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c_nb">[1]VAR!$B$2</definedName>
  </definedNames>
  <calcPr calcId="152511"/>
  <pivotCaches>
    <pivotCache cacheId="55" r:id="rId12"/>
    <pivotCache cacheId="56" r:id="rId13"/>
  </pivotCaches>
</workbook>
</file>

<file path=xl/calcChain.xml><?xml version="1.0" encoding="utf-8"?>
<calcChain xmlns="http://schemas.openxmlformats.org/spreadsheetml/2006/main">
  <c r="D102" i="4" l="1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90" i="4" l="1"/>
  <c r="C91" i="4"/>
  <c r="C92" i="4"/>
  <c r="C93" i="4"/>
  <c r="C94" i="4"/>
  <c r="C95" i="4"/>
  <c r="C96" i="4"/>
  <c r="C97" i="4"/>
  <c r="C98" i="4"/>
  <c r="C99" i="4"/>
  <c r="C100" i="4"/>
  <c r="C101" i="4"/>
  <c r="C102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D1014" i="2" l="1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80" i="2"/>
  <c r="B680" i="2"/>
  <c r="F680" i="2" s="1"/>
  <c r="D679" i="2"/>
  <c r="B679" i="2"/>
  <c r="F679" i="2" s="1"/>
  <c r="D678" i="2"/>
  <c r="B678" i="2"/>
  <c r="F678" i="2" s="1"/>
  <c r="D677" i="2"/>
  <c r="B677" i="2"/>
  <c r="F677" i="2" s="1"/>
  <c r="D676" i="2"/>
  <c r="B676" i="2"/>
  <c r="F676" i="2" s="1"/>
  <c r="D675" i="2"/>
  <c r="B675" i="2"/>
  <c r="F675" i="2" s="1"/>
  <c r="D674" i="2"/>
  <c r="B674" i="2"/>
  <c r="F674" i="2" s="1"/>
  <c r="D673" i="2"/>
  <c r="B673" i="2"/>
  <c r="F673" i="2" s="1"/>
  <c r="D672" i="2"/>
  <c r="B672" i="2"/>
  <c r="F672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3" i="2"/>
  <c r="B663" i="2"/>
  <c r="F663" i="2" s="1"/>
  <c r="D662" i="2"/>
  <c r="B662" i="2"/>
  <c r="F662" i="2" s="1"/>
  <c r="D661" i="2"/>
  <c r="B661" i="2"/>
  <c r="F661" i="2" s="1"/>
  <c r="D660" i="2"/>
  <c r="B660" i="2"/>
  <c r="F660" i="2" s="1"/>
  <c r="D658" i="2"/>
  <c r="B658" i="2"/>
  <c r="F658" i="2" s="1"/>
  <c r="D657" i="2"/>
  <c r="B657" i="2"/>
  <c r="F657" i="2" s="1"/>
  <c r="D656" i="2"/>
  <c r="B656" i="2"/>
  <c r="F656" i="2" s="1"/>
  <c r="D655" i="2"/>
  <c r="B655" i="2"/>
  <c r="F655" i="2" s="1"/>
  <c r="D653" i="2"/>
  <c r="B653" i="2"/>
  <c r="F653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6" i="2"/>
  <c r="B646" i="2"/>
  <c r="F646" i="2" s="1"/>
  <c r="D645" i="2"/>
  <c r="B645" i="2"/>
  <c r="F645" i="2" s="1"/>
  <c r="D643" i="2"/>
  <c r="B643" i="2"/>
  <c r="F643" i="2" s="1"/>
  <c r="D641" i="2"/>
  <c r="B641" i="2"/>
  <c r="F641" i="2" s="1"/>
  <c r="D640" i="2"/>
  <c r="B640" i="2"/>
  <c r="F640" i="2" s="1"/>
  <c r="D639" i="2"/>
  <c r="B639" i="2"/>
  <c r="F639" i="2" s="1"/>
  <c r="D638" i="2"/>
  <c r="B638" i="2"/>
  <c r="F638" i="2" s="1"/>
  <c r="D637" i="2"/>
  <c r="B637" i="2"/>
  <c r="F637" i="2" s="1"/>
  <c r="D636" i="2"/>
  <c r="B636" i="2"/>
  <c r="F636" i="2" s="1"/>
  <c r="D635" i="2"/>
  <c r="B635" i="2"/>
  <c r="F635" i="2" s="1"/>
  <c r="D634" i="2"/>
  <c r="B634" i="2"/>
  <c r="F634" i="2" s="1"/>
  <c r="D632" i="2"/>
  <c r="B632" i="2"/>
  <c r="F632" i="2" s="1"/>
  <c r="D631" i="2"/>
  <c r="B631" i="2"/>
  <c r="F631" i="2" s="1"/>
  <c r="D630" i="2"/>
  <c r="B630" i="2"/>
  <c r="F630" i="2" s="1"/>
  <c r="D629" i="2"/>
  <c r="B629" i="2"/>
  <c r="F629" i="2" s="1"/>
  <c r="D628" i="2"/>
  <c r="B628" i="2"/>
  <c r="F628" i="2" s="1"/>
  <c r="D627" i="2"/>
  <c r="B627" i="2"/>
  <c r="F627" i="2" s="1"/>
  <c r="D625" i="2"/>
  <c r="B625" i="2"/>
  <c r="F625" i="2" s="1"/>
  <c r="D624" i="2"/>
  <c r="B624" i="2"/>
  <c r="F624" i="2" s="1"/>
  <c r="D623" i="2"/>
  <c r="B623" i="2"/>
  <c r="F623" i="2" s="1"/>
  <c r="D621" i="2"/>
  <c r="B621" i="2"/>
  <c r="F621" i="2" s="1"/>
  <c r="D620" i="2"/>
  <c r="B620" i="2"/>
  <c r="F620" i="2" s="1"/>
  <c r="D619" i="2"/>
  <c r="B619" i="2"/>
  <c r="F619" i="2" s="1"/>
  <c r="D618" i="2"/>
  <c r="B618" i="2"/>
  <c r="F618" i="2" s="1"/>
  <c r="D617" i="2"/>
  <c r="B617" i="2"/>
  <c r="F617" i="2" s="1"/>
  <c r="D615" i="2"/>
  <c r="B615" i="2"/>
  <c r="F615" i="2" s="1"/>
  <c r="D613" i="2"/>
  <c r="B613" i="2"/>
  <c r="F613" i="2" s="1"/>
  <c r="D611" i="2"/>
  <c r="B611" i="2"/>
  <c r="F611" i="2" s="1"/>
  <c r="D609" i="2"/>
  <c r="B609" i="2"/>
  <c r="F609" i="2" s="1"/>
  <c r="D608" i="2"/>
  <c r="B608" i="2"/>
  <c r="F608" i="2" s="1"/>
  <c r="D606" i="2"/>
  <c r="B606" i="2"/>
  <c r="F606" i="2" s="1"/>
  <c r="D604" i="2"/>
  <c r="B604" i="2"/>
  <c r="F604" i="2" s="1"/>
  <c r="D603" i="2"/>
  <c r="B603" i="2"/>
  <c r="F603" i="2" s="1"/>
  <c r="D601" i="2"/>
  <c r="B601" i="2"/>
  <c r="F601" i="2" s="1"/>
  <c r="D600" i="2"/>
  <c r="B600" i="2"/>
  <c r="F600" i="2" s="1"/>
  <c r="D598" i="2"/>
  <c r="B598" i="2"/>
  <c r="F598" i="2" s="1"/>
  <c r="D597" i="2"/>
  <c r="B597" i="2"/>
  <c r="F597" i="2" s="1"/>
  <c r="D595" i="2"/>
  <c r="B595" i="2"/>
  <c r="F595" i="2" s="1"/>
  <c r="D593" i="2"/>
  <c r="B593" i="2"/>
  <c r="F593" i="2" s="1"/>
  <c r="D591" i="2"/>
  <c r="B591" i="2"/>
  <c r="F591" i="2" s="1"/>
  <c r="D590" i="2"/>
  <c r="B590" i="2"/>
  <c r="F590" i="2" s="1"/>
  <c r="D589" i="2"/>
  <c r="B589" i="2"/>
  <c r="F589" i="2" s="1"/>
  <c r="D587" i="2"/>
  <c r="B587" i="2"/>
  <c r="F587" i="2" s="1"/>
  <c r="D586" i="2"/>
  <c r="B586" i="2"/>
  <c r="F586" i="2" s="1"/>
  <c r="D585" i="2"/>
  <c r="B585" i="2"/>
  <c r="F585" i="2" s="1"/>
  <c r="D583" i="2"/>
  <c r="B583" i="2"/>
  <c r="F583" i="2" s="1"/>
  <c r="D582" i="2"/>
  <c r="B582" i="2"/>
  <c r="F582" i="2" s="1"/>
  <c r="D581" i="2"/>
  <c r="B581" i="2"/>
  <c r="F581" i="2" s="1"/>
  <c r="D580" i="2"/>
  <c r="B580" i="2"/>
  <c r="F580" i="2" s="1"/>
  <c r="D579" i="2"/>
  <c r="B579" i="2"/>
  <c r="F579" i="2" s="1"/>
  <c r="D577" i="2"/>
  <c r="B577" i="2"/>
  <c r="F577" i="2" s="1"/>
  <c r="D576" i="2"/>
  <c r="B576" i="2"/>
  <c r="F576" i="2" s="1"/>
  <c r="D574" i="2"/>
  <c r="B574" i="2"/>
  <c r="F574" i="2" s="1"/>
  <c r="D572" i="2"/>
  <c r="B572" i="2"/>
  <c r="F572" i="2" s="1"/>
  <c r="D571" i="2"/>
  <c r="B571" i="2"/>
  <c r="F571" i="2" s="1"/>
  <c r="D570" i="2"/>
  <c r="B570" i="2"/>
  <c r="F570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5" i="2"/>
  <c r="B565" i="2"/>
  <c r="F565" i="2" s="1"/>
  <c r="D563" i="2"/>
  <c r="B563" i="2"/>
  <c r="F563" i="2" s="1"/>
  <c r="D562" i="2"/>
  <c r="B562" i="2"/>
  <c r="F562" i="2" s="1"/>
  <c r="D560" i="2"/>
  <c r="B560" i="2"/>
  <c r="F560" i="2" s="1"/>
  <c r="D558" i="2"/>
  <c r="B558" i="2"/>
  <c r="F558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2" i="2"/>
  <c r="B552" i="2"/>
  <c r="F552" i="2" s="1"/>
  <c r="D550" i="2"/>
  <c r="B550" i="2"/>
  <c r="F550" i="2" s="1"/>
  <c r="D549" i="2"/>
  <c r="B549" i="2"/>
  <c r="F549" i="2" s="1"/>
  <c r="D548" i="2"/>
  <c r="B548" i="2"/>
  <c r="F548" i="2" s="1"/>
  <c r="D547" i="2"/>
  <c r="B547" i="2"/>
  <c r="F547" i="2" s="1"/>
  <c r="D546" i="2"/>
  <c r="B546" i="2"/>
  <c r="F546" i="2" s="1"/>
  <c r="D545" i="2"/>
  <c r="B545" i="2"/>
  <c r="F545" i="2" s="1"/>
  <c r="D544" i="2"/>
  <c r="B544" i="2"/>
  <c r="F544" i="2" s="1"/>
  <c r="D543" i="2"/>
  <c r="B543" i="2"/>
  <c r="F543" i="2" s="1"/>
  <c r="D541" i="2"/>
  <c r="B541" i="2"/>
  <c r="F541" i="2" s="1"/>
  <c r="D540" i="2"/>
  <c r="B540" i="2"/>
  <c r="F540" i="2" s="1"/>
  <c r="D539" i="2"/>
  <c r="B539" i="2"/>
  <c r="F539" i="2" s="1"/>
  <c r="D538" i="2"/>
  <c r="B538" i="2"/>
  <c r="F538" i="2" s="1"/>
  <c r="D537" i="2"/>
  <c r="B537" i="2"/>
  <c r="F537" i="2" s="1"/>
  <c r="D536" i="2"/>
  <c r="B536" i="2"/>
  <c r="F536" i="2" s="1"/>
  <c r="D535" i="2"/>
  <c r="B535" i="2"/>
  <c r="F535" i="2" s="1"/>
  <c r="D533" i="2"/>
  <c r="B533" i="2"/>
  <c r="F533" i="2" s="1"/>
  <c r="D532" i="2"/>
  <c r="B532" i="2"/>
  <c r="F532" i="2" s="1"/>
  <c r="D531" i="2"/>
  <c r="B531" i="2"/>
  <c r="F531" i="2" s="1"/>
  <c r="D530" i="2"/>
  <c r="B530" i="2"/>
  <c r="F530" i="2" s="1"/>
  <c r="D528" i="2"/>
  <c r="B528" i="2"/>
  <c r="F528" i="2" s="1"/>
  <c r="D527" i="2"/>
  <c r="B527" i="2"/>
  <c r="F527" i="2" s="1"/>
  <c r="D526" i="2"/>
  <c r="B526" i="2"/>
  <c r="F526" i="2" s="1"/>
  <c r="D524" i="2"/>
  <c r="B524" i="2"/>
  <c r="F524" i="2" s="1"/>
  <c r="D522" i="2"/>
  <c r="B522" i="2"/>
  <c r="F522" i="2" s="1"/>
  <c r="D521" i="2"/>
  <c r="B521" i="2"/>
  <c r="F521" i="2" s="1"/>
  <c r="D520" i="2"/>
  <c r="B520" i="2"/>
  <c r="F520" i="2" s="1"/>
  <c r="D519" i="2"/>
  <c r="B519" i="2"/>
  <c r="F519" i="2" s="1"/>
  <c r="D518" i="2"/>
  <c r="B518" i="2"/>
  <c r="F518" i="2" s="1"/>
  <c r="D517" i="2"/>
  <c r="B517" i="2"/>
  <c r="F517" i="2" s="1"/>
  <c r="D516" i="2"/>
  <c r="B516" i="2"/>
  <c r="F516" i="2" s="1"/>
  <c r="D515" i="2"/>
  <c r="B515" i="2"/>
  <c r="F515" i="2" s="1"/>
  <c r="D514" i="2"/>
  <c r="B514" i="2"/>
  <c r="F514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6" i="2"/>
  <c r="B506" i="2"/>
  <c r="F506" i="2" s="1"/>
  <c r="D505" i="2"/>
  <c r="B505" i="2"/>
  <c r="F505" i="2" s="1"/>
  <c r="D504" i="2"/>
  <c r="B504" i="2"/>
  <c r="F504" i="2" s="1"/>
  <c r="D503" i="2"/>
  <c r="B503" i="2"/>
  <c r="F503" i="2" s="1"/>
  <c r="D502" i="2"/>
  <c r="B502" i="2"/>
  <c r="F502" i="2" s="1"/>
  <c r="D501" i="2"/>
  <c r="B501" i="2"/>
  <c r="F501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6" i="2"/>
  <c r="B496" i="2"/>
  <c r="F496" i="2" s="1"/>
  <c r="D494" i="2"/>
  <c r="B494" i="2"/>
  <c r="F494" i="2" s="1"/>
  <c r="D493" i="2"/>
  <c r="B493" i="2"/>
  <c r="F493" i="2" s="1"/>
  <c r="D492" i="2"/>
  <c r="B492" i="2"/>
  <c r="F492" i="2" s="1"/>
  <c r="D491" i="2"/>
  <c r="B491" i="2"/>
  <c r="F491" i="2" s="1"/>
  <c r="D490" i="2"/>
  <c r="B490" i="2"/>
  <c r="F490" i="2" s="1"/>
  <c r="D489" i="2"/>
  <c r="B489" i="2"/>
  <c r="F489" i="2" s="1"/>
  <c r="D488" i="2"/>
  <c r="B488" i="2"/>
  <c r="F488" i="2" s="1"/>
  <c r="D486" i="2"/>
  <c r="B486" i="2"/>
  <c r="F486" i="2" s="1"/>
  <c r="D484" i="2"/>
  <c r="B484" i="2"/>
  <c r="F484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7" i="2"/>
  <c r="B477" i="2"/>
  <c r="F477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69" i="2"/>
  <c r="B469" i="2"/>
  <c r="F469" i="2" s="1"/>
  <c r="D468" i="2"/>
  <c r="B468" i="2"/>
  <c r="F468" i="2" s="1"/>
  <c r="D467" i="2"/>
  <c r="B467" i="2"/>
  <c r="F467" i="2" s="1"/>
  <c r="D466" i="2"/>
  <c r="B466" i="2"/>
  <c r="F466" i="2" s="1"/>
  <c r="D465" i="2"/>
  <c r="B465" i="2"/>
  <c r="F465" i="2" s="1"/>
  <c r="D464" i="2"/>
  <c r="B464" i="2"/>
  <c r="F464" i="2" s="1"/>
  <c r="D463" i="2"/>
  <c r="B463" i="2"/>
  <c r="F463" i="2" s="1"/>
  <c r="D461" i="2"/>
  <c r="B461" i="2"/>
  <c r="F461" i="2" s="1"/>
  <c r="D460" i="2"/>
  <c r="B460" i="2"/>
  <c r="F460" i="2" s="1"/>
  <c r="D459" i="2"/>
  <c r="B459" i="2"/>
  <c r="F459" i="2" s="1"/>
  <c r="D457" i="2"/>
  <c r="B457" i="2"/>
  <c r="F457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2" i="2"/>
  <c r="B452" i="2"/>
  <c r="F452" i="2" s="1"/>
  <c r="D451" i="2"/>
  <c r="B451" i="2"/>
  <c r="F451" i="2" s="1"/>
  <c r="D449" i="2"/>
  <c r="B449" i="2"/>
  <c r="F449" i="2" s="1"/>
  <c r="D448" i="2"/>
  <c r="B448" i="2"/>
  <c r="F448" i="2" s="1"/>
  <c r="D447" i="2"/>
  <c r="B447" i="2"/>
  <c r="F447" i="2" s="1"/>
  <c r="D446" i="2"/>
  <c r="B446" i="2"/>
  <c r="F446" i="2" s="1"/>
  <c r="D445" i="2"/>
  <c r="B445" i="2"/>
  <c r="F445" i="2" s="1"/>
  <c r="D444" i="2"/>
  <c r="B444" i="2"/>
  <c r="F444" i="2" s="1"/>
  <c r="D443" i="2"/>
  <c r="B443" i="2"/>
  <c r="F443" i="2" s="1"/>
  <c r="D442" i="2"/>
  <c r="B442" i="2"/>
  <c r="F442" i="2" s="1"/>
  <c r="D441" i="2"/>
  <c r="B441" i="2"/>
  <c r="F441" i="2" s="1"/>
  <c r="D440" i="2"/>
  <c r="B440" i="2"/>
  <c r="F440" i="2" s="1"/>
  <c r="D439" i="2"/>
  <c r="B439" i="2"/>
  <c r="F439" i="2" s="1"/>
  <c r="D437" i="2"/>
  <c r="B437" i="2"/>
  <c r="F437" i="2" s="1"/>
  <c r="D436" i="2"/>
  <c r="B436" i="2"/>
  <c r="F436" i="2" s="1"/>
  <c r="D434" i="2"/>
  <c r="B434" i="2"/>
  <c r="F434" i="2" s="1"/>
  <c r="D432" i="2"/>
  <c r="B432" i="2"/>
  <c r="F432" i="2" s="1"/>
  <c r="D431" i="2"/>
  <c r="B431" i="2"/>
  <c r="F431" i="2" s="1"/>
  <c r="D430" i="2"/>
  <c r="B430" i="2"/>
  <c r="F430" i="2" s="1"/>
  <c r="D429" i="2"/>
  <c r="B429" i="2"/>
  <c r="F429" i="2" s="1"/>
  <c r="D428" i="2"/>
  <c r="B428" i="2"/>
  <c r="F428" i="2" s="1"/>
  <c r="D427" i="2"/>
  <c r="B427" i="2"/>
  <c r="F427" i="2" s="1"/>
  <c r="D426" i="2"/>
  <c r="B426" i="2"/>
  <c r="F426" i="2" s="1"/>
  <c r="D425" i="2"/>
  <c r="B425" i="2"/>
  <c r="F425" i="2" s="1"/>
  <c r="D423" i="2"/>
  <c r="B423" i="2"/>
  <c r="F423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5" i="2"/>
  <c r="B415" i="2"/>
  <c r="F415" i="2" s="1"/>
  <c r="D414" i="2"/>
  <c r="B414" i="2"/>
  <c r="F414" i="2" s="1"/>
  <c r="D413" i="2"/>
  <c r="B413" i="2"/>
  <c r="F413" i="2" s="1"/>
  <c r="D412" i="2"/>
  <c r="B412" i="2"/>
  <c r="F412" i="2" s="1"/>
  <c r="D411" i="2"/>
  <c r="B411" i="2"/>
  <c r="F411" i="2" s="1"/>
  <c r="D409" i="2"/>
  <c r="B409" i="2"/>
  <c r="F409" i="2" s="1"/>
  <c r="D408" i="2"/>
  <c r="B408" i="2"/>
  <c r="F408" i="2" s="1"/>
  <c r="D407" i="2"/>
  <c r="B407" i="2"/>
  <c r="F407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2" i="2"/>
  <c r="B402" i="2"/>
  <c r="F402" i="2" s="1"/>
  <c r="D401" i="2"/>
  <c r="B401" i="2"/>
  <c r="F401" i="2" s="1"/>
  <c r="D400" i="2"/>
  <c r="B400" i="2"/>
  <c r="F400" i="2" s="1"/>
  <c r="D398" i="2"/>
  <c r="B398" i="2"/>
  <c r="F398" i="2" s="1"/>
  <c r="D397" i="2"/>
  <c r="B397" i="2"/>
  <c r="F397" i="2" s="1"/>
  <c r="D396" i="2"/>
  <c r="B396" i="2"/>
  <c r="F396" i="2" s="1"/>
  <c r="D395" i="2"/>
  <c r="B395" i="2"/>
  <c r="F395" i="2" s="1"/>
  <c r="D394" i="2"/>
  <c r="B394" i="2"/>
  <c r="F394" i="2" s="1"/>
  <c r="D393" i="2"/>
  <c r="B393" i="2"/>
  <c r="F393" i="2" s="1"/>
  <c r="D392" i="2"/>
  <c r="B392" i="2"/>
  <c r="F392" i="2" s="1"/>
  <c r="D390" i="2"/>
  <c r="B390" i="2"/>
  <c r="F390" i="2" s="1"/>
  <c r="D389" i="2"/>
  <c r="B389" i="2"/>
  <c r="F389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3" i="2"/>
  <c r="B383" i="2"/>
  <c r="F383" i="2" s="1"/>
  <c r="D382" i="2"/>
  <c r="B382" i="2"/>
  <c r="F382" i="2" s="1"/>
  <c r="D380" i="2"/>
  <c r="B380" i="2"/>
  <c r="F380" i="2" s="1"/>
  <c r="D379" i="2"/>
  <c r="B379" i="2"/>
  <c r="F379" i="2" s="1"/>
  <c r="D378" i="2"/>
  <c r="B378" i="2"/>
  <c r="F378" i="2" s="1"/>
  <c r="D377" i="2"/>
  <c r="B377" i="2"/>
  <c r="F377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2" i="2"/>
  <c r="B372" i="2"/>
  <c r="F372" i="2" s="1"/>
  <c r="D371" i="2"/>
  <c r="B371" i="2"/>
  <c r="F371" i="2" s="1"/>
  <c r="D370" i="2"/>
  <c r="B370" i="2"/>
  <c r="F370" i="2" s="1"/>
  <c r="D369" i="2"/>
  <c r="B369" i="2"/>
  <c r="F369" i="2" s="1"/>
  <c r="D367" i="2"/>
  <c r="B367" i="2"/>
  <c r="F367" i="2" s="1"/>
  <c r="D366" i="2"/>
  <c r="B366" i="2"/>
  <c r="F366" i="2" s="1"/>
  <c r="D364" i="2"/>
  <c r="B364" i="2"/>
  <c r="F364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6" i="2"/>
  <c r="B356" i="2"/>
  <c r="F356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0" i="2"/>
  <c r="B350" i="2"/>
  <c r="F350" i="2" s="1"/>
  <c r="D349" i="2"/>
  <c r="B349" i="2"/>
  <c r="F349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4" i="2"/>
  <c r="B344" i="2"/>
  <c r="F344" i="2" s="1"/>
  <c r="D343" i="2"/>
  <c r="B343" i="2"/>
  <c r="F343" i="2" s="1"/>
  <c r="D342" i="2"/>
  <c r="B342" i="2"/>
  <c r="F342" i="2" s="1"/>
  <c r="D341" i="2"/>
  <c r="B341" i="2"/>
  <c r="F341" i="2" s="1"/>
  <c r="D340" i="2"/>
  <c r="B340" i="2"/>
  <c r="F340" i="2" s="1"/>
  <c r="D338" i="2"/>
  <c r="B338" i="2"/>
  <c r="F338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1" i="2"/>
  <c r="B331" i="2"/>
  <c r="F331" i="2" s="1"/>
  <c r="D330" i="2"/>
  <c r="B330" i="2"/>
  <c r="F330" i="2" s="1"/>
  <c r="D329" i="2"/>
  <c r="B329" i="2"/>
  <c r="F329" i="2" s="1"/>
  <c r="D327" i="2"/>
  <c r="B327" i="2"/>
  <c r="F327" i="2" s="1"/>
  <c r="D326" i="2"/>
  <c r="B326" i="2"/>
  <c r="F326" i="2" s="1"/>
  <c r="D325" i="2"/>
  <c r="B325" i="2"/>
  <c r="F325" i="2" s="1"/>
  <c r="D324" i="2"/>
  <c r="B324" i="2"/>
  <c r="F324" i="2" s="1"/>
  <c r="D323" i="2"/>
  <c r="B323" i="2"/>
  <c r="F323" i="2" s="1"/>
  <c r="D322" i="2"/>
  <c r="B322" i="2"/>
  <c r="F322" i="2" s="1"/>
  <c r="D320" i="2"/>
  <c r="B320" i="2"/>
  <c r="F320" i="2" s="1"/>
  <c r="D319" i="2"/>
  <c r="B319" i="2"/>
  <c r="F319" i="2" s="1"/>
  <c r="D318" i="2"/>
  <c r="B318" i="2"/>
  <c r="F318" i="2" s="1"/>
  <c r="D316" i="2"/>
  <c r="B316" i="2"/>
  <c r="F316" i="2" s="1"/>
  <c r="D315" i="2"/>
  <c r="B315" i="2"/>
  <c r="F315" i="2" s="1"/>
  <c r="D314" i="2"/>
  <c r="B314" i="2"/>
  <c r="F314" i="2" s="1"/>
  <c r="D313" i="2"/>
  <c r="B313" i="2"/>
  <c r="F313" i="2" s="1"/>
  <c r="D312" i="2"/>
  <c r="B312" i="2"/>
  <c r="F312" i="2" s="1"/>
  <c r="D311" i="2"/>
  <c r="B311" i="2"/>
  <c r="F311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299" i="2"/>
  <c r="B299" i="2"/>
  <c r="F299" i="2" s="1"/>
  <c r="D297" i="2"/>
  <c r="B297" i="2"/>
  <c r="F297" i="2" s="1"/>
  <c r="D295" i="2"/>
  <c r="B295" i="2"/>
  <c r="F295" i="2" s="1"/>
  <c r="D293" i="2"/>
  <c r="B293" i="2"/>
  <c r="F293" i="2" s="1"/>
  <c r="D291" i="2"/>
  <c r="B291" i="2"/>
  <c r="F291" i="2" s="1"/>
  <c r="D289" i="2"/>
  <c r="B289" i="2"/>
  <c r="F289" i="2" s="1"/>
  <c r="D286" i="2"/>
  <c r="B286" i="2"/>
  <c r="F286" i="2" s="1"/>
  <c r="D284" i="2"/>
  <c r="B284" i="2"/>
  <c r="F284" i="2" s="1"/>
  <c r="D282" i="2"/>
  <c r="B282" i="2"/>
  <c r="F282" i="2" s="1"/>
  <c r="D280" i="2"/>
  <c r="B280" i="2"/>
  <c r="F280" i="2" s="1"/>
  <c r="D274" i="2"/>
  <c r="B274" i="2"/>
  <c r="F274" i="2" s="1"/>
  <c r="D272" i="2"/>
  <c r="B272" i="2"/>
  <c r="F272" i="2" s="1"/>
  <c r="D270" i="2"/>
  <c r="B270" i="2"/>
  <c r="F270" i="2" s="1"/>
  <c r="D267" i="2"/>
  <c r="B267" i="2"/>
  <c r="F267" i="2" s="1"/>
  <c r="D265" i="2"/>
  <c r="B265" i="2"/>
  <c r="F265" i="2" s="1"/>
  <c r="D261" i="2"/>
  <c r="B261" i="2"/>
  <c r="F261" i="2" s="1"/>
  <c r="D258" i="2"/>
  <c r="B258" i="2"/>
  <c r="F258" i="2" s="1"/>
  <c r="D257" i="2"/>
  <c r="B257" i="2"/>
  <c r="F257" i="2" s="1"/>
  <c r="D255" i="2"/>
  <c r="B255" i="2"/>
  <c r="F255" i="2" s="1"/>
  <c r="D253" i="2"/>
  <c r="B253" i="2"/>
  <c r="F253" i="2" s="1"/>
  <c r="D251" i="2"/>
  <c r="B251" i="2"/>
  <c r="F251" i="2" s="1"/>
  <c r="D249" i="2"/>
  <c r="B249" i="2"/>
  <c r="F249" i="2" s="1"/>
  <c r="D248" i="2"/>
  <c r="B248" i="2"/>
  <c r="F248" i="2" s="1"/>
  <c r="D247" i="2"/>
  <c r="B247" i="2"/>
  <c r="F247" i="2" s="1"/>
  <c r="D246" i="2"/>
  <c r="B246" i="2"/>
  <c r="F246" i="2" s="1"/>
  <c r="D245" i="2"/>
  <c r="B245" i="2"/>
  <c r="F245" i="2" s="1"/>
  <c r="D243" i="2"/>
  <c r="B243" i="2"/>
  <c r="F243" i="2" s="1"/>
  <c r="D241" i="2"/>
  <c r="B241" i="2"/>
  <c r="F241" i="2" s="1"/>
  <c r="D239" i="2"/>
  <c r="B239" i="2"/>
  <c r="F239" i="2" s="1"/>
  <c r="D238" i="2"/>
  <c r="B238" i="2"/>
  <c r="F238" i="2" s="1"/>
  <c r="D237" i="2"/>
  <c r="B237" i="2"/>
  <c r="F237" i="2" s="1"/>
  <c r="D236" i="2"/>
  <c r="B236" i="2"/>
  <c r="F236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3" i="2"/>
  <c r="B223" i="2"/>
  <c r="F223" i="2" s="1"/>
  <c r="D221" i="2"/>
  <c r="B221" i="2"/>
  <c r="F221" i="2" s="1"/>
  <c r="D219" i="2"/>
  <c r="B219" i="2"/>
  <c r="F219" i="2" s="1"/>
  <c r="D217" i="2"/>
  <c r="B217" i="2"/>
  <c r="F217" i="2" s="1"/>
  <c r="D215" i="2"/>
  <c r="B215" i="2"/>
  <c r="F215" i="2" s="1"/>
  <c r="D213" i="2"/>
  <c r="B213" i="2"/>
  <c r="F213" i="2" s="1"/>
  <c r="D211" i="2"/>
  <c r="B211" i="2"/>
  <c r="F211" i="2" s="1"/>
  <c r="D209" i="2"/>
  <c r="B209" i="2"/>
  <c r="F209" i="2" s="1"/>
  <c r="D208" i="2"/>
  <c r="B208" i="2"/>
  <c r="F208" i="2" s="1"/>
  <c r="D207" i="2"/>
  <c r="B207" i="2"/>
  <c r="F207" i="2" s="1"/>
  <c r="D205" i="2"/>
  <c r="B205" i="2"/>
  <c r="F205" i="2" s="1"/>
  <c r="D202" i="2"/>
  <c r="B202" i="2"/>
  <c r="F202" i="2" s="1"/>
  <c r="D200" i="2"/>
  <c r="B200" i="2"/>
  <c r="F200" i="2" s="1"/>
  <c r="D198" i="2"/>
  <c r="B198" i="2"/>
  <c r="F198" i="2" s="1"/>
  <c r="D197" i="2"/>
  <c r="B197" i="2"/>
  <c r="F197" i="2" s="1"/>
  <c r="D89" i="2"/>
  <c r="B89" i="2"/>
  <c r="F89" i="2" s="1"/>
  <c r="D194" i="2"/>
  <c r="B194" i="2"/>
  <c r="F194" i="2" s="1"/>
  <c r="D96" i="2"/>
  <c r="B96" i="2"/>
  <c r="F96" i="2" s="1"/>
  <c r="D98" i="2"/>
  <c r="B98" i="2"/>
  <c r="F98" i="2" s="1"/>
  <c r="D99" i="2"/>
  <c r="B99" i="2"/>
  <c r="F99" i="2" s="1"/>
  <c r="D100" i="2"/>
  <c r="B100" i="2"/>
  <c r="F100" i="2" s="1"/>
  <c r="D101" i="2"/>
  <c r="B101" i="2"/>
  <c r="F101" i="2" s="1"/>
  <c r="D186" i="2"/>
  <c r="B186" i="2"/>
  <c r="F186" i="2" s="1"/>
  <c r="D185" i="2"/>
  <c r="B185" i="2"/>
  <c r="F185" i="2" s="1"/>
  <c r="D184" i="2"/>
  <c r="B184" i="2"/>
  <c r="F184" i="2" s="1"/>
  <c r="D181" i="2"/>
  <c r="B181" i="2"/>
  <c r="F181" i="2" s="1"/>
  <c r="D102" i="2"/>
  <c r="B102" i="2"/>
  <c r="F102" i="2" s="1"/>
  <c r="D103" i="2"/>
  <c r="B103" i="2"/>
  <c r="F103" i="2" s="1"/>
  <c r="D178" i="2"/>
  <c r="B178" i="2"/>
  <c r="F178" i="2" s="1"/>
  <c r="D177" i="2"/>
  <c r="B177" i="2"/>
  <c r="F177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1" i="2"/>
  <c r="B171" i="2"/>
  <c r="F171" i="2" s="1"/>
  <c r="D170" i="2"/>
  <c r="B170" i="2"/>
  <c r="F170" i="2" s="1"/>
  <c r="D168" i="2"/>
  <c r="B168" i="2"/>
  <c r="F168" i="2" s="1"/>
  <c r="D167" i="2"/>
  <c r="B167" i="2"/>
  <c r="F167" i="2" s="1"/>
  <c r="D166" i="2"/>
  <c r="B166" i="2"/>
  <c r="F166" i="2" s="1"/>
  <c r="D165" i="2"/>
  <c r="B165" i="2"/>
  <c r="F165" i="2" s="1"/>
  <c r="D164" i="2"/>
  <c r="B164" i="2"/>
  <c r="F164" i="2" s="1"/>
  <c r="D163" i="2"/>
  <c r="B163" i="2"/>
  <c r="F163" i="2" s="1"/>
  <c r="D162" i="2"/>
  <c r="B162" i="2"/>
  <c r="F162" i="2" s="1"/>
  <c r="D161" i="2"/>
  <c r="B161" i="2"/>
  <c r="F161" i="2" s="1"/>
  <c r="D160" i="2"/>
  <c r="B160" i="2"/>
  <c r="F160" i="2" s="1"/>
  <c r="D158" i="2"/>
  <c r="B158" i="2"/>
  <c r="F158" i="2" s="1"/>
  <c r="D157" i="2"/>
  <c r="B157" i="2"/>
  <c r="F157" i="2" s="1"/>
  <c r="D156" i="2"/>
  <c r="B156" i="2"/>
  <c r="F156" i="2" s="1"/>
  <c r="D155" i="2"/>
  <c r="B155" i="2"/>
  <c r="F155" i="2" s="1"/>
  <c r="D154" i="2"/>
  <c r="B154" i="2"/>
  <c r="F154" i="2" s="1"/>
  <c r="D153" i="2"/>
  <c r="B153" i="2"/>
  <c r="F153" i="2" s="1"/>
  <c r="D151" i="2"/>
  <c r="B151" i="2"/>
  <c r="F151" i="2" s="1"/>
  <c r="D58" i="2"/>
  <c r="B58" i="2"/>
  <c r="F58" i="2" s="1"/>
  <c r="D71" i="2"/>
  <c r="B71" i="2"/>
  <c r="F71" i="2" s="1"/>
  <c r="D147" i="2"/>
  <c r="B147" i="2"/>
  <c r="F147" i="2" s="1"/>
  <c r="D145" i="2"/>
  <c r="B145" i="2"/>
  <c r="F145" i="2" s="1"/>
  <c r="D143" i="2"/>
  <c r="B143" i="2"/>
  <c r="F143" i="2" s="1"/>
  <c r="D141" i="2"/>
  <c r="B141" i="2"/>
  <c r="F141" i="2" s="1"/>
  <c r="D140" i="2"/>
  <c r="B140" i="2"/>
  <c r="F140" i="2" s="1"/>
  <c r="D139" i="2"/>
  <c r="B139" i="2"/>
  <c r="F139" i="2" s="1"/>
  <c r="D137" i="2"/>
  <c r="B137" i="2"/>
  <c r="F137" i="2" s="1"/>
  <c r="D135" i="2"/>
  <c r="B135" i="2"/>
  <c r="F135" i="2" s="1"/>
  <c r="D133" i="2"/>
  <c r="B133" i="2"/>
  <c r="F133" i="2" s="1"/>
  <c r="D132" i="2"/>
  <c r="B132" i="2"/>
  <c r="F132" i="2" s="1"/>
  <c r="D131" i="2"/>
  <c r="B131" i="2"/>
  <c r="F131" i="2" s="1"/>
  <c r="D130" i="2"/>
  <c r="B130" i="2"/>
  <c r="F130" i="2" s="1"/>
  <c r="D129" i="2"/>
  <c r="B129" i="2"/>
  <c r="F129" i="2" s="1"/>
  <c r="D127" i="2"/>
  <c r="B127" i="2"/>
  <c r="F127" i="2" s="1"/>
  <c r="D125" i="2"/>
  <c r="B125" i="2"/>
  <c r="F125" i="2" s="1"/>
  <c r="D123" i="2"/>
  <c r="B123" i="2"/>
  <c r="F123" i="2" s="1"/>
  <c r="D122" i="2"/>
  <c r="B122" i="2"/>
  <c r="F122" i="2" s="1"/>
  <c r="D120" i="2"/>
  <c r="B120" i="2"/>
  <c r="F120" i="2" s="1"/>
  <c r="D119" i="2"/>
  <c r="B119" i="2"/>
  <c r="F119" i="2" s="1"/>
  <c r="D117" i="2"/>
  <c r="B117" i="2"/>
  <c r="F117" i="2" s="1"/>
  <c r="D115" i="2"/>
  <c r="B115" i="2"/>
  <c r="F115" i="2" s="1"/>
  <c r="D113" i="2"/>
  <c r="B113" i="2"/>
  <c r="F113" i="2" s="1"/>
  <c r="D112" i="2"/>
  <c r="B112" i="2"/>
  <c r="F112" i="2" s="1"/>
  <c r="D110" i="2"/>
  <c r="B110" i="2"/>
  <c r="F110" i="2" s="1"/>
  <c r="D109" i="2"/>
  <c r="B109" i="2"/>
  <c r="F109" i="2" s="1"/>
  <c r="D108" i="2"/>
  <c r="B108" i="2"/>
  <c r="F108" i="2" s="1"/>
  <c r="D107" i="2"/>
  <c r="B107" i="2"/>
  <c r="F107" i="2" s="1"/>
  <c r="D106" i="2"/>
  <c r="B106" i="2"/>
  <c r="F106" i="2" s="1"/>
  <c r="D179" i="2"/>
  <c r="B179" i="2"/>
  <c r="F179" i="2" s="1"/>
  <c r="D183" i="2"/>
  <c r="B183" i="2"/>
  <c r="F183" i="2" s="1"/>
  <c r="D180" i="2"/>
  <c r="B180" i="2"/>
  <c r="F180" i="2" s="1"/>
  <c r="D150" i="2"/>
  <c r="B150" i="2"/>
  <c r="F150" i="2" s="1"/>
  <c r="D149" i="2"/>
  <c r="B149" i="2"/>
  <c r="F149" i="2" s="1"/>
  <c r="D97" i="2"/>
  <c r="B97" i="2"/>
  <c r="F97" i="2" s="1"/>
  <c r="D195" i="2"/>
  <c r="B195" i="2"/>
  <c r="F195" i="2" s="1"/>
  <c r="D93" i="2"/>
  <c r="B93" i="2"/>
  <c r="F93" i="2" s="1"/>
  <c r="D92" i="2"/>
  <c r="B92" i="2"/>
  <c r="F92" i="2" s="1"/>
  <c r="D90" i="2"/>
  <c r="B90" i="2"/>
  <c r="F90" i="2" s="1"/>
  <c r="D187" i="2"/>
  <c r="B187" i="2"/>
  <c r="F187" i="2" s="1"/>
  <c r="D87" i="2"/>
  <c r="B87" i="2"/>
  <c r="F87" i="2" s="1"/>
  <c r="D85" i="2"/>
  <c r="B85" i="2"/>
  <c r="F85" i="2" s="1"/>
  <c r="D83" i="2"/>
  <c r="B83" i="2"/>
  <c r="F83" i="2" s="1"/>
  <c r="D80" i="2"/>
  <c r="B80" i="2"/>
  <c r="F80" i="2" s="1"/>
  <c r="D78" i="2"/>
  <c r="B78" i="2"/>
  <c r="F78" i="2" s="1"/>
  <c r="D76" i="2"/>
  <c r="B76" i="2"/>
  <c r="F76" i="2" s="1"/>
  <c r="D75" i="2"/>
  <c r="B75" i="2"/>
  <c r="F75" i="2" s="1"/>
  <c r="D73" i="2"/>
  <c r="B73" i="2"/>
  <c r="F73" i="2" s="1"/>
  <c r="D72" i="2"/>
  <c r="B72" i="2"/>
  <c r="F72" i="2" s="1"/>
  <c r="D69" i="2"/>
  <c r="B69" i="2"/>
  <c r="F69" i="2" s="1"/>
  <c r="D67" i="2"/>
  <c r="B67" i="2"/>
  <c r="F67" i="2" s="1"/>
  <c r="D66" i="2"/>
  <c r="B66" i="2"/>
  <c r="F66" i="2" s="1"/>
  <c r="D64" i="2"/>
  <c r="B64" i="2"/>
  <c r="F64" i="2" s="1"/>
  <c r="D63" i="2"/>
  <c r="B63" i="2"/>
  <c r="F63" i="2" s="1"/>
  <c r="D62" i="2"/>
  <c r="B62" i="2"/>
  <c r="F62" i="2" s="1"/>
  <c r="D61" i="2"/>
  <c r="B61" i="2"/>
  <c r="F61" i="2" s="1"/>
  <c r="D59" i="2"/>
  <c r="B59" i="2"/>
  <c r="F59" i="2" s="1"/>
  <c r="D74" i="2"/>
  <c r="B74" i="2"/>
  <c r="F74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2" i="2"/>
  <c r="B52" i="2"/>
  <c r="F52" i="2" s="1"/>
  <c r="D51" i="2"/>
  <c r="B51" i="2"/>
  <c r="F51" i="2" s="1"/>
  <c r="D50" i="2"/>
  <c r="B50" i="2"/>
  <c r="F50" i="2" s="1"/>
  <c r="D48" i="2"/>
  <c r="B48" i="2"/>
  <c r="F48" i="2" s="1"/>
  <c r="D47" i="2"/>
  <c r="B47" i="2"/>
  <c r="F47" i="2" s="1"/>
  <c r="D46" i="2"/>
  <c r="B46" i="2"/>
  <c r="F46" i="2" s="1"/>
  <c r="D45" i="2"/>
  <c r="B45" i="2"/>
  <c r="F45" i="2" s="1"/>
  <c r="D44" i="2"/>
  <c r="B44" i="2"/>
  <c r="F44" i="2" s="1"/>
  <c r="D43" i="2"/>
  <c r="B43" i="2"/>
  <c r="F43" i="2" s="1"/>
  <c r="D41" i="2"/>
  <c r="B41" i="2"/>
  <c r="F41" i="2" s="1"/>
  <c r="D40" i="2"/>
  <c r="B40" i="2"/>
  <c r="F40" i="2" s="1"/>
  <c r="D39" i="2"/>
  <c r="B39" i="2"/>
  <c r="F39" i="2" s="1"/>
  <c r="D38" i="2"/>
  <c r="B38" i="2"/>
  <c r="F38" i="2" s="1"/>
  <c r="D37" i="2"/>
  <c r="B37" i="2"/>
  <c r="F37" i="2" s="1"/>
  <c r="D36" i="2"/>
  <c r="B36" i="2"/>
  <c r="F36" i="2" s="1"/>
  <c r="D35" i="2"/>
  <c r="B35" i="2"/>
  <c r="F35" i="2" s="1"/>
  <c r="D34" i="2"/>
  <c r="B34" i="2"/>
  <c r="F34" i="2" s="1"/>
  <c r="D32" i="2"/>
  <c r="B32" i="2"/>
  <c r="F32" i="2" s="1"/>
  <c r="D30" i="2"/>
  <c r="B30" i="2"/>
  <c r="F30" i="2" s="1"/>
  <c r="D29" i="2"/>
  <c r="B29" i="2"/>
  <c r="F29" i="2" s="1"/>
  <c r="D28" i="2"/>
  <c r="B28" i="2"/>
  <c r="F28" i="2" s="1"/>
  <c r="D27" i="2"/>
  <c r="B27" i="2"/>
  <c r="F27" i="2" s="1"/>
  <c r="D26" i="2"/>
  <c r="B26" i="2"/>
  <c r="F26" i="2" s="1"/>
  <c r="D25" i="2"/>
  <c r="B25" i="2"/>
  <c r="F25" i="2" s="1"/>
  <c r="D24" i="2"/>
  <c r="B24" i="2"/>
  <c r="F24" i="2" s="1"/>
  <c r="D22" i="2"/>
  <c r="B22" i="2"/>
  <c r="F22" i="2" s="1"/>
  <c r="D20" i="2"/>
  <c r="B20" i="2"/>
  <c r="F20" i="2" s="1"/>
  <c r="D18" i="2"/>
  <c r="B18" i="2"/>
  <c r="F18" i="2" s="1"/>
  <c r="D16" i="2"/>
  <c r="B16" i="2"/>
  <c r="F16" i="2" s="1"/>
  <c r="D15" i="2"/>
  <c r="B15" i="2"/>
  <c r="F15" i="2" s="1"/>
  <c r="D13" i="2"/>
  <c r="B13" i="2"/>
  <c r="F13" i="2" s="1"/>
  <c r="D11" i="2"/>
  <c r="B11" i="2"/>
  <c r="F11" i="2" s="1"/>
  <c r="D10" i="2"/>
  <c r="B10" i="2"/>
  <c r="F10" i="2" s="1"/>
  <c r="D9" i="2"/>
  <c r="B9" i="2"/>
  <c r="F9" i="2" s="1"/>
  <c r="D7" i="2"/>
  <c r="B7" i="2"/>
  <c r="F7" i="2" s="1"/>
  <c r="D5" i="2"/>
  <c r="B5" i="2"/>
  <c r="F5" i="2" s="1"/>
  <c r="D4" i="2"/>
  <c r="B4" i="2"/>
  <c r="F4" i="2" s="1"/>
  <c r="B1053" i="2"/>
  <c r="B1054" i="2"/>
  <c r="B1055" i="2"/>
  <c r="B1056" i="2"/>
  <c r="B1057" i="2"/>
  <c r="B1058" i="2"/>
  <c r="B1059" i="2"/>
  <c r="B1060" i="2"/>
  <c r="B1061" i="2"/>
  <c r="B1062" i="2"/>
  <c r="D1053" i="2"/>
  <c r="D1054" i="2"/>
  <c r="D1055" i="2"/>
  <c r="D1056" i="2"/>
  <c r="D1057" i="2"/>
  <c r="D1058" i="2"/>
  <c r="D1059" i="2"/>
  <c r="D1060" i="2"/>
  <c r="D1061" i="2"/>
  <c r="D1062" i="2"/>
  <c r="F1053" i="2"/>
  <c r="F1054" i="2"/>
  <c r="F1055" i="2"/>
  <c r="F1056" i="2"/>
  <c r="F1057" i="2"/>
  <c r="F1058" i="2"/>
  <c r="F1059" i="2"/>
  <c r="F1060" i="2"/>
  <c r="F1061" i="2"/>
  <c r="F1062" i="2"/>
  <c r="B1015" i="2" l="1"/>
  <c r="B1016" i="2"/>
  <c r="F1016" i="2" s="1"/>
  <c r="B1017" i="2"/>
  <c r="F1017" i="2" s="1"/>
  <c r="B1018" i="2"/>
  <c r="F1018" i="2" s="1"/>
  <c r="B1019" i="2"/>
  <c r="F1019" i="2" s="1"/>
  <c r="B1020" i="2"/>
  <c r="F1020" i="2" s="1"/>
  <c r="B1021" i="2"/>
  <c r="F1021" i="2" s="1"/>
  <c r="B1022" i="2"/>
  <c r="F1022" i="2" s="1"/>
  <c r="B1023" i="2"/>
  <c r="B1024" i="2"/>
  <c r="F1024" i="2" s="1"/>
  <c r="B1025" i="2"/>
  <c r="F1025" i="2" s="1"/>
  <c r="B1026" i="2"/>
  <c r="F1026" i="2" s="1"/>
  <c r="B1027" i="2"/>
  <c r="F1027" i="2" s="1"/>
  <c r="B1028" i="2"/>
  <c r="F1028" i="2" s="1"/>
  <c r="B1029" i="2"/>
  <c r="F1029" i="2" s="1"/>
  <c r="B1030" i="2"/>
  <c r="F1030" i="2" s="1"/>
  <c r="B1031" i="2"/>
  <c r="B1032" i="2"/>
  <c r="F1032" i="2" s="1"/>
  <c r="B1033" i="2"/>
  <c r="F1033" i="2" s="1"/>
  <c r="B1034" i="2"/>
  <c r="F1034" i="2" s="1"/>
  <c r="B1035" i="2"/>
  <c r="F1035" i="2" s="1"/>
  <c r="B1036" i="2"/>
  <c r="F1036" i="2" s="1"/>
  <c r="B1037" i="2"/>
  <c r="F1037" i="2" s="1"/>
  <c r="B1038" i="2"/>
  <c r="F1038" i="2" s="1"/>
  <c r="B1039" i="2"/>
  <c r="B1040" i="2"/>
  <c r="F1040" i="2" s="1"/>
  <c r="B1041" i="2"/>
  <c r="F1041" i="2" s="1"/>
  <c r="B1042" i="2"/>
  <c r="F1042" i="2" s="1"/>
  <c r="B1043" i="2"/>
  <c r="F1043" i="2" s="1"/>
  <c r="B1044" i="2"/>
  <c r="F1044" i="2" s="1"/>
  <c r="B1045" i="2"/>
  <c r="F1045" i="2" s="1"/>
  <c r="B1046" i="2"/>
  <c r="F1046" i="2" s="1"/>
  <c r="B1047" i="2"/>
  <c r="B1048" i="2"/>
  <c r="F1048" i="2" s="1"/>
  <c r="B1049" i="2"/>
  <c r="F1049" i="2" s="1"/>
  <c r="B1050" i="2"/>
  <c r="F1050" i="2" s="1"/>
  <c r="B1051" i="2"/>
  <c r="F1051" i="2" s="1"/>
  <c r="B1052" i="2"/>
  <c r="F1052" i="2" s="1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F1015" i="2"/>
  <c r="F1023" i="2"/>
  <c r="F1031" i="2"/>
  <c r="F1039" i="2"/>
  <c r="F1047" i="2"/>
  <c r="B192" i="2" l="1"/>
  <c r="B271" i="2"/>
  <c r="B188" i="2"/>
  <c r="B190" i="2"/>
  <c r="F190" i="2" l="1"/>
  <c r="D190" i="2"/>
  <c r="F188" i="2"/>
  <c r="D188" i="2"/>
  <c r="F271" i="2"/>
  <c r="D271" i="2"/>
  <c r="F192" i="2"/>
  <c r="D192" i="2"/>
  <c r="B220" i="2" l="1"/>
  <c r="B148" i="2"/>
  <c r="B285" i="2"/>
  <c r="B203" i="2"/>
  <c r="B222" i="2"/>
  <c r="B146" i="2"/>
  <c r="B82" i="2"/>
  <c r="B201" i="2"/>
  <c r="B91" i="2"/>
  <c r="B216" i="2"/>
  <c r="B278" i="2"/>
  <c r="B152" i="2"/>
  <c r="B86" i="2"/>
  <c r="B94" i="2"/>
  <c r="B88" i="2"/>
  <c r="B182" i="2"/>
  <c r="B144" i="2"/>
  <c r="B287" i="2"/>
  <c r="B260" i="2"/>
  <c r="B240" i="2"/>
  <c r="B114" i="2"/>
  <c r="B121" i="2"/>
  <c r="B126" i="2"/>
  <c r="B105" i="2"/>
  <c r="B128" i="2"/>
  <c r="B199" i="2"/>
  <c r="B262" i="2"/>
  <c r="B169" i="2"/>
  <c r="B264" i="2"/>
  <c r="B224" i="2"/>
  <c r="B276" i="2"/>
  <c r="B269" i="2"/>
  <c r="B228" i="2"/>
  <c r="F269" i="2" l="1"/>
  <c r="D269" i="2"/>
  <c r="F224" i="2"/>
  <c r="D224" i="2"/>
  <c r="F264" i="2"/>
  <c r="D264" i="2"/>
  <c r="F169" i="2"/>
  <c r="D169" i="2"/>
  <c r="F262" i="2"/>
  <c r="D262" i="2"/>
  <c r="F199" i="2"/>
  <c r="D199" i="2"/>
  <c r="F105" i="2"/>
  <c r="D105" i="2"/>
  <c r="F126" i="2"/>
  <c r="D126" i="2"/>
  <c r="F240" i="2"/>
  <c r="D240" i="2"/>
  <c r="F287" i="2"/>
  <c r="D287" i="2"/>
  <c r="F182" i="2"/>
  <c r="D182" i="2"/>
  <c r="F94" i="2"/>
  <c r="D94" i="2"/>
  <c r="F278" i="2"/>
  <c r="D278" i="2"/>
  <c r="F216" i="2"/>
  <c r="D216" i="2"/>
  <c r="F91" i="2"/>
  <c r="D91" i="2"/>
  <c r="F201" i="2"/>
  <c r="D201" i="2"/>
  <c r="F146" i="2"/>
  <c r="D146" i="2"/>
  <c r="F203" i="2"/>
  <c r="D203" i="2"/>
  <c r="F285" i="2"/>
  <c r="D285" i="2"/>
  <c r="F220" i="2"/>
  <c r="D220" i="2"/>
  <c r="F228" i="2"/>
  <c r="D228" i="2"/>
  <c r="F276" i="2"/>
  <c r="D276" i="2"/>
  <c r="F128" i="2"/>
  <c r="D128" i="2"/>
  <c r="F121" i="2"/>
  <c r="D121" i="2"/>
  <c r="F114" i="2"/>
  <c r="D114" i="2"/>
  <c r="F260" i="2"/>
  <c r="D260" i="2"/>
  <c r="F144" i="2"/>
  <c r="D144" i="2"/>
  <c r="F88" i="2"/>
  <c r="D88" i="2"/>
  <c r="F86" i="2"/>
  <c r="D86" i="2"/>
  <c r="F152" i="2"/>
  <c r="D152" i="2"/>
  <c r="F82" i="2"/>
  <c r="D82" i="2"/>
  <c r="F222" i="2"/>
  <c r="D222" i="2"/>
  <c r="F148" i="2"/>
  <c r="D148" i="2"/>
  <c r="B584" i="2" l="1"/>
  <c r="F584" i="2" l="1"/>
  <c r="D584" i="2"/>
  <c r="B573" i="2" l="1"/>
  <c r="F573" i="2" l="1"/>
  <c r="D573" i="2"/>
  <c r="A414" i="1" l="1"/>
  <c r="A142" i="1"/>
  <c r="A426" i="1"/>
  <c r="A636" i="1"/>
  <c r="A210" i="1"/>
  <c r="A565" i="1"/>
  <c r="A370" i="1"/>
  <c r="A130" i="1"/>
  <c r="A809" i="1"/>
  <c r="A305" i="1"/>
  <c r="A974" i="1"/>
  <c r="A372" i="1"/>
  <c r="A100" i="1"/>
  <c r="A6" i="1"/>
  <c r="A27" i="1"/>
  <c r="A676" i="1"/>
  <c r="A743" i="1"/>
  <c r="A201" i="1"/>
  <c r="A61" i="1"/>
  <c r="A996" i="1"/>
  <c r="A683" i="1"/>
  <c r="A814" i="1"/>
  <c r="A707" i="1"/>
  <c r="A3" i="1"/>
  <c r="A376" i="1"/>
  <c r="A896" i="1"/>
  <c r="A770" i="1"/>
  <c r="A894" i="1"/>
  <c r="A646" i="1"/>
  <c r="A808" i="1"/>
  <c r="A916" i="1"/>
  <c r="A315" i="1"/>
  <c r="A975" i="1"/>
  <c r="A932" i="1"/>
  <c r="A725" i="1"/>
  <c r="A889" i="1"/>
  <c r="A230" i="1"/>
  <c r="A972" i="1"/>
  <c r="A815" i="1"/>
  <c r="A36" i="1"/>
  <c r="A710" i="1"/>
  <c r="A841" i="1"/>
  <c r="A385" i="1"/>
  <c r="A163" i="1"/>
  <c r="A111" i="1"/>
  <c r="A659" i="1"/>
  <c r="A708" i="1"/>
  <c r="A427" i="1"/>
  <c r="A411" i="1"/>
  <c r="A919" i="1"/>
  <c r="A755" i="1"/>
  <c r="A745" i="1"/>
  <c r="A874" i="1"/>
  <c r="A28" i="1"/>
  <c r="A818" i="1"/>
  <c r="A706" i="1"/>
  <c r="A194" i="1"/>
  <c r="A581" i="1"/>
  <c r="A199" i="1"/>
  <c r="A780" i="1"/>
  <c r="A767" i="1"/>
  <c r="A929" i="1"/>
  <c r="A953" i="1"/>
  <c r="A965" i="1"/>
  <c r="A334" i="1"/>
  <c r="A623" i="1"/>
  <c r="A689" i="1"/>
  <c r="A271" i="1"/>
  <c r="A371" i="1"/>
  <c r="A162" i="1"/>
  <c r="A922" i="1"/>
  <c r="A138" i="1"/>
  <c r="A892" i="1"/>
  <c r="A811" i="1"/>
  <c r="A921" i="1"/>
  <c r="A592" i="1"/>
  <c r="A747" i="1"/>
  <c r="A244" i="1"/>
  <c r="A225" i="1"/>
  <c r="A812" i="1"/>
  <c r="A775" i="1"/>
  <c r="A424" i="1"/>
  <c r="A822" i="1"/>
  <c r="A204" i="1"/>
  <c r="A769" i="1"/>
  <c r="A515" i="1"/>
  <c r="A837" i="1"/>
  <c r="A667" i="1"/>
  <c r="A907" i="1"/>
  <c r="A234" i="1"/>
  <c r="A886" i="1"/>
  <c r="A946" i="1"/>
  <c r="A174" i="1"/>
  <c r="A740" i="1"/>
  <c r="A23" i="1"/>
  <c r="A479" i="1"/>
  <c r="A335" i="1"/>
  <c r="A489" i="1"/>
  <c r="A918" i="1"/>
  <c r="A829" i="1"/>
  <c r="A672" i="1"/>
  <c r="A8" i="1"/>
  <c r="A817" i="1"/>
  <c r="A531" i="1"/>
  <c r="A1000" i="1"/>
  <c r="A950" i="1"/>
  <c r="A248" i="1"/>
  <c r="A109" i="1"/>
  <c r="A629" i="1"/>
  <c r="A734" i="1"/>
  <c r="A901" i="1"/>
  <c r="A895" i="1"/>
  <c r="A288" i="1"/>
  <c r="A806" i="1"/>
  <c r="A790" i="1"/>
  <c r="A847" i="1"/>
  <c r="A958" i="1"/>
  <c r="A98" i="1"/>
  <c r="A310" i="1"/>
  <c r="A456" i="1"/>
  <c r="A290" i="1"/>
  <c r="A29" i="1"/>
  <c r="A951" i="1"/>
  <c r="A307" i="1"/>
  <c r="A853" i="1"/>
  <c r="A208" i="1"/>
  <c r="A997" i="1"/>
  <c r="A726" i="1"/>
  <c r="A835" i="1"/>
  <c r="A979" i="1"/>
  <c r="A177" i="1"/>
  <c r="A124" i="1"/>
  <c r="A308" i="1"/>
  <c r="A910" i="1"/>
  <c r="A392" i="1"/>
  <c r="A330" i="1"/>
  <c r="A844" i="1"/>
  <c r="A75" i="1"/>
  <c r="A26" i="1"/>
  <c r="A826" i="1"/>
  <c r="A980" i="1"/>
  <c r="A816" i="1"/>
  <c r="A627" i="1"/>
  <c r="A433" i="1"/>
  <c r="A793" i="1"/>
  <c r="A50" i="1"/>
  <c r="A413" i="1"/>
  <c r="A766" i="1"/>
  <c r="A481" i="1"/>
  <c r="A732" i="1"/>
  <c r="A467" i="1"/>
  <c r="A155" i="1"/>
  <c r="A681" i="1"/>
  <c r="A781" i="1"/>
  <c r="A154" i="1"/>
  <c r="A760" i="1"/>
  <c r="A700" i="1"/>
  <c r="A470" i="1"/>
  <c r="A116" i="1"/>
  <c r="A934" i="1"/>
  <c r="A926" i="1"/>
  <c r="A617" i="1"/>
  <c r="A474" i="1"/>
  <c r="A428" i="1"/>
  <c r="A614" i="1"/>
  <c r="A107" i="1"/>
  <c r="A351" i="1"/>
  <c r="A597" i="1"/>
  <c r="A131" i="1"/>
  <c r="A455" i="1"/>
  <c r="A395" i="1"/>
  <c r="A105" i="1"/>
  <c r="A873" i="1"/>
  <c r="A365" i="1"/>
  <c r="A639" i="1"/>
  <c r="A633" i="1"/>
  <c r="A679" i="1"/>
  <c r="A149" i="1"/>
  <c r="A670" i="1"/>
  <c r="A397" i="1"/>
  <c r="A678" i="1"/>
  <c r="A786" i="1"/>
  <c r="A819" i="1"/>
  <c r="A634" i="1"/>
  <c r="A228" i="1"/>
  <c r="A717" i="1"/>
  <c r="A836" i="1"/>
  <c r="A410" i="1"/>
  <c r="A175" i="1"/>
  <c r="A988" i="1"/>
  <c r="A952" i="1"/>
  <c r="A705" i="1"/>
  <c r="A92" i="1"/>
  <c r="A831" i="1"/>
  <c r="A920" i="1"/>
  <c r="A101" i="1"/>
  <c r="A590" i="1"/>
  <c r="A579" i="1"/>
  <c r="A73" i="1"/>
  <c r="A733" i="1"/>
  <c r="A849" i="1"/>
  <c r="A160" i="1"/>
  <c r="A496" i="1"/>
  <c r="A256" i="1"/>
  <c r="A970" i="1"/>
  <c r="A971" i="1"/>
  <c r="A361" i="1"/>
  <c r="A224" i="1"/>
  <c r="A830" i="1"/>
  <c r="A442" i="1"/>
  <c r="A559" i="1"/>
  <c r="A485" i="1"/>
  <c r="A450" i="1"/>
  <c r="A369" i="1"/>
  <c r="A373" i="1"/>
  <c r="A973" i="1"/>
  <c r="A537" i="1"/>
  <c r="A553" i="1"/>
  <c r="A692" i="1"/>
  <c r="A404" i="1"/>
  <c r="A65" i="1"/>
  <c r="A314" i="1"/>
  <c r="A206" i="1"/>
  <c r="A721" i="1"/>
  <c r="A807" i="1"/>
  <c r="A379" i="1"/>
  <c r="A207" i="1"/>
  <c r="A47" i="1"/>
  <c r="A520" i="1"/>
  <c r="A792" i="1"/>
  <c r="A140" i="1"/>
  <c r="A887" i="1"/>
  <c r="A478" i="1"/>
  <c r="A852" i="1"/>
  <c r="A905" i="1"/>
  <c r="A306" i="1"/>
  <c r="A998" i="1"/>
  <c r="A35" i="1"/>
  <c r="A649" i="1"/>
  <c r="A704" i="1"/>
  <c r="A796" i="1"/>
  <c r="A514" i="1"/>
  <c r="A731" i="1"/>
  <c r="A671" i="1"/>
  <c r="A304" i="1"/>
  <c r="A391" i="1"/>
  <c r="A182" i="1"/>
  <c r="A250" i="1"/>
  <c r="A196" i="1"/>
  <c r="A754" i="1"/>
  <c r="A341" i="1"/>
  <c r="A266" i="1"/>
  <c r="A91" i="1"/>
  <c r="A363" i="1"/>
  <c r="A497" i="1"/>
  <c r="A512" i="1"/>
  <c r="A389" i="1"/>
  <c r="A694" i="1"/>
  <c r="A858" i="1"/>
  <c r="A448" i="1"/>
  <c r="A84" i="1"/>
  <c r="A655" i="1"/>
  <c r="A166" i="1"/>
  <c r="A741" i="1"/>
  <c r="A776" i="1"/>
  <c r="A336" i="1"/>
  <c r="A536" i="1"/>
  <c r="A891" i="1"/>
  <c r="A337" i="1"/>
  <c r="A181" i="1"/>
  <c r="A718" i="1"/>
  <c r="A396" i="1"/>
  <c r="A566" i="1"/>
  <c r="A640" i="1"/>
  <c r="A607" i="1"/>
  <c r="A724" i="1"/>
  <c r="A332" i="1"/>
  <c r="A576" i="1"/>
  <c r="A547" i="1"/>
  <c r="A985" i="1"/>
  <c r="A703" i="1"/>
  <c r="A645" i="1"/>
  <c r="A269" i="1"/>
  <c r="A665" i="1"/>
  <c r="A114" i="1"/>
  <c r="A21" i="1"/>
  <c r="A990" i="1"/>
  <c r="A220" i="1"/>
  <c r="A516" i="1"/>
  <c r="A654" i="1"/>
  <c r="A159" i="1"/>
  <c r="A294" i="1"/>
  <c r="A88" i="1"/>
  <c r="A589" i="1"/>
  <c r="A418" i="1"/>
  <c r="A987" i="1"/>
  <c r="A436" i="1"/>
  <c r="A904" i="1"/>
  <c r="A421" i="1"/>
  <c r="A927" i="1"/>
  <c r="A231" i="1"/>
  <c r="A44" i="1"/>
  <c r="A746" i="1"/>
  <c r="A356" i="1"/>
  <c r="A736" i="1"/>
  <c r="A842" i="1"/>
  <c r="A493" i="1"/>
  <c r="A72" i="1"/>
  <c r="A42" i="1"/>
  <c r="A687" i="1"/>
  <c r="A713" i="1"/>
  <c r="A52" i="1"/>
  <c r="A381" i="1"/>
  <c r="A134" i="1"/>
  <c r="A238" i="1"/>
  <c r="A165" i="1"/>
  <c r="A546" i="1"/>
  <c r="A333" i="1"/>
  <c r="A153" i="1"/>
  <c r="A246" i="1"/>
  <c r="A412" i="1"/>
  <c r="A882" i="1"/>
  <c r="A548" i="1"/>
  <c r="A172" i="1"/>
  <c r="A580" i="1"/>
  <c r="A378" i="1"/>
  <c r="A377" i="1"/>
  <c r="A930" i="1"/>
  <c r="A863" i="1"/>
  <c r="A451" i="1"/>
  <c r="A765" i="1"/>
  <c r="A960" i="1"/>
  <c r="A129" i="1"/>
  <c r="A788" i="1"/>
  <c r="A647" i="1"/>
  <c r="A169" i="1"/>
  <c r="A447" i="1"/>
  <c r="A833" i="1"/>
  <c r="A236" i="1"/>
  <c r="A323" i="1"/>
  <c r="A751" i="1"/>
  <c r="A539" i="1"/>
  <c r="A773" i="1"/>
  <c r="A513" i="1"/>
  <c r="A532" i="1"/>
  <c r="A939" i="1"/>
  <c r="A279" i="1"/>
  <c r="A701" i="1"/>
  <c r="A452" i="1"/>
  <c r="A608" i="1"/>
  <c r="A317" i="1"/>
  <c r="A499" i="1"/>
  <c r="A405" i="1"/>
  <c r="A626" i="1"/>
  <c r="A68" i="1"/>
  <c r="A834" i="1"/>
  <c r="A526" i="1"/>
  <c r="A564" i="1"/>
  <c r="A714" i="1"/>
  <c r="A45" i="1"/>
  <c r="A125" i="1"/>
  <c r="A527" i="1"/>
  <c r="A549" i="1"/>
  <c r="A156" i="1"/>
  <c r="A498" i="1"/>
  <c r="A698" i="1"/>
  <c r="A862" i="1"/>
  <c r="A458" i="1"/>
  <c r="A661" i="1"/>
  <c r="A322" i="1"/>
  <c r="A650" i="1"/>
  <c r="A270" i="1"/>
  <c r="A90" i="1"/>
  <c r="A223" i="1"/>
  <c r="A79" i="1"/>
  <c r="A96" i="1"/>
  <c r="A429" i="1"/>
  <c r="A821" i="1"/>
  <c r="A468" i="1"/>
  <c r="A104" i="1"/>
  <c r="A697" i="1"/>
  <c r="A966" i="1"/>
  <c r="A440" i="1"/>
  <c r="A508" i="1"/>
  <c r="A969" i="1"/>
  <c r="A178" i="1"/>
  <c r="A860" i="1"/>
  <c r="A352" i="1"/>
  <c r="A34" i="1"/>
  <c r="A25" i="1"/>
  <c r="A585" i="1"/>
  <c r="A616" i="1"/>
  <c r="A903" i="1"/>
  <c r="A445" i="1"/>
  <c r="A699" i="1"/>
  <c r="A947" i="1"/>
  <c r="A454" i="1"/>
  <c r="A502" i="1"/>
  <c r="A753" i="1"/>
  <c r="A722" i="1"/>
  <c r="A538" i="1"/>
  <c r="A876" i="1"/>
  <c r="A480" i="1"/>
  <c r="A719" i="1"/>
  <c r="A957" i="1"/>
  <c r="A510" i="1"/>
  <c r="A782" i="1"/>
  <c r="A850" i="1"/>
  <c r="A677" i="1"/>
  <c r="A518" i="1"/>
  <c r="A727" i="1"/>
  <c r="A343" i="1"/>
  <c r="A301" i="1"/>
  <c r="A666" i="1"/>
  <c r="A245" i="1"/>
  <c r="A387" i="1"/>
  <c r="A742" i="1"/>
  <c r="A820" i="1"/>
  <c r="A857" i="1"/>
  <c r="A472" i="1"/>
  <c r="A212" i="1"/>
  <c r="A509" i="1"/>
  <c r="A931" i="1"/>
  <c r="A675" i="1"/>
  <c r="A252" i="1"/>
  <c r="A328" i="1"/>
  <c r="A62" i="1"/>
  <c r="A281" i="1"/>
  <c r="A784" i="1"/>
  <c r="A55" i="1"/>
  <c r="A435" i="1"/>
  <c r="A691" i="1"/>
  <c r="A46" i="1"/>
  <c r="A803" i="1"/>
  <c r="A759" i="1"/>
  <c r="A487" i="1"/>
  <c r="A962" i="1"/>
  <c r="A813" i="1"/>
  <c r="A554" i="1"/>
  <c r="A340" i="1"/>
  <c r="A417" i="1"/>
  <c r="A906" i="1"/>
  <c r="A799" i="1"/>
  <c r="A462" i="1"/>
  <c r="A602" i="1"/>
  <c r="A216" i="1"/>
  <c r="A928" i="1"/>
  <c r="A735" i="1"/>
  <c r="A774" i="1"/>
  <c r="A805" i="1"/>
  <c r="A382" i="1"/>
  <c r="A119" i="1"/>
  <c r="A622" i="1"/>
  <c r="A292" i="1"/>
  <c r="A991" i="1"/>
  <c r="A108" i="1"/>
  <c r="A938" i="1"/>
  <c r="A898" i="1"/>
  <c r="A794" i="1"/>
  <c r="A15" i="1"/>
  <c r="A473" i="1"/>
  <c r="A179" i="1"/>
  <c r="A170" i="1"/>
  <c r="A504" i="1"/>
  <c r="A464" i="1"/>
  <c r="A505" i="1"/>
  <c r="A386" i="1"/>
  <c r="A864" i="1"/>
  <c r="A693" i="1"/>
  <c r="A785" i="1"/>
  <c r="A764" i="1"/>
  <c r="A562" i="1"/>
  <c r="A239" i="1"/>
  <c r="A492" i="1"/>
  <c r="A729" i="1"/>
  <c r="A866" i="1"/>
  <c r="A983" i="1"/>
  <c r="A825" i="1"/>
  <c r="A359" i="1"/>
  <c r="A218" i="1"/>
  <c r="A881" i="1"/>
  <c r="A118" i="1"/>
  <c r="A778" i="1"/>
  <c r="A150" i="1"/>
  <c r="A240" i="1"/>
  <c r="A193" i="1"/>
  <c r="A303" i="1"/>
  <c r="A791" i="1"/>
  <c r="A657" i="1"/>
  <c r="A259" i="1"/>
  <c r="A750" i="1"/>
  <c r="A399" i="1"/>
  <c r="A716" i="1"/>
  <c r="A843" i="1"/>
  <c r="A685" i="1"/>
  <c r="A673" i="1"/>
  <c r="A471" i="1"/>
  <c r="A358" i="1"/>
  <c r="A948" i="1"/>
  <c r="A557" i="1"/>
  <c r="A438" i="1"/>
  <c r="A600" i="1"/>
  <c r="A264" i="1"/>
  <c r="A226" i="1"/>
  <c r="A425" i="1"/>
  <c r="A555" i="1"/>
  <c r="A545" i="1"/>
  <c r="A544" i="1"/>
  <c r="A964" i="1"/>
  <c r="A173" i="1"/>
  <c r="A908" i="1"/>
  <c r="A913" i="1"/>
  <c r="A261" i="1"/>
  <c r="A86" i="1"/>
  <c r="A346" i="1"/>
  <c r="A877" i="1"/>
  <c r="A51" i="1"/>
  <c r="A353" i="1"/>
  <c r="A324" i="1"/>
  <c r="A552" i="1"/>
  <c r="A723" i="1"/>
  <c r="A198" i="1"/>
  <c r="A325" i="1"/>
  <c r="A321" i="1"/>
  <c r="A578" i="1"/>
  <c r="A824" i="1"/>
  <c r="A642" i="1"/>
  <c r="A993" i="1"/>
  <c r="A828" i="1"/>
  <c r="A263" i="1"/>
  <c r="A690" i="1"/>
  <c r="A772" i="1"/>
  <c r="A783" i="1"/>
  <c r="A525" i="1"/>
  <c r="A943" i="1"/>
  <c r="A222" i="1"/>
  <c r="A388" i="1"/>
  <c r="A761" i="1"/>
  <c r="A302" i="1"/>
  <c r="A662" i="1"/>
  <c r="A652" i="1"/>
  <c r="A730" i="1"/>
  <c r="A345" i="1"/>
  <c r="A38" i="1"/>
  <c r="A924" i="1"/>
  <c r="A915" i="1"/>
  <c r="A407" i="1"/>
  <c r="A618" i="1"/>
  <c r="A348" i="1"/>
  <c r="A384" i="1"/>
  <c r="A331" i="1"/>
  <c r="A635" i="1"/>
  <c r="A982" i="1"/>
  <c r="A851" i="1"/>
  <c r="A85" i="1"/>
  <c r="A804" i="1"/>
  <c r="A711" i="1"/>
  <c r="A431" i="1"/>
  <c r="A126" i="1"/>
  <c r="A106" i="1"/>
  <c r="A120" i="1"/>
  <c r="A797" i="1"/>
  <c r="A121" i="1"/>
  <c r="A955" i="1"/>
  <c r="A737" i="1"/>
  <c r="A517" i="1"/>
  <c r="A702" i="1"/>
  <c r="A728" i="1"/>
  <c r="A561" i="1"/>
  <c r="A610" i="1"/>
  <c r="A936" i="1"/>
  <c r="A686" i="1"/>
  <c r="A941" i="1"/>
  <c r="A944" i="1"/>
  <c r="A567" i="1"/>
  <c r="A664" i="1"/>
  <c r="A933" i="1"/>
  <c r="A503" i="1"/>
  <c r="A800" i="1"/>
  <c r="A893" i="1"/>
  <c r="A715" i="1"/>
  <c r="A33" i="1"/>
  <c r="A535" i="1"/>
  <c r="A184" i="1"/>
  <c r="A99" i="1"/>
  <c r="A603" i="1"/>
  <c r="A917" i="1"/>
  <c r="A612" i="1"/>
  <c r="A273" i="1"/>
  <c r="A925" i="1"/>
  <c r="A945" i="1"/>
  <c r="A495" i="1"/>
  <c r="A136" i="1"/>
  <c r="A696" i="1"/>
  <c r="A393" i="1"/>
  <c r="A31" i="1"/>
  <c r="A771" i="1"/>
  <c r="A878" i="1"/>
  <c r="A10" i="1"/>
  <c r="A871" i="1"/>
  <c r="A180" i="1"/>
  <c r="A749" i="1"/>
  <c r="A374" i="1"/>
  <c r="A748" i="1"/>
  <c r="A326" i="1"/>
  <c r="A823" i="1"/>
  <c r="A802" i="1"/>
  <c r="A846" i="1"/>
  <c r="A859" i="1"/>
  <c r="A112" i="1"/>
  <c r="A967" i="1"/>
  <c r="A977" i="1"/>
  <c r="A801" i="1"/>
  <c r="A912" i="1"/>
  <c r="A529" i="1"/>
  <c r="A57" i="1"/>
  <c r="A89" i="1"/>
  <c r="A191" i="1"/>
  <c r="A845" i="1"/>
  <c r="A151" i="1"/>
  <c r="A313" i="1"/>
  <c r="A183" i="1"/>
  <c r="A167" i="1"/>
  <c r="A599" i="1"/>
  <c r="A897" i="1"/>
  <c r="A937" i="1"/>
  <c r="A147" i="1"/>
  <c r="A58" i="1"/>
  <c r="A870" i="1"/>
  <c r="A60" i="1"/>
  <c r="A994" i="1"/>
  <c r="A855" i="1"/>
  <c r="A756" i="1"/>
  <c r="A669" i="1"/>
  <c r="A102" i="1"/>
  <c r="A954" i="1"/>
  <c r="A551" i="1"/>
  <c r="A490" i="1"/>
  <c r="A523" i="1"/>
  <c r="A200" i="1"/>
  <c r="A463" i="1"/>
  <c r="A890" i="1"/>
  <c r="A956" i="1"/>
  <c r="A476" i="1"/>
  <c r="A911" i="1"/>
  <c r="A762" i="1"/>
  <c r="A37" i="1"/>
  <c r="A758" i="1"/>
  <c r="A875" i="1"/>
  <c r="A594" i="1"/>
  <c r="A466" i="1"/>
  <c r="A215" i="1"/>
  <c r="A19" i="1"/>
  <c r="A976" i="1"/>
  <c r="A422" i="1"/>
  <c r="A54" i="1"/>
  <c r="A885" i="1"/>
  <c r="A460" i="1"/>
  <c r="A571" i="1"/>
  <c r="A296" i="1"/>
  <c r="A488" i="1"/>
  <c r="A441" i="1"/>
  <c r="A854" i="1"/>
  <c r="A582" i="1"/>
  <c r="A624" i="1"/>
  <c r="A573" i="1"/>
  <c r="A989" i="1"/>
  <c r="A375" i="1"/>
  <c r="A660" i="1"/>
  <c r="A146" i="1"/>
  <c r="A942" i="1"/>
  <c r="A902" i="1"/>
  <c r="A631" i="1"/>
  <c r="A329" i="1"/>
  <c r="A995" i="1"/>
  <c r="A277" i="1"/>
  <c r="A648" i="1"/>
  <c r="A319" i="1"/>
  <c r="A900" i="1"/>
  <c r="A540" i="1"/>
  <c r="A439" i="1"/>
  <c r="A168" i="1"/>
  <c r="A400" i="1"/>
  <c r="A798" i="1"/>
  <c r="A832" i="1"/>
  <c r="A406" i="1"/>
  <c r="A77" i="1"/>
  <c r="A187" i="1"/>
  <c r="A402" i="1"/>
  <c r="A81" i="1"/>
  <c r="A511" i="1"/>
  <c r="A9" i="1"/>
  <c r="A347" i="1"/>
  <c r="A186" i="1"/>
  <c r="A879" i="1"/>
  <c r="A572" i="1"/>
  <c r="A144" i="1"/>
  <c r="A789" i="1"/>
  <c r="A242" i="1"/>
  <c r="A349" i="1"/>
  <c r="A17" i="1"/>
  <c r="A53" i="1"/>
  <c r="A14" i="1"/>
  <c r="A500" i="1"/>
  <c r="A644" i="1"/>
  <c r="A283" i="1"/>
  <c r="A674" i="1"/>
  <c r="A284" i="1"/>
  <c r="A300" i="1"/>
  <c r="A342" i="1"/>
  <c r="A339" i="1"/>
  <c r="A459" i="1"/>
  <c r="A403" i="1"/>
  <c r="A542" i="1"/>
  <c r="A872" i="1"/>
  <c r="A268" i="1"/>
  <c r="A93" i="1"/>
  <c r="A12" i="1"/>
  <c r="A628" i="1"/>
  <c r="A839" i="1"/>
  <c r="A709" i="1"/>
  <c r="A74" i="1"/>
  <c r="A113" i="1"/>
  <c r="A71" i="1"/>
  <c r="A935" i="1"/>
  <c r="A586" i="1"/>
  <c r="A519" i="1"/>
  <c r="A189" i="1"/>
  <c r="A66" i="1"/>
  <c r="A712" i="1"/>
  <c r="A848" i="1"/>
  <c r="A394" i="1"/>
  <c r="A416" i="1"/>
  <c r="A861" i="1"/>
  <c r="A145" i="1"/>
  <c r="A795" i="1"/>
  <c r="A344" i="1"/>
  <c r="A961" i="1"/>
  <c r="A39" i="1"/>
  <c r="A838" i="1"/>
  <c r="A221" i="1"/>
  <c r="A311" i="1"/>
  <c r="A909" i="1"/>
  <c r="A521" i="1"/>
  <c r="A285" i="1"/>
  <c r="A856" i="1"/>
  <c r="A354" i="1"/>
  <c r="A139" i="1"/>
  <c r="A408" i="1"/>
  <c r="A534" i="1"/>
  <c r="A430" i="1"/>
  <c r="A695" i="1"/>
  <c r="A4" i="1"/>
  <c r="A570" i="1"/>
  <c r="A575" i="1"/>
  <c r="A992" i="1"/>
  <c r="A968" i="1"/>
  <c r="A620" i="1"/>
  <c r="A401" i="1"/>
  <c r="A738" i="1"/>
  <c r="A682" i="1"/>
  <c r="A161" i="1"/>
  <c r="A122" i="1"/>
  <c r="A444" i="1"/>
  <c r="A260" i="1"/>
  <c r="A254" i="1"/>
  <c r="A453" i="1"/>
  <c r="A157" i="1"/>
  <c r="A309" i="1"/>
  <c r="A638" i="1"/>
  <c r="A568" i="1"/>
  <c r="A507" i="1"/>
  <c r="A43" i="1"/>
  <c r="A355" i="1"/>
  <c r="A680" i="1"/>
  <c r="A366" i="1"/>
  <c r="A777" i="1"/>
  <c r="A185" i="1"/>
  <c r="A999" i="1"/>
  <c r="A827" i="1"/>
  <c r="A298" i="1"/>
  <c r="A235" i="1"/>
  <c r="A197" i="1"/>
  <c r="A959" i="1"/>
  <c r="A840" i="1"/>
  <c r="A176" i="1"/>
  <c r="A630" i="1"/>
  <c r="A95" i="1"/>
  <c r="A443" i="1"/>
  <c r="A127" i="1"/>
  <c r="A501" i="1"/>
  <c r="A357" i="1"/>
  <c r="A868" i="1"/>
  <c r="A888" i="1"/>
  <c r="A763" i="1"/>
  <c r="A143" i="1"/>
  <c r="A688" i="1"/>
  <c r="A752" i="1"/>
  <c r="A232" i="1"/>
  <c r="A465" i="1"/>
  <c r="A923" i="1"/>
  <c r="A214" i="1"/>
  <c r="A164" i="1"/>
  <c r="A583" i="1"/>
  <c r="A360" i="1"/>
  <c r="A865" i="1"/>
  <c r="A663" i="1"/>
  <c r="A668" i="1"/>
  <c r="A257" i="1"/>
  <c r="A543" i="1"/>
  <c r="A884" i="1"/>
  <c r="A40" i="1"/>
  <c r="A720" i="1"/>
  <c r="A219" i="1"/>
  <c r="A810" i="1"/>
  <c r="A757" i="1"/>
  <c r="A940" i="1"/>
  <c r="A483" i="1"/>
  <c r="A768" i="1"/>
  <c r="A275" i="1"/>
  <c r="A237" i="1"/>
  <c r="A949" i="1"/>
  <c r="A70" i="1"/>
  <c r="A569" i="1"/>
  <c r="A914" i="1"/>
  <c r="A981" i="1"/>
  <c r="A978" i="1"/>
  <c r="A656" i="1"/>
  <c r="A446" i="1"/>
  <c r="A152" i="1"/>
  <c r="A963" i="1"/>
  <c r="A233" i="1"/>
  <c r="A63" i="1"/>
  <c r="A82" i="1"/>
  <c r="A97" i="1"/>
  <c r="A419" i="1"/>
  <c r="A787" i="1"/>
  <c r="A202" i="1"/>
  <c r="A619" i="1"/>
  <c r="A132" i="1"/>
  <c r="A491" i="1"/>
  <c r="A869" i="1"/>
  <c r="A637" i="1"/>
  <c r="A49" i="1"/>
  <c r="A87" i="1"/>
  <c r="A148" i="1"/>
  <c r="A318" i="1"/>
  <c r="A530" i="1"/>
  <c r="A420" i="1"/>
  <c r="A883" i="1"/>
  <c r="A596" i="1"/>
  <c r="A744" i="1"/>
  <c r="A24" i="1"/>
  <c r="A584" i="1"/>
  <c r="A286" i="1"/>
  <c r="A739" i="1"/>
  <c r="A779" i="1"/>
  <c r="A605" i="1"/>
  <c r="A588" i="1"/>
  <c r="A867" i="1"/>
  <c r="A368" i="1"/>
  <c r="A312" i="1"/>
  <c r="A986" i="1"/>
  <c r="A128" i="1"/>
  <c r="A247" i="1"/>
  <c r="A899" i="1"/>
  <c r="A684" i="1"/>
  <c r="A227" i="1"/>
  <c r="A880" i="1"/>
  <c r="A984" i="1"/>
  <c r="B659" i="2" l="1"/>
  <c r="B654" i="2"/>
  <c r="B652" i="2"/>
  <c r="B642" i="2"/>
  <c r="B626" i="2"/>
  <c r="B616" i="2"/>
  <c r="B612" i="2"/>
  <c r="B111" i="2"/>
  <c r="B210" i="2"/>
  <c r="B42" i="2"/>
  <c r="B328" i="2"/>
  <c r="B381" i="2"/>
  <c r="B191" i="2"/>
  <c r="B138" i="2"/>
  <c r="B189" i="2"/>
  <c r="B433" i="2"/>
  <c r="B363" i="2"/>
  <c r="B275" i="2"/>
  <c r="B458" i="2"/>
  <c r="B534" i="2"/>
  <c r="B594" i="2"/>
  <c r="B483" i="2"/>
  <c r="B104" i="2"/>
  <c r="B57" i="2"/>
  <c r="B487" i="2"/>
  <c r="B281" i="2"/>
  <c r="B230" i="2"/>
  <c r="B116" i="2"/>
  <c r="B84" i="2"/>
  <c r="B196" i="2"/>
  <c r="B321" i="2"/>
  <c r="B204" i="2"/>
  <c r="B259" i="2"/>
  <c r="B529" i="2"/>
  <c r="B575" i="2"/>
  <c r="B607" i="2"/>
  <c r="B416" i="2"/>
  <c r="B21" i="2"/>
  <c r="B70" i="2"/>
  <c r="B438" i="2"/>
  <c r="B214" i="2"/>
  <c r="B193" i="2"/>
  <c r="B6" i="2"/>
  <c r="B410" i="2"/>
  <c r="B263" i="2"/>
  <c r="B124" i="2"/>
  <c r="B435" i="2"/>
  <c r="B290" i="2"/>
  <c r="B542" i="2"/>
  <c r="B525" i="2"/>
  <c r="B49" i="2"/>
  <c r="B244" i="2"/>
  <c r="B14" i="2"/>
  <c r="B142" i="2"/>
  <c r="B17" i="2"/>
  <c r="B136" i="2"/>
  <c r="B68" i="2"/>
  <c r="B268" i="2"/>
  <c r="B159" i="2"/>
  <c r="B8" i="2"/>
  <c r="B384" i="2"/>
  <c r="B368" i="2"/>
  <c r="B605" i="2"/>
  <c r="B523" i="2"/>
  <c r="B596" i="2"/>
  <c r="B557" i="2"/>
  <c r="B599" i="2"/>
  <c r="B564" i="2"/>
  <c r="B644" i="2"/>
  <c r="B633" i="2"/>
  <c r="B622" i="2"/>
  <c r="B614" i="2"/>
  <c r="B391" i="2"/>
  <c r="B172" i="2"/>
  <c r="B81" i="2"/>
  <c r="B424" i="2"/>
  <c r="B351" i="2"/>
  <c r="B279" i="2"/>
  <c r="B134" i="2"/>
  <c r="B470" i="2"/>
  <c r="B118" i="2"/>
  <c r="B79" i="2"/>
  <c r="B65" i="2"/>
  <c r="B292" i="2"/>
  <c r="B559" i="2"/>
  <c r="B592" i="2"/>
  <c r="B602" i="2"/>
  <c r="B294" i="2"/>
  <c r="B462" i="2"/>
  <c r="B31" i="2"/>
  <c r="B288" i="2"/>
  <c r="B478" i="2"/>
  <c r="B19" i="2"/>
  <c r="B298" i="2"/>
  <c r="B206" i="2"/>
  <c r="B23" i="2"/>
  <c r="B300" i="2"/>
  <c r="B77" i="2"/>
  <c r="B3" i="2"/>
  <c r="B588" i="2"/>
  <c r="B578" i="2"/>
  <c r="B283" i="2"/>
  <c r="B250" i="2"/>
  <c r="B339" i="2"/>
  <c r="B218" i="2"/>
  <c r="B12" i="2"/>
  <c r="B399" i="2"/>
  <c r="B450" i="2"/>
  <c r="B317" i="2"/>
  <c r="B256" i="2"/>
  <c r="B476" i="2"/>
  <c r="B273" i="2"/>
  <c r="B252" i="2"/>
  <c r="B561" i="2"/>
  <c r="B551" i="2"/>
  <c r="B610" i="2"/>
  <c r="B296" i="2"/>
  <c r="B277" i="2"/>
  <c r="B95" i="2"/>
  <c r="B60" i="2"/>
  <c r="B33" i="2"/>
  <c r="B365" i="2"/>
  <c r="B266" i="2"/>
  <c r="B485" i="2"/>
  <c r="B212" i="2"/>
  <c r="B254" i="2"/>
  <c r="B495" i="2"/>
  <c r="B242" i="2"/>
  <c r="B507" i="2"/>
  <c r="F654" i="2" l="1"/>
  <c r="D654" i="2"/>
  <c r="F659" i="2"/>
  <c r="D659" i="2"/>
  <c r="F242" i="2"/>
  <c r="D242" i="2"/>
  <c r="F254" i="2"/>
  <c r="D254" i="2"/>
  <c r="F485" i="2"/>
  <c r="D485" i="2"/>
  <c r="D365" i="2"/>
  <c r="F365" i="2"/>
  <c r="D60" i="2"/>
  <c r="F60" i="2"/>
  <c r="F277" i="2"/>
  <c r="D277" i="2"/>
  <c r="F610" i="2"/>
  <c r="D610" i="2"/>
  <c r="F561" i="2"/>
  <c r="D561" i="2"/>
  <c r="F273" i="2"/>
  <c r="D273" i="2"/>
  <c r="D256" i="2"/>
  <c r="F256" i="2"/>
  <c r="D450" i="2"/>
  <c r="F450" i="2"/>
  <c r="D12" i="2"/>
  <c r="F12" i="2"/>
  <c r="F339" i="2"/>
  <c r="D339" i="2"/>
  <c r="F283" i="2"/>
  <c r="D283" i="2"/>
  <c r="F588" i="2"/>
  <c r="D588" i="2"/>
  <c r="F77" i="2"/>
  <c r="D77" i="2"/>
  <c r="D23" i="2"/>
  <c r="F23" i="2"/>
  <c r="D298" i="2"/>
  <c r="F298" i="2"/>
  <c r="F478" i="2"/>
  <c r="D478" i="2"/>
  <c r="F31" i="2"/>
  <c r="D31" i="2"/>
  <c r="F294" i="2"/>
  <c r="D294" i="2"/>
  <c r="D592" i="2"/>
  <c r="F592" i="2"/>
  <c r="F292" i="2"/>
  <c r="D292" i="2"/>
  <c r="D79" i="2"/>
  <c r="F79" i="2"/>
  <c r="D470" i="2"/>
  <c r="F470" i="2"/>
  <c r="D279" i="2"/>
  <c r="F279" i="2"/>
  <c r="D424" i="2"/>
  <c r="F424" i="2"/>
  <c r="F172" i="2"/>
  <c r="D172" i="2"/>
  <c r="F614" i="2"/>
  <c r="D614" i="2"/>
  <c r="F633" i="2"/>
  <c r="D633" i="2"/>
  <c r="D564" i="2"/>
  <c r="F564" i="2"/>
  <c r="D557" i="2"/>
  <c r="F557" i="2"/>
  <c r="F523" i="2"/>
  <c r="D523" i="2"/>
  <c r="F368" i="2"/>
  <c r="D368" i="2"/>
  <c r="D8" i="2"/>
  <c r="F8" i="2"/>
  <c r="D268" i="2"/>
  <c r="F268" i="2"/>
  <c r="D136" i="2"/>
  <c r="F136" i="2"/>
  <c r="D142" i="2"/>
  <c r="F142" i="2"/>
  <c r="F244" i="2"/>
  <c r="D244" i="2"/>
  <c r="F525" i="2"/>
  <c r="D525" i="2"/>
  <c r="F290" i="2"/>
  <c r="D290" i="2"/>
  <c r="F124" i="2"/>
  <c r="D124" i="2"/>
  <c r="D410" i="2"/>
  <c r="F410" i="2"/>
  <c r="D193" i="2"/>
  <c r="F193" i="2"/>
  <c r="D438" i="2"/>
  <c r="F438" i="2"/>
  <c r="F21" i="2"/>
  <c r="D21" i="2"/>
  <c r="F607" i="2"/>
  <c r="D607" i="2"/>
  <c r="D529" i="2"/>
  <c r="F529" i="2"/>
  <c r="F204" i="2"/>
  <c r="D204" i="2"/>
  <c r="F196" i="2"/>
  <c r="D196" i="2"/>
  <c r="F116" i="2"/>
  <c r="D116" i="2"/>
  <c r="D281" i="2"/>
  <c r="F281" i="2"/>
  <c r="F57" i="2"/>
  <c r="D57" i="2"/>
  <c r="D483" i="2"/>
  <c r="F483" i="2"/>
  <c r="F534" i="2"/>
  <c r="D534" i="2"/>
  <c r="F275" i="2"/>
  <c r="D275" i="2"/>
  <c r="D433" i="2"/>
  <c r="F433" i="2"/>
  <c r="D138" i="2"/>
  <c r="F138" i="2"/>
  <c r="D381" i="2"/>
  <c r="F381" i="2"/>
  <c r="F42" i="2"/>
  <c r="D42" i="2"/>
  <c r="F111" i="2"/>
  <c r="D111" i="2"/>
  <c r="F616" i="2"/>
  <c r="D616" i="2"/>
  <c r="F642" i="2"/>
  <c r="D642" i="2"/>
  <c r="F507" i="2"/>
  <c r="D507" i="2"/>
  <c r="D495" i="2"/>
  <c r="F495" i="2"/>
  <c r="D212" i="2"/>
  <c r="F212" i="2"/>
  <c r="D266" i="2"/>
  <c r="F266" i="2"/>
  <c r="D33" i="2"/>
  <c r="F33" i="2"/>
  <c r="F95" i="2"/>
  <c r="D95" i="2"/>
  <c r="F296" i="2"/>
  <c r="D296" i="2"/>
  <c r="D551" i="2"/>
  <c r="F551" i="2"/>
  <c r="F252" i="2"/>
  <c r="D252" i="2"/>
  <c r="F476" i="2"/>
  <c r="D476" i="2"/>
  <c r="D317" i="2"/>
  <c r="F317" i="2"/>
  <c r="D399" i="2"/>
  <c r="F399" i="2"/>
  <c r="D218" i="2"/>
  <c r="F218" i="2"/>
  <c r="F250" i="2"/>
  <c r="D250" i="2"/>
  <c r="D578" i="2"/>
  <c r="F578" i="2"/>
  <c r="F3" i="2"/>
  <c r="D3" i="2"/>
  <c r="F300" i="2"/>
  <c r="D300" i="2"/>
  <c r="D206" i="2"/>
  <c r="F206" i="2"/>
  <c r="F19" i="2"/>
  <c r="D19" i="2"/>
  <c r="D288" i="2"/>
  <c r="F288" i="2"/>
  <c r="F462" i="2"/>
  <c r="D462" i="2"/>
  <c r="D602" i="2"/>
  <c r="F602" i="2"/>
  <c r="F559" i="2"/>
  <c r="D559" i="2"/>
  <c r="F65" i="2"/>
  <c r="D65" i="2"/>
  <c r="D118" i="2"/>
  <c r="F118" i="2"/>
  <c r="F134" i="2"/>
  <c r="D134" i="2"/>
  <c r="D351" i="2"/>
  <c r="F351" i="2"/>
  <c r="F81" i="2"/>
  <c r="D81" i="2"/>
  <c r="F391" i="2"/>
  <c r="D391" i="2"/>
  <c r="F622" i="2"/>
  <c r="D622" i="2"/>
  <c r="F644" i="2"/>
  <c r="D644" i="2"/>
  <c r="F599" i="2"/>
  <c r="D599" i="2"/>
  <c r="D596" i="2"/>
  <c r="F596" i="2"/>
  <c r="F605" i="2"/>
  <c r="D605" i="2"/>
  <c r="F384" i="2"/>
  <c r="D384" i="2"/>
  <c r="D159" i="2"/>
  <c r="F159" i="2"/>
  <c r="F68" i="2"/>
  <c r="D68" i="2"/>
  <c r="F17" i="2"/>
  <c r="D17" i="2"/>
  <c r="F14" i="2"/>
  <c r="D14" i="2"/>
  <c r="F49" i="2"/>
  <c r="D49" i="2"/>
  <c r="D542" i="2"/>
  <c r="F542" i="2"/>
  <c r="F435" i="2"/>
  <c r="D435" i="2"/>
  <c r="D263" i="2"/>
  <c r="F263" i="2"/>
  <c r="D6" i="2"/>
  <c r="F6" i="2"/>
  <c r="D214" i="2"/>
  <c r="F214" i="2"/>
  <c r="F70" i="2"/>
  <c r="D70" i="2"/>
  <c r="F416" i="2"/>
  <c r="D416" i="2"/>
  <c r="D575" i="2"/>
  <c r="F575" i="2"/>
  <c r="F259" i="2"/>
  <c r="D259" i="2"/>
  <c r="D321" i="2"/>
  <c r="F321" i="2"/>
  <c r="D84" i="2"/>
  <c r="F84" i="2"/>
  <c r="D230" i="2"/>
  <c r="F230" i="2"/>
  <c r="F487" i="2"/>
  <c r="D487" i="2"/>
  <c r="F104" i="2"/>
  <c r="D104" i="2"/>
  <c r="D594" i="2"/>
  <c r="F594" i="2"/>
  <c r="F458" i="2"/>
  <c r="D458" i="2"/>
  <c r="F363" i="2"/>
  <c r="D363" i="2"/>
  <c r="F189" i="2"/>
  <c r="D189" i="2"/>
  <c r="D191" i="2"/>
  <c r="F191" i="2"/>
  <c r="D328" i="2"/>
  <c r="F328" i="2"/>
  <c r="F210" i="2"/>
  <c r="D210" i="2"/>
  <c r="F612" i="2"/>
  <c r="D612" i="2"/>
  <c r="F626" i="2"/>
  <c r="D626" i="2"/>
  <c r="F652" i="2"/>
  <c r="D652" i="2"/>
  <c r="A653" i="1"/>
  <c r="A658" i="1"/>
  <c r="A364" i="1"/>
  <c r="A59" i="1"/>
  <c r="A255" i="1"/>
  <c r="A449" i="1"/>
  <c r="A11" i="1"/>
  <c r="A22" i="1"/>
  <c r="A297" i="1"/>
  <c r="A591" i="1"/>
  <c r="A78" i="1"/>
  <c r="A469" i="1"/>
  <c r="A278" i="1"/>
  <c r="A423" i="1"/>
  <c r="A563" i="1"/>
  <c r="A556" i="1"/>
  <c r="A7" i="1"/>
  <c r="A267" i="1"/>
  <c r="A135" i="1"/>
  <c r="A141" i="1"/>
  <c r="A409" i="1"/>
  <c r="A192" i="1"/>
  <c r="A437" i="1"/>
  <c r="A528" i="1"/>
  <c r="A280" i="1"/>
  <c r="A482" i="1"/>
  <c r="A432" i="1"/>
  <c r="A137" i="1"/>
  <c r="A380" i="1"/>
  <c r="A494" i="1"/>
  <c r="A211" i="1"/>
  <c r="A265" i="1"/>
  <c r="A32" i="1"/>
  <c r="A550" i="1"/>
  <c r="A316" i="1"/>
  <c r="A398" i="1"/>
  <c r="A217" i="1"/>
  <c r="A577" i="1"/>
  <c r="E214" i="2"/>
  <c r="E256" i="2"/>
  <c r="E252" i="2"/>
  <c r="E317" i="2"/>
  <c r="E211" i="2"/>
  <c r="E16" i="2"/>
  <c r="E296" i="2"/>
  <c r="E22" i="2"/>
  <c r="E268" i="2"/>
  <c r="E432" i="2"/>
  <c r="E65" i="2"/>
  <c r="E275" i="2"/>
  <c r="E77" i="2"/>
  <c r="E218" i="2"/>
  <c r="E94" i="2"/>
  <c r="E206" i="2"/>
  <c r="E69" i="2"/>
  <c r="E60" i="2"/>
  <c r="E423" i="2"/>
  <c r="E351" i="2"/>
  <c r="E242" i="2"/>
  <c r="E5" i="2"/>
  <c r="E19" i="2"/>
  <c r="E457" i="2"/>
  <c r="E204" i="2"/>
  <c r="E76" i="2"/>
  <c r="E289" i="2"/>
  <c r="E30" i="2"/>
  <c r="E67" i="2"/>
  <c r="E276" i="2"/>
  <c r="E383" i="2"/>
  <c r="E12" i="2"/>
  <c r="E13" i="2"/>
  <c r="E328" i="2"/>
  <c r="E368" i="2"/>
  <c r="E104" i="2"/>
  <c r="E196" i="2"/>
  <c r="E253" i="2"/>
  <c r="E203" i="2"/>
  <c r="E277" i="2"/>
  <c r="E294" i="2"/>
  <c r="E282" i="2"/>
  <c r="E17" i="2"/>
  <c r="E136" i="2"/>
  <c r="E57" i="2"/>
  <c r="E274" i="2"/>
  <c r="E462" i="2"/>
  <c r="E434" i="2"/>
  <c r="E134" i="2"/>
  <c r="E484" i="2"/>
  <c r="E398" i="2"/>
  <c r="E68" i="2"/>
  <c r="E522" i="2"/>
  <c r="E899" i="2"/>
  <c r="E1053" i="2"/>
  <c r="E215" i="2"/>
  <c r="E257" i="2"/>
  <c r="E66" i="2"/>
  <c r="E369" i="2"/>
  <c r="E197" i="2"/>
  <c r="E6" i="2"/>
  <c r="E81" i="2"/>
  <c r="E135" i="2"/>
  <c r="E267" i="2"/>
  <c r="E506" i="2"/>
  <c r="E172" i="2"/>
  <c r="E49" i="2"/>
  <c r="E3" i="2"/>
  <c r="E254" i="2"/>
  <c r="E320" i="2"/>
  <c r="E362" i="2"/>
  <c r="E327" i="2"/>
  <c r="E141" i="2"/>
  <c r="E217" i="2"/>
  <c r="E229" i="2"/>
  <c r="E450" i="2"/>
  <c r="E259" i="2"/>
  <c r="E291" i="2"/>
  <c r="E266" i="2"/>
  <c r="E293" i="2"/>
  <c r="E437" i="2"/>
  <c r="E133" i="2"/>
  <c r="E255" i="2"/>
  <c r="E367" i="2"/>
  <c r="E142" i="2"/>
  <c r="E115" i="2"/>
  <c r="E41" i="2"/>
  <c r="E273" i="2"/>
  <c r="E475" i="2"/>
  <c r="E23" i="2"/>
  <c r="E415" i="2"/>
  <c r="E20" i="2"/>
  <c r="E230" i="2"/>
  <c r="E424" i="2"/>
  <c r="E21" i="2"/>
  <c r="E210" i="2"/>
  <c r="E209" i="2"/>
  <c r="E290" i="2"/>
  <c r="E365" i="2"/>
  <c r="E300" i="2"/>
  <c r="E288" i="2"/>
  <c r="E189" i="2"/>
  <c r="E241" i="2"/>
  <c r="E84" i="2"/>
  <c r="E33" i="2"/>
  <c r="E70" i="2"/>
  <c r="E409" i="2"/>
  <c r="E31" i="2"/>
  <c r="E244" i="2"/>
  <c r="E297" i="2"/>
  <c r="E299" i="2"/>
  <c r="E56" i="2"/>
  <c r="E410" i="2"/>
  <c r="E965" i="2"/>
  <c r="E1008" i="2"/>
  <c r="E263" i="2"/>
  <c r="E18" i="2"/>
  <c r="E250" i="2"/>
  <c r="E249" i="2"/>
  <c r="E709" i="2"/>
  <c r="E643" i="2"/>
  <c r="E748" i="2"/>
  <c r="E858" i="2"/>
  <c r="E817" i="2"/>
  <c r="E759" i="2"/>
  <c r="E868" i="2"/>
  <c r="E974" i="2"/>
  <c r="E829" i="2"/>
  <c r="E795" i="2"/>
  <c r="E736" i="2"/>
  <c r="E652" i="2"/>
  <c r="E778" i="2"/>
  <c r="E737" i="2"/>
  <c r="E679" i="2"/>
  <c r="E916" i="2"/>
  <c r="E877" i="2"/>
  <c r="E856" i="2"/>
  <c r="E962" i="2"/>
  <c r="E921" i="2"/>
  <c r="E959" i="2"/>
  <c r="E1007" i="2"/>
  <c r="E672" i="2"/>
  <c r="E653" i="2"/>
  <c r="E692" i="2"/>
  <c r="E850" i="2"/>
  <c r="E809" i="2"/>
  <c r="E719" i="2"/>
  <c r="E828" i="2"/>
  <c r="E934" i="2"/>
  <c r="E741" i="2"/>
  <c r="E675" i="2"/>
  <c r="E784" i="2"/>
  <c r="E890" i="2"/>
  <c r="E849" i="2"/>
  <c r="E791" i="2"/>
  <c r="E900" i="2"/>
  <c r="E1006" i="2"/>
  <c r="E861" i="2"/>
  <c r="E827" i="2"/>
  <c r="E595" i="2"/>
  <c r="E684" i="2"/>
  <c r="E810" i="2"/>
  <c r="E769" i="2"/>
  <c r="E711" i="2"/>
  <c r="E980" i="2"/>
  <c r="E941" i="2"/>
  <c r="E888" i="2"/>
  <c r="E994" i="2"/>
  <c r="E953" i="2"/>
  <c r="E863" i="2"/>
  <c r="E972" i="2"/>
  <c r="E1017" i="2"/>
  <c r="E281" i="2"/>
  <c r="E195" i="2"/>
  <c r="E7" i="2"/>
  <c r="E32" i="2"/>
  <c r="E272" i="2"/>
  <c r="E59" i="2"/>
  <c r="E295" i="2"/>
  <c r="E78" i="2"/>
  <c r="E321" i="2"/>
  <c r="E171" i="2"/>
  <c r="E262" i="2"/>
  <c r="E561" i="2"/>
  <c r="E668" i="2"/>
  <c r="E794" i="2"/>
  <c r="E753" i="2"/>
  <c r="E695" i="2"/>
  <c r="E804" i="2"/>
  <c r="E910" i="2"/>
  <c r="E765" i="2"/>
  <c r="E731" i="2"/>
  <c r="E533" i="2"/>
  <c r="E588" i="2"/>
  <c r="E1059" i="2"/>
  <c r="E673" i="2"/>
  <c r="E615" i="2"/>
  <c r="E788" i="2"/>
  <c r="E749" i="2"/>
  <c r="E792" i="2"/>
  <c r="E898" i="2"/>
  <c r="E857" i="2"/>
  <c r="E767" i="2"/>
  <c r="E1004" i="2"/>
  <c r="E1049" i="2"/>
  <c r="E551" i="2"/>
  <c r="E971" i="2"/>
  <c r="E786" i="2"/>
  <c r="E745" i="2"/>
  <c r="E764" i="2"/>
  <c r="E870" i="2"/>
  <c r="E805" i="2"/>
  <c r="E995" i="2"/>
  <c r="E1043" i="2"/>
  <c r="E599" i="2"/>
  <c r="E688" i="2"/>
  <c r="E814" i="2"/>
  <c r="E669" i="2"/>
  <c r="E14" i="2"/>
  <c r="E95" i="2"/>
  <c r="E80" i="2"/>
  <c r="E477" i="2"/>
  <c r="E384" i="2"/>
  <c r="E279" i="2"/>
  <c r="E298" i="2"/>
  <c r="E83" i="2"/>
  <c r="E339" i="2"/>
  <c r="E433" i="2"/>
  <c r="E48" i="2"/>
  <c r="E438" i="2"/>
  <c r="E449" i="2"/>
  <c r="E487" i="2"/>
  <c r="E381" i="2"/>
  <c r="E485" i="2"/>
  <c r="E483" i="2"/>
  <c r="E364" i="2"/>
  <c r="E8" i="2"/>
  <c r="E278" i="2"/>
  <c r="E193" i="2"/>
  <c r="E837" i="2"/>
  <c r="E771" i="2"/>
  <c r="E880" i="2"/>
  <c r="E986" i="2"/>
  <c r="E945" i="2"/>
  <c r="E724" i="2"/>
  <c r="E846" i="2"/>
  <c r="E701" i="2"/>
  <c r="E667" i="2"/>
  <c r="E563" i="2"/>
  <c r="E598" i="2"/>
  <c r="E947" i="2"/>
  <c r="E1056" i="2"/>
  <c r="E609" i="2"/>
  <c r="E698" i="2"/>
  <c r="E766" i="2"/>
  <c r="E720" i="2"/>
  <c r="E984" i="2"/>
  <c r="E1029" i="2"/>
  <c r="E626" i="2"/>
  <c r="E790" i="2"/>
  <c r="E948" i="2"/>
  <c r="E909" i="2"/>
  <c r="E872" i="2"/>
  <c r="E978" i="2"/>
  <c r="E937" i="2"/>
  <c r="E847" i="2"/>
  <c r="E956" i="2"/>
  <c r="E1062" i="2"/>
  <c r="E869" i="2"/>
  <c r="E803" i="2"/>
  <c r="E762" i="2"/>
  <c r="E721" i="2"/>
  <c r="E772" i="2"/>
  <c r="E878" i="2"/>
  <c r="E733" i="2"/>
  <c r="E699" i="2"/>
  <c r="E528" i="2"/>
  <c r="E723" i="2"/>
  <c r="E832" i="2"/>
  <c r="E938" i="2"/>
  <c r="E897" i="2"/>
  <c r="E839" i="2"/>
  <c r="E830" i="2"/>
  <c r="E1016" i="2"/>
  <c r="E1061" i="2"/>
  <c r="E658" i="2"/>
  <c r="E991" i="2"/>
  <c r="E1039" i="2"/>
  <c r="E756" i="2"/>
  <c r="E117" i="2"/>
  <c r="E478" i="2"/>
  <c r="E391" i="2"/>
  <c r="E42" i="2"/>
  <c r="E190" i="2"/>
  <c r="E258" i="2"/>
  <c r="E123" i="2"/>
  <c r="E470" i="2"/>
  <c r="E476" i="2"/>
  <c r="E64" i="2"/>
  <c r="E524" i="2"/>
  <c r="E614" i="2"/>
  <c r="E963" i="2"/>
  <c r="E1011" i="2"/>
  <c r="E625" i="2"/>
  <c r="E714" i="2"/>
  <c r="E782" i="2"/>
  <c r="E893" i="2"/>
  <c r="E859" i="2"/>
  <c r="E693" i="2"/>
  <c r="E883" i="2"/>
  <c r="E992" i="2"/>
  <c r="E1037" i="2"/>
  <c r="E999" i="2"/>
  <c r="E557" i="2"/>
  <c r="E939" i="2"/>
  <c r="E770" i="2"/>
  <c r="E729" i="2"/>
  <c r="E895" i="2"/>
  <c r="E726" i="2"/>
  <c r="E820" i="2"/>
  <c r="E781" i="2"/>
  <c r="E808" i="2"/>
  <c r="E914" i="2"/>
  <c r="E873" i="2"/>
  <c r="E783" i="2"/>
  <c r="E892" i="2"/>
  <c r="E998" i="2"/>
  <c r="E677" i="2"/>
  <c r="E611" i="2"/>
  <c r="E700" i="2"/>
  <c r="E826" i="2"/>
  <c r="E785" i="2"/>
  <c r="E983" i="2"/>
  <c r="E1031" i="2"/>
  <c r="E523" i="2"/>
  <c r="E763" i="2"/>
  <c r="E564" i="2"/>
  <c r="E694" i="2"/>
  <c r="E896" i="2"/>
  <c r="E891" i="2"/>
  <c r="E659" i="2"/>
  <c r="E874" i="2"/>
  <c r="E833" i="2"/>
  <c r="E775" i="2"/>
  <c r="E541" i="2"/>
  <c r="E596" i="2"/>
  <c r="E802" i="2"/>
  <c r="E761" i="2"/>
  <c r="E671" i="2"/>
  <c r="E780" i="2"/>
  <c r="E886" i="2"/>
  <c r="E734" i="2"/>
  <c r="E686" i="2"/>
  <c r="E818" i="2"/>
  <c r="E777" i="2"/>
  <c r="E687" i="2"/>
  <c r="E860" i="2"/>
  <c r="E966" i="2"/>
  <c r="E717" i="2"/>
  <c r="E776" i="2"/>
  <c r="E882" i="2"/>
  <c r="E841" i="2"/>
  <c r="E751" i="2"/>
  <c r="E774" i="2"/>
  <c r="E760" i="2"/>
  <c r="E915" i="2"/>
  <c r="E1002" i="2"/>
  <c r="E961" i="2"/>
  <c r="E592" i="2"/>
  <c r="E718" i="2"/>
  <c r="E542" i="2"/>
  <c r="E670" i="2"/>
  <c r="E644" i="2"/>
  <c r="E885" i="2"/>
  <c r="E819" i="2"/>
  <c r="E928" i="2"/>
  <c r="E1034" i="2"/>
  <c r="E993" i="2"/>
  <c r="E935" i="2"/>
  <c r="E1022" i="2"/>
  <c r="E811" i="2"/>
  <c r="E1051" i="2"/>
  <c r="E703" i="2"/>
  <c r="E812" i="2"/>
  <c r="E918" i="2"/>
  <c r="E798" i="2"/>
  <c r="E587" i="2"/>
  <c r="E1000" i="2"/>
  <c r="E1045" i="2"/>
  <c r="E642" i="2"/>
  <c r="E975" i="2"/>
  <c r="E1023" i="2"/>
  <c r="E550" i="2"/>
  <c r="E997" i="2"/>
  <c r="E931" i="2"/>
  <c r="E1040" i="2"/>
  <c r="E593" i="2"/>
  <c r="E682" i="2"/>
  <c r="E750" i="2"/>
  <c r="E605" i="2"/>
  <c r="E702" i="2"/>
  <c r="E676" i="2"/>
  <c r="E917" i="2"/>
  <c r="E851" i="2"/>
  <c r="E960" i="2"/>
  <c r="E1005" i="2"/>
  <c r="E602" i="2"/>
  <c r="E967" i="2"/>
  <c r="E1025" i="2"/>
  <c r="E875" i="2"/>
  <c r="E738" i="2"/>
  <c r="E697" i="2"/>
  <c r="E607" i="2"/>
  <c r="E696" i="2"/>
  <c r="E822" i="2"/>
  <c r="E1012" i="2"/>
  <c r="E416" i="2"/>
  <c r="E118" i="2"/>
  <c r="E283" i="2"/>
  <c r="E292" i="2"/>
  <c r="E137" i="2"/>
  <c r="E287" i="2"/>
  <c r="E9" i="2"/>
  <c r="E363" i="2"/>
  <c r="E116" i="2"/>
  <c r="E159" i="2"/>
  <c r="E901" i="2"/>
  <c r="E835" i="2"/>
  <c r="E944" i="2"/>
  <c r="E1050" i="2"/>
  <c r="E578" i="2"/>
  <c r="E951" i="2"/>
  <c r="E1060" i="2"/>
  <c r="E559" i="2"/>
  <c r="E606" i="2"/>
  <c r="E987" i="2"/>
  <c r="E821" i="2"/>
  <c r="E755" i="2"/>
  <c r="E864" i="2"/>
  <c r="E970" i="2"/>
  <c r="E929" i="2"/>
  <c r="E871" i="2"/>
  <c r="E894" i="2"/>
  <c r="E683" i="2"/>
  <c r="E1048" i="2"/>
  <c r="E601" i="2"/>
  <c r="E690" i="2"/>
  <c r="E740" i="2"/>
  <c r="E854" i="2"/>
  <c r="E1015" i="2"/>
  <c r="E622" i="2"/>
  <c r="E936" i="2"/>
  <c r="E1042" i="2"/>
  <c r="E1001" i="2"/>
  <c r="E911" i="2"/>
  <c r="E1020" i="2"/>
  <c r="E556" i="2"/>
  <c r="E739" i="2"/>
  <c r="E848" i="2"/>
  <c r="E954" i="2"/>
  <c r="E913" i="2"/>
  <c r="E855" i="2"/>
  <c r="E964" i="2"/>
  <c r="E1009" i="2"/>
  <c r="E925" i="2"/>
  <c r="E486" i="2"/>
  <c r="E205" i="2"/>
  <c r="E79" i="2"/>
  <c r="E350" i="2"/>
  <c r="E495" i="2"/>
  <c r="E11" i="2"/>
  <c r="E338" i="2"/>
  <c r="E458" i="2"/>
  <c r="E482" i="2"/>
  <c r="E435" i="2"/>
  <c r="E191" i="2"/>
  <c r="E103" i="2"/>
  <c r="E243" i="2"/>
  <c r="E251" i="2"/>
  <c r="E316" i="2"/>
  <c r="E212" i="2"/>
  <c r="E213" i="2"/>
  <c r="E494" i="2"/>
  <c r="E110" i="2"/>
  <c r="E469" i="2"/>
  <c r="E280" i="2"/>
  <c r="E525" i="2"/>
  <c r="E678" i="2"/>
  <c r="E604" i="2"/>
  <c r="E730" i="2"/>
  <c r="E689" i="2"/>
  <c r="E887" i="2"/>
  <c r="E996" i="2"/>
  <c r="E1041" i="2"/>
  <c r="E957" i="2"/>
  <c r="E923" i="2"/>
  <c r="E757" i="2"/>
  <c r="E691" i="2"/>
  <c r="E800" i="2"/>
  <c r="E906" i="2"/>
  <c r="E865" i="2"/>
  <c r="E807" i="2"/>
  <c r="E621" i="2"/>
  <c r="E660" i="2"/>
  <c r="E661" i="2" s="1"/>
  <c r="E662" i="2" s="1"/>
  <c r="E663" i="2" s="1"/>
  <c r="E664" i="2" s="1"/>
  <c r="E665" i="2" s="1"/>
  <c r="E834" i="2"/>
  <c r="E793" i="2"/>
  <c r="E831" i="2"/>
  <c r="E940" i="2"/>
  <c r="E1046" i="2"/>
  <c r="E1054" i="2"/>
  <c r="E843" i="2"/>
  <c r="E722" i="2"/>
  <c r="E681" i="2"/>
  <c r="E591" i="2"/>
  <c r="E680" i="2"/>
  <c r="E806" i="2"/>
  <c r="E613" i="2"/>
  <c r="E710" i="2"/>
  <c r="E912" i="2"/>
  <c r="E1018" i="2"/>
  <c r="E977" i="2"/>
  <c r="E919" i="2"/>
  <c r="E1028" i="2"/>
  <c r="E558" i="2"/>
  <c r="E989" i="2"/>
  <c r="E955" i="2"/>
  <c r="E789" i="2"/>
  <c r="E979" i="2"/>
  <c r="E1027" i="2"/>
  <c r="E641" i="2"/>
  <c r="E744" i="2"/>
  <c r="E704" i="2"/>
  <c r="E685" i="2"/>
  <c r="E732" i="2"/>
  <c r="E866" i="2"/>
  <c r="E825" i="2"/>
  <c r="E735" i="2"/>
  <c r="E844" i="2"/>
  <c r="E950" i="2"/>
  <c r="E192" i="2"/>
  <c r="E380" i="2"/>
  <c r="E158" i="2"/>
  <c r="E265" i="2"/>
  <c r="E124" i="2"/>
  <c r="E111" i="2"/>
  <c r="E390" i="2"/>
  <c r="E461" i="2"/>
  <c r="E399" i="2"/>
  <c r="E138" i="2"/>
  <c r="E188" i="2"/>
  <c r="E773" i="2"/>
  <c r="E707" i="2"/>
  <c r="E816" i="2"/>
  <c r="E922" i="2"/>
  <c r="E881" i="2"/>
  <c r="E823" i="2"/>
  <c r="E932" i="2"/>
  <c r="E1038" i="2"/>
  <c r="E752" i="2"/>
  <c r="E708" i="2"/>
  <c r="E949" i="2"/>
  <c r="E716" i="2"/>
  <c r="E842" i="2"/>
  <c r="E801" i="2"/>
  <c r="E743" i="2"/>
  <c r="E1044" i="2"/>
  <c r="E575" i="2"/>
  <c r="E920" i="2"/>
  <c r="E1026" i="2"/>
  <c r="E985" i="2"/>
  <c r="E876" i="2"/>
  <c r="E982" i="2"/>
  <c r="E926" i="2"/>
  <c r="E715" i="2"/>
  <c r="E1003" i="2"/>
  <c r="E706" i="2"/>
  <c r="E616" i="2"/>
  <c r="E742" i="2"/>
  <c r="E507" i="2"/>
  <c r="E933" i="2"/>
  <c r="E867" i="2"/>
  <c r="E976" i="2"/>
  <c r="E1021" i="2"/>
  <c r="E727" i="2"/>
  <c r="E836" i="2"/>
  <c r="E942" i="2"/>
  <c r="E797" i="2"/>
  <c r="E612" i="2"/>
  <c r="E853" i="2"/>
  <c r="E787" i="2"/>
  <c r="E746" i="2"/>
  <c r="E725" i="2"/>
  <c r="E768" i="2"/>
  <c r="E529" i="2"/>
  <c r="E666" i="2"/>
  <c r="E1047" i="2"/>
  <c r="E654" i="2"/>
  <c r="E655" i="2" s="1"/>
  <c r="E656" i="2" s="1"/>
  <c r="E657" i="2" s="1"/>
  <c r="E952" i="2"/>
  <c r="E1058" i="2"/>
  <c r="E594" i="2"/>
  <c r="E927" i="2"/>
  <c r="E1036" i="2"/>
  <c r="E574" i="2"/>
  <c r="E534" i="2"/>
  <c r="E968" i="2"/>
  <c r="E1013" i="2"/>
  <c r="E610" i="2"/>
  <c r="E943" i="2"/>
  <c r="E1055" i="2"/>
  <c r="E862" i="2"/>
  <c r="E651" i="2"/>
  <c r="E1032" i="2"/>
  <c r="E577" i="2"/>
  <c r="E674" i="2"/>
  <c r="E924" i="2"/>
  <c r="E1030" i="2"/>
  <c r="E981" i="2"/>
  <c r="E1024" i="2"/>
  <c r="E705" i="2"/>
  <c r="E852" i="2"/>
  <c r="E903" i="2"/>
  <c r="E958" i="2"/>
  <c r="E747" i="2"/>
  <c r="E1019" i="2"/>
  <c r="E633" i="2"/>
  <c r="E728" i="2"/>
  <c r="E632" i="2"/>
  <c r="E758" i="2"/>
  <c r="E884" i="2"/>
  <c r="E845" i="2"/>
  <c r="E840" i="2"/>
  <c r="E946" i="2"/>
  <c r="E560" i="2"/>
  <c r="E712" i="2"/>
  <c r="E838" i="2"/>
  <c r="E1057" i="2"/>
  <c r="E907" i="2"/>
  <c r="E754" i="2"/>
  <c r="E713" i="2"/>
  <c r="E879" i="2"/>
  <c r="E1052" i="2"/>
  <c r="E813" i="2"/>
  <c r="E824" i="2"/>
  <c r="E930" i="2"/>
  <c r="E889" i="2"/>
  <c r="E799" i="2"/>
  <c r="E908" i="2"/>
  <c r="E1014" i="2"/>
  <c r="E990" i="2"/>
  <c r="E779" i="2"/>
  <c r="E1035" i="2"/>
  <c r="E905" i="2"/>
  <c r="E815" i="2"/>
  <c r="E988" i="2"/>
  <c r="E1033" i="2"/>
  <c r="E973" i="2"/>
  <c r="E904" i="2"/>
  <c r="E1010" i="2"/>
  <c r="E969" i="2"/>
  <c r="E796" i="2"/>
  <c r="E902" i="2"/>
  <c r="A205" i="1"/>
  <c r="A287" i="1"/>
  <c r="A601" i="1"/>
  <c r="A117" i="1"/>
  <c r="A350" i="1"/>
  <c r="A595" i="1"/>
  <c r="A158" i="1"/>
  <c r="A541" i="1"/>
  <c r="A262" i="1"/>
  <c r="A5" i="1"/>
  <c r="A213" i="1"/>
  <c r="A574" i="1"/>
  <c r="A320" i="1"/>
  <c r="A83" i="1"/>
  <c r="A229" i="1"/>
  <c r="A593" i="1"/>
  <c r="A190" i="1"/>
  <c r="A327" i="1"/>
  <c r="A241" i="1"/>
  <c r="A253" i="1"/>
  <c r="A484" i="1"/>
  <c r="A276" i="1"/>
  <c r="A609" i="1"/>
  <c r="A560" i="1"/>
  <c r="A272" i="1"/>
  <c r="A338" i="1"/>
  <c r="A282" i="1"/>
  <c r="A587" i="1"/>
  <c r="A76" i="1"/>
  <c r="A477" i="1"/>
  <c r="A30" i="1"/>
  <c r="A293" i="1"/>
  <c r="A291" i="1"/>
  <c r="A171" i="1"/>
  <c r="A613" i="1"/>
  <c r="A632" i="1"/>
  <c r="A522" i="1"/>
  <c r="A367" i="1"/>
  <c r="A243" i="1"/>
  <c r="A524" i="1"/>
  <c r="A289" i="1"/>
  <c r="A123" i="1"/>
  <c r="A20" i="1"/>
  <c r="A606" i="1"/>
  <c r="A203" i="1"/>
  <c r="A195" i="1"/>
  <c r="A115" i="1"/>
  <c r="A56" i="1"/>
  <c r="A533" i="1"/>
  <c r="A274" i="1"/>
  <c r="A41" i="1"/>
  <c r="A110" i="1"/>
  <c r="A615" i="1"/>
  <c r="A641" i="1"/>
  <c r="A506" i="1"/>
  <c r="A94" i="1"/>
  <c r="A295" i="1"/>
  <c r="A251" i="1"/>
  <c r="A475" i="1"/>
  <c r="A249" i="1"/>
  <c r="A2" i="1"/>
  <c r="A299" i="1"/>
  <c r="A18" i="1"/>
  <c r="A461" i="1"/>
  <c r="A558" i="1"/>
  <c r="A64" i="1"/>
  <c r="A133" i="1"/>
  <c r="A80" i="1"/>
  <c r="A390" i="1"/>
  <c r="A621" i="1"/>
  <c r="A643" i="1"/>
  <c r="A598" i="1"/>
  <c r="A604" i="1"/>
  <c r="A383" i="1"/>
  <c r="A67" i="1"/>
  <c r="A16" i="1"/>
  <c r="A13" i="1"/>
  <c r="A48" i="1"/>
  <c r="A434" i="1"/>
  <c r="A69" i="1"/>
  <c r="A415" i="1"/>
  <c r="A258" i="1"/>
  <c r="A486" i="1"/>
  <c r="A103" i="1"/>
  <c r="A457" i="1"/>
  <c r="A362" i="1"/>
  <c r="A188" i="1"/>
  <c r="A209" i="1"/>
  <c r="A611" i="1"/>
  <c r="A625" i="1"/>
  <c r="A651" i="1"/>
  <c r="E318" i="2"/>
  <c r="E269" i="2"/>
  <c r="E219" i="2"/>
  <c r="E207" i="2"/>
  <c r="E61" i="2"/>
  <c r="E352" i="2"/>
  <c r="E329" i="2"/>
  <c r="E105" i="2"/>
  <c r="E58" i="2"/>
  <c r="E463" i="2"/>
  <c r="E216" i="2"/>
  <c r="E370" i="2"/>
  <c r="E198" i="2"/>
  <c r="E82" i="2"/>
  <c r="E173" i="2"/>
  <c r="E50" i="2"/>
  <c r="E4" i="2"/>
  <c r="E451" i="2"/>
  <c r="E260" i="2"/>
  <c r="E143" i="2"/>
  <c r="E24" i="2"/>
  <c r="E231" i="2"/>
  <c r="E425" i="2"/>
  <c r="E366" i="2"/>
  <c r="E301" i="2"/>
  <c r="E85" i="2"/>
  <c r="E34" i="2"/>
  <c r="E71" i="2"/>
  <c r="E245" i="2"/>
  <c r="E411" i="2"/>
  <c r="E264" i="2"/>
  <c r="E322" i="2"/>
  <c r="E562" i="2"/>
  <c r="E589" i="2"/>
  <c r="E552" i="2"/>
  <c r="E600" i="2"/>
  <c r="E15" i="2"/>
  <c r="E96" i="2"/>
  <c r="E385" i="2"/>
  <c r="E340" i="2"/>
  <c r="E439" i="2"/>
  <c r="E488" i="2"/>
  <c r="E382" i="2"/>
  <c r="E194" i="2"/>
  <c r="E479" i="2"/>
  <c r="E392" i="2"/>
  <c r="E43" i="2"/>
  <c r="E471" i="2"/>
  <c r="E565" i="2"/>
  <c r="E597" i="2"/>
  <c r="E543" i="2"/>
  <c r="E603" i="2"/>
  <c r="E608" i="2"/>
  <c r="E417" i="2"/>
  <c r="E119" i="2"/>
  <c r="E284" i="2"/>
  <c r="E10" i="2"/>
  <c r="E160" i="2"/>
  <c r="E579" i="2"/>
  <c r="E496" i="2"/>
  <c r="E459" i="2"/>
  <c r="E436" i="2"/>
  <c r="E526" i="2"/>
  <c r="E125" i="2"/>
  <c r="E112" i="2"/>
  <c r="E400" i="2"/>
  <c r="E139" i="2"/>
  <c r="E576" i="2"/>
  <c r="E617" i="2"/>
  <c r="E508" i="2"/>
  <c r="E530" i="2"/>
  <c r="E535" i="2"/>
  <c r="E634" i="2"/>
  <c r="E319" i="2"/>
  <c r="E270" i="2"/>
  <c r="E220" i="2"/>
  <c r="E208" i="2"/>
  <c r="E62" i="2"/>
  <c r="E353" i="2"/>
  <c r="E330" i="2"/>
  <c r="E106" i="2"/>
  <c r="E464" i="2"/>
  <c r="E371" i="2"/>
  <c r="E199" i="2"/>
  <c r="E174" i="2"/>
  <c r="E51" i="2"/>
  <c r="E452" i="2"/>
  <c r="E261" i="2"/>
  <c r="E144" i="2"/>
  <c r="E25" i="2"/>
  <c r="E232" i="2"/>
  <c r="E426" i="2"/>
  <c r="E302" i="2"/>
  <c r="E86" i="2"/>
  <c r="E35" i="2"/>
  <c r="E72" i="2"/>
  <c r="E246" i="2"/>
  <c r="E412" i="2"/>
  <c r="E323" i="2"/>
  <c r="E590" i="2"/>
  <c r="E553" i="2"/>
  <c r="E97" i="2"/>
  <c r="E386" i="2"/>
  <c r="E341" i="2"/>
  <c r="E440" i="2"/>
  <c r="E489" i="2"/>
  <c r="E480" i="2"/>
  <c r="E393" i="2"/>
  <c r="E44" i="2"/>
  <c r="E472" i="2"/>
  <c r="E566" i="2"/>
  <c r="E544" i="2"/>
  <c r="E418" i="2"/>
  <c r="E120" i="2"/>
  <c r="E285" i="2"/>
  <c r="E161" i="2"/>
  <c r="E580" i="2"/>
  <c r="E497" i="2"/>
  <c r="E460" i="2"/>
  <c r="E527" i="2"/>
  <c r="E126" i="2"/>
  <c r="E113" i="2"/>
  <c r="E401" i="2"/>
  <c r="E140" i="2"/>
  <c r="E509" i="2"/>
  <c r="E531" i="2"/>
  <c r="E536" i="2"/>
  <c r="E635" i="2"/>
  <c r="E271" i="2"/>
  <c r="E221" i="2"/>
  <c r="E63" i="2"/>
  <c r="E354" i="2"/>
  <c r="E331" i="2"/>
  <c r="E107" i="2"/>
  <c r="E465" i="2"/>
  <c r="E372" i="2"/>
  <c r="E200" i="2"/>
  <c r="E175" i="2"/>
  <c r="E52" i="2"/>
  <c r="E453" i="2"/>
  <c r="E145" i="2"/>
  <c r="E26" i="2"/>
  <c r="E233" i="2"/>
  <c r="E427" i="2"/>
  <c r="E303" i="2"/>
  <c r="E87" i="2"/>
  <c r="E36" i="2"/>
  <c r="E73" i="2"/>
  <c r="E247" i="2"/>
  <c r="E413" i="2"/>
  <c r="E324" i="2"/>
  <c r="E554" i="2"/>
  <c r="E98" i="2"/>
  <c r="E387" i="2"/>
  <c r="E342" i="2"/>
  <c r="E441" i="2"/>
  <c r="E490" i="2"/>
  <c r="E481" i="2"/>
  <c r="E394" i="2"/>
  <c r="E45" i="2"/>
  <c r="E473" i="2"/>
  <c r="E567" i="2"/>
  <c r="E545" i="2"/>
  <c r="E419" i="2"/>
  <c r="E121" i="2"/>
  <c r="E286" i="2"/>
  <c r="E162" i="2"/>
  <c r="E581" i="2"/>
  <c r="E498" i="2"/>
  <c r="E127" i="2"/>
  <c r="E114" i="2"/>
  <c r="E402" i="2"/>
  <c r="E510" i="2"/>
  <c r="E532" i="2"/>
  <c r="E537" i="2"/>
  <c r="E222" i="2"/>
  <c r="E355" i="2"/>
  <c r="E332" i="2"/>
  <c r="E108" i="2"/>
  <c r="E466" i="2"/>
  <c r="E373" i="2"/>
  <c r="E201" i="2"/>
  <c r="E176" i="2"/>
  <c r="E53" i="2"/>
  <c r="E454" i="2"/>
  <c r="E146" i="2"/>
  <c r="E27" i="2"/>
  <c r="E234" i="2"/>
  <c r="E428" i="2"/>
  <c r="E304" i="2"/>
  <c r="E88" i="2"/>
  <c r="E37" i="2"/>
  <c r="E74" i="2"/>
  <c r="E248" i="2"/>
  <c r="E414" i="2"/>
  <c r="E325" i="2"/>
  <c r="E555" i="2"/>
  <c r="E99" i="2"/>
  <c r="E388" i="2"/>
  <c r="E343" i="2"/>
  <c r="E442" i="2"/>
  <c r="E491" i="2"/>
  <c r="E395" i="2"/>
  <c r="E46" i="2"/>
  <c r="E474" i="2"/>
  <c r="E568" i="2"/>
  <c r="E546" i="2"/>
  <c r="E420" i="2"/>
  <c r="E122" i="2"/>
  <c r="E163" i="2"/>
  <c r="E582" i="2"/>
  <c r="E499" i="2"/>
  <c r="E128" i="2"/>
  <c r="E403" i="2"/>
  <c r="E511" i="2"/>
  <c r="E538" i="2"/>
  <c r="E223" i="2"/>
  <c r="E356" i="2"/>
  <c r="E333" i="2"/>
  <c r="E109" i="2"/>
  <c r="E467" i="2"/>
  <c r="E374" i="2"/>
  <c r="E202" i="2"/>
  <c r="E177" i="2"/>
  <c r="E54" i="2"/>
  <c r="E455" i="2"/>
  <c r="E147" i="2"/>
  <c r="E28" i="2"/>
  <c r="E235" i="2"/>
  <c r="E429" i="2"/>
  <c r="E305" i="2"/>
  <c r="E89" i="2"/>
  <c r="E38" i="2"/>
  <c r="E75" i="2"/>
  <c r="E326" i="2"/>
  <c r="E100" i="2"/>
  <c r="E389" i="2"/>
  <c r="E344" i="2"/>
  <c r="E443" i="2"/>
  <c r="E492" i="2"/>
  <c r="E396" i="2"/>
  <c r="E47" i="2"/>
  <c r="E569" i="2"/>
  <c r="E547" i="2"/>
  <c r="E421" i="2"/>
  <c r="E164" i="2"/>
  <c r="E583" i="2"/>
  <c r="E500" i="2"/>
  <c r="E129" i="2"/>
  <c r="E404" i="2"/>
  <c r="E512" i="2"/>
  <c r="E539" i="2"/>
  <c r="E224" i="2"/>
  <c r="E357" i="2"/>
  <c r="E334" i="2"/>
  <c r="E468" i="2"/>
  <c r="E375" i="2"/>
  <c r="E178" i="2"/>
  <c r="E55" i="2"/>
  <c r="E456" i="2"/>
  <c r="E148" i="2"/>
  <c r="E29" i="2"/>
  <c r="E236" i="2"/>
  <c r="E430" i="2"/>
  <c r="E306" i="2"/>
  <c r="E90" i="2"/>
  <c r="E39" i="2"/>
  <c r="E101" i="2"/>
  <c r="E345" i="2"/>
  <c r="E444" i="2"/>
  <c r="E493" i="2"/>
  <c r="E397" i="2"/>
  <c r="E570" i="2"/>
  <c r="E548" i="2"/>
  <c r="E422" i="2"/>
  <c r="E165" i="2"/>
  <c r="E584" i="2"/>
  <c r="E501" i="2"/>
  <c r="E130" i="2"/>
  <c r="E405" i="2"/>
  <c r="E513" i="2"/>
  <c r="E540" i="2"/>
  <c r="E225" i="2"/>
  <c r="E358" i="2"/>
  <c r="E335" i="2"/>
  <c r="E376" i="2"/>
  <c r="E179" i="2"/>
  <c r="E149" i="2"/>
  <c r="E237" i="2"/>
  <c r="E431" i="2"/>
  <c r="E307" i="2"/>
  <c r="E91" i="2"/>
  <c r="E40" i="2"/>
  <c r="E102" i="2"/>
  <c r="E346" i="2"/>
  <c r="E445" i="2"/>
  <c r="E571" i="2"/>
  <c r="E549" i="2"/>
  <c r="E166" i="2"/>
  <c r="E585" i="2"/>
  <c r="E502" i="2"/>
  <c r="E131" i="2"/>
  <c r="E406" i="2"/>
  <c r="E514" i="2"/>
  <c r="E226" i="2"/>
  <c r="E359" i="2"/>
  <c r="E336" i="2"/>
  <c r="E377" i="2"/>
  <c r="E180" i="2"/>
  <c r="E150" i="2"/>
  <c r="E238" i="2"/>
  <c r="E308" i="2"/>
  <c r="E92" i="2"/>
  <c r="E347" i="2"/>
  <c r="E446" i="2"/>
  <c r="E572" i="2"/>
  <c r="E167" i="2"/>
  <c r="E586" i="2"/>
  <c r="E503" i="2"/>
  <c r="E132" i="2"/>
  <c r="E407" i="2"/>
  <c r="E515" i="2"/>
  <c r="E227" i="2"/>
  <c r="E360" i="2"/>
  <c r="E337" i="2"/>
  <c r="E378" i="2"/>
  <c r="E181" i="2"/>
  <c r="E151" i="2"/>
  <c r="E239" i="2"/>
  <c r="E309" i="2"/>
  <c r="E93" i="2"/>
  <c r="E348" i="2"/>
  <c r="E447" i="2"/>
  <c r="E573" i="2"/>
  <c r="E168" i="2"/>
  <c r="E504" i="2"/>
  <c r="E408" i="2"/>
  <c r="E516" i="2"/>
  <c r="E228" i="2"/>
  <c r="E361" i="2"/>
  <c r="E379" i="2"/>
  <c r="E182" i="2"/>
  <c r="E152" i="2"/>
  <c r="E240" i="2"/>
  <c r="E310" i="2"/>
  <c r="E349" i="2"/>
  <c r="E448" i="2"/>
  <c r="E169" i="2"/>
  <c r="E505" i="2"/>
  <c r="E517" i="2"/>
  <c r="E183" i="2"/>
  <c r="E153" i="2"/>
  <c r="E311" i="2"/>
  <c r="E170" i="2"/>
  <c r="E518" i="2"/>
  <c r="E184" i="2"/>
  <c r="E154" i="2"/>
  <c r="E312" i="2"/>
  <c r="E519" i="2"/>
  <c r="E185" i="2"/>
  <c r="E155" i="2"/>
  <c r="E313" i="2"/>
  <c r="E520" i="2"/>
  <c r="E186" i="2"/>
  <c r="E156" i="2"/>
  <c r="E314" i="2"/>
  <c r="E521" i="2"/>
  <c r="E187" i="2"/>
  <c r="E157" i="2"/>
  <c r="E315" i="2"/>
  <c r="O315" i="2" l="1"/>
  <c r="J315" i="2"/>
  <c r="P315" i="2"/>
  <c r="M315" i="2"/>
  <c r="K315" i="2"/>
  <c r="Q315" i="2"/>
  <c r="H315" i="2"/>
  <c r="N315" i="2"/>
  <c r="AA315" i="2" s="1"/>
  <c r="U315" i="2"/>
  <c r="C315" i="2"/>
  <c r="L315" i="2"/>
  <c r="H157" i="2"/>
  <c r="M157" i="2"/>
  <c r="K157" i="2"/>
  <c r="C157" i="2"/>
  <c r="O157" i="2"/>
  <c r="L157" i="2"/>
  <c r="Q157" i="2"/>
  <c r="AE157" i="2" s="1"/>
  <c r="P157" i="2"/>
  <c r="N157" i="2"/>
  <c r="U157" i="2"/>
  <c r="J157" i="2"/>
  <c r="I157" i="2"/>
  <c r="Q187" i="2"/>
  <c r="K187" i="2"/>
  <c r="L187" i="2"/>
  <c r="J187" i="2"/>
  <c r="H187" i="2"/>
  <c r="O187" i="2"/>
  <c r="C187" i="2"/>
  <c r="U187" i="2"/>
  <c r="N187" i="2"/>
  <c r="P187" i="2"/>
  <c r="M187" i="2"/>
  <c r="J521" i="2"/>
  <c r="C521" i="2"/>
  <c r="N521" i="2"/>
  <c r="P521" i="2"/>
  <c r="K521" i="2"/>
  <c r="U521" i="2"/>
  <c r="O521" i="2"/>
  <c r="H521" i="2"/>
  <c r="L521" i="2"/>
  <c r="M521" i="2"/>
  <c r="Q521" i="2"/>
  <c r="J314" i="2"/>
  <c r="M314" i="2"/>
  <c r="U314" i="2"/>
  <c r="H314" i="2"/>
  <c r="N314" i="2"/>
  <c r="K314" i="2"/>
  <c r="Q314" i="2"/>
  <c r="L314" i="2"/>
  <c r="O314" i="2"/>
  <c r="P314" i="2"/>
  <c r="C314" i="2"/>
  <c r="J156" i="2"/>
  <c r="Q156" i="2"/>
  <c r="O156" i="2"/>
  <c r="H156" i="2"/>
  <c r="L156" i="2"/>
  <c r="M156" i="2"/>
  <c r="P156" i="2"/>
  <c r="N156" i="2"/>
  <c r="U156" i="2"/>
  <c r="C156" i="2"/>
  <c r="K156" i="2"/>
  <c r="J186" i="2"/>
  <c r="L186" i="2"/>
  <c r="Q186" i="2"/>
  <c r="U186" i="2"/>
  <c r="O186" i="2"/>
  <c r="N186" i="2"/>
  <c r="H186" i="2"/>
  <c r="C186" i="2"/>
  <c r="P186" i="2"/>
  <c r="M186" i="2"/>
  <c r="K186" i="2"/>
  <c r="H520" i="2"/>
  <c r="L520" i="2"/>
  <c r="M520" i="2"/>
  <c r="K520" i="2"/>
  <c r="U520" i="2"/>
  <c r="N520" i="2"/>
  <c r="Q520" i="2"/>
  <c r="O520" i="2"/>
  <c r="P520" i="2"/>
  <c r="C520" i="2"/>
  <c r="J520" i="2"/>
  <c r="N313" i="2"/>
  <c r="K313" i="2"/>
  <c r="Q313" i="2"/>
  <c r="P313" i="2"/>
  <c r="H313" i="2"/>
  <c r="C313" i="2"/>
  <c r="O313" i="2"/>
  <c r="U313" i="2"/>
  <c r="J313" i="2"/>
  <c r="M313" i="2"/>
  <c r="L313" i="2"/>
  <c r="O155" i="2"/>
  <c r="M155" i="2"/>
  <c r="C155" i="2"/>
  <c r="N155" i="2"/>
  <c r="K155" i="2"/>
  <c r="L155" i="2"/>
  <c r="J155" i="2"/>
  <c r="P155" i="2"/>
  <c r="Q155" i="2"/>
  <c r="H155" i="2"/>
  <c r="U155" i="2"/>
  <c r="K185" i="2"/>
  <c r="C185" i="2"/>
  <c r="J185" i="2"/>
  <c r="N185" i="2"/>
  <c r="L185" i="2"/>
  <c r="P185" i="2"/>
  <c r="M185" i="2"/>
  <c r="U185" i="2"/>
  <c r="H185" i="2"/>
  <c r="Q185" i="2"/>
  <c r="O185" i="2"/>
  <c r="H519" i="2"/>
  <c r="J519" i="2"/>
  <c r="M519" i="2"/>
  <c r="Q519" i="2"/>
  <c r="U519" i="2"/>
  <c r="C519" i="2"/>
  <c r="O519" i="2"/>
  <c r="K519" i="2"/>
  <c r="L519" i="2"/>
  <c r="N519" i="2"/>
  <c r="P519" i="2"/>
  <c r="C312" i="2"/>
  <c r="N312" i="2"/>
  <c r="U312" i="2"/>
  <c r="K312" i="2"/>
  <c r="Q312" i="2"/>
  <c r="L312" i="2"/>
  <c r="O312" i="2"/>
  <c r="H312" i="2"/>
  <c r="P312" i="2"/>
  <c r="J312" i="2"/>
  <c r="M312" i="2"/>
  <c r="O154" i="2"/>
  <c r="U154" i="2"/>
  <c r="H154" i="2"/>
  <c r="M154" i="2"/>
  <c r="P154" i="2"/>
  <c r="N154" i="2"/>
  <c r="C154" i="2"/>
  <c r="J154" i="2"/>
  <c r="K154" i="2"/>
  <c r="L154" i="2"/>
  <c r="Q154" i="2"/>
  <c r="N184" i="2"/>
  <c r="Q184" i="2"/>
  <c r="L184" i="2"/>
  <c r="M184" i="2"/>
  <c r="U184" i="2"/>
  <c r="P184" i="2"/>
  <c r="H184" i="2"/>
  <c r="O184" i="2"/>
  <c r="C184" i="2"/>
  <c r="K184" i="2"/>
  <c r="J184" i="2"/>
  <c r="N518" i="2"/>
  <c r="Q518" i="2"/>
  <c r="O518" i="2"/>
  <c r="M518" i="2"/>
  <c r="K518" i="2"/>
  <c r="C518" i="2"/>
  <c r="H518" i="2"/>
  <c r="J518" i="2"/>
  <c r="L518" i="2"/>
  <c r="U518" i="2"/>
  <c r="P518" i="2"/>
  <c r="M170" i="2"/>
  <c r="N170" i="2"/>
  <c r="U170" i="2"/>
  <c r="K170" i="2"/>
  <c r="L170" i="2"/>
  <c r="Q170" i="2"/>
  <c r="H170" i="2"/>
  <c r="J170" i="2"/>
  <c r="O170" i="2"/>
  <c r="P170" i="2"/>
  <c r="C170" i="2"/>
  <c r="P311" i="2"/>
  <c r="K311" i="2"/>
  <c r="N311" i="2"/>
  <c r="Q311" i="2"/>
  <c r="H311" i="2"/>
  <c r="L311" i="2"/>
  <c r="C311" i="2"/>
  <c r="O311" i="2"/>
  <c r="U311" i="2"/>
  <c r="J311" i="2"/>
  <c r="M311" i="2"/>
  <c r="Q153" i="2"/>
  <c r="J153" i="2"/>
  <c r="P153" i="2"/>
  <c r="U153" i="2"/>
  <c r="K153" i="2"/>
  <c r="N153" i="2"/>
  <c r="H153" i="2"/>
  <c r="M153" i="2"/>
  <c r="L153" i="2"/>
  <c r="O153" i="2"/>
  <c r="C153" i="2"/>
  <c r="O183" i="2"/>
  <c r="C183" i="2"/>
  <c r="N183" i="2"/>
  <c r="K183" i="2"/>
  <c r="Q183" i="2"/>
  <c r="J183" i="2"/>
  <c r="P183" i="2"/>
  <c r="M183" i="2"/>
  <c r="U183" i="2"/>
  <c r="L183" i="2"/>
  <c r="H183" i="2"/>
  <c r="J517" i="2"/>
  <c r="N517" i="2"/>
  <c r="O517" i="2"/>
  <c r="C517" i="2"/>
  <c r="Q517" i="2"/>
  <c r="U517" i="2"/>
  <c r="L517" i="2"/>
  <c r="M517" i="2"/>
  <c r="P517" i="2"/>
  <c r="K517" i="2"/>
  <c r="H517" i="2"/>
  <c r="M505" i="2"/>
  <c r="J505" i="2"/>
  <c r="P505" i="2"/>
  <c r="N505" i="2"/>
  <c r="H505" i="2"/>
  <c r="L505" i="2"/>
  <c r="C505" i="2"/>
  <c r="Q505" i="2"/>
  <c r="AE505" i="2" s="1"/>
  <c r="O505" i="2"/>
  <c r="U505" i="2"/>
  <c r="K505" i="2"/>
  <c r="P169" i="2"/>
  <c r="J169" i="2"/>
  <c r="U169" i="2"/>
  <c r="L169" i="2"/>
  <c r="C169" i="2"/>
  <c r="N169" i="2"/>
  <c r="M169" i="2"/>
  <c r="O169" i="2"/>
  <c r="K169" i="2"/>
  <c r="Q169" i="2"/>
  <c r="H169" i="2"/>
  <c r="N448" i="2"/>
  <c r="Q448" i="2"/>
  <c r="O448" i="2"/>
  <c r="C448" i="2"/>
  <c r="U448" i="2"/>
  <c r="J448" i="2"/>
  <c r="H448" i="2"/>
  <c r="L448" i="2"/>
  <c r="K448" i="2"/>
  <c r="M448" i="2"/>
  <c r="P448" i="2"/>
  <c r="Q349" i="2"/>
  <c r="N349" i="2"/>
  <c r="K349" i="2"/>
  <c r="J349" i="2"/>
  <c r="P349" i="2"/>
  <c r="H349" i="2"/>
  <c r="O349" i="2"/>
  <c r="C349" i="2"/>
  <c r="L349" i="2"/>
  <c r="U349" i="2"/>
  <c r="M349" i="2"/>
  <c r="L310" i="2"/>
  <c r="O310" i="2"/>
  <c r="H310" i="2"/>
  <c r="P310" i="2"/>
  <c r="J310" i="2"/>
  <c r="M310" i="2"/>
  <c r="C310" i="2"/>
  <c r="N310" i="2"/>
  <c r="U310" i="2"/>
  <c r="K310" i="2"/>
  <c r="Q310" i="2"/>
  <c r="H240" i="2"/>
  <c r="J240" i="2"/>
  <c r="O240" i="2"/>
  <c r="P240" i="2"/>
  <c r="C240" i="2"/>
  <c r="M240" i="2"/>
  <c r="N240" i="2"/>
  <c r="U240" i="2"/>
  <c r="K240" i="2"/>
  <c r="L240" i="2"/>
  <c r="Q240" i="2"/>
  <c r="H152" i="2"/>
  <c r="C152" i="2"/>
  <c r="O152" i="2"/>
  <c r="P152" i="2"/>
  <c r="K152" i="2"/>
  <c r="J152" i="2"/>
  <c r="N152" i="2"/>
  <c r="U152" i="2"/>
  <c r="M152" i="2"/>
  <c r="L152" i="2"/>
  <c r="Q152" i="2"/>
  <c r="U182" i="2"/>
  <c r="N182" i="2"/>
  <c r="H182" i="2"/>
  <c r="O182" i="2"/>
  <c r="J182" i="2"/>
  <c r="P182" i="2"/>
  <c r="K182" i="2"/>
  <c r="Q182" i="2"/>
  <c r="L182" i="2"/>
  <c r="C182" i="2"/>
  <c r="M182" i="2"/>
  <c r="M379" i="2"/>
  <c r="J379" i="2"/>
  <c r="O379" i="2"/>
  <c r="Q379" i="2"/>
  <c r="AE379" i="2" s="1"/>
  <c r="P379" i="2"/>
  <c r="C379" i="2"/>
  <c r="L379" i="2"/>
  <c r="N379" i="2"/>
  <c r="U379" i="2"/>
  <c r="H379" i="2"/>
  <c r="K379" i="2"/>
  <c r="I379" i="2" s="1"/>
  <c r="N361" i="2"/>
  <c r="P361" i="2"/>
  <c r="M361" i="2"/>
  <c r="O361" i="2"/>
  <c r="J361" i="2"/>
  <c r="K361" i="2"/>
  <c r="C361" i="2"/>
  <c r="Q361" i="2"/>
  <c r="H361" i="2"/>
  <c r="L361" i="2"/>
  <c r="U361" i="2"/>
  <c r="K228" i="2"/>
  <c r="N228" i="2"/>
  <c r="Q228" i="2"/>
  <c r="H228" i="2"/>
  <c r="J228" i="2"/>
  <c r="M228" i="2"/>
  <c r="P228" i="2"/>
  <c r="C228" i="2"/>
  <c r="L228" i="2"/>
  <c r="O228" i="2"/>
  <c r="U228" i="2"/>
  <c r="C516" i="2"/>
  <c r="K516" i="2"/>
  <c r="Q516" i="2"/>
  <c r="U516" i="2"/>
  <c r="O516" i="2"/>
  <c r="J516" i="2"/>
  <c r="N516" i="2"/>
  <c r="P516" i="2"/>
  <c r="M516" i="2"/>
  <c r="H516" i="2"/>
  <c r="L516" i="2"/>
  <c r="M408" i="2"/>
  <c r="K408" i="2"/>
  <c r="J408" i="2"/>
  <c r="H408" i="2"/>
  <c r="C408" i="2"/>
  <c r="P408" i="2"/>
  <c r="U408" i="2"/>
  <c r="O408" i="2"/>
  <c r="Q408" i="2"/>
  <c r="N408" i="2"/>
  <c r="L408" i="2"/>
  <c r="J504" i="2"/>
  <c r="L504" i="2"/>
  <c r="P504" i="2"/>
  <c r="C504" i="2"/>
  <c r="N504" i="2"/>
  <c r="O504" i="2"/>
  <c r="K504" i="2"/>
  <c r="M504" i="2"/>
  <c r="Q504" i="2"/>
  <c r="U504" i="2"/>
  <c r="H504" i="2"/>
  <c r="M168" i="2"/>
  <c r="N168" i="2"/>
  <c r="P168" i="2"/>
  <c r="Q168" i="2"/>
  <c r="AE168" i="2" s="1"/>
  <c r="O168" i="2"/>
  <c r="L168" i="2"/>
  <c r="H168" i="2"/>
  <c r="K168" i="2"/>
  <c r="U168" i="2"/>
  <c r="J168" i="2"/>
  <c r="C168" i="2"/>
  <c r="P573" i="2"/>
  <c r="N573" i="2"/>
  <c r="C573" i="2"/>
  <c r="K573" i="2"/>
  <c r="J573" i="2"/>
  <c r="L573" i="2"/>
  <c r="M573" i="2"/>
  <c r="U573" i="2"/>
  <c r="H573" i="2"/>
  <c r="O573" i="2"/>
  <c r="Q573" i="2"/>
  <c r="Q447" i="2"/>
  <c r="U447" i="2"/>
  <c r="O447" i="2"/>
  <c r="C447" i="2"/>
  <c r="J447" i="2"/>
  <c r="L447" i="2"/>
  <c r="N447" i="2"/>
  <c r="M447" i="2"/>
  <c r="P447" i="2"/>
  <c r="H447" i="2"/>
  <c r="K447" i="2"/>
  <c r="P348" i="2"/>
  <c r="U348" i="2"/>
  <c r="M348" i="2"/>
  <c r="J348" i="2"/>
  <c r="N348" i="2"/>
  <c r="C348" i="2"/>
  <c r="K348" i="2"/>
  <c r="Q348" i="2"/>
  <c r="L348" i="2"/>
  <c r="O348" i="2"/>
  <c r="H348" i="2"/>
  <c r="L93" i="2"/>
  <c r="K93" i="2"/>
  <c r="U93" i="2"/>
  <c r="H93" i="2"/>
  <c r="O93" i="2"/>
  <c r="N93" i="2"/>
  <c r="J93" i="2"/>
  <c r="C93" i="2"/>
  <c r="Q93" i="2"/>
  <c r="P93" i="2"/>
  <c r="M93" i="2"/>
  <c r="M309" i="2"/>
  <c r="N309" i="2"/>
  <c r="K309" i="2"/>
  <c r="Q309" i="2"/>
  <c r="H309" i="2"/>
  <c r="L309" i="2"/>
  <c r="C309" i="2"/>
  <c r="O309" i="2"/>
  <c r="U309" i="2"/>
  <c r="J309" i="2"/>
  <c r="P309" i="2"/>
  <c r="K239" i="2"/>
  <c r="P239" i="2"/>
  <c r="O239" i="2"/>
  <c r="M239" i="2"/>
  <c r="U239" i="2"/>
  <c r="J239" i="2"/>
  <c r="C239" i="2"/>
  <c r="L239" i="2"/>
  <c r="Q239" i="2"/>
  <c r="H239" i="2"/>
  <c r="N239" i="2"/>
  <c r="K151" i="2"/>
  <c r="L151" i="2"/>
  <c r="M151" i="2"/>
  <c r="J151" i="2"/>
  <c r="C151" i="2"/>
  <c r="H151" i="2"/>
  <c r="P151" i="2"/>
  <c r="U151" i="2"/>
  <c r="N151" i="2"/>
  <c r="O151" i="2"/>
  <c r="Q151" i="2"/>
  <c r="M181" i="2"/>
  <c r="L181" i="2"/>
  <c r="H181" i="2"/>
  <c r="N181" i="2"/>
  <c r="Q181" i="2"/>
  <c r="U181" i="2"/>
  <c r="P181" i="2"/>
  <c r="J181" i="2"/>
  <c r="K181" i="2"/>
  <c r="C181" i="2"/>
  <c r="O181" i="2"/>
  <c r="L378" i="2"/>
  <c r="Q378" i="2"/>
  <c r="AE378" i="2" s="1"/>
  <c r="H378" i="2"/>
  <c r="O378" i="2"/>
  <c r="J378" i="2"/>
  <c r="P378" i="2"/>
  <c r="C378" i="2"/>
  <c r="N378" i="2"/>
  <c r="M378" i="2"/>
  <c r="U378" i="2"/>
  <c r="K378" i="2"/>
  <c r="O337" i="2"/>
  <c r="C337" i="2"/>
  <c r="K337" i="2"/>
  <c r="J337" i="2"/>
  <c r="Q337" i="2"/>
  <c r="H337" i="2"/>
  <c r="L337" i="2"/>
  <c r="U337" i="2"/>
  <c r="N337" i="2"/>
  <c r="P337" i="2"/>
  <c r="M337" i="2"/>
  <c r="K360" i="2"/>
  <c r="P360" i="2"/>
  <c r="L360" i="2"/>
  <c r="C360" i="2"/>
  <c r="H360" i="2"/>
  <c r="O360" i="2"/>
  <c r="J360" i="2"/>
  <c r="M360" i="2"/>
  <c r="U360" i="2"/>
  <c r="N360" i="2"/>
  <c r="Q360" i="2"/>
  <c r="U227" i="2"/>
  <c r="Q227" i="2"/>
  <c r="J227" i="2"/>
  <c r="K227" i="2"/>
  <c r="L227" i="2"/>
  <c r="C227" i="2"/>
  <c r="M227" i="2"/>
  <c r="H227" i="2"/>
  <c r="N227" i="2"/>
  <c r="P227" i="2"/>
  <c r="O227" i="2"/>
  <c r="L515" i="2"/>
  <c r="Q515" i="2"/>
  <c r="P515" i="2"/>
  <c r="U515" i="2"/>
  <c r="J515" i="2"/>
  <c r="M515" i="2"/>
  <c r="O515" i="2"/>
  <c r="N515" i="2"/>
  <c r="H515" i="2"/>
  <c r="C515" i="2"/>
  <c r="K515" i="2"/>
  <c r="U407" i="2"/>
  <c r="O407" i="2"/>
  <c r="C407" i="2"/>
  <c r="J407" i="2"/>
  <c r="L407" i="2"/>
  <c r="P407" i="2"/>
  <c r="N407" i="2"/>
  <c r="H407" i="2"/>
  <c r="M407" i="2"/>
  <c r="K407" i="2"/>
  <c r="Q407" i="2"/>
  <c r="Q132" i="2"/>
  <c r="U132" i="2"/>
  <c r="H132" i="2"/>
  <c r="P132" i="2"/>
  <c r="J132" i="2"/>
  <c r="K132" i="2"/>
  <c r="L132" i="2"/>
  <c r="M132" i="2"/>
  <c r="N132" i="2"/>
  <c r="O132" i="2"/>
  <c r="C132" i="2"/>
  <c r="I132" i="2"/>
  <c r="P503" i="2"/>
  <c r="H503" i="2"/>
  <c r="M503" i="2"/>
  <c r="O503" i="2"/>
  <c r="N503" i="2"/>
  <c r="L503" i="2"/>
  <c r="J503" i="2"/>
  <c r="Q503" i="2"/>
  <c r="C503" i="2"/>
  <c r="U503" i="2"/>
  <c r="K503" i="2"/>
  <c r="C586" i="2"/>
  <c r="J586" i="2"/>
  <c r="U586" i="2"/>
  <c r="L586" i="2"/>
  <c r="O586" i="2"/>
  <c r="P586" i="2"/>
  <c r="Q586" i="2"/>
  <c r="N586" i="2"/>
  <c r="H586" i="2"/>
  <c r="M586" i="2"/>
  <c r="K586" i="2"/>
  <c r="K167" i="2"/>
  <c r="M167" i="2"/>
  <c r="J167" i="2"/>
  <c r="C167" i="2"/>
  <c r="L167" i="2"/>
  <c r="Q167" i="2"/>
  <c r="P167" i="2"/>
  <c r="O167" i="2"/>
  <c r="H167" i="2"/>
  <c r="U167" i="2"/>
  <c r="N167" i="2"/>
  <c r="M572" i="2"/>
  <c r="Q572" i="2"/>
  <c r="K572" i="2"/>
  <c r="C572" i="2"/>
  <c r="J572" i="2"/>
  <c r="P572" i="2"/>
  <c r="N572" i="2"/>
  <c r="U572" i="2"/>
  <c r="L572" i="2"/>
  <c r="O572" i="2"/>
  <c r="H572" i="2"/>
  <c r="L446" i="2"/>
  <c r="N446" i="2"/>
  <c r="O446" i="2"/>
  <c r="K446" i="2"/>
  <c r="M446" i="2"/>
  <c r="C446" i="2"/>
  <c r="Q446" i="2"/>
  <c r="J446" i="2"/>
  <c r="H446" i="2"/>
  <c r="U446" i="2"/>
  <c r="P446" i="2"/>
  <c r="L347" i="2"/>
  <c r="N347" i="2"/>
  <c r="C347" i="2"/>
  <c r="U347" i="2"/>
  <c r="K347" i="2"/>
  <c r="M347" i="2"/>
  <c r="O347" i="2"/>
  <c r="J347" i="2"/>
  <c r="H347" i="2"/>
  <c r="Q347" i="2"/>
  <c r="P347" i="2"/>
  <c r="N92" i="2"/>
  <c r="K92" i="2"/>
  <c r="Q92" i="2"/>
  <c r="J92" i="2"/>
  <c r="P92" i="2"/>
  <c r="M92" i="2"/>
  <c r="L92" i="2"/>
  <c r="O92" i="2"/>
  <c r="U92" i="2"/>
  <c r="H92" i="2"/>
  <c r="C92" i="2"/>
  <c r="Q308" i="2"/>
  <c r="C308" i="2"/>
  <c r="J308" i="2"/>
  <c r="H308" i="2"/>
  <c r="P308" i="2"/>
  <c r="M308" i="2"/>
  <c r="U308" i="2"/>
  <c r="N308" i="2"/>
  <c r="O308" i="2"/>
  <c r="L308" i="2"/>
  <c r="K308" i="2"/>
  <c r="N238" i="2"/>
  <c r="C238" i="2"/>
  <c r="J238" i="2"/>
  <c r="M238" i="2"/>
  <c r="L238" i="2"/>
  <c r="K238" i="2"/>
  <c r="Q238" i="2"/>
  <c r="U238" i="2"/>
  <c r="P238" i="2"/>
  <c r="O238" i="2"/>
  <c r="H238" i="2"/>
  <c r="U150" i="2"/>
  <c r="K150" i="2"/>
  <c r="H150" i="2"/>
  <c r="J150" i="2"/>
  <c r="O150" i="2"/>
  <c r="M150" i="2"/>
  <c r="L150" i="2"/>
  <c r="C150" i="2"/>
  <c r="Q150" i="2"/>
  <c r="P150" i="2"/>
  <c r="N150" i="2"/>
  <c r="J180" i="2"/>
  <c r="O180" i="2"/>
  <c r="P180" i="2"/>
  <c r="C180" i="2"/>
  <c r="M180" i="2"/>
  <c r="N180" i="2"/>
  <c r="K180" i="2"/>
  <c r="Q180" i="2"/>
  <c r="U180" i="2"/>
  <c r="L180" i="2"/>
  <c r="H180" i="2"/>
  <c r="H377" i="2"/>
  <c r="Q377" i="2"/>
  <c r="AE377" i="2" s="1"/>
  <c r="U377" i="2"/>
  <c r="N377" i="2"/>
  <c r="P377" i="2"/>
  <c r="M377" i="2"/>
  <c r="K377" i="2"/>
  <c r="C377" i="2"/>
  <c r="L377" i="2"/>
  <c r="J377" i="2"/>
  <c r="O377" i="2"/>
  <c r="Q336" i="2"/>
  <c r="H336" i="2"/>
  <c r="P336" i="2"/>
  <c r="J336" i="2"/>
  <c r="M336" i="2"/>
  <c r="C336" i="2"/>
  <c r="N336" i="2"/>
  <c r="L336" i="2"/>
  <c r="U336" i="2"/>
  <c r="K336" i="2"/>
  <c r="O336" i="2"/>
  <c r="Q359" i="2"/>
  <c r="P359" i="2"/>
  <c r="N359" i="2"/>
  <c r="L359" i="2"/>
  <c r="M359" i="2"/>
  <c r="K359" i="2"/>
  <c r="C359" i="2"/>
  <c r="U359" i="2"/>
  <c r="H359" i="2"/>
  <c r="O359" i="2"/>
  <c r="J359" i="2"/>
  <c r="N226" i="2"/>
  <c r="H226" i="2"/>
  <c r="M226" i="2"/>
  <c r="C226" i="2"/>
  <c r="L226" i="2"/>
  <c r="Q226" i="2"/>
  <c r="U226" i="2"/>
  <c r="P226" i="2"/>
  <c r="J226" i="2"/>
  <c r="O226" i="2"/>
  <c r="K226" i="2"/>
  <c r="P514" i="2"/>
  <c r="J514" i="2"/>
  <c r="N514" i="2"/>
  <c r="Q514" i="2"/>
  <c r="M514" i="2"/>
  <c r="U514" i="2"/>
  <c r="O514" i="2"/>
  <c r="K514" i="2"/>
  <c r="H514" i="2"/>
  <c r="C514" i="2"/>
  <c r="L514" i="2"/>
  <c r="N406" i="2"/>
  <c r="Q406" i="2"/>
  <c r="K406" i="2"/>
  <c r="U406" i="2"/>
  <c r="M406" i="2"/>
  <c r="O406" i="2"/>
  <c r="H406" i="2"/>
  <c r="L406" i="2"/>
  <c r="C406" i="2"/>
  <c r="J406" i="2"/>
  <c r="P406" i="2"/>
  <c r="J131" i="2"/>
  <c r="M131" i="2"/>
  <c r="L131" i="2"/>
  <c r="N131" i="2"/>
  <c r="K131" i="2"/>
  <c r="Q131" i="2"/>
  <c r="P131" i="2"/>
  <c r="U131" i="2"/>
  <c r="H131" i="2"/>
  <c r="C131" i="2"/>
  <c r="O131" i="2"/>
  <c r="U502" i="2"/>
  <c r="P502" i="2"/>
  <c r="N502" i="2"/>
  <c r="Q502" i="2"/>
  <c r="O502" i="2"/>
  <c r="M502" i="2"/>
  <c r="K502" i="2"/>
  <c r="C502" i="2"/>
  <c r="H502" i="2"/>
  <c r="J502" i="2"/>
  <c r="L502" i="2"/>
  <c r="K585" i="2"/>
  <c r="Q585" i="2"/>
  <c r="P585" i="2"/>
  <c r="C585" i="2"/>
  <c r="N585" i="2"/>
  <c r="H585" i="2"/>
  <c r="L585" i="2"/>
  <c r="J585" i="2"/>
  <c r="M585" i="2"/>
  <c r="O585" i="2"/>
  <c r="U585" i="2"/>
  <c r="L166" i="2"/>
  <c r="Q166" i="2"/>
  <c r="O166" i="2"/>
  <c r="H166" i="2"/>
  <c r="C166" i="2"/>
  <c r="K166" i="2"/>
  <c r="P166" i="2"/>
  <c r="M166" i="2"/>
  <c r="U166" i="2"/>
  <c r="J166" i="2"/>
  <c r="N166" i="2"/>
  <c r="O549" i="2"/>
  <c r="U549" i="2"/>
  <c r="N549" i="2"/>
  <c r="K549" i="2"/>
  <c r="C549" i="2"/>
  <c r="J549" i="2"/>
  <c r="M549" i="2"/>
  <c r="L549" i="2"/>
  <c r="H549" i="2"/>
  <c r="P549" i="2"/>
  <c r="Q549" i="2"/>
  <c r="U571" i="2"/>
  <c r="C571" i="2"/>
  <c r="J571" i="2"/>
  <c r="L571" i="2"/>
  <c r="O571" i="2"/>
  <c r="H571" i="2"/>
  <c r="N571" i="2"/>
  <c r="M571" i="2"/>
  <c r="K571" i="2"/>
  <c r="Q571" i="2"/>
  <c r="P571" i="2"/>
  <c r="N445" i="2"/>
  <c r="H445" i="2"/>
  <c r="C445" i="2"/>
  <c r="U445" i="2"/>
  <c r="K445" i="2"/>
  <c r="O445" i="2"/>
  <c r="L445" i="2"/>
  <c r="Q445" i="2"/>
  <c r="P445" i="2"/>
  <c r="J445" i="2"/>
  <c r="M445" i="2"/>
  <c r="U346" i="2"/>
  <c r="C346" i="2"/>
  <c r="L346" i="2"/>
  <c r="Q346" i="2"/>
  <c r="H346" i="2"/>
  <c r="O346" i="2"/>
  <c r="J346" i="2"/>
  <c r="P346" i="2"/>
  <c r="M346" i="2"/>
  <c r="N346" i="2"/>
  <c r="K346" i="2"/>
  <c r="H102" i="2"/>
  <c r="O102" i="2"/>
  <c r="C102" i="2"/>
  <c r="N102" i="2"/>
  <c r="K102" i="2"/>
  <c r="Q102" i="2"/>
  <c r="J102" i="2"/>
  <c r="P102" i="2"/>
  <c r="M102" i="2"/>
  <c r="U102" i="2"/>
  <c r="L102" i="2"/>
  <c r="K40" i="2"/>
  <c r="N40" i="2"/>
  <c r="M40" i="2"/>
  <c r="C40" i="2"/>
  <c r="O40" i="2"/>
  <c r="H40" i="2"/>
  <c r="U40" i="2"/>
  <c r="P40" i="2"/>
  <c r="J40" i="2"/>
  <c r="L40" i="2"/>
  <c r="Q40" i="2"/>
  <c r="O91" i="2"/>
  <c r="N91" i="2"/>
  <c r="M91" i="2"/>
  <c r="Q91" i="2"/>
  <c r="J91" i="2"/>
  <c r="P91" i="2"/>
  <c r="K91" i="2"/>
  <c r="L91" i="2"/>
  <c r="H91" i="2"/>
  <c r="C91" i="2"/>
  <c r="U91" i="2"/>
  <c r="Q307" i="2"/>
  <c r="N307" i="2"/>
  <c r="H307" i="2"/>
  <c r="L307" i="2"/>
  <c r="O307" i="2"/>
  <c r="J307" i="2"/>
  <c r="U307" i="2"/>
  <c r="M307" i="2"/>
  <c r="P307" i="2"/>
  <c r="K307" i="2"/>
  <c r="C307" i="2"/>
  <c r="C431" i="2"/>
  <c r="J431" i="2"/>
  <c r="L431" i="2"/>
  <c r="P431" i="2"/>
  <c r="N431" i="2"/>
  <c r="H431" i="2"/>
  <c r="M431" i="2"/>
  <c r="K431" i="2"/>
  <c r="Q431" i="2"/>
  <c r="U431" i="2"/>
  <c r="O431" i="2"/>
  <c r="P237" i="2"/>
  <c r="O237" i="2"/>
  <c r="H237" i="2"/>
  <c r="N237" i="2"/>
  <c r="J237" i="2"/>
  <c r="L237" i="2"/>
  <c r="C237" i="2"/>
  <c r="Q237" i="2"/>
  <c r="M237" i="2"/>
  <c r="U237" i="2"/>
  <c r="K237" i="2"/>
  <c r="N149" i="2"/>
  <c r="O149" i="2"/>
  <c r="C149" i="2"/>
  <c r="J149" i="2"/>
  <c r="Q149" i="2"/>
  <c r="H149" i="2"/>
  <c r="M149" i="2"/>
  <c r="K149" i="2"/>
  <c r="U149" i="2"/>
  <c r="L149" i="2"/>
  <c r="P149" i="2"/>
  <c r="H179" i="2"/>
  <c r="O179" i="2"/>
  <c r="J179" i="2"/>
  <c r="N179" i="2"/>
  <c r="C179" i="2"/>
  <c r="K179" i="2"/>
  <c r="P179" i="2"/>
  <c r="U179" i="2"/>
  <c r="L179" i="2"/>
  <c r="M179" i="2"/>
  <c r="Q179" i="2"/>
  <c r="J376" i="2"/>
  <c r="M376" i="2"/>
  <c r="U376" i="2"/>
  <c r="N376" i="2"/>
  <c r="C376" i="2"/>
  <c r="Q376" i="2"/>
  <c r="AE376" i="2" s="1"/>
  <c r="O376" i="2"/>
  <c r="P376" i="2"/>
  <c r="K376" i="2"/>
  <c r="L376" i="2"/>
  <c r="H376" i="2"/>
  <c r="U335" i="2"/>
  <c r="J335" i="2"/>
  <c r="Q335" i="2"/>
  <c r="P335" i="2"/>
  <c r="N335" i="2"/>
  <c r="L335" i="2"/>
  <c r="M335" i="2"/>
  <c r="K335" i="2"/>
  <c r="H335" i="2"/>
  <c r="C335" i="2"/>
  <c r="O335" i="2"/>
  <c r="N358" i="2"/>
  <c r="K358" i="2"/>
  <c r="Q358" i="2"/>
  <c r="J358" i="2"/>
  <c r="O358" i="2"/>
  <c r="P358" i="2"/>
  <c r="H358" i="2"/>
  <c r="U358" i="2"/>
  <c r="C358" i="2"/>
  <c r="L358" i="2"/>
  <c r="M358" i="2"/>
  <c r="C225" i="2"/>
  <c r="L225" i="2"/>
  <c r="P225" i="2"/>
  <c r="H225" i="2"/>
  <c r="U225" i="2"/>
  <c r="Q225" i="2"/>
  <c r="O225" i="2"/>
  <c r="J225" i="2"/>
  <c r="M225" i="2"/>
  <c r="N225" i="2"/>
  <c r="K225" i="2"/>
  <c r="U540" i="2"/>
  <c r="K540" i="2"/>
  <c r="P540" i="2"/>
  <c r="Q540" i="2"/>
  <c r="AE540" i="2" s="1"/>
  <c r="J540" i="2"/>
  <c r="H540" i="2"/>
  <c r="M540" i="2"/>
  <c r="L540" i="2"/>
  <c r="N540" i="2"/>
  <c r="AA540" i="2" s="1"/>
  <c r="O540" i="2"/>
  <c r="C540" i="2"/>
  <c r="K513" i="2"/>
  <c r="U513" i="2"/>
  <c r="O513" i="2"/>
  <c r="P513" i="2"/>
  <c r="M513" i="2"/>
  <c r="H513" i="2"/>
  <c r="L513" i="2"/>
  <c r="C513" i="2"/>
  <c r="Q513" i="2"/>
  <c r="J513" i="2"/>
  <c r="N513" i="2"/>
  <c r="O405" i="2"/>
  <c r="L405" i="2"/>
  <c r="Q405" i="2"/>
  <c r="C405" i="2"/>
  <c r="P405" i="2"/>
  <c r="U405" i="2"/>
  <c r="N405" i="2"/>
  <c r="H405" i="2"/>
  <c r="J405" i="2"/>
  <c r="K405" i="2"/>
  <c r="M405" i="2"/>
  <c r="O130" i="2"/>
  <c r="L130" i="2"/>
  <c r="M130" i="2"/>
  <c r="Q130" i="2"/>
  <c r="U130" i="2"/>
  <c r="P130" i="2"/>
  <c r="H130" i="2"/>
  <c r="J130" i="2"/>
  <c r="C130" i="2"/>
  <c r="N130" i="2"/>
  <c r="K130" i="2"/>
  <c r="H501" i="2"/>
  <c r="O501" i="2"/>
  <c r="K501" i="2"/>
  <c r="Q501" i="2"/>
  <c r="C501" i="2"/>
  <c r="J501" i="2"/>
  <c r="M501" i="2"/>
  <c r="N501" i="2"/>
  <c r="L501" i="2"/>
  <c r="P501" i="2"/>
  <c r="U501" i="2"/>
  <c r="K584" i="2"/>
  <c r="O584" i="2"/>
  <c r="P584" i="2"/>
  <c r="H584" i="2"/>
  <c r="M584" i="2"/>
  <c r="L584" i="2"/>
  <c r="C584" i="2"/>
  <c r="J584" i="2"/>
  <c r="U584" i="2"/>
  <c r="N584" i="2"/>
  <c r="Q584" i="2"/>
  <c r="M165" i="2"/>
  <c r="K165" i="2"/>
  <c r="Q165" i="2"/>
  <c r="C165" i="2"/>
  <c r="P165" i="2"/>
  <c r="N165" i="2"/>
  <c r="H165" i="2"/>
  <c r="J165" i="2"/>
  <c r="U165" i="2"/>
  <c r="L165" i="2"/>
  <c r="O165" i="2"/>
  <c r="Q422" i="2"/>
  <c r="C422" i="2"/>
  <c r="N422" i="2"/>
  <c r="U422" i="2"/>
  <c r="K422" i="2"/>
  <c r="H422" i="2"/>
  <c r="L422" i="2"/>
  <c r="O422" i="2"/>
  <c r="M422" i="2"/>
  <c r="P422" i="2"/>
  <c r="J422" i="2"/>
  <c r="C548" i="2"/>
  <c r="O548" i="2"/>
  <c r="H548" i="2"/>
  <c r="J548" i="2"/>
  <c r="P548" i="2"/>
  <c r="Q548" i="2"/>
  <c r="U548" i="2"/>
  <c r="K548" i="2"/>
  <c r="L548" i="2"/>
  <c r="M548" i="2"/>
  <c r="N548" i="2"/>
  <c r="H570" i="2"/>
  <c r="Q570" i="2"/>
  <c r="U570" i="2"/>
  <c r="O570" i="2"/>
  <c r="C570" i="2"/>
  <c r="K570" i="2"/>
  <c r="J570" i="2"/>
  <c r="N570" i="2"/>
  <c r="L570" i="2"/>
  <c r="P570" i="2"/>
  <c r="M570" i="2"/>
  <c r="N397" i="2"/>
  <c r="H397" i="2"/>
  <c r="J397" i="2"/>
  <c r="K397" i="2"/>
  <c r="M397" i="2"/>
  <c r="O397" i="2"/>
  <c r="Q397" i="2"/>
  <c r="P397" i="2"/>
  <c r="L397" i="2"/>
  <c r="C397" i="2"/>
  <c r="U397" i="2"/>
  <c r="U493" i="2"/>
  <c r="P493" i="2"/>
  <c r="M493" i="2"/>
  <c r="N493" i="2"/>
  <c r="C493" i="2"/>
  <c r="L493" i="2"/>
  <c r="K493" i="2"/>
  <c r="O493" i="2"/>
  <c r="Q493" i="2"/>
  <c r="J493" i="2"/>
  <c r="H493" i="2"/>
  <c r="H444" i="2"/>
  <c r="K444" i="2"/>
  <c r="O444" i="2"/>
  <c r="U444" i="2"/>
  <c r="P444" i="2"/>
  <c r="L444" i="2"/>
  <c r="Q444" i="2"/>
  <c r="M444" i="2"/>
  <c r="N444" i="2"/>
  <c r="C444" i="2"/>
  <c r="J444" i="2"/>
  <c r="U345" i="2"/>
  <c r="J345" i="2"/>
  <c r="N345" i="2"/>
  <c r="P345" i="2"/>
  <c r="M345" i="2"/>
  <c r="L345" i="2"/>
  <c r="O345" i="2"/>
  <c r="K345" i="2"/>
  <c r="C345" i="2"/>
  <c r="Q345" i="2"/>
  <c r="H345" i="2"/>
  <c r="H101" i="2"/>
  <c r="J101" i="2"/>
  <c r="C101" i="2"/>
  <c r="L101" i="2"/>
  <c r="M101" i="2"/>
  <c r="N101" i="2"/>
  <c r="K101" i="2"/>
  <c r="O101" i="2"/>
  <c r="Q101" i="2"/>
  <c r="P101" i="2"/>
  <c r="U101" i="2"/>
  <c r="U39" i="2"/>
  <c r="K39" i="2"/>
  <c r="P39" i="2"/>
  <c r="N39" i="2"/>
  <c r="H39" i="2"/>
  <c r="J39" i="2"/>
  <c r="O39" i="2"/>
  <c r="L39" i="2"/>
  <c r="M39" i="2"/>
  <c r="Q39" i="2"/>
  <c r="C39" i="2"/>
  <c r="L90" i="2"/>
  <c r="M90" i="2"/>
  <c r="J90" i="2"/>
  <c r="K90" i="2"/>
  <c r="C90" i="2"/>
  <c r="H90" i="2"/>
  <c r="U90" i="2"/>
  <c r="P90" i="2"/>
  <c r="Q90" i="2"/>
  <c r="N90" i="2"/>
  <c r="O90" i="2"/>
  <c r="L306" i="2"/>
  <c r="N306" i="2"/>
  <c r="M306" i="2"/>
  <c r="J306" i="2"/>
  <c r="K306" i="2"/>
  <c r="Q306" i="2"/>
  <c r="H306" i="2"/>
  <c r="P306" i="2"/>
  <c r="C306" i="2"/>
  <c r="O306" i="2"/>
  <c r="U306" i="2"/>
  <c r="C430" i="2"/>
  <c r="P430" i="2"/>
  <c r="L430" i="2"/>
  <c r="H430" i="2"/>
  <c r="N430" i="2"/>
  <c r="O430" i="2"/>
  <c r="M430" i="2"/>
  <c r="K430" i="2"/>
  <c r="J430" i="2"/>
  <c r="U430" i="2"/>
  <c r="Q430" i="2"/>
  <c r="H236" i="2"/>
  <c r="J236" i="2"/>
  <c r="P236" i="2"/>
  <c r="N236" i="2"/>
  <c r="O236" i="2"/>
  <c r="Q236" i="2"/>
  <c r="K236" i="2"/>
  <c r="U236" i="2"/>
  <c r="M236" i="2"/>
  <c r="L236" i="2"/>
  <c r="C236" i="2"/>
  <c r="K29" i="2"/>
  <c r="J29" i="2"/>
  <c r="U29" i="2"/>
  <c r="H29" i="2"/>
  <c r="L29" i="2"/>
  <c r="O29" i="2"/>
  <c r="Q29" i="2"/>
  <c r="M29" i="2"/>
  <c r="P29" i="2"/>
  <c r="C29" i="2"/>
  <c r="N29" i="2"/>
  <c r="J148" i="2"/>
  <c r="K148" i="2"/>
  <c r="P148" i="2"/>
  <c r="C148" i="2"/>
  <c r="M148" i="2"/>
  <c r="N148" i="2"/>
  <c r="U148" i="2"/>
  <c r="L148" i="2"/>
  <c r="O148" i="2"/>
  <c r="Q148" i="2"/>
  <c r="H148" i="2"/>
  <c r="M456" i="2"/>
  <c r="P456" i="2"/>
  <c r="K456" i="2"/>
  <c r="Q456" i="2"/>
  <c r="C456" i="2"/>
  <c r="N456" i="2"/>
  <c r="U456" i="2"/>
  <c r="O456" i="2"/>
  <c r="H456" i="2"/>
  <c r="L456" i="2"/>
  <c r="J456" i="2"/>
  <c r="N55" i="2"/>
  <c r="P55" i="2"/>
  <c r="J55" i="2"/>
  <c r="Q55" i="2"/>
  <c r="L55" i="2"/>
  <c r="C55" i="2"/>
  <c r="U55" i="2"/>
  <c r="K55" i="2"/>
  <c r="O55" i="2"/>
  <c r="M55" i="2"/>
  <c r="H55" i="2"/>
  <c r="C178" i="2"/>
  <c r="M178" i="2"/>
  <c r="N178" i="2"/>
  <c r="U178" i="2"/>
  <c r="K178" i="2"/>
  <c r="Q178" i="2"/>
  <c r="O178" i="2"/>
  <c r="H178" i="2"/>
  <c r="L178" i="2"/>
  <c r="J178" i="2"/>
  <c r="P178" i="2"/>
  <c r="L375" i="2"/>
  <c r="K375" i="2"/>
  <c r="C375" i="2"/>
  <c r="M375" i="2"/>
  <c r="H375" i="2"/>
  <c r="O375" i="2"/>
  <c r="U375" i="2"/>
  <c r="J375" i="2"/>
  <c r="Q375" i="2"/>
  <c r="AE375" i="2" s="1"/>
  <c r="P375" i="2"/>
  <c r="N375" i="2"/>
  <c r="L468" i="2"/>
  <c r="U468" i="2"/>
  <c r="N468" i="2"/>
  <c r="P468" i="2"/>
  <c r="J468" i="2"/>
  <c r="O468" i="2"/>
  <c r="K468" i="2"/>
  <c r="C468" i="2"/>
  <c r="Q468" i="2"/>
  <c r="M468" i="2"/>
  <c r="H468" i="2"/>
  <c r="N334" i="2"/>
  <c r="O334" i="2"/>
  <c r="M334" i="2"/>
  <c r="L334" i="2"/>
  <c r="Q334" i="2"/>
  <c r="K334" i="2"/>
  <c r="C334" i="2"/>
  <c r="U334" i="2"/>
  <c r="H334" i="2"/>
  <c r="J334" i="2"/>
  <c r="P334" i="2"/>
  <c r="J357" i="2"/>
  <c r="O357" i="2"/>
  <c r="N357" i="2"/>
  <c r="Q357" i="2"/>
  <c r="H357" i="2"/>
  <c r="L357" i="2"/>
  <c r="C357" i="2"/>
  <c r="K357" i="2"/>
  <c r="U357" i="2"/>
  <c r="M357" i="2"/>
  <c r="P357" i="2"/>
  <c r="L224" i="2"/>
  <c r="P224" i="2"/>
  <c r="U224" i="2"/>
  <c r="J224" i="2"/>
  <c r="O224" i="2"/>
  <c r="H224" i="2"/>
  <c r="C224" i="2"/>
  <c r="M224" i="2"/>
  <c r="N224" i="2"/>
  <c r="Q224" i="2"/>
  <c r="K224" i="2"/>
  <c r="O539" i="2"/>
  <c r="Q539" i="2"/>
  <c r="AE539" i="2" s="1"/>
  <c r="C539" i="2"/>
  <c r="K539" i="2"/>
  <c r="J539" i="2"/>
  <c r="H539" i="2"/>
  <c r="P539" i="2"/>
  <c r="L539" i="2"/>
  <c r="N539" i="2"/>
  <c r="M539" i="2"/>
  <c r="U539" i="2"/>
  <c r="O512" i="2"/>
  <c r="H512" i="2"/>
  <c r="J512" i="2"/>
  <c r="U512" i="2"/>
  <c r="P512" i="2"/>
  <c r="L512" i="2"/>
  <c r="N512" i="2"/>
  <c r="C512" i="2"/>
  <c r="K512" i="2"/>
  <c r="M512" i="2"/>
  <c r="Q512" i="2"/>
  <c r="L404" i="2"/>
  <c r="U404" i="2"/>
  <c r="C404" i="2"/>
  <c r="N404" i="2"/>
  <c r="O404" i="2"/>
  <c r="K404" i="2"/>
  <c r="H404" i="2"/>
  <c r="J404" i="2"/>
  <c r="Q404" i="2"/>
  <c r="M404" i="2"/>
  <c r="P404" i="2"/>
  <c r="M129" i="2"/>
  <c r="H129" i="2"/>
  <c r="Q129" i="2"/>
  <c r="K129" i="2"/>
  <c r="U129" i="2"/>
  <c r="C129" i="2"/>
  <c r="L129" i="2"/>
  <c r="O129" i="2"/>
  <c r="N129" i="2"/>
  <c r="P129" i="2"/>
  <c r="J129" i="2"/>
  <c r="H500" i="2"/>
  <c r="O500" i="2"/>
  <c r="N500" i="2"/>
  <c r="J500" i="2"/>
  <c r="C500" i="2"/>
  <c r="M500" i="2"/>
  <c r="L500" i="2"/>
  <c r="Q500" i="2"/>
  <c r="U500" i="2"/>
  <c r="K500" i="2"/>
  <c r="P500" i="2"/>
  <c r="U583" i="2"/>
  <c r="H583" i="2"/>
  <c r="C583" i="2"/>
  <c r="M583" i="2"/>
  <c r="P583" i="2"/>
  <c r="O583" i="2"/>
  <c r="N583" i="2"/>
  <c r="L583" i="2"/>
  <c r="K583" i="2"/>
  <c r="J583" i="2"/>
  <c r="Q583" i="2"/>
  <c r="K164" i="2"/>
  <c r="Q164" i="2"/>
  <c r="O164" i="2"/>
  <c r="J164" i="2"/>
  <c r="L164" i="2"/>
  <c r="C164" i="2"/>
  <c r="U164" i="2"/>
  <c r="P164" i="2"/>
  <c r="M164" i="2"/>
  <c r="H164" i="2"/>
  <c r="N164" i="2"/>
  <c r="J421" i="2"/>
  <c r="O421" i="2"/>
  <c r="L421" i="2"/>
  <c r="Q421" i="2"/>
  <c r="C421" i="2"/>
  <c r="N421" i="2"/>
  <c r="U421" i="2"/>
  <c r="M421" i="2"/>
  <c r="H421" i="2"/>
  <c r="P421" i="2"/>
  <c r="K421" i="2"/>
  <c r="O547" i="2"/>
  <c r="L547" i="2"/>
  <c r="P547" i="2"/>
  <c r="N547" i="2"/>
  <c r="J547" i="2"/>
  <c r="M547" i="2"/>
  <c r="K547" i="2"/>
  <c r="Q547" i="2"/>
  <c r="H547" i="2"/>
  <c r="U547" i="2"/>
  <c r="C547" i="2"/>
  <c r="Q569" i="2"/>
  <c r="M569" i="2"/>
  <c r="N569" i="2"/>
  <c r="U569" i="2"/>
  <c r="C569" i="2"/>
  <c r="H569" i="2"/>
  <c r="P569" i="2"/>
  <c r="J569" i="2"/>
  <c r="K569" i="2"/>
  <c r="L569" i="2"/>
  <c r="O569" i="2"/>
  <c r="U47" i="2"/>
  <c r="K47" i="2"/>
  <c r="M47" i="2"/>
  <c r="N47" i="2"/>
  <c r="O47" i="2"/>
  <c r="J47" i="2"/>
  <c r="L47" i="2"/>
  <c r="Q47" i="2"/>
  <c r="H47" i="2"/>
  <c r="P47" i="2"/>
  <c r="C47" i="2"/>
  <c r="M396" i="2"/>
  <c r="P396" i="2"/>
  <c r="J396" i="2"/>
  <c r="Q396" i="2"/>
  <c r="C396" i="2"/>
  <c r="N396" i="2"/>
  <c r="U396" i="2"/>
  <c r="K396" i="2"/>
  <c r="H396" i="2"/>
  <c r="L396" i="2"/>
  <c r="O396" i="2"/>
  <c r="N492" i="2"/>
  <c r="Q492" i="2"/>
  <c r="M492" i="2"/>
  <c r="U492" i="2"/>
  <c r="K492" i="2"/>
  <c r="J492" i="2"/>
  <c r="O492" i="2"/>
  <c r="H492" i="2"/>
  <c r="L492" i="2"/>
  <c r="P492" i="2"/>
  <c r="C492" i="2"/>
  <c r="N443" i="2"/>
  <c r="C443" i="2"/>
  <c r="H443" i="2"/>
  <c r="L443" i="2"/>
  <c r="P443" i="2"/>
  <c r="K443" i="2"/>
  <c r="Q443" i="2"/>
  <c r="M443" i="2"/>
  <c r="J443" i="2"/>
  <c r="O443" i="2"/>
  <c r="U443" i="2"/>
  <c r="C344" i="2"/>
  <c r="K344" i="2"/>
  <c r="Q344" i="2"/>
  <c r="L344" i="2"/>
  <c r="O344" i="2"/>
  <c r="H344" i="2"/>
  <c r="P344" i="2"/>
  <c r="J344" i="2"/>
  <c r="M344" i="2"/>
  <c r="U344" i="2"/>
  <c r="N344" i="2"/>
  <c r="U389" i="2"/>
  <c r="N389" i="2"/>
  <c r="H389" i="2"/>
  <c r="J389" i="2"/>
  <c r="K389" i="2"/>
  <c r="M389" i="2"/>
  <c r="O389" i="2"/>
  <c r="L389" i="2"/>
  <c r="Q389" i="2"/>
  <c r="C389" i="2"/>
  <c r="P389" i="2"/>
  <c r="J100" i="2"/>
  <c r="M100" i="2"/>
  <c r="O100" i="2"/>
  <c r="C100" i="2"/>
  <c r="Q100" i="2"/>
  <c r="K100" i="2"/>
  <c r="H100" i="2"/>
  <c r="L100" i="2"/>
  <c r="P100" i="2"/>
  <c r="U100" i="2"/>
  <c r="N100" i="2"/>
  <c r="H326" i="2"/>
  <c r="P326" i="2"/>
  <c r="J326" i="2"/>
  <c r="M326" i="2"/>
  <c r="C326" i="2"/>
  <c r="N326" i="2"/>
  <c r="U326" i="2"/>
  <c r="K326" i="2"/>
  <c r="Q326" i="2"/>
  <c r="L326" i="2"/>
  <c r="O326" i="2"/>
  <c r="L75" i="2"/>
  <c r="K75" i="2"/>
  <c r="C75" i="2"/>
  <c r="J75" i="2"/>
  <c r="M75" i="2"/>
  <c r="P75" i="2"/>
  <c r="U75" i="2"/>
  <c r="O75" i="2"/>
  <c r="N75" i="2"/>
  <c r="Q75" i="2"/>
  <c r="H75" i="2"/>
  <c r="O38" i="2"/>
  <c r="J38" i="2"/>
  <c r="H38" i="2"/>
  <c r="L38" i="2"/>
  <c r="K38" i="2"/>
  <c r="Q38" i="2"/>
  <c r="M38" i="2"/>
  <c r="U38" i="2"/>
  <c r="C38" i="2"/>
  <c r="P38" i="2"/>
  <c r="N38" i="2"/>
  <c r="M89" i="2"/>
  <c r="O89" i="2"/>
  <c r="N89" i="2"/>
  <c r="P89" i="2"/>
  <c r="J89" i="2"/>
  <c r="H89" i="2"/>
  <c r="L89" i="2"/>
  <c r="K89" i="2"/>
  <c r="Q89" i="2"/>
  <c r="C89" i="2"/>
  <c r="U89" i="2"/>
  <c r="L305" i="2"/>
  <c r="M305" i="2"/>
  <c r="K305" i="2"/>
  <c r="N305" i="2"/>
  <c r="O305" i="2"/>
  <c r="P305" i="2"/>
  <c r="H305" i="2"/>
  <c r="Q305" i="2"/>
  <c r="U305" i="2"/>
  <c r="J305" i="2"/>
  <c r="C305" i="2"/>
  <c r="U429" i="2"/>
  <c r="K429" i="2"/>
  <c r="J429" i="2"/>
  <c r="O429" i="2"/>
  <c r="L429" i="2"/>
  <c r="P429" i="2"/>
  <c r="C429" i="2"/>
  <c r="H429" i="2"/>
  <c r="M429" i="2"/>
  <c r="N429" i="2"/>
  <c r="Q429" i="2"/>
  <c r="L235" i="2"/>
  <c r="C235" i="2"/>
  <c r="P235" i="2"/>
  <c r="Q235" i="2"/>
  <c r="O235" i="2"/>
  <c r="U235" i="2"/>
  <c r="H235" i="2"/>
  <c r="N235" i="2"/>
  <c r="M235" i="2"/>
  <c r="J235" i="2"/>
  <c r="K235" i="2"/>
  <c r="O28" i="2"/>
  <c r="K28" i="2"/>
  <c r="J28" i="2"/>
  <c r="C28" i="2"/>
  <c r="L28" i="2"/>
  <c r="P28" i="2"/>
  <c r="U28" i="2"/>
  <c r="N28" i="2"/>
  <c r="M28" i="2"/>
  <c r="Q28" i="2"/>
  <c r="H28" i="2"/>
  <c r="C147" i="2"/>
  <c r="Q147" i="2"/>
  <c r="U147" i="2"/>
  <c r="O147" i="2"/>
  <c r="K147" i="2"/>
  <c r="H147" i="2"/>
  <c r="P147" i="2"/>
  <c r="N147" i="2"/>
  <c r="M147" i="2"/>
  <c r="L147" i="2"/>
  <c r="J147" i="2"/>
  <c r="U455" i="2"/>
  <c r="O455" i="2"/>
  <c r="Q455" i="2"/>
  <c r="J455" i="2"/>
  <c r="C455" i="2"/>
  <c r="P455" i="2"/>
  <c r="N455" i="2"/>
  <c r="L455" i="2"/>
  <c r="M455" i="2"/>
  <c r="K455" i="2"/>
  <c r="H455" i="2"/>
  <c r="Q54" i="2"/>
  <c r="O54" i="2"/>
  <c r="C54" i="2"/>
  <c r="K54" i="2"/>
  <c r="N54" i="2"/>
  <c r="U54" i="2"/>
  <c r="L54" i="2"/>
  <c r="P54" i="2"/>
  <c r="H54" i="2"/>
  <c r="J54" i="2"/>
  <c r="M54" i="2"/>
  <c r="O177" i="2"/>
  <c r="P177" i="2"/>
  <c r="J177" i="2"/>
  <c r="M177" i="2"/>
  <c r="L177" i="2"/>
  <c r="U177" i="2"/>
  <c r="K177" i="2"/>
  <c r="C177" i="2"/>
  <c r="Q177" i="2"/>
  <c r="H177" i="2"/>
  <c r="N177" i="2"/>
  <c r="K202" i="2"/>
  <c r="C202" i="2"/>
  <c r="N202" i="2"/>
  <c r="J202" i="2"/>
  <c r="P202" i="2"/>
  <c r="Q202" i="2"/>
  <c r="U202" i="2"/>
  <c r="O202" i="2"/>
  <c r="L202" i="2"/>
  <c r="M202" i="2"/>
  <c r="H202" i="2"/>
  <c r="J374" i="2"/>
  <c r="M374" i="2"/>
  <c r="N374" i="2"/>
  <c r="C374" i="2"/>
  <c r="K374" i="2"/>
  <c r="Q374" i="2"/>
  <c r="AE374" i="2" s="1"/>
  <c r="H374" i="2"/>
  <c r="U374" i="2"/>
  <c r="O374" i="2"/>
  <c r="P374" i="2"/>
  <c r="L374" i="2"/>
  <c r="P467" i="2"/>
  <c r="L467" i="2"/>
  <c r="N467" i="2"/>
  <c r="M467" i="2"/>
  <c r="H467" i="2"/>
  <c r="K467" i="2"/>
  <c r="U467" i="2"/>
  <c r="Q467" i="2"/>
  <c r="O467" i="2"/>
  <c r="C467" i="2"/>
  <c r="J467" i="2"/>
  <c r="U109" i="2"/>
  <c r="P109" i="2"/>
  <c r="N109" i="2"/>
  <c r="O109" i="2"/>
  <c r="C109" i="2"/>
  <c r="M109" i="2"/>
  <c r="L109" i="2"/>
  <c r="H109" i="2"/>
  <c r="J109" i="2"/>
  <c r="Q109" i="2"/>
  <c r="K109" i="2"/>
  <c r="K333" i="2"/>
  <c r="M333" i="2"/>
  <c r="P333" i="2"/>
  <c r="O333" i="2"/>
  <c r="U333" i="2"/>
  <c r="J333" i="2"/>
  <c r="Q333" i="2"/>
  <c r="H333" i="2"/>
  <c r="L333" i="2"/>
  <c r="C333" i="2"/>
  <c r="N333" i="2"/>
  <c r="M356" i="2"/>
  <c r="P356" i="2"/>
  <c r="J356" i="2"/>
  <c r="C356" i="2"/>
  <c r="O356" i="2"/>
  <c r="H356" i="2"/>
  <c r="L356" i="2"/>
  <c r="N356" i="2"/>
  <c r="U356" i="2"/>
  <c r="Q356" i="2"/>
  <c r="K356" i="2"/>
  <c r="H223" i="2"/>
  <c r="M223" i="2"/>
  <c r="L223" i="2"/>
  <c r="P223" i="2"/>
  <c r="K223" i="2"/>
  <c r="O223" i="2"/>
  <c r="U223" i="2"/>
  <c r="J223" i="2"/>
  <c r="C223" i="2"/>
  <c r="N223" i="2"/>
  <c r="Q223" i="2"/>
  <c r="N538" i="2"/>
  <c r="M538" i="2"/>
  <c r="O538" i="2"/>
  <c r="J538" i="2"/>
  <c r="Q538" i="2"/>
  <c r="AE538" i="2" s="1"/>
  <c r="P538" i="2"/>
  <c r="U538" i="2"/>
  <c r="K538" i="2"/>
  <c r="H538" i="2"/>
  <c r="C538" i="2"/>
  <c r="L538" i="2"/>
  <c r="O511" i="2"/>
  <c r="N511" i="2"/>
  <c r="M511" i="2"/>
  <c r="H511" i="2"/>
  <c r="U511" i="2"/>
  <c r="L511" i="2"/>
  <c r="Q511" i="2"/>
  <c r="P511" i="2"/>
  <c r="C511" i="2"/>
  <c r="J511" i="2"/>
  <c r="K511" i="2"/>
  <c r="J403" i="2"/>
  <c r="M403" i="2"/>
  <c r="L403" i="2"/>
  <c r="N403" i="2"/>
  <c r="C403" i="2"/>
  <c r="H403" i="2"/>
  <c r="K403" i="2"/>
  <c r="P403" i="2"/>
  <c r="Q403" i="2"/>
  <c r="O403" i="2"/>
  <c r="U403" i="2"/>
  <c r="L128" i="2"/>
  <c r="Q128" i="2"/>
  <c r="K128" i="2"/>
  <c r="J128" i="2"/>
  <c r="M128" i="2"/>
  <c r="P128" i="2"/>
  <c r="C128" i="2"/>
  <c r="H128" i="2"/>
  <c r="N128" i="2"/>
  <c r="U128" i="2"/>
  <c r="O128" i="2"/>
  <c r="K499" i="2"/>
  <c r="L499" i="2"/>
  <c r="U499" i="2"/>
  <c r="Q499" i="2"/>
  <c r="H499" i="2"/>
  <c r="N499" i="2"/>
  <c r="M499" i="2"/>
  <c r="C499" i="2"/>
  <c r="J499" i="2"/>
  <c r="P499" i="2"/>
  <c r="O499" i="2"/>
  <c r="P582" i="2"/>
  <c r="H582" i="2"/>
  <c r="M582" i="2"/>
  <c r="N582" i="2"/>
  <c r="L582" i="2"/>
  <c r="U582" i="2"/>
  <c r="Q582" i="2"/>
  <c r="O582" i="2"/>
  <c r="C582" i="2"/>
  <c r="J582" i="2"/>
  <c r="K582" i="2"/>
  <c r="N163" i="2"/>
  <c r="K163" i="2"/>
  <c r="M163" i="2"/>
  <c r="O163" i="2"/>
  <c r="J163" i="2"/>
  <c r="H163" i="2"/>
  <c r="U163" i="2"/>
  <c r="C163" i="2"/>
  <c r="Q163" i="2"/>
  <c r="P163" i="2"/>
  <c r="L163" i="2"/>
  <c r="M122" i="2"/>
  <c r="C122" i="2"/>
  <c r="U122" i="2"/>
  <c r="K122" i="2"/>
  <c r="H122" i="2"/>
  <c r="Q122" i="2"/>
  <c r="P122" i="2"/>
  <c r="N122" i="2"/>
  <c r="O122" i="2"/>
  <c r="L122" i="2"/>
  <c r="J122" i="2"/>
  <c r="P420" i="2"/>
  <c r="U420" i="2"/>
  <c r="N420" i="2"/>
  <c r="C420" i="2"/>
  <c r="L420" i="2"/>
  <c r="K420" i="2"/>
  <c r="M420" i="2"/>
  <c r="H420" i="2"/>
  <c r="J420" i="2"/>
  <c r="Q420" i="2"/>
  <c r="O420" i="2"/>
  <c r="C546" i="2"/>
  <c r="M546" i="2"/>
  <c r="Q546" i="2"/>
  <c r="N546" i="2"/>
  <c r="U546" i="2"/>
  <c r="P546" i="2"/>
  <c r="H546" i="2"/>
  <c r="L546" i="2"/>
  <c r="K546" i="2"/>
  <c r="J546" i="2"/>
  <c r="O546" i="2"/>
  <c r="N568" i="2"/>
  <c r="J568" i="2"/>
  <c r="U568" i="2"/>
  <c r="H568" i="2"/>
  <c r="M568" i="2"/>
  <c r="P568" i="2"/>
  <c r="K568" i="2"/>
  <c r="Q568" i="2"/>
  <c r="O568" i="2"/>
  <c r="L568" i="2"/>
  <c r="C568" i="2"/>
  <c r="N474" i="2"/>
  <c r="M474" i="2"/>
  <c r="C474" i="2"/>
  <c r="H474" i="2"/>
  <c r="P474" i="2"/>
  <c r="O474" i="2"/>
  <c r="Q474" i="2"/>
  <c r="K474" i="2"/>
  <c r="J474" i="2"/>
  <c r="L474" i="2"/>
  <c r="U474" i="2"/>
  <c r="J46" i="2"/>
  <c r="C46" i="2"/>
  <c r="H46" i="2"/>
  <c r="N46" i="2"/>
  <c r="Q46" i="2"/>
  <c r="K46" i="2"/>
  <c r="M46" i="2"/>
  <c r="O46" i="2"/>
  <c r="P46" i="2"/>
  <c r="U46" i="2"/>
  <c r="L46" i="2"/>
  <c r="M395" i="2"/>
  <c r="H395" i="2"/>
  <c r="P395" i="2"/>
  <c r="C395" i="2"/>
  <c r="Q395" i="2"/>
  <c r="U395" i="2"/>
  <c r="N395" i="2"/>
  <c r="J395" i="2"/>
  <c r="O395" i="2"/>
  <c r="K395" i="2"/>
  <c r="L395" i="2"/>
  <c r="N491" i="2"/>
  <c r="C491" i="2"/>
  <c r="H491" i="2"/>
  <c r="Q491" i="2"/>
  <c r="U491" i="2"/>
  <c r="L491" i="2"/>
  <c r="J491" i="2"/>
  <c r="P491" i="2"/>
  <c r="O491" i="2"/>
  <c r="M491" i="2"/>
  <c r="K491" i="2"/>
  <c r="K442" i="2"/>
  <c r="H442" i="2"/>
  <c r="Q442" i="2"/>
  <c r="O442" i="2"/>
  <c r="M442" i="2"/>
  <c r="L442" i="2"/>
  <c r="J442" i="2"/>
  <c r="U442" i="2"/>
  <c r="C442" i="2"/>
  <c r="N442" i="2"/>
  <c r="P442" i="2"/>
  <c r="P343" i="2"/>
  <c r="O343" i="2"/>
  <c r="Q343" i="2"/>
  <c r="M343" i="2"/>
  <c r="L343" i="2"/>
  <c r="H343" i="2"/>
  <c r="C343" i="2"/>
  <c r="J343" i="2"/>
  <c r="U343" i="2"/>
  <c r="N343" i="2"/>
  <c r="K343" i="2"/>
  <c r="K388" i="2"/>
  <c r="H388" i="2"/>
  <c r="C388" i="2"/>
  <c r="M388" i="2"/>
  <c r="O388" i="2"/>
  <c r="U388" i="2"/>
  <c r="Q388" i="2"/>
  <c r="J388" i="2"/>
  <c r="L388" i="2"/>
  <c r="P388" i="2"/>
  <c r="N388" i="2"/>
  <c r="N99" i="2"/>
  <c r="O99" i="2"/>
  <c r="P99" i="2"/>
  <c r="M99" i="2"/>
  <c r="H99" i="2"/>
  <c r="C99" i="2"/>
  <c r="K99" i="2"/>
  <c r="Q99" i="2"/>
  <c r="U99" i="2"/>
  <c r="J99" i="2"/>
  <c r="L99" i="2"/>
  <c r="Q555" i="2"/>
  <c r="N555" i="2"/>
  <c r="K555" i="2"/>
  <c r="P555" i="2"/>
  <c r="M555" i="2"/>
  <c r="L555" i="2"/>
  <c r="U555" i="2"/>
  <c r="H555" i="2"/>
  <c r="O555" i="2"/>
  <c r="C555" i="2"/>
  <c r="J555" i="2"/>
  <c r="P325" i="2"/>
  <c r="M325" i="2"/>
  <c r="H325" i="2"/>
  <c r="C325" i="2"/>
  <c r="Q325" i="2"/>
  <c r="N325" i="2"/>
  <c r="L325" i="2"/>
  <c r="J325" i="2"/>
  <c r="O325" i="2"/>
  <c r="U325" i="2"/>
  <c r="K325" i="2"/>
  <c r="O414" i="2"/>
  <c r="C414" i="2"/>
  <c r="M414" i="2"/>
  <c r="J414" i="2"/>
  <c r="Q414" i="2"/>
  <c r="U414" i="2"/>
  <c r="N414" i="2"/>
  <c r="L414" i="2"/>
  <c r="P414" i="2"/>
  <c r="K414" i="2"/>
  <c r="H414" i="2"/>
  <c r="J248" i="2"/>
  <c r="K248" i="2"/>
  <c r="P248" i="2"/>
  <c r="C248" i="2"/>
  <c r="Q248" i="2"/>
  <c r="N248" i="2"/>
  <c r="U248" i="2"/>
  <c r="M248" i="2"/>
  <c r="L248" i="2"/>
  <c r="O248" i="2"/>
  <c r="H248" i="2"/>
  <c r="H74" i="2"/>
  <c r="Q74" i="2"/>
  <c r="O74" i="2"/>
  <c r="K74" i="2"/>
  <c r="P74" i="2"/>
  <c r="U74" i="2"/>
  <c r="N74" i="2"/>
  <c r="C74" i="2"/>
  <c r="L74" i="2"/>
  <c r="J74" i="2"/>
  <c r="M74" i="2"/>
  <c r="C37" i="2"/>
  <c r="U37" i="2"/>
  <c r="O37" i="2"/>
  <c r="P37" i="2"/>
  <c r="N37" i="2"/>
  <c r="K37" i="2"/>
  <c r="J37" i="2"/>
  <c r="Q37" i="2"/>
  <c r="L37" i="2"/>
  <c r="M37" i="2"/>
  <c r="H37" i="2"/>
  <c r="J88" i="2"/>
  <c r="M88" i="2"/>
  <c r="U88" i="2"/>
  <c r="H88" i="2"/>
  <c r="N88" i="2"/>
  <c r="O88" i="2"/>
  <c r="Q88" i="2"/>
  <c r="C88" i="2"/>
  <c r="L88" i="2"/>
  <c r="K88" i="2"/>
  <c r="P88" i="2"/>
  <c r="K304" i="2"/>
  <c r="Q304" i="2"/>
  <c r="L304" i="2"/>
  <c r="N304" i="2"/>
  <c r="M304" i="2"/>
  <c r="O304" i="2"/>
  <c r="J304" i="2"/>
  <c r="H304" i="2"/>
  <c r="P304" i="2"/>
  <c r="U304" i="2"/>
  <c r="C304" i="2"/>
  <c r="U428" i="2"/>
  <c r="O428" i="2"/>
  <c r="H428" i="2"/>
  <c r="L428" i="2"/>
  <c r="J428" i="2"/>
  <c r="M428" i="2"/>
  <c r="P428" i="2"/>
  <c r="N428" i="2"/>
  <c r="Q428" i="2"/>
  <c r="K428" i="2"/>
  <c r="C428" i="2"/>
  <c r="U234" i="2"/>
  <c r="K234" i="2"/>
  <c r="P234" i="2"/>
  <c r="N234" i="2"/>
  <c r="O234" i="2"/>
  <c r="J234" i="2"/>
  <c r="H234" i="2"/>
  <c r="L234" i="2"/>
  <c r="M234" i="2"/>
  <c r="Q234" i="2"/>
  <c r="C234" i="2"/>
  <c r="K27" i="2"/>
  <c r="L27" i="2"/>
  <c r="U27" i="2"/>
  <c r="J27" i="2"/>
  <c r="Q27" i="2"/>
  <c r="O27" i="2"/>
  <c r="P27" i="2"/>
  <c r="H27" i="2"/>
  <c r="C27" i="2"/>
  <c r="M27" i="2"/>
  <c r="N27" i="2"/>
  <c r="M146" i="2"/>
  <c r="N146" i="2"/>
  <c r="O146" i="2"/>
  <c r="K146" i="2"/>
  <c r="L146" i="2"/>
  <c r="C146" i="2"/>
  <c r="H146" i="2"/>
  <c r="J146" i="2"/>
  <c r="Q146" i="2"/>
  <c r="P146" i="2"/>
  <c r="U146" i="2"/>
  <c r="K454" i="2"/>
  <c r="C454" i="2"/>
  <c r="U454" i="2"/>
  <c r="O454" i="2"/>
  <c r="M454" i="2"/>
  <c r="H454" i="2"/>
  <c r="J454" i="2"/>
  <c r="P454" i="2"/>
  <c r="L454" i="2"/>
  <c r="N454" i="2"/>
  <c r="Q454" i="2"/>
  <c r="P53" i="2"/>
  <c r="N53" i="2"/>
  <c r="U53" i="2"/>
  <c r="M53" i="2"/>
  <c r="O53" i="2"/>
  <c r="J53" i="2"/>
  <c r="H53" i="2"/>
  <c r="Q53" i="2"/>
  <c r="C53" i="2"/>
  <c r="L53" i="2"/>
  <c r="K53" i="2"/>
  <c r="C176" i="2"/>
  <c r="M176" i="2"/>
  <c r="N176" i="2"/>
  <c r="U176" i="2"/>
  <c r="K176" i="2"/>
  <c r="L176" i="2"/>
  <c r="Q176" i="2"/>
  <c r="H176" i="2"/>
  <c r="J176" i="2"/>
  <c r="O176" i="2"/>
  <c r="P176" i="2"/>
  <c r="K201" i="2"/>
  <c r="P201" i="2"/>
  <c r="L201" i="2"/>
  <c r="C201" i="2"/>
  <c r="J201" i="2"/>
  <c r="U201" i="2"/>
  <c r="M201" i="2"/>
  <c r="N201" i="2"/>
  <c r="O201" i="2"/>
  <c r="Q201" i="2"/>
  <c r="H201" i="2"/>
  <c r="Q373" i="2"/>
  <c r="H373" i="2"/>
  <c r="L373" i="2"/>
  <c r="C373" i="2"/>
  <c r="K373" i="2"/>
  <c r="U373" i="2"/>
  <c r="M373" i="2"/>
  <c r="P373" i="2"/>
  <c r="N373" i="2"/>
  <c r="O373" i="2"/>
  <c r="J373" i="2"/>
  <c r="I373" i="2" s="1"/>
  <c r="L466" i="2"/>
  <c r="C466" i="2"/>
  <c r="J466" i="2"/>
  <c r="M466" i="2"/>
  <c r="O466" i="2"/>
  <c r="H466" i="2"/>
  <c r="U466" i="2"/>
  <c r="N466" i="2"/>
  <c r="Q466" i="2"/>
  <c r="P466" i="2"/>
  <c r="K466" i="2"/>
  <c r="M108" i="2"/>
  <c r="H108" i="2"/>
  <c r="K108" i="2"/>
  <c r="O108" i="2"/>
  <c r="U108" i="2"/>
  <c r="P108" i="2"/>
  <c r="N108" i="2"/>
  <c r="J108" i="2"/>
  <c r="C108" i="2"/>
  <c r="Q108" i="2"/>
  <c r="L108" i="2"/>
  <c r="J332" i="2"/>
  <c r="H332" i="2"/>
  <c r="P332" i="2"/>
  <c r="O332" i="2"/>
  <c r="N332" i="2"/>
  <c r="C332" i="2"/>
  <c r="L332" i="2"/>
  <c r="K332" i="2"/>
  <c r="U332" i="2"/>
  <c r="Q332" i="2"/>
  <c r="M332" i="2"/>
  <c r="Q355" i="2"/>
  <c r="J355" i="2"/>
  <c r="U355" i="2"/>
  <c r="N355" i="2"/>
  <c r="H355" i="2"/>
  <c r="M355" i="2"/>
  <c r="L355" i="2"/>
  <c r="P355" i="2"/>
  <c r="K355" i="2"/>
  <c r="C355" i="2"/>
  <c r="O355" i="2"/>
  <c r="H222" i="2"/>
  <c r="U222" i="2"/>
  <c r="O222" i="2"/>
  <c r="P222" i="2"/>
  <c r="L222" i="2"/>
  <c r="M222" i="2"/>
  <c r="N222" i="2"/>
  <c r="C222" i="2"/>
  <c r="K222" i="2"/>
  <c r="J222" i="2"/>
  <c r="Q222" i="2"/>
  <c r="Q537" i="2"/>
  <c r="AE537" i="2" s="1"/>
  <c r="C537" i="2"/>
  <c r="U537" i="2"/>
  <c r="J537" i="2"/>
  <c r="H537" i="2"/>
  <c r="M537" i="2"/>
  <c r="P537" i="2"/>
  <c r="K537" i="2"/>
  <c r="L537" i="2"/>
  <c r="O537" i="2"/>
  <c r="N537" i="2"/>
  <c r="U532" i="2"/>
  <c r="J532" i="2"/>
  <c r="P532" i="2"/>
  <c r="L532" i="2"/>
  <c r="N532" i="2"/>
  <c r="C532" i="2"/>
  <c r="O532" i="2"/>
  <c r="M532" i="2"/>
  <c r="H532" i="2"/>
  <c r="K532" i="2"/>
  <c r="Q532" i="2"/>
  <c r="AE532" i="2" s="1"/>
  <c r="P510" i="2"/>
  <c r="N510" i="2"/>
  <c r="U510" i="2"/>
  <c r="O510" i="2"/>
  <c r="H510" i="2"/>
  <c r="K510" i="2"/>
  <c r="C510" i="2"/>
  <c r="Q510" i="2"/>
  <c r="J510" i="2"/>
  <c r="L510" i="2"/>
  <c r="M510" i="2"/>
  <c r="L402" i="2"/>
  <c r="H402" i="2"/>
  <c r="M402" i="2"/>
  <c r="O402" i="2"/>
  <c r="J402" i="2"/>
  <c r="K402" i="2"/>
  <c r="Q402" i="2"/>
  <c r="C402" i="2"/>
  <c r="U402" i="2"/>
  <c r="N402" i="2"/>
  <c r="P402" i="2"/>
  <c r="O114" i="2"/>
  <c r="J114" i="2"/>
  <c r="C114" i="2"/>
  <c r="M114" i="2"/>
  <c r="Q114" i="2"/>
  <c r="K114" i="2"/>
  <c r="P114" i="2"/>
  <c r="U114" i="2"/>
  <c r="N114" i="2"/>
  <c r="L114" i="2"/>
  <c r="H114" i="2"/>
  <c r="N127" i="2"/>
  <c r="J127" i="2"/>
  <c r="K127" i="2"/>
  <c r="P127" i="2"/>
  <c r="M127" i="2"/>
  <c r="C127" i="2"/>
  <c r="H127" i="2"/>
  <c r="L127" i="2"/>
  <c r="O127" i="2"/>
  <c r="Q127" i="2"/>
  <c r="U127" i="2"/>
  <c r="L498" i="2"/>
  <c r="Q498" i="2"/>
  <c r="K498" i="2"/>
  <c r="N498" i="2"/>
  <c r="P498" i="2"/>
  <c r="O498" i="2"/>
  <c r="M498" i="2"/>
  <c r="U498" i="2"/>
  <c r="C498" i="2"/>
  <c r="H498" i="2"/>
  <c r="J498" i="2"/>
  <c r="K581" i="2"/>
  <c r="H581" i="2"/>
  <c r="J581" i="2"/>
  <c r="M581" i="2"/>
  <c r="N581" i="2"/>
  <c r="C581" i="2"/>
  <c r="L581" i="2"/>
  <c r="P581" i="2"/>
  <c r="O581" i="2"/>
  <c r="U581" i="2"/>
  <c r="Q581" i="2"/>
  <c r="H162" i="2"/>
  <c r="N162" i="2"/>
  <c r="M162" i="2"/>
  <c r="J162" i="2"/>
  <c r="O162" i="2"/>
  <c r="L162" i="2"/>
  <c r="P162" i="2"/>
  <c r="Q162" i="2"/>
  <c r="K162" i="2"/>
  <c r="U162" i="2"/>
  <c r="C162" i="2"/>
  <c r="O286" i="2"/>
  <c r="J286" i="2"/>
  <c r="L286" i="2"/>
  <c r="N286" i="2"/>
  <c r="AA286" i="2" s="1"/>
  <c r="P286" i="2"/>
  <c r="U286" i="2"/>
  <c r="H286" i="2"/>
  <c r="M286" i="2"/>
  <c r="C286" i="2"/>
  <c r="K286" i="2"/>
  <c r="Q286" i="2"/>
  <c r="C121" i="2"/>
  <c r="H121" i="2"/>
  <c r="O121" i="2"/>
  <c r="J121" i="2"/>
  <c r="N121" i="2"/>
  <c r="K121" i="2"/>
  <c r="L121" i="2"/>
  <c r="P121" i="2"/>
  <c r="Q121" i="2"/>
  <c r="U121" i="2"/>
  <c r="M121" i="2"/>
  <c r="Q419" i="2"/>
  <c r="K419" i="2"/>
  <c r="U419" i="2"/>
  <c r="L419" i="2"/>
  <c r="N419" i="2"/>
  <c r="H419" i="2"/>
  <c r="P419" i="2"/>
  <c r="M419" i="2"/>
  <c r="O419" i="2"/>
  <c r="C419" i="2"/>
  <c r="J419" i="2"/>
  <c r="Q545" i="2"/>
  <c r="K545" i="2"/>
  <c r="M545" i="2"/>
  <c r="O545" i="2"/>
  <c r="H545" i="2"/>
  <c r="L545" i="2"/>
  <c r="C545" i="2"/>
  <c r="N545" i="2"/>
  <c r="J545" i="2"/>
  <c r="P545" i="2"/>
  <c r="U545" i="2"/>
  <c r="Q567" i="2"/>
  <c r="C567" i="2"/>
  <c r="K567" i="2"/>
  <c r="N567" i="2"/>
  <c r="M567" i="2"/>
  <c r="U567" i="2"/>
  <c r="O567" i="2"/>
  <c r="L567" i="2"/>
  <c r="H567" i="2"/>
  <c r="J567" i="2"/>
  <c r="P567" i="2"/>
  <c r="K473" i="2"/>
  <c r="M473" i="2"/>
  <c r="Q473" i="2"/>
  <c r="J473" i="2"/>
  <c r="H473" i="2"/>
  <c r="U473" i="2"/>
  <c r="L473" i="2"/>
  <c r="N473" i="2"/>
  <c r="O473" i="2"/>
  <c r="P473" i="2"/>
  <c r="C473" i="2"/>
  <c r="C45" i="2"/>
  <c r="H45" i="2"/>
  <c r="U45" i="2"/>
  <c r="J45" i="2"/>
  <c r="P45" i="2"/>
  <c r="M45" i="2"/>
  <c r="N45" i="2"/>
  <c r="L45" i="2"/>
  <c r="Q45" i="2"/>
  <c r="K45" i="2"/>
  <c r="O45" i="2"/>
  <c r="P394" i="2"/>
  <c r="J394" i="2"/>
  <c r="K394" i="2"/>
  <c r="U394" i="2"/>
  <c r="L394" i="2"/>
  <c r="Q394" i="2"/>
  <c r="O394" i="2"/>
  <c r="M394" i="2"/>
  <c r="C394" i="2"/>
  <c r="N394" i="2"/>
  <c r="H394" i="2"/>
  <c r="M481" i="2"/>
  <c r="C481" i="2"/>
  <c r="O481" i="2"/>
  <c r="U481" i="2"/>
  <c r="N481" i="2"/>
  <c r="J481" i="2"/>
  <c r="P481" i="2"/>
  <c r="Q481" i="2"/>
  <c r="L481" i="2"/>
  <c r="H481" i="2"/>
  <c r="K481" i="2"/>
  <c r="P490" i="2"/>
  <c r="K490" i="2"/>
  <c r="L490" i="2"/>
  <c r="J490" i="2"/>
  <c r="N490" i="2"/>
  <c r="C490" i="2"/>
  <c r="H490" i="2"/>
  <c r="Q490" i="2"/>
  <c r="U490" i="2"/>
  <c r="M490" i="2"/>
  <c r="O490" i="2"/>
  <c r="J441" i="2"/>
  <c r="C441" i="2"/>
  <c r="K441" i="2"/>
  <c r="Q441" i="2"/>
  <c r="N441" i="2"/>
  <c r="L441" i="2"/>
  <c r="H441" i="2"/>
  <c r="P441" i="2"/>
  <c r="M441" i="2"/>
  <c r="U441" i="2"/>
  <c r="O441" i="2"/>
  <c r="L342" i="2"/>
  <c r="H342" i="2"/>
  <c r="J342" i="2"/>
  <c r="N342" i="2"/>
  <c r="K342" i="2"/>
  <c r="M342" i="2"/>
  <c r="P342" i="2"/>
  <c r="C342" i="2"/>
  <c r="Q342" i="2"/>
  <c r="O342" i="2"/>
  <c r="U342" i="2"/>
  <c r="L387" i="2"/>
  <c r="U387" i="2"/>
  <c r="H387" i="2"/>
  <c r="J387" i="2"/>
  <c r="K387" i="2"/>
  <c r="M387" i="2"/>
  <c r="Q387" i="2"/>
  <c r="N387" i="2"/>
  <c r="C387" i="2"/>
  <c r="P387" i="2"/>
  <c r="O387" i="2"/>
  <c r="O98" i="2"/>
  <c r="H98" i="2"/>
  <c r="U98" i="2"/>
  <c r="J98" i="2"/>
  <c r="K98" i="2"/>
  <c r="P98" i="2"/>
  <c r="N98" i="2"/>
  <c r="M98" i="2"/>
  <c r="L98" i="2"/>
  <c r="Q98" i="2"/>
  <c r="C98" i="2"/>
  <c r="C554" i="2"/>
  <c r="M554" i="2"/>
  <c r="N554" i="2"/>
  <c r="J554" i="2"/>
  <c r="H554" i="2"/>
  <c r="P554" i="2"/>
  <c r="K554" i="2"/>
  <c r="O554" i="2"/>
  <c r="Q554" i="2"/>
  <c r="U554" i="2"/>
  <c r="L554" i="2"/>
  <c r="M324" i="2"/>
  <c r="P324" i="2"/>
  <c r="C324" i="2"/>
  <c r="Q324" i="2"/>
  <c r="O324" i="2"/>
  <c r="J324" i="2"/>
  <c r="L324" i="2"/>
  <c r="N324" i="2"/>
  <c r="U324" i="2"/>
  <c r="H324" i="2"/>
  <c r="K324" i="2"/>
  <c r="Q413" i="2"/>
  <c r="N413" i="2"/>
  <c r="P413" i="2"/>
  <c r="L413" i="2"/>
  <c r="J413" i="2"/>
  <c r="U413" i="2"/>
  <c r="O413" i="2"/>
  <c r="H413" i="2"/>
  <c r="M413" i="2"/>
  <c r="K413" i="2"/>
  <c r="C413" i="2"/>
  <c r="U247" i="2"/>
  <c r="P247" i="2"/>
  <c r="C247" i="2"/>
  <c r="Q247" i="2"/>
  <c r="J247" i="2"/>
  <c r="H247" i="2"/>
  <c r="K247" i="2"/>
  <c r="O247" i="2"/>
  <c r="N247" i="2"/>
  <c r="M247" i="2"/>
  <c r="L247" i="2"/>
  <c r="J73" i="2"/>
  <c r="I73" i="2" s="1"/>
  <c r="M73" i="2"/>
  <c r="H73" i="2"/>
  <c r="K73" i="2"/>
  <c r="O73" i="2"/>
  <c r="P73" i="2"/>
  <c r="Q73" i="2"/>
  <c r="C73" i="2"/>
  <c r="U73" i="2"/>
  <c r="L73" i="2"/>
  <c r="N73" i="2"/>
  <c r="N36" i="2"/>
  <c r="C36" i="2"/>
  <c r="H36" i="2"/>
  <c r="P36" i="2"/>
  <c r="Q36" i="2"/>
  <c r="O36" i="2"/>
  <c r="M36" i="2"/>
  <c r="K36" i="2"/>
  <c r="J36" i="2"/>
  <c r="L36" i="2"/>
  <c r="U36" i="2"/>
  <c r="J87" i="2"/>
  <c r="C87" i="2"/>
  <c r="O87" i="2"/>
  <c r="P87" i="2"/>
  <c r="M87" i="2"/>
  <c r="Q87" i="2"/>
  <c r="K87" i="2"/>
  <c r="L87" i="2"/>
  <c r="U87" i="2"/>
  <c r="H87" i="2"/>
  <c r="N87" i="2"/>
  <c r="M303" i="2"/>
  <c r="Q303" i="2"/>
  <c r="C303" i="2"/>
  <c r="U303" i="2"/>
  <c r="H303" i="2"/>
  <c r="P303" i="2"/>
  <c r="L303" i="2"/>
  <c r="N303" i="2"/>
  <c r="J303" i="2"/>
  <c r="K303" i="2"/>
  <c r="O303" i="2"/>
  <c r="H427" i="2"/>
  <c r="N427" i="2"/>
  <c r="M427" i="2"/>
  <c r="L427" i="2"/>
  <c r="K427" i="2"/>
  <c r="J427" i="2"/>
  <c r="O427" i="2"/>
  <c r="C427" i="2"/>
  <c r="U427" i="2"/>
  <c r="P427" i="2"/>
  <c r="Q427" i="2"/>
  <c r="J233" i="2"/>
  <c r="Q233" i="2"/>
  <c r="L233" i="2"/>
  <c r="O233" i="2"/>
  <c r="H233" i="2"/>
  <c r="M233" i="2"/>
  <c r="U233" i="2"/>
  <c r="K233" i="2"/>
  <c r="P233" i="2"/>
  <c r="N233" i="2"/>
  <c r="C233" i="2"/>
  <c r="J26" i="2"/>
  <c r="U26" i="2"/>
  <c r="N26" i="2"/>
  <c r="Q26" i="2"/>
  <c r="O26" i="2"/>
  <c r="H26" i="2"/>
  <c r="K26" i="2"/>
  <c r="P26" i="2"/>
  <c r="L26" i="2"/>
  <c r="M26" i="2"/>
  <c r="C26" i="2"/>
  <c r="U145" i="2"/>
  <c r="Q145" i="2"/>
  <c r="P145" i="2"/>
  <c r="C145" i="2"/>
  <c r="H145" i="2"/>
  <c r="L145" i="2"/>
  <c r="N145" i="2"/>
  <c r="K145" i="2"/>
  <c r="J145" i="2"/>
  <c r="O145" i="2"/>
  <c r="M145" i="2"/>
  <c r="L453" i="2"/>
  <c r="K453" i="2"/>
  <c r="C453" i="2"/>
  <c r="Q453" i="2"/>
  <c r="U453" i="2"/>
  <c r="P453" i="2"/>
  <c r="N453" i="2"/>
  <c r="J453" i="2"/>
  <c r="H453" i="2"/>
  <c r="O453" i="2"/>
  <c r="M453" i="2"/>
  <c r="P52" i="2"/>
  <c r="U52" i="2"/>
  <c r="L52" i="2"/>
  <c r="O52" i="2"/>
  <c r="Q52" i="2"/>
  <c r="J52" i="2"/>
  <c r="M52" i="2"/>
  <c r="C52" i="2"/>
  <c r="N52" i="2"/>
  <c r="H52" i="2"/>
  <c r="K52" i="2"/>
  <c r="O175" i="2"/>
  <c r="M175" i="2"/>
  <c r="H175" i="2"/>
  <c r="K175" i="2"/>
  <c r="J175" i="2"/>
  <c r="P175" i="2"/>
  <c r="C175" i="2"/>
  <c r="Q175" i="2"/>
  <c r="U175" i="2"/>
  <c r="N175" i="2"/>
  <c r="L175" i="2"/>
  <c r="U200" i="2"/>
  <c r="P200" i="2"/>
  <c r="Q200" i="2"/>
  <c r="N200" i="2"/>
  <c r="O200" i="2"/>
  <c r="L200" i="2"/>
  <c r="M200" i="2"/>
  <c r="J200" i="2"/>
  <c r="K200" i="2"/>
  <c r="C200" i="2"/>
  <c r="H200" i="2"/>
  <c r="J372" i="2"/>
  <c r="H372" i="2"/>
  <c r="P372" i="2"/>
  <c r="M372" i="2"/>
  <c r="O372" i="2"/>
  <c r="U372" i="2"/>
  <c r="L372" i="2"/>
  <c r="N372" i="2"/>
  <c r="K372" i="2"/>
  <c r="Q372" i="2"/>
  <c r="C372" i="2"/>
  <c r="Q465" i="2"/>
  <c r="N465" i="2"/>
  <c r="P465" i="2"/>
  <c r="M465" i="2"/>
  <c r="H465" i="2"/>
  <c r="L465" i="2"/>
  <c r="K465" i="2"/>
  <c r="J465" i="2"/>
  <c r="U465" i="2"/>
  <c r="C465" i="2"/>
  <c r="O465" i="2"/>
  <c r="N107" i="2"/>
  <c r="J107" i="2"/>
  <c r="K107" i="2"/>
  <c r="C107" i="2"/>
  <c r="O107" i="2"/>
  <c r="M107" i="2"/>
  <c r="Q107" i="2"/>
  <c r="L107" i="2"/>
  <c r="H107" i="2"/>
  <c r="U107" i="2"/>
  <c r="P107" i="2"/>
  <c r="U331" i="2"/>
  <c r="C331" i="2"/>
  <c r="L331" i="2"/>
  <c r="K331" i="2"/>
  <c r="N331" i="2"/>
  <c r="Q331" i="2"/>
  <c r="O331" i="2"/>
  <c r="J331" i="2"/>
  <c r="P331" i="2"/>
  <c r="M331" i="2"/>
  <c r="H331" i="2"/>
  <c r="N354" i="2"/>
  <c r="C354" i="2"/>
  <c r="L354" i="2"/>
  <c r="Q354" i="2"/>
  <c r="K354" i="2"/>
  <c r="O354" i="2"/>
  <c r="M354" i="2"/>
  <c r="P354" i="2"/>
  <c r="H354" i="2"/>
  <c r="U354" i="2"/>
  <c r="J354" i="2"/>
  <c r="U63" i="2"/>
  <c r="Q63" i="2"/>
  <c r="C63" i="2"/>
  <c r="L63" i="2"/>
  <c r="K63" i="2"/>
  <c r="J63" i="2"/>
  <c r="M63" i="2"/>
  <c r="P63" i="2"/>
  <c r="N63" i="2"/>
  <c r="H63" i="2"/>
  <c r="O63" i="2"/>
  <c r="M221" i="2"/>
  <c r="U221" i="2"/>
  <c r="K221" i="2"/>
  <c r="J221" i="2"/>
  <c r="P221" i="2"/>
  <c r="H221" i="2"/>
  <c r="L221" i="2"/>
  <c r="C221" i="2"/>
  <c r="N221" i="2"/>
  <c r="Q221" i="2"/>
  <c r="O221" i="2"/>
  <c r="K271" i="2"/>
  <c r="M271" i="2"/>
  <c r="P271" i="2"/>
  <c r="U271" i="2"/>
  <c r="H271" i="2"/>
  <c r="L271" i="2"/>
  <c r="Q271" i="2"/>
  <c r="O271" i="2"/>
  <c r="J271" i="2"/>
  <c r="C271" i="2"/>
  <c r="N271" i="2"/>
  <c r="M635" i="2"/>
  <c r="H635" i="2"/>
  <c r="Q635" i="2"/>
  <c r="N635" i="2"/>
  <c r="L635" i="2"/>
  <c r="C635" i="2"/>
  <c r="O635" i="2"/>
  <c r="P635" i="2"/>
  <c r="U635" i="2"/>
  <c r="K635" i="2"/>
  <c r="J635" i="2"/>
  <c r="N536" i="2"/>
  <c r="C536" i="2"/>
  <c r="K536" i="2"/>
  <c r="H536" i="2"/>
  <c r="J536" i="2"/>
  <c r="P536" i="2"/>
  <c r="Q536" i="2"/>
  <c r="AE536" i="2" s="1"/>
  <c r="U536" i="2"/>
  <c r="O536" i="2"/>
  <c r="L536" i="2"/>
  <c r="M536" i="2"/>
  <c r="U531" i="2"/>
  <c r="J531" i="2"/>
  <c r="C531" i="2"/>
  <c r="O531" i="2"/>
  <c r="L531" i="2"/>
  <c r="P531" i="2"/>
  <c r="H531" i="2"/>
  <c r="N531" i="2"/>
  <c r="M531" i="2"/>
  <c r="K531" i="2"/>
  <c r="Q531" i="2"/>
  <c r="P509" i="2"/>
  <c r="M509" i="2"/>
  <c r="N509" i="2"/>
  <c r="H509" i="2"/>
  <c r="C509" i="2"/>
  <c r="J509" i="2"/>
  <c r="K509" i="2"/>
  <c r="O509" i="2"/>
  <c r="Q509" i="2"/>
  <c r="L509" i="2"/>
  <c r="U509" i="2"/>
  <c r="C140" i="2"/>
  <c r="L140" i="2"/>
  <c r="H140" i="2"/>
  <c r="K140" i="2"/>
  <c r="U140" i="2"/>
  <c r="O140" i="2"/>
  <c r="P140" i="2"/>
  <c r="Q140" i="2"/>
  <c r="M140" i="2"/>
  <c r="N140" i="2"/>
  <c r="J140" i="2"/>
  <c r="H401" i="2"/>
  <c r="C401" i="2"/>
  <c r="O401" i="2"/>
  <c r="M401" i="2"/>
  <c r="N401" i="2"/>
  <c r="Q401" i="2"/>
  <c r="P401" i="2"/>
  <c r="L401" i="2"/>
  <c r="K401" i="2"/>
  <c r="U401" i="2"/>
  <c r="J401" i="2"/>
  <c r="M113" i="2"/>
  <c r="U113" i="2"/>
  <c r="N113" i="2"/>
  <c r="C113" i="2"/>
  <c r="K113" i="2"/>
  <c r="Q113" i="2"/>
  <c r="L113" i="2"/>
  <c r="O113" i="2"/>
  <c r="H113" i="2"/>
  <c r="P113" i="2"/>
  <c r="J113" i="2"/>
  <c r="L126" i="2"/>
  <c r="Q126" i="2"/>
  <c r="H126" i="2"/>
  <c r="J126" i="2"/>
  <c r="O126" i="2"/>
  <c r="P126" i="2"/>
  <c r="C126" i="2"/>
  <c r="M126" i="2"/>
  <c r="N126" i="2"/>
  <c r="U126" i="2"/>
  <c r="K126" i="2"/>
  <c r="O527" i="2"/>
  <c r="K527" i="2"/>
  <c r="P527" i="2"/>
  <c r="H527" i="2"/>
  <c r="N527" i="2"/>
  <c r="L527" i="2"/>
  <c r="M527" i="2"/>
  <c r="Q527" i="2"/>
  <c r="U527" i="2"/>
  <c r="J527" i="2"/>
  <c r="C527" i="2"/>
  <c r="K460" i="2"/>
  <c r="H460" i="2"/>
  <c r="L460" i="2"/>
  <c r="N460" i="2"/>
  <c r="M460" i="2"/>
  <c r="P460" i="2"/>
  <c r="O460" i="2"/>
  <c r="Q460" i="2"/>
  <c r="C460" i="2"/>
  <c r="J460" i="2"/>
  <c r="U460" i="2"/>
  <c r="C497" i="2"/>
  <c r="Q497" i="2"/>
  <c r="J497" i="2"/>
  <c r="N497" i="2"/>
  <c r="K497" i="2"/>
  <c r="U497" i="2"/>
  <c r="O497" i="2"/>
  <c r="P497" i="2"/>
  <c r="M497" i="2"/>
  <c r="H497" i="2"/>
  <c r="L497" i="2"/>
  <c r="H580" i="2"/>
  <c r="J580" i="2"/>
  <c r="K580" i="2"/>
  <c r="N580" i="2"/>
  <c r="C580" i="2"/>
  <c r="Q580" i="2"/>
  <c r="M580" i="2"/>
  <c r="U580" i="2"/>
  <c r="L580" i="2"/>
  <c r="P580" i="2"/>
  <c r="O580" i="2"/>
  <c r="U161" i="2"/>
  <c r="H161" i="2"/>
  <c r="O161" i="2"/>
  <c r="P161" i="2"/>
  <c r="K161" i="2"/>
  <c r="C161" i="2"/>
  <c r="L161" i="2"/>
  <c r="M161" i="2"/>
  <c r="J161" i="2"/>
  <c r="Q161" i="2"/>
  <c r="N161" i="2"/>
  <c r="N285" i="2"/>
  <c r="U285" i="2"/>
  <c r="J285" i="2"/>
  <c r="M285" i="2"/>
  <c r="Q285" i="2"/>
  <c r="H285" i="2"/>
  <c r="L285" i="2"/>
  <c r="O285" i="2"/>
  <c r="P285" i="2"/>
  <c r="C285" i="2"/>
  <c r="K285" i="2"/>
  <c r="L120" i="2"/>
  <c r="H120" i="2"/>
  <c r="C120" i="2"/>
  <c r="M120" i="2"/>
  <c r="J120" i="2"/>
  <c r="P120" i="2"/>
  <c r="N120" i="2"/>
  <c r="U120" i="2"/>
  <c r="K120" i="2"/>
  <c r="O120" i="2"/>
  <c r="Q120" i="2"/>
  <c r="H418" i="2"/>
  <c r="Q418" i="2"/>
  <c r="P418" i="2"/>
  <c r="K418" i="2"/>
  <c r="J418" i="2"/>
  <c r="L418" i="2"/>
  <c r="N418" i="2"/>
  <c r="M418" i="2"/>
  <c r="O418" i="2"/>
  <c r="U418" i="2"/>
  <c r="C418" i="2"/>
  <c r="K544" i="2"/>
  <c r="H544" i="2"/>
  <c r="J544" i="2"/>
  <c r="P544" i="2"/>
  <c r="Q544" i="2"/>
  <c r="U544" i="2"/>
  <c r="O544" i="2"/>
  <c r="L544" i="2"/>
  <c r="M544" i="2"/>
  <c r="N544" i="2"/>
  <c r="C544" i="2"/>
  <c r="P566" i="2"/>
  <c r="U566" i="2"/>
  <c r="N566" i="2"/>
  <c r="O566" i="2"/>
  <c r="J566" i="2"/>
  <c r="H566" i="2"/>
  <c r="Q566" i="2"/>
  <c r="K566" i="2"/>
  <c r="L566" i="2"/>
  <c r="M566" i="2"/>
  <c r="C566" i="2"/>
  <c r="M472" i="2"/>
  <c r="P472" i="2"/>
  <c r="O472" i="2"/>
  <c r="H472" i="2"/>
  <c r="L472" i="2"/>
  <c r="K472" i="2"/>
  <c r="U472" i="2"/>
  <c r="N472" i="2"/>
  <c r="J472" i="2"/>
  <c r="C472" i="2"/>
  <c r="Q472" i="2"/>
  <c r="M44" i="2"/>
  <c r="N44" i="2"/>
  <c r="O44" i="2"/>
  <c r="C44" i="2"/>
  <c r="L44" i="2"/>
  <c r="Q44" i="2"/>
  <c r="H44" i="2"/>
  <c r="J44" i="2"/>
  <c r="P44" i="2"/>
  <c r="U44" i="2"/>
  <c r="K44" i="2"/>
  <c r="H393" i="2"/>
  <c r="C393" i="2"/>
  <c r="O393" i="2"/>
  <c r="N393" i="2"/>
  <c r="Q393" i="2"/>
  <c r="M393" i="2"/>
  <c r="L393" i="2"/>
  <c r="K393" i="2"/>
  <c r="P393" i="2"/>
  <c r="U393" i="2"/>
  <c r="J393" i="2"/>
  <c r="O480" i="2"/>
  <c r="M480" i="2"/>
  <c r="N480" i="2"/>
  <c r="L480" i="2"/>
  <c r="Q480" i="2"/>
  <c r="J480" i="2"/>
  <c r="P480" i="2"/>
  <c r="U480" i="2"/>
  <c r="C480" i="2"/>
  <c r="H480" i="2"/>
  <c r="K480" i="2"/>
  <c r="Q489" i="2"/>
  <c r="K489" i="2"/>
  <c r="H489" i="2"/>
  <c r="M489" i="2"/>
  <c r="C489" i="2"/>
  <c r="J489" i="2"/>
  <c r="U489" i="2"/>
  <c r="N489" i="2"/>
  <c r="L489" i="2"/>
  <c r="P489" i="2"/>
  <c r="O489" i="2"/>
  <c r="L440" i="2"/>
  <c r="O440" i="2"/>
  <c r="M440" i="2"/>
  <c r="P440" i="2"/>
  <c r="Q440" i="2"/>
  <c r="N440" i="2"/>
  <c r="J440" i="2"/>
  <c r="C440" i="2"/>
  <c r="U440" i="2"/>
  <c r="K440" i="2"/>
  <c r="H440" i="2"/>
  <c r="K341" i="2"/>
  <c r="U341" i="2"/>
  <c r="M341" i="2"/>
  <c r="P341" i="2"/>
  <c r="N341" i="2"/>
  <c r="O341" i="2"/>
  <c r="H341" i="2"/>
  <c r="Q341" i="2"/>
  <c r="C341" i="2"/>
  <c r="L341" i="2"/>
  <c r="J341" i="2"/>
  <c r="O386" i="2"/>
  <c r="C386" i="2"/>
  <c r="U386" i="2"/>
  <c r="M386" i="2"/>
  <c r="J386" i="2"/>
  <c r="K386" i="2"/>
  <c r="L386" i="2"/>
  <c r="Q386" i="2"/>
  <c r="H386" i="2"/>
  <c r="P386" i="2"/>
  <c r="N386" i="2"/>
  <c r="L97" i="2"/>
  <c r="C97" i="2"/>
  <c r="Q97" i="2"/>
  <c r="U97" i="2"/>
  <c r="J97" i="2"/>
  <c r="H97" i="2"/>
  <c r="O97" i="2"/>
  <c r="M97" i="2"/>
  <c r="P97" i="2"/>
  <c r="K97" i="2"/>
  <c r="N97" i="2"/>
  <c r="J553" i="2"/>
  <c r="C553" i="2"/>
  <c r="N553" i="2"/>
  <c r="Q553" i="2"/>
  <c r="K553" i="2"/>
  <c r="L553" i="2"/>
  <c r="O553" i="2"/>
  <c r="H553" i="2"/>
  <c r="M553" i="2"/>
  <c r="P553" i="2"/>
  <c r="U553" i="2"/>
  <c r="Q590" i="2"/>
  <c r="P590" i="2"/>
  <c r="L590" i="2"/>
  <c r="H590" i="2"/>
  <c r="O590" i="2"/>
  <c r="J590" i="2"/>
  <c r="N590" i="2"/>
  <c r="M590" i="2"/>
  <c r="C590" i="2"/>
  <c r="U590" i="2"/>
  <c r="K590" i="2"/>
  <c r="Q323" i="2"/>
  <c r="L323" i="2"/>
  <c r="O323" i="2"/>
  <c r="J323" i="2"/>
  <c r="U323" i="2"/>
  <c r="M323" i="2"/>
  <c r="P323" i="2"/>
  <c r="K323" i="2"/>
  <c r="N323" i="2"/>
  <c r="C323" i="2"/>
  <c r="H323" i="2"/>
  <c r="P412" i="2"/>
  <c r="J412" i="2"/>
  <c r="Q412" i="2"/>
  <c r="C412" i="2"/>
  <c r="N412" i="2"/>
  <c r="U412" i="2"/>
  <c r="K412" i="2"/>
  <c r="H412" i="2"/>
  <c r="L412" i="2"/>
  <c r="O412" i="2"/>
  <c r="M412" i="2"/>
  <c r="H246" i="2"/>
  <c r="C246" i="2"/>
  <c r="N246" i="2"/>
  <c r="O246" i="2"/>
  <c r="K246" i="2"/>
  <c r="L246" i="2"/>
  <c r="Q246" i="2"/>
  <c r="M246" i="2"/>
  <c r="J246" i="2"/>
  <c r="P246" i="2"/>
  <c r="U246" i="2"/>
  <c r="P72" i="2"/>
  <c r="C72" i="2"/>
  <c r="H72" i="2"/>
  <c r="M72" i="2"/>
  <c r="U72" i="2"/>
  <c r="K72" i="2"/>
  <c r="L72" i="2"/>
  <c r="Q72" i="2"/>
  <c r="J72" i="2"/>
  <c r="N72" i="2"/>
  <c r="O72" i="2"/>
  <c r="L35" i="2"/>
  <c r="M35" i="2"/>
  <c r="Q35" i="2"/>
  <c r="C35" i="2"/>
  <c r="U35" i="2"/>
  <c r="K35" i="2"/>
  <c r="O35" i="2"/>
  <c r="N35" i="2"/>
  <c r="P35" i="2"/>
  <c r="J35" i="2"/>
  <c r="H35" i="2"/>
  <c r="K86" i="2"/>
  <c r="L86" i="2"/>
  <c r="Q86" i="2"/>
  <c r="H86" i="2"/>
  <c r="J86" i="2"/>
  <c r="O86" i="2"/>
  <c r="P86" i="2"/>
  <c r="C86" i="2"/>
  <c r="M86" i="2"/>
  <c r="N86" i="2"/>
  <c r="U86" i="2"/>
  <c r="L302" i="2"/>
  <c r="N302" i="2"/>
  <c r="U302" i="2"/>
  <c r="K302" i="2"/>
  <c r="C302" i="2"/>
  <c r="Q302" i="2"/>
  <c r="P302" i="2"/>
  <c r="J302" i="2"/>
  <c r="H302" i="2"/>
  <c r="M302" i="2"/>
  <c r="O302" i="2"/>
  <c r="C426" i="2"/>
  <c r="K426" i="2"/>
  <c r="Q426" i="2"/>
  <c r="U426" i="2"/>
  <c r="J426" i="2"/>
  <c r="L426" i="2"/>
  <c r="O426" i="2"/>
  <c r="H426" i="2"/>
  <c r="P426" i="2"/>
  <c r="N426" i="2"/>
  <c r="M426" i="2"/>
  <c r="U232" i="2"/>
  <c r="J232" i="2"/>
  <c r="Q232" i="2"/>
  <c r="M232" i="2"/>
  <c r="L232" i="2"/>
  <c r="N232" i="2"/>
  <c r="P232" i="2"/>
  <c r="H232" i="2"/>
  <c r="O232" i="2"/>
  <c r="C232" i="2"/>
  <c r="K232" i="2"/>
  <c r="K25" i="2"/>
  <c r="P25" i="2"/>
  <c r="H25" i="2"/>
  <c r="C25" i="2"/>
  <c r="N25" i="2"/>
  <c r="O25" i="2"/>
  <c r="L25" i="2"/>
  <c r="Q25" i="2"/>
  <c r="J25" i="2"/>
  <c r="M25" i="2"/>
  <c r="U25" i="2"/>
  <c r="Q144" i="2"/>
  <c r="J144" i="2"/>
  <c r="O144" i="2"/>
  <c r="P144" i="2"/>
  <c r="C144" i="2"/>
  <c r="N144" i="2"/>
  <c r="H144" i="2"/>
  <c r="U144" i="2"/>
  <c r="K144" i="2"/>
  <c r="L144" i="2"/>
  <c r="M144" i="2"/>
  <c r="C261" i="2"/>
  <c r="K261" i="2"/>
  <c r="H261" i="2"/>
  <c r="P261" i="2"/>
  <c r="M261" i="2"/>
  <c r="J261" i="2"/>
  <c r="O261" i="2"/>
  <c r="N261" i="2"/>
  <c r="L261" i="2"/>
  <c r="Q261" i="2"/>
  <c r="U261" i="2"/>
  <c r="M452" i="2"/>
  <c r="H452" i="2"/>
  <c r="J452" i="2"/>
  <c r="Q452" i="2"/>
  <c r="C452" i="2"/>
  <c r="P452" i="2"/>
  <c r="U452" i="2"/>
  <c r="N452" i="2"/>
  <c r="K452" i="2"/>
  <c r="L452" i="2"/>
  <c r="O452" i="2"/>
  <c r="K51" i="2"/>
  <c r="C51" i="2"/>
  <c r="M51" i="2"/>
  <c r="H51" i="2"/>
  <c r="N51" i="2"/>
  <c r="O51" i="2"/>
  <c r="P51" i="2"/>
  <c r="J51" i="2"/>
  <c r="L51" i="2"/>
  <c r="Q51" i="2"/>
  <c r="U51" i="2"/>
  <c r="Q174" i="2"/>
  <c r="H174" i="2"/>
  <c r="J174" i="2"/>
  <c r="K174" i="2"/>
  <c r="O174" i="2"/>
  <c r="C174" i="2"/>
  <c r="M174" i="2"/>
  <c r="N174" i="2"/>
  <c r="U174" i="2"/>
  <c r="L174" i="2"/>
  <c r="P174" i="2"/>
  <c r="K199" i="2"/>
  <c r="H199" i="2"/>
  <c r="M199" i="2"/>
  <c r="O199" i="2"/>
  <c r="L199" i="2"/>
  <c r="N199" i="2"/>
  <c r="J199" i="2"/>
  <c r="C199" i="2"/>
  <c r="Q199" i="2"/>
  <c r="U199" i="2"/>
  <c r="P199" i="2"/>
  <c r="M371" i="2"/>
  <c r="C371" i="2"/>
  <c r="Q371" i="2"/>
  <c r="H371" i="2"/>
  <c r="L371" i="2"/>
  <c r="P371" i="2"/>
  <c r="J371" i="2"/>
  <c r="N371" i="2"/>
  <c r="U371" i="2"/>
  <c r="K371" i="2"/>
  <c r="O371" i="2"/>
  <c r="M464" i="2"/>
  <c r="K464" i="2"/>
  <c r="C464" i="2"/>
  <c r="U464" i="2"/>
  <c r="P464" i="2"/>
  <c r="Q464" i="2"/>
  <c r="N464" i="2"/>
  <c r="O464" i="2"/>
  <c r="H464" i="2"/>
  <c r="L464" i="2"/>
  <c r="J464" i="2"/>
  <c r="U106" i="2"/>
  <c r="K106" i="2"/>
  <c r="L106" i="2"/>
  <c r="Q106" i="2"/>
  <c r="H106" i="2"/>
  <c r="J106" i="2"/>
  <c r="O106" i="2"/>
  <c r="P106" i="2"/>
  <c r="C106" i="2"/>
  <c r="M106" i="2"/>
  <c r="N106" i="2"/>
  <c r="N330" i="2"/>
  <c r="L330" i="2"/>
  <c r="K330" i="2"/>
  <c r="Q330" i="2"/>
  <c r="U330" i="2"/>
  <c r="O330" i="2"/>
  <c r="H330" i="2"/>
  <c r="C330" i="2"/>
  <c r="J330" i="2"/>
  <c r="M330" i="2"/>
  <c r="P330" i="2"/>
  <c r="L353" i="2"/>
  <c r="U353" i="2"/>
  <c r="N353" i="2"/>
  <c r="P353" i="2"/>
  <c r="M353" i="2"/>
  <c r="O353" i="2"/>
  <c r="J353" i="2"/>
  <c r="K353" i="2"/>
  <c r="C353" i="2"/>
  <c r="Q353" i="2"/>
  <c r="H353" i="2"/>
  <c r="Q62" i="2"/>
  <c r="H62" i="2"/>
  <c r="M62" i="2"/>
  <c r="N62" i="2"/>
  <c r="U62" i="2"/>
  <c r="L62" i="2"/>
  <c r="P62" i="2"/>
  <c r="O62" i="2"/>
  <c r="C62" i="2"/>
  <c r="J62" i="2"/>
  <c r="K62" i="2"/>
  <c r="H208" i="2"/>
  <c r="N208" i="2"/>
  <c r="P208" i="2"/>
  <c r="U208" i="2"/>
  <c r="C208" i="2"/>
  <c r="M208" i="2"/>
  <c r="Q208" i="2"/>
  <c r="J208" i="2"/>
  <c r="L208" i="2"/>
  <c r="K208" i="2"/>
  <c r="O208" i="2"/>
  <c r="O220" i="2"/>
  <c r="C220" i="2"/>
  <c r="M220" i="2"/>
  <c r="H220" i="2"/>
  <c r="P220" i="2"/>
  <c r="U220" i="2"/>
  <c r="K220" i="2"/>
  <c r="J220" i="2"/>
  <c r="N220" i="2"/>
  <c r="Q220" i="2"/>
  <c r="L220" i="2"/>
  <c r="O270" i="2"/>
  <c r="M270" i="2"/>
  <c r="J270" i="2"/>
  <c r="U270" i="2"/>
  <c r="K270" i="2"/>
  <c r="H270" i="2"/>
  <c r="Q270" i="2"/>
  <c r="C270" i="2"/>
  <c r="L270" i="2"/>
  <c r="P270" i="2"/>
  <c r="N270" i="2"/>
  <c r="J319" i="2"/>
  <c r="K319" i="2"/>
  <c r="P319" i="2"/>
  <c r="U319" i="2"/>
  <c r="N319" i="2"/>
  <c r="Q319" i="2"/>
  <c r="H319" i="2"/>
  <c r="L319" i="2"/>
  <c r="C319" i="2"/>
  <c r="O319" i="2"/>
  <c r="M319" i="2"/>
  <c r="O634" i="2"/>
  <c r="L634" i="2"/>
  <c r="H634" i="2"/>
  <c r="K634" i="2"/>
  <c r="C634" i="2"/>
  <c r="J634" i="2"/>
  <c r="U634" i="2"/>
  <c r="P634" i="2"/>
  <c r="M634" i="2"/>
  <c r="N634" i="2"/>
  <c r="Q634" i="2"/>
  <c r="N535" i="2"/>
  <c r="C535" i="2"/>
  <c r="L535" i="2"/>
  <c r="O535" i="2"/>
  <c r="U535" i="2"/>
  <c r="H535" i="2"/>
  <c r="J535" i="2"/>
  <c r="M535" i="2"/>
  <c r="Q535" i="2"/>
  <c r="AE535" i="2" s="1"/>
  <c r="P535" i="2"/>
  <c r="K535" i="2"/>
  <c r="Q530" i="2"/>
  <c r="AE530" i="2" s="1"/>
  <c r="C530" i="2"/>
  <c r="H530" i="2"/>
  <c r="K530" i="2"/>
  <c r="L530" i="2"/>
  <c r="O530" i="2"/>
  <c r="M530" i="2"/>
  <c r="J530" i="2"/>
  <c r="U530" i="2"/>
  <c r="N530" i="2"/>
  <c r="P530" i="2"/>
  <c r="P508" i="2"/>
  <c r="M508" i="2"/>
  <c r="L508" i="2"/>
  <c r="J508" i="2"/>
  <c r="U508" i="2"/>
  <c r="O508" i="2"/>
  <c r="C508" i="2"/>
  <c r="Q508" i="2"/>
  <c r="K508" i="2"/>
  <c r="N508" i="2"/>
  <c r="H508" i="2"/>
  <c r="C617" i="2"/>
  <c r="U617" i="2"/>
  <c r="P617" i="2"/>
  <c r="M617" i="2"/>
  <c r="H617" i="2"/>
  <c r="Q617" i="2"/>
  <c r="L617" i="2"/>
  <c r="N617" i="2"/>
  <c r="J617" i="2"/>
  <c r="O617" i="2"/>
  <c r="K617" i="2"/>
  <c r="Q576" i="2"/>
  <c r="L576" i="2"/>
  <c r="K576" i="2"/>
  <c r="P576" i="2"/>
  <c r="H576" i="2"/>
  <c r="M576" i="2"/>
  <c r="U576" i="2"/>
  <c r="O576" i="2"/>
  <c r="J576" i="2"/>
  <c r="N576" i="2"/>
  <c r="C576" i="2"/>
  <c r="H139" i="2"/>
  <c r="L139" i="2"/>
  <c r="O139" i="2"/>
  <c r="C139" i="2"/>
  <c r="J139" i="2"/>
  <c r="M139" i="2"/>
  <c r="P139" i="2"/>
  <c r="U139" i="2"/>
  <c r="K139" i="2"/>
  <c r="N139" i="2"/>
  <c r="Q139" i="2"/>
  <c r="P400" i="2"/>
  <c r="M400" i="2"/>
  <c r="Q400" i="2"/>
  <c r="C400" i="2"/>
  <c r="H400" i="2"/>
  <c r="J400" i="2"/>
  <c r="O400" i="2"/>
  <c r="K400" i="2"/>
  <c r="U400" i="2"/>
  <c r="L400" i="2"/>
  <c r="N400" i="2"/>
  <c r="U112" i="2"/>
  <c r="C112" i="2"/>
  <c r="Q112" i="2"/>
  <c r="K112" i="2"/>
  <c r="H112" i="2"/>
  <c r="N112" i="2"/>
  <c r="P112" i="2"/>
  <c r="L112" i="2"/>
  <c r="J112" i="2"/>
  <c r="O112" i="2"/>
  <c r="M112" i="2"/>
  <c r="K125" i="2"/>
  <c r="Q125" i="2"/>
  <c r="U125" i="2"/>
  <c r="O125" i="2"/>
  <c r="M125" i="2"/>
  <c r="P125" i="2"/>
  <c r="J125" i="2"/>
  <c r="L125" i="2"/>
  <c r="C125" i="2"/>
  <c r="N125" i="2"/>
  <c r="H125" i="2"/>
  <c r="Q526" i="2"/>
  <c r="N526" i="2"/>
  <c r="O526" i="2"/>
  <c r="C526" i="2"/>
  <c r="H526" i="2"/>
  <c r="P526" i="2"/>
  <c r="K526" i="2"/>
  <c r="L526" i="2"/>
  <c r="M526" i="2"/>
  <c r="U526" i="2"/>
  <c r="J526" i="2"/>
  <c r="M436" i="2"/>
  <c r="J436" i="2"/>
  <c r="L436" i="2"/>
  <c r="Q436" i="2"/>
  <c r="K436" i="2"/>
  <c r="U436" i="2"/>
  <c r="N436" i="2"/>
  <c r="O436" i="2"/>
  <c r="P436" i="2"/>
  <c r="C436" i="2"/>
  <c r="H436" i="2"/>
  <c r="J459" i="2"/>
  <c r="N459" i="2"/>
  <c r="Q459" i="2"/>
  <c r="P459" i="2"/>
  <c r="U459" i="2"/>
  <c r="H459" i="2"/>
  <c r="C459" i="2"/>
  <c r="O459" i="2"/>
  <c r="K459" i="2"/>
  <c r="L459" i="2"/>
  <c r="M459" i="2"/>
  <c r="Q496" i="2"/>
  <c r="O496" i="2"/>
  <c r="H496" i="2"/>
  <c r="U496" i="2"/>
  <c r="C496" i="2"/>
  <c r="M496" i="2"/>
  <c r="L496" i="2"/>
  <c r="N496" i="2"/>
  <c r="J496" i="2"/>
  <c r="P496" i="2"/>
  <c r="K496" i="2"/>
  <c r="M579" i="2"/>
  <c r="Q579" i="2"/>
  <c r="J579" i="2"/>
  <c r="O579" i="2"/>
  <c r="U579" i="2"/>
  <c r="H579" i="2"/>
  <c r="P579" i="2"/>
  <c r="K579" i="2"/>
  <c r="C579" i="2"/>
  <c r="N579" i="2"/>
  <c r="L579" i="2"/>
  <c r="K160" i="2"/>
  <c r="J160" i="2"/>
  <c r="P160" i="2"/>
  <c r="N160" i="2"/>
  <c r="O160" i="2"/>
  <c r="U160" i="2"/>
  <c r="H160" i="2"/>
  <c r="M160" i="2"/>
  <c r="C160" i="2"/>
  <c r="Q160" i="2"/>
  <c r="L160" i="2"/>
  <c r="O10" i="2"/>
  <c r="M10" i="2"/>
  <c r="J10" i="2"/>
  <c r="Q10" i="2"/>
  <c r="P10" i="2"/>
  <c r="K10" i="2"/>
  <c r="H10" i="2"/>
  <c r="L10" i="2"/>
  <c r="N10" i="2"/>
  <c r="C10" i="2"/>
  <c r="U10" i="2"/>
  <c r="H284" i="2"/>
  <c r="Q284" i="2"/>
  <c r="J284" i="2"/>
  <c r="O284" i="2"/>
  <c r="U284" i="2"/>
  <c r="L284" i="2"/>
  <c r="C284" i="2"/>
  <c r="P284" i="2"/>
  <c r="M284" i="2"/>
  <c r="N284" i="2"/>
  <c r="K284" i="2"/>
  <c r="M119" i="2"/>
  <c r="P119" i="2"/>
  <c r="O119" i="2"/>
  <c r="K119" i="2"/>
  <c r="Q119" i="2"/>
  <c r="H119" i="2"/>
  <c r="U119" i="2"/>
  <c r="J119" i="2"/>
  <c r="N119" i="2"/>
  <c r="L119" i="2"/>
  <c r="C119" i="2"/>
  <c r="J417" i="2"/>
  <c r="K417" i="2"/>
  <c r="C417" i="2"/>
  <c r="M417" i="2"/>
  <c r="H417" i="2"/>
  <c r="L417" i="2"/>
  <c r="Q417" i="2"/>
  <c r="U417" i="2"/>
  <c r="P417" i="2"/>
  <c r="N417" i="2"/>
  <c r="O417" i="2"/>
  <c r="P608" i="2"/>
  <c r="Q608" i="2"/>
  <c r="K608" i="2"/>
  <c r="M608" i="2"/>
  <c r="H608" i="2"/>
  <c r="O608" i="2"/>
  <c r="U608" i="2"/>
  <c r="L608" i="2"/>
  <c r="J608" i="2"/>
  <c r="C608" i="2"/>
  <c r="N608" i="2"/>
  <c r="M603" i="2"/>
  <c r="O603" i="2"/>
  <c r="K603" i="2"/>
  <c r="J603" i="2"/>
  <c r="Q603" i="2"/>
  <c r="C603" i="2"/>
  <c r="N603" i="2"/>
  <c r="U603" i="2"/>
  <c r="L603" i="2"/>
  <c r="P603" i="2"/>
  <c r="H603" i="2"/>
  <c r="O543" i="2"/>
  <c r="C543" i="2"/>
  <c r="H543" i="2"/>
  <c r="M543" i="2"/>
  <c r="L543" i="2"/>
  <c r="Q543" i="2"/>
  <c r="P543" i="2"/>
  <c r="U543" i="2"/>
  <c r="J543" i="2"/>
  <c r="K543" i="2"/>
  <c r="N543" i="2"/>
  <c r="K597" i="2"/>
  <c r="J597" i="2"/>
  <c r="O597" i="2"/>
  <c r="L597" i="2"/>
  <c r="H597" i="2"/>
  <c r="P597" i="2"/>
  <c r="C597" i="2"/>
  <c r="M597" i="2"/>
  <c r="U597" i="2"/>
  <c r="N597" i="2"/>
  <c r="Q597" i="2"/>
  <c r="Q565" i="2"/>
  <c r="J565" i="2"/>
  <c r="M565" i="2"/>
  <c r="N565" i="2"/>
  <c r="L565" i="2"/>
  <c r="K565" i="2"/>
  <c r="P565" i="2"/>
  <c r="O565" i="2"/>
  <c r="U565" i="2"/>
  <c r="H565" i="2"/>
  <c r="C565" i="2"/>
  <c r="P471" i="2"/>
  <c r="O471" i="2"/>
  <c r="L471" i="2"/>
  <c r="M471" i="2"/>
  <c r="U471" i="2"/>
  <c r="H471" i="2"/>
  <c r="C471" i="2"/>
  <c r="J471" i="2"/>
  <c r="Q471" i="2"/>
  <c r="N471" i="2"/>
  <c r="K471" i="2"/>
  <c r="C43" i="2"/>
  <c r="U43" i="2"/>
  <c r="Q43" i="2"/>
  <c r="P43" i="2"/>
  <c r="O43" i="2"/>
  <c r="N43" i="2"/>
  <c r="J43" i="2"/>
  <c r="K43" i="2"/>
  <c r="H43" i="2"/>
  <c r="L43" i="2"/>
  <c r="M43" i="2"/>
  <c r="N392" i="2"/>
  <c r="P392" i="2"/>
  <c r="K392" i="2"/>
  <c r="H392" i="2"/>
  <c r="Q392" i="2"/>
  <c r="O392" i="2"/>
  <c r="M392" i="2"/>
  <c r="L392" i="2"/>
  <c r="J392" i="2"/>
  <c r="U392" i="2"/>
  <c r="C392" i="2"/>
  <c r="H479" i="2"/>
  <c r="O479" i="2"/>
  <c r="U479" i="2"/>
  <c r="Q479" i="2"/>
  <c r="K479" i="2"/>
  <c r="C479" i="2"/>
  <c r="M479" i="2"/>
  <c r="J479" i="2"/>
  <c r="N479" i="2"/>
  <c r="P479" i="2"/>
  <c r="L479" i="2"/>
  <c r="M194" i="2"/>
  <c r="N194" i="2"/>
  <c r="H194" i="2"/>
  <c r="U194" i="2"/>
  <c r="J194" i="2"/>
  <c r="L194" i="2"/>
  <c r="O194" i="2"/>
  <c r="Q194" i="2"/>
  <c r="K194" i="2"/>
  <c r="C194" i="2"/>
  <c r="P194" i="2"/>
  <c r="L382" i="2"/>
  <c r="Q382" i="2"/>
  <c r="M382" i="2"/>
  <c r="C382" i="2"/>
  <c r="O382" i="2"/>
  <c r="K382" i="2"/>
  <c r="J382" i="2"/>
  <c r="H382" i="2"/>
  <c r="P382" i="2"/>
  <c r="U382" i="2"/>
  <c r="N382" i="2"/>
  <c r="U488" i="2"/>
  <c r="C488" i="2"/>
  <c r="H488" i="2"/>
  <c r="Q488" i="2"/>
  <c r="P488" i="2"/>
  <c r="L488" i="2"/>
  <c r="O488" i="2"/>
  <c r="K488" i="2"/>
  <c r="M488" i="2"/>
  <c r="N488" i="2"/>
  <c r="J488" i="2"/>
  <c r="L439" i="2"/>
  <c r="P439" i="2"/>
  <c r="N439" i="2"/>
  <c r="M439" i="2"/>
  <c r="C439" i="2"/>
  <c r="K439" i="2"/>
  <c r="Q439" i="2"/>
  <c r="U439" i="2"/>
  <c r="H439" i="2"/>
  <c r="O439" i="2"/>
  <c r="J439" i="2"/>
  <c r="I439" i="2"/>
  <c r="Q340" i="2"/>
  <c r="J340" i="2"/>
  <c r="C340" i="2"/>
  <c r="L340" i="2"/>
  <c r="H340" i="2"/>
  <c r="O340" i="2"/>
  <c r="M340" i="2"/>
  <c r="U340" i="2"/>
  <c r="N340" i="2"/>
  <c r="K340" i="2"/>
  <c r="P340" i="2"/>
  <c r="L385" i="2"/>
  <c r="K385" i="2"/>
  <c r="U385" i="2"/>
  <c r="C385" i="2"/>
  <c r="P385" i="2"/>
  <c r="O385" i="2"/>
  <c r="M385" i="2"/>
  <c r="N385" i="2"/>
  <c r="H385" i="2"/>
  <c r="Q385" i="2"/>
  <c r="J385" i="2"/>
  <c r="L96" i="2"/>
  <c r="C96" i="2"/>
  <c r="P96" i="2"/>
  <c r="Q96" i="2"/>
  <c r="O96" i="2"/>
  <c r="U96" i="2"/>
  <c r="H96" i="2"/>
  <c r="J96" i="2"/>
  <c r="M96" i="2"/>
  <c r="N96" i="2"/>
  <c r="K96" i="2"/>
  <c r="U15" i="2"/>
  <c r="L15" i="2"/>
  <c r="O15" i="2"/>
  <c r="Q15" i="2"/>
  <c r="H15" i="2"/>
  <c r="C15" i="2"/>
  <c r="K15" i="2"/>
  <c r="P15" i="2"/>
  <c r="J15" i="2"/>
  <c r="M15" i="2"/>
  <c r="N15" i="2"/>
  <c r="U600" i="2"/>
  <c r="Q600" i="2"/>
  <c r="H600" i="2"/>
  <c r="K600" i="2"/>
  <c r="C600" i="2"/>
  <c r="O600" i="2"/>
  <c r="J600" i="2"/>
  <c r="N600" i="2"/>
  <c r="M600" i="2"/>
  <c r="L600" i="2"/>
  <c r="P600" i="2"/>
  <c r="Q552" i="2"/>
  <c r="U552" i="2"/>
  <c r="O552" i="2"/>
  <c r="L552" i="2"/>
  <c r="M552" i="2"/>
  <c r="N552" i="2"/>
  <c r="C552" i="2"/>
  <c r="K552" i="2"/>
  <c r="H552" i="2"/>
  <c r="J552" i="2"/>
  <c r="P552" i="2"/>
  <c r="C589" i="2"/>
  <c r="O589" i="2"/>
  <c r="Q589" i="2"/>
  <c r="M589" i="2"/>
  <c r="N589" i="2"/>
  <c r="U589" i="2"/>
  <c r="P589" i="2"/>
  <c r="J589" i="2"/>
  <c r="H589" i="2"/>
  <c r="K589" i="2"/>
  <c r="L589" i="2"/>
  <c r="H562" i="2"/>
  <c r="J562" i="2"/>
  <c r="Q562" i="2"/>
  <c r="N562" i="2"/>
  <c r="L562" i="2"/>
  <c r="P562" i="2"/>
  <c r="C562" i="2"/>
  <c r="M562" i="2"/>
  <c r="K562" i="2"/>
  <c r="U562" i="2"/>
  <c r="O562" i="2"/>
  <c r="O322" i="2"/>
  <c r="H322" i="2"/>
  <c r="P322" i="2"/>
  <c r="J322" i="2"/>
  <c r="M322" i="2"/>
  <c r="U322" i="2"/>
  <c r="N322" i="2"/>
  <c r="C322" i="2"/>
  <c r="K322" i="2"/>
  <c r="Q322" i="2"/>
  <c r="L322" i="2"/>
  <c r="J264" i="2"/>
  <c r="H264" i="2"/>
  <c r="N264" i="2"/>
  <c r="P264" i="2"/>
  <c r="L264" i="2"/>
  <c r="U264" i="2"/>
  <c r="C264" i="2"/>
  <c r="O264" i="2"/>
  <c r="M264" i="2"/>
  <c r="K264" i="2"/>
  <c r="Q264" i="2"/>
  <c r="U411" i="2"/>
  <c r="J411" i="2"/>
  <c r="L411" i="2"/>
  <c r="Q411" i="2"/>
  <c r="H411" i="2"/>
  <c r="N411" i="2"/>
  <c r="P411" i="2"/>
  <c r="K411" i="2"/>
  <c r="M411" i="2"/>
  <c r="O411" i="2"/>
  <c r="C411" i="2"/>
  <c r="L245" i="2"/>
  <c r="K245" i="2"/>
  <c r="C245" i="2"/>
  <c r="Q245" i="2"/>
  <c r="O245" i="2"/>
  <c r="P245" i="2"/>
  <c r="U245" i="2"/>
  <c r="M245" i="2"/>
  <c r="J245" i="2"/>
  <c r="N245" i="2"/>
  <c r="H245" i="2"/>
  <c r="J71" i="2"/>
  <c r="M71" i="2"/>
  <c r="L71" i="2"/>
  <c r="K71" i="2"/>
  <c r="P71" i="2"/>
  <c r="N71" i="2"/>
  <c r="Q71" i="2"/>
  <c r="H71" i="2"/>
  <c r="C71" i="2"/>
  <c r="O71" i="2"/>
  <c r="U71" i="2"/>
  <c r="H34" i="2"/>
  <c r="U34" i="2"/>
  <c r="M34" i="2"/>
  <c r="J34" i="2"/>
  <c r="L34" i="2"/>
  <c r="O34" i="2"/>
  <c r="P34" i="2"/>
  <c r="C34" i="2"/>
  <c r="K34" i="2"/>
  <c r="Q34" i="2"/>
  <c r="N34" i="2"/>
  <c r="U85" i="2"/>
  <c r="K85" i="2"/>
  <c r="L85" i="2"/>
  <c r="C85" i="2"/>
  <c r="Q85" i="2"/>
  <c r="O85" i="2"/>
  <c r="P85" i="2"/>
  <c r="H85" i="2"/>
  <c r="M85" i="2"/>
  <c r="N85" i="2"/>
  <c r="J85" i="2"/>
  <c r="C301" i="2"/>
  <c r="O301" i="2"/>
  <c r="P301" i="2"/>
  <c r="H301" i="2"/>
  <c r="Q301" i="2"/>
  <c r="J301" i="2"/>
  <c r="N301" i="2"/>
  <c r="M301" i="2"/>
  <c r="L301" i="2"/>
  <c r="U301" i="2"/>
  <c r="K301" i="2"/>
  <c r="H366" i="2"/>
  <c r="U366" i="2"/>
  <c r="J366" i="2"/>
  <c r="N366" i="2"/>
  <c r="M366" i="2"/>
  <c r="C366" i="2"/>
  <c r="O366" i="2"/>
  <c r="Q366" i="2"/>
  <c r="L366" i="2"/>
  <c r="P366" i="2"/>
  <c r="K366" i="2"/>
  <c r="U425" i="2"/>
  <c r="C425" i="2"/>
  <c r="H425" i="2"/>
  <c r="J425" i="2"/>
  <c r="O425" i="2"/>
  <c r="Q425" i="2"/>
  <c r="K425" i="2"/>
  <c r="N425" i="2"/>
  <c r="L425" i="2"/>
  <c r="M425" i="2"/>
  <c r="P425" i="2"/>
  <c r="C231" i="2"/>
  <c r="O231" i="2"/>
  <c r="Q231" i="2"/>
  <c r="K231" i="2"/>
  <c r="U231" i="2"/>
  <c r="P231" i="2"/>
  <c r="N231" i="2"/>
  <c r="H231" i="2"/>
  <c r="J231" i="2"/>
  <c r="M231" i="2"/>
  <c r="L231" i="2"/>
  <c r="N24" i="2"/>
  <c r="M24" i="2"/>
  <c r="Q24" i="2"/>
  <c r="L24" i="2"/>
  <c r="H24" i="2"/>
  <c r="K24" i="2"/>
  <c r="J24" i="2"/>
  <c r="C24" i="2"/>
  <c r="P24" i="2"/>
  <c r="O24" i="2"/>
  <c r="U24" i="2"/>
  <c r="M143" i="2"/>
  <c r="O143" i="2"/>
  <c r="J143" i="2"/>
  <c r="L143" i="2"/>
  <c r="C143" i="2"/>
  <c r="N143" i="2"/>
  <c r="Q143" i="2"/>
  <c r="K143" i="2"/>
  <c r="U143" i="2"/>
  <c r="H143" i="2"/>
  <c r="P143" i="2"/>
  <c r="M260" i="2"/>
  <c r="Q260" i="2"/>
  <c r="P260" i="2"/>
  <c r="K260" i="2"/>
  <c r="N260" i="2"/>
  <c r="U260" i="2"/>
  <c r="H260" i="2"/>
  <c r="J260" i="2"/>
  <c r="O260" i="2"/>
  <c r="L260" i="2"/>
  <c r="C260" i="2"/>
  <c r="C451" i="2"/>
  <c r="M451" i="2"/>
  <c r="U451" i="2"/>
  <c r="H451" i="2"/>
  <c r="J451" i="2"/>
  <c r="P451" i="2"/>
  <c r="N451" i="2"/>
  <c r="K451" i="2"/>
  <c r="Q451" i="2"/>
  <c r="O451" i="2"/>
  <c r="L451" i="2"/>
  <c r="U4" i="2"/>
  <c r="Q4" i="2"/>
  <c r="C4" i="2"/>
  <c r="N4" i="2"/>
  <c r="L4" i="2"/>
  <c r="M4" i="2"/>
  <c r="O4" i="2"/>
  <c r="J4" i="2"/>
  <c r="P4" i="2"/>
  <c r="H4" i="2"/>
  <c r="K4" i="2"/>
  <c r="C50" i="2"/>
  <c r="H50" i="2"/>
  <c r="N50" i="2"/>
  <c r="O50" i="2"/>
  <c r="L50" i="2"/>
  <c r="M50" i="2"/>
  <c r="U50" i="2"/>
  <c r="K50" i="2"/>
  <c r="J50" i="2"/>
  <c r="P50" i="2"/>
  <c r="Q50" i="2"/>
  <c r="J173" i="2"/>
  <c r="P173" i="2"/>
  <c r="U173" i="2"/>
  <c r="K173" i="2"/>
  <c r="N173" i="2"/>
  <c r="H173" i="2"/>
  <c r="M173" i="2"/>
  <c r="L173" i="2"/>
  <c r="O173" i="2"/>
  <c r="C173" i="2"/>
  <c r="Q173" i="2"/>
  <c r="J82" i="2"/>
  <c r="M82" i="2"/>
  <c r="Q82" i="2"/>
  <c r="H82" i="2"/>
  <c r="L82" i="2"/>
  <c r="O82" i="2"/>
  <c r="P82" i="2"/>
  <c r="C82" i="2"/>
  <c r="K82" i="2"/>
  <c r="N82" i="2"/>
  <c r="U82" i="2"/>
  <c r="Q198" i="2"/>
  <c r="L198" i="2"/>
  <c r="O198" i="2"/>
  <c r="J198" i="2"/>
  <c r="M198" i="2"/>
  <c r="K198" i="2"/>
  <c r="H198" i="2"/>
  <c r="C198" i="2"/>
  <c r="U198" i="2"/>
  <c r="P198" i="2"/>
  <c r="N198" i="2"/>
  <c r="O370" i="2"/>
  <c r="J370" i="2"/>
  <c r="K370" i="2"/>
  <c r="C370" i="2"/>
  <c r="P370" i="2"/>
  <c r="U370" i="2"/>
  <c r="N370" i="2"/>
  <c r="H370" i="2"/>
  <c r="L370" i="2"/>
  <c r="Q370" i="2"/>
  <c r="M370" i="2"/>
  <c r="J216" i="2"/>
  <c r="P216" i="2"/>
  <c r="N216" i="2"/>
  <c r="Q216" i="2"/>
  <c r="O216" i="2"/>
  <c r="M216" i="2"/>
  <c r="L216" i="2"/>
  <c r="U216" i="2"/>
  <c r="H216" i="2"/>
  <c r="K216" i="2"/>
  <c r="C216" i="2"/>
  <c r="L463" i="2"/>
  <c r="K463" i="2"/>
  <c r="C463" i="2"/>
  <c r="U463" i="2"/>
  <c r="O463" i="2"/>
  <c r="N463" i="2"/>
  <c r="Q463" i="2"/>
  <c r="J463" i="2"/>
  <c r="H463" i="2"/>
  <c r="P463" i="2"/>
  <c r="M463" i="2"/>
  <c r="J58" i="2"/>
  <c r="P58" i="2"/>
  <c r="H58" i="2"/>
  <c r="K58" i="2"/>
  <c r="N58" i="2"/>
  <c r="O58" i="2"/>
  <c r="Q58" i="2"/>
  <c r="C58" i="2"/>
  <c r="L58" i="2"/>
  <c r="M58" i="2"/>
  <c r="U58" i="2"/>
  <c r="H105" i="2"/>
  <c r="L105" i="2"/>
  <c r="K105" i="2"/>
  <c r="Q105" i="2"/>
  <c r="J105" i="2"/>
  <c r="P105" i="2"/>
  <c r="C105" i="2"/>
  <c r="M105" i="2"/>
  <c r="U105" i="2"/>
  <c r="N105" i="2"/>
  <c r="O105" i="2"/>
  <c r="K329" i="2"/>
  <c r="J329" i="2"/>
  <c r="H329" i="2"/>
  <c r="M329" i="2"/>
  <c r="P329" i="2"/>
  <c r="C329" i="2"/>
  <c r="Q329" i="2"/>
  <c r="U329" i="2"/>
  <c r="L329" i="2"/>
  <c r="N329" i="2"/>
  <c r="O329" i="2"/>
  <c r="K352" i="2"/>
  <c r="Q352" i="2"/>
  <c r="L352" i="2"/>
  <c r="O352" i="2"/>
  <c r="H352" i="2"/>
  <c r="P352" i="2"/>
  <c r="J352" i="2"/>
  <c r="M352" i="2"/>
  <c r="U352" i="2"/>
  <c r="N352" i="2"/>
  <c r="C352" i="2"/>
  <c r="L61" i="2"/>
  <c r="K61" i="2"/>
  <c r="N61" i="2"/>
  <c r="J61" i="2"/>
  <c r="M61" i="2"/>
  <c r="U61" i="2"/>
  <c r="C61" i="2"/>
  <c r="Q61" i="2"/>
  <c r="H61" i="2"/>
  <c r="P61" i="2"/>
  <c r="O61" i="2"/>
  <c r="N207" i="2"/>
  <c r="Q207" i="2"/>
  <c r="H207" i="2"/>
  <c r="O207" i="2"/>
  <c r="U207" i="2"/>
  <c r="K207" i="2"/>
  <c r="J207" i="2"/>
  <c r="M207" i="2"/>
  <c r="L207" i="2"/>
  <c r="C207" i="2"/>
  <c r="P207" i="2"/>
  <c r="C219" i="2"/>
  <c r="K219" i="2"/>
  <c r="U219" i="2"/>
  <c r="H219" i="2"/>
  <c r="N219" i="2"/>
  <c r="Q219" i="2"/>
  <c r="P219" i="2"/>
  <c r="O219" i="2"/>
  <c r="M219" i="2"/>
  <c r="L219" i="2"/>
  <c r="J219" i="2"/>
  <c r="Q269" i="2"/>
  <c r="J269" i="2"/>
  <c r="P269" i="2"/>
  <c r="M269" i="2"/>
  <c r="N269" i="2"/>
  <c r="U269" i="2"/>
  <c r="K269" i="2"/>
  <c r="L269" i="2"/>
  <c r="H269" i="2"/>
  <c r="O269" i="2"/>
  <c r="C269" i="2"/>
  <c r="C318" i="2"/>
  <c r="Q318" i="2"/>
  <c r="J318" i="2"/>
  <c r="I318" i="2" s="1"/>
  <c r="M318" i="2"/>
  <c r="P318" i="2"/>
  <c r="N318" i="2"/>
  <c r="U318" i="2"/>
  <c r="K318" i="2"/>
  <c r="H318" i="2"/>
  <c r="L318" i="2"/>
  <c r="O318" i="2"/>
  <c r="Z902" i="2"/>
  <c r="P902" i="2"/>
  <c r="M902" i="2"/>
  <c r="K902" i="2"/>
  <c r="C902" i="2"/>
  <c r="U902" i="2"/>
  <c r="J902" i="2"/>
  <c r="I902" i="2"/>
  <c r="R902" i="2"/>
  <c r="O902" i="2"/>
  <c r="N902" i="2"/>
  <c r="AA902" i="2" s="1"/>
  <c r="L902" i="2"/>
  <c r="S902" i="2"/>
  <c r="Q902" i="2"/>
  <c r="AE902" i="2" s="1"/>
  <c r="H902" i="2"/>
  <c r="P796" i="2"/>
  <c r="R796" i="2"/>
  <c r="O796" i="2"/>
  <c r="L796" i="2"/>
  <c r="M796" i="2"/>
  <c r="J796" i="2"/>
  <c r="C796" i="2"/>
  <c r="I796" i="2"/>
  <c r="Z796" i="2"/>
  <c r="S796" i="2"/>
  <c r="U796" i="2"/>
  <c r="H796" i="2"/>
  <c r="Q796" i="2"/>
  <c r="AE796" i="2" s="1"/>
  <c r="N796" i="2"/>
  <c r="K796" i="2"/>
  <c r="I969" i="2"/>
  <c r="C969" i="2"/>
  <c r="O969" i="2"/>
  <c r="M969" i="2"/>
  <c r="U969" i="2"/>
  <c r="P969" i="2"/>
  <c r="Q969" i="2"/>
  <c r="AE969" i="2" s="1"/>
  <c r="J969" i="2"/>
  <c r="S969" i="2"/>
  <c r="K969" i="2"/>
  <c r="Z969" i="2"/>
  <c r="R969" i="2"/>
  <c r="L969" i="2"/>
  <c r="H969" i="2"/>
  <c r="N969" i="2"/>
  <c r="AA969" i="2" s="1"/>
  <c r="I1010" i="2"/>
  <c r="Q1010" i="2"/>
  <c r="AE1010" i="2" s="1"/>
  <c r="N1010" i="2"/>
  <c r="AA1010" i="2" s="1"/>
  <c r="H1010" i="2"/>
  <c r="U1010" i="2"/>
  <c r="Z1010" i="2"/>
  <c r="S1010" i="2"/>
  <c r="K1010" i="2"/>
  <c r="O1010" i="2"/>
  <c r="J1010" i="2"/>
  <c r="P1010" i="2"/>
  <c r="M1010" i="2"/>
  <c r="L1010" i="2"/>
  <c r="R1010" i="2"/>
  <c r="C1010" i="2"/>
  <c r="I904" i="2"/>
  <c r="U904" i="2"/>
  <c r="H904" i="2"/>
  <c r="K904" i="2"/>
  <c r="P904" i="2"/>
  <c r="R904" i="2"/>
  <c r="O904" i="2"/>
  <c r="S904" i="2"/>
  <c r="C904" i="2"/>
  <c r="J904" i="2"/>
  <c r="L904" i="2"/>
  <c r="Q904" i="2"/>
  <c r="AE904" i="2" s="1"/>
  <c r="N904" i="2"/>
  <c r="AA904" i="2" s="1"/>
  <c r="M904" i="2"/>
  <c r="Z904" i="2"/>
  <c r="I973" i="2"/>
  <c r="U973" i="2"/>
  <c r="N973" i="2"/>
  <c r="AA973" i="2" s="1"/>
  <c r="Q973" i="2"/>
  <c r="AE973" i="2" s="1"/>
  <c r="C973" i="2"/>
  <c r="J973" i="2"/>
  <c r="L973" i="2"/>
  <c r="S973" i="2"/>
  <c r="M973" i="2"/>
  <c r="R973" i="2"/>
  <c r="K973" i="2"/>
  <c r="P973" i="2"/>
  <c r="H973" i="2"/>
  <c r="Z973" i="2"/>
  <c r="O973" i="2"/>
  <c r="I1033" i="2"/>
  <c r="M1033" i="2"/>
  <c r="N1033" i="2"/>
  <c r="AA1033" i="2" s="1"/>
  <c r="J1033" i="2"/>
  <c r="C1033" i="2"/>
  <c r="O1033" i="2"/>
  <c r="Q1033" i="2"/>
  <c r="AE1033" i="2" s="1"/>
  <c r="L1033" i="2"/>
  <c r="K1033" i="2"/>
  <c r="R1033" i="2"/>
  <c r="U1033" i="2"/>
  <c r="S1033" i="2"/>
  <c r="H1033" i="2"/>
  <c r="Z1033" i="2"/>
  <c r="P1033" i="2"/>
  <c r="I988" i="2"/>
  <c r="S988" i="2"/>
  <c r="Q988" i="2"/>
  <c r="AE988" i="2" s="1"/>
  <c r="L988" i="2"/>
  <c r="J988" i="2"/>
  <c r="P988" i="2"/>
  <c r="C988" i="2"/>
  <c r="N988" i="2"/>
  <c r="AA988" i="2" s="1"/>
  <c r="Z988" i="2"/>
  <c r="U988" i="2"/>
  <c r="M988" i="2"/>
  <c r="H988" i="2"/>
  <c r="K988" i="2"/>
  <c r="R988" i="2"/>
  <c r="O988" i="2"/>
  <c r="I815" i="2"/>
  <c r="M815" i="2"/>
  <c r="P815" i="2"/>
  <c r="Q815" i="2"/>
  <c r="AE815" i="2" s="1"/>
  <c r="Z815" i="2"/>
  <c r="H815" i="2"/>
  <c r="R815" i="2"/>
  <c r="O815" i="2"/>
  <c r="J815" i="2"/>
  <c r="S815" i="2"/>
  <c r="K815" i="2"/>
  <c r="C815" i="2"/>
  <c r="L815" i="2"/>
  <c r="U815" i="2"/>
  <c r="N815" i="2"/>
  <c r="I905" i="2"/>
  <c r="S905" i="2"/>
  <c r="M905" i="2"/>
  <c r="K905" i="2"/>
  <c r="P905" i="2"/>
  <c r="R905" i="2"/>
  <c r="C905" i="2"/>
  <c r="U905" i="2"/>
  <c r="O905" i="2"/>
  <c r="H905" i="2"/>
  <c r="N905" i="2"/>
  <c r="AA905" i="2" s="1"/>
  <c r="J905" i="2"/>
  <c r="Z905" i="2"/>
  <c r="L905" i="2"/>
  <c r="Q905" i="2"/>
  <c r="AE905" i="2" s="1"/>
  <c r="J1035" i="2"/>
  <c r="C1035" i="2"/>
  <c r="K1035" i="2"/>
  <c r="R1035" i="2"/>
  <c r="N1035" i="2"/>
  <c r="AA1035" i="2" s="1"/>
  <c r="S1035" i="2"/>
  <c r="P1035" i="2"/>
  <c r="I1035" i="2"/>
  <c r="O1035" i="2"/>
  <c r="H1035" i="2"/>
  <c r="L1035" i="2"/>
  <c r="Q1035" i="2"/>
  <c r="AE1035" i="2" s="1"/>
  <c r="M1035" i="2"/>
  <c r="Z1035" i="2"/>
  <c r="U1035" i="2"/>
  <c r="M779" i="2"/>
  <c r="L779" i="2"/>
  <c r="S779" i="2"/>
  <c r="C779" i="2"/>
  <c r="Z779" i="2"/>
  <c r="N779" i="2"/>
  <c r="R779" i="2"/>
  <c r="I779" i="2"/>
  <c r="O779" i="2"/>
  <c r="P779" i="2"/>
  <c r="H779" i="2"/>
  <c r="J779" i="2"/>
  <c r="Q779" i="2"/>
  <c r="AE779" i="2" s="1"/>
  <c r="U779" i="2"/>
  <c r="K779" i="2"/>
  <c r="Q990" i="2"/>
  <c r="AE990" i="2" s="1"/>
  <c r="J990" i="2"/>
  <c r="M990" i="2"/>
  <c r="U990" i="2"/>
  <c r="P990" i="2"/>
  <c r="O990" i="2"/>
  <c r="R990" i="2"/>
  <c r="I990" i="2"/>
  <c r="C990" i="2"/>
  <c r="H990" i="2"/>
  <c r="K990" i="2"/>
  <c r="S990" i="2"/>
  <c r="N990" i="2"/>
  <c r="AA990" i="2" s="1"/>
  <c r="L990" i="2"/>
  <c r="Z990" i="2"/>
  <c r="U1014" i="2"/>
  <c r="N1014" i="2"/>
  <c r="AA1014" i="2" s="1"/>
  <c r="H1014" i="2"/>
  <c r="O1014" i="2"/>
  <c r="S1014" i="2"/>
  <c r="Q1014" i="2"/>
  <c r="AE1014" i="2" s="1"/>
  <c r="J1014" i="2"/>
  <c r="I1014" i="2"/>
  <c r="C1014" i="2"/>
  <c r="L1014" i="2"/>
  <c r="M1014" i="2"/>
  <c r="Z1014" i="2"/>
  <c r="R1014" i="2"/>
  <c r="P1014" i="2"/>
  <c r="K1014" i="2"/>
  <c r="H908" i="2"/>
  <c r="S908" i="2"/>
  <c r="N908" i="2"/>
  <c r="AA908" i="2" s="1"/>
  <c r="J908" i="2"/>
  <c r="P908" i="2"/>
  <c r="C908" i="2"/>
  <c r="K908" i="2"/>
  <c r="I908" i="2"/>
  <c r="Z908" i="2"/>
  <c r="R908" i="2"/>
  <c r="O908" i="2"/>
  <c r="M908" i="2"/>
  <c r="U908" i="2"/>
  <c r="L908" i="2"/>
  <c r="Q908" i="2"/>
  <c r="AE908" i="2" s="1"/>
  <c r="P799" i="2"/>
  <c r="L799" i="2"/>
  <c r="Q799" i="2"/>
  <c r="AE799" i="2" s="1"/>
  <c r="S799" i="2"/>
  <c r="O799" i="2"/>
  <c r="M799" i="2"/>
  <c r="H799" i="2"/>
  <c r="I799" i="2"/>
  <c r="C799" i="2"/>
  <c r="J799" i="2"/>
  <c r="R799" i="2"/>
  <c r="K799" i="2"/>
  <c r="U799" i="2"/>
  <c r="N799" i="2"/>
  <c r="AA799" i="2" s="1"/>
  <c r="Z799" i="2"/>
  <c r="R889" i="2"/>
  <c r="K889" i="2"/>
  <c r="N889" i="2"/>
  <c r="AA889" i="2" s="1"/>
  <c r="H889" i="2"/>
  <c r="O889" i="2"/>
  <c r="L889" i="2"/>
  <c r="U889" i="2"/>
  <c r="I889" i="2"/>
  <c r="S889" i="2"/>
  <c r="C889" i="2"/>
  <c r="M889" i="2"/>
  <c r="Z889" i="2"/>
  <c r="P889" i="2"/>
  <c r="Q889" i="2"/>
  <c r="AE889" i="2" s="1"/>
  <c r="J889" i="2"/>
  <c r="U930" i="2"/>
  <c r="K930" i="2"/>
  <c r="O930" i="2"/>
  <c r="J930" i="2"/>
  <c r="L930" i="2"/>
  <c r="S930" i="2"/>
  <c r="N930" i="2"/>
  <c r="AA930" i="2" s="1"/>
  <c r="I930" i="2"/>
  <c r="Q930" i="2"/>
  <c r="AE930" i="2" s="1"/>
  <c r="M930" i="2"/>
  <c r="P930" i="2"/>
  <c r="H930" i="2"/>
  <c r="Z930" i="2"/>
  <c r="R930" i="2"/>
  <c r="C930" i="2"/>
  <c r="Z824" i="2"/>
  <c r="S824" i="2"/>
  <c r="K824" i="2"/>
  <c r="L824" i="2"/>
  <c r="P824" i="2"/>
  <c r="J824" i="2"/>
  <c r="Q824" i="2"/>
  <c r="AE824" i="2" s="1"/>
  <c r="I824" i="2"/>
  <c r="R824" i="2"/>
  <c r="H824" i="2"/>
  <c r="U824" i="2"/>
  <c r="N824" i="2"/>
  <c r="AA824" i="2" s="1"/>
  <c r="O824" i="2"/>
  <c r="M824" i="2"/>
  <c r="C824" i="2"/>
  <c r="K813" i="2"/>
  <c r="Q813" i="2"/>
  <c r="AE813" i="2" s="1"/>
  <c r="Z813" i="2"/>
  <c r="R813" i="2"/>
  <c r="O813" i="2"/>
  <c r="C813" i="2"/>
  <c r="L813" i="2"/>
  <c r="I813" i="2"/>
  <c r="P813" i="2"/>
  <c r="H813" i="2"/>
  <c r="J813" i="2"/>
  <c r="N813" i="2"/>
  <c r="AA813" i="2" s="1"/>
  <c r="S813" i="2"/>
  <c r="M813" i="2"/>
  <c r="U813" i="2"/>
  <c r="I1052" i="2"/>
  <c r="N1052" i="2"/>
  <c r="AA1052" i="2" s="1"/>
  <c r="P1052" i="2"/>
  <c r="O1052" i="2"/>
  <c r="K1052" i="2"/>
  <c r="U1052" i="2"/>
  <c r="Z1052" i="2"/>
  <c r="S1052" i="2"/>
  <c r="L1052" i="2"/>
  <c r="C1052" i="2"/>
  <c r="M1052" i="2"/>
  <c r="H1052" i="2"/>
  <c r="Q1052" i="2"/>
  <c r="AE1052" i="2" s="1"/>
  <c r="J1052" i="2"/>
  <c r="R1052" i="2"/>
  <c r="I879" i="2"/>
  <c r="L879" i="2"/>
  <c r="N879" i="2"/>
  <c r="AA879" i="2" s="1"/>
  <c r="Q879" i="2"/>
  <c r="AE879" i="2" s="1"/>
  <c r="P879" i="2"/>
  <c r="J879" i="2"/>
  <c r="C879" i="2"/>
  <c r="O879" i="2"/>
  <c r="M879" i="2"/>
  <c r="H879" i="2"/>
  <c r="Z879" i="2"/>
  <c r="R879" i="2"/>
  <c r="U879" i="2"/>
  <c r="K879" i="2"/>
  <c r="S879" i="2"/>
  <c r="U713" i="2"/>
  <c r="Z713" i="2"/>
  <c r="N713" i="2"/>
  <c r="J713" i="2"/>
  <c r="M713" i="2"/>
  <c r="C713" i="2"/>
  <c r="R713" i="2"/>
  <c r="I713" i="2"/>
  <c r="Q713" i="2"/>
  <c r="AE713" i="2" s="1"/>
  <c r="P713" i="2"/>
  <c r="L713" i="2"/>
  <c r="K713" i="2"/>
  <c r="H713" i="2"/>
  <c r="O713" i="2"/>
  <c r="S713" i="2"/>
  <c r="Z754" i="2"/>
  <c r="R754" i="2"/>
  <c r="M754" i="2"/>
  <c r="P754" i="2"/>
  <c r="J754" i="2"/>
  <c r="O754" i="2"/>
  <c r="C754" i="2"/>
  <c r="I754" i="2"/>
  <c r="S754" i="2"/>
  <c r="H754" i="2"/>
  <c r="N754" i="2"/>
  <c r="L754" i="2"/>
  <c r="K754" i="2"/>
  <c r="U754" i="2"/>
  <c r="Q754" i="2"/>
  <c r="AE754" i="2" s="1"/>
  <c r="R907" i="2"/>
  <c r="U907" i="2"/>
  <c r="K907" i="2"/>
  <c r="S907" i="2"/>
  <c r="M907" i="2"/>
  <c r="C907" i="2"/>
  <c r="O907" i="2"/>
  <c r="I907" i="2"/>
  <c r="J907" i="2"/>
  <c r="N907" i="2"/>
  <c r="AA907" i="2" s="1"/>
  <c r="Z907" i="2"/>
  <c r="Q907" i="2"/>
  <c r="AE907" i="2" s="1"/>
  <c r="L907" i="2"/>
  <c r="H907" i="2"/>
  <c r="P907" i="2"/>
  <c r="K1057" i="2"/>
  <c r="L1057" i="2"/>
  <c r="P1057" i="2"/>
  <c r="Z1057" i="2"/>
  <c r="J1057" i="2"/>
  <c r="R1057" i="2"/>
  <c r="U1057" i="2"/>
  <c r="I1057" i="2"/>
  <c r="C1057" i="2"/>
  <c r="H1057" i="2"/>
  <c r="O1057" i="2"/>
  <c r="Q1057" i="2"/>
  <c r="AE1057" i="2" s="1"/>
  <c r="M1057" i="2"/>
  <c r="S1057" i="2"/>
  <c r="N1057" i="2"/>
  <c r="AA1057" i="2" s="1"/>
  <c r="J838" i="2"/>
  <c r="M838" i="2"/>
  <c r="C838" i="2"/>
  <c r="N838" i="2"/>
  <c r="AA838" i="2" s="1"/>
  <c r="Z838" i="2"/>
  <c r="K838" i="2"/>
  <c r="U838" i="2"/>
  <c r="I838" i="2"/>
  <c r="H838" i="2"/>
  <c r="Q838" i="2"/>
  <c r="AE838" i="2" s="1"/>
  <c r="P838" i="2"/>
  <c r="S838" i="2"/>
  <c r="R838" i="2"/>
  <c r="O838" i="2"/>
  <c r="L838" i="2"/>
  <c r="S712" i="2"/>
  <c r="O712" i="2"/>
  <c r="J712" i="2"/>
  <c r="R712" i="2"/>
  <c r="C712" i="2"/>
  <c r="P712" i="2"/>
  <c r="H712" i="2"/>
  <c r="I712" i="2"/>
  <c r="K712" i="2"/>
  <c r="U712" i="2"/>
  <c r="Z712" i="2"/>
  <c r="Q712" i="2"/>
  <c r="AE712" i="2" s="1"/>
  <c r="L712" i="2"/>
  <c r="N712" i="2"/>
  <c r="AA712" i="2" s="1"/>
  <c r="M712" i="2"/>
  <c r="P560" i="2"/>
  <c r="L560" i="2"/>
  <c r="U560" i="2"/>
  <c r="R560" i="2"/>
  <c r="S560" i="2"/>
  <c r="K560" i="2"/>
  <c r="Q560" i="2"/>
  <c r="AE560" i="2" s="1"/>
  <c r="I560" i="2"/>
  <c r="J560" i="2"/>
  <c r="O560" i="2"/>
  <c r="Z560" i="2"/>
  <c r="M560" i="2"/>
  <c r="H560" i="2"/>
  <c r="C560" i="2"/>
  <c r="N560" i="2"/>
  <c r="I946" i="2"/>
  <c r="P946" i="2"/>
  <c r="K946" i="2"/>
  <c r="O946" i="2"/>
  <c r="S946" i="2"/>
  <c r="H946" i="2"/>
  <c r="C946" i="2"/>
  <c r="Z946" i="2"/>
  <c r="L946" i="2"/>
  <c r="J946" i="2"/>
  <c r="U946" i="2"/>
  <c r="M946" i="2"/>
  <c r="R946" i="2"/>
  <c r="N946" i="2"/>
  <c r="AA946" i="2" s="1"/>
  <c r="Q946" i="2"/>
  <c r="AE946" i="2" s="1"/>
  <c r="I840" i="2"/>
  <c r="R840" i="2"/>
  <c r="M840" i="2"/>
  <c r="C840" i="2"/>
  <c r="K840" i="2"/>
  <c r="L840" i="2"/>
  <c r="P840" i="2"/>
  <c r="J840" i="2"/>
  <c r="S840" i="2"/>
  <c r="H840" i="2"/>
  <c r="Q840" i="2"/>
  <c r="AE840" i="2" s="1"/>
  <c r="N840" i="2"/>
  <c r="AA840" i="2" s="1"/>
  <c r="U840" i="2"/>
  <c r="Z840" i="2"/>
  <c r="O840" i="2"/>
  <c r="I845" i="2"/>
  <c r="L845" i="2"/>
  <c r="R845" i="2"/>
  <c r="S845" i="2"/>
  <c r="H845" i="2"/>
  <c r="P845" i="2"/>
  <c r="U845" i="2"/>
  <c r="K845" i="2"/>
  <c r="M845" i="2"/>
  <c r="N845" i="2"/>
  <c r="Z845" i="2"/>
  <c r="C845" i="2"/>
  <c r="O845" i="2"/>
  <c r="J845" i="2"/>
  <c r="Q845" i="2"/>
  <c r="AE845" i="2" s="1"/>
  <c r="I884" i="2"/>
  <c r="H884" i="2"/>
  <c r="P884" i="2"/>
  <c r="U884" i="2"/>
  <c r="R884" i="2"/>
  <c r="L884" i="2"/>
  <c r="N884" i="2"/>
  <c r="AA884" i="2" s="1"/>
  <c r="Z884" i="2"/>
  <c r="J884" i="2"/>
  <c r="M884" i="2"/>
  <c r="O884" i="2"/>
  <c r="C884" i="2"/>
  <c r="S884" i="2"/>
  <c r="K884" i="2"/>
  <c r="Q884" i="2"/>
  <c r="AE884" i="2" s="1"/>
  <c r="I758" i="2"/>
  <c r="J758" i="2"/>
  <c r="C758" i="2"/>
  <c r="U758" i="2"/>
  <c r="H758" i="2"/>
  <c r="P758" i="2"/>
  <c r="O758" i="2"/>
  <c r="R758" i="2"/>
  <c r="L758" i="2"/>
  <c r="K758" i="2"/>
  <c r="Q758" i="2"/>
  <c r="AE758" i="2" s="1"/>
  <c r="M758" i="2"/>
  <c r="N758" i="2"/>
  <c r="S758" i="2"/>
  <c r="Z758" i="2"/>
  <c r="I632" i="2"/>
  <c r="O632" i="2"/>
  <c r="C632" i="2"/>
  <c r="U632" i="2"/>
  <c r="Z632" i="2"/>
  <c r="N632" i="2"/>
  <c r="H632" i="2"/>
  <c r="Q632" i="2"/>
  <c r="AE632" i="2" s="1"/>
  <c r="K632" i="2"/>
  <c r="R632" i="2"/>
  <c r="J632" i="2"/>
  <c r="M632" i="2"/>
  <c r="S632" i="2"/>
  <c r="P632" i="2"/>
  <c r="L632" i="2"/>
  <c r="I728" i="2"/>
  <c r="L728" i="2"/>
  <c r="K728" i="2"/>
  <c r="Z728" i="2"/>
  <c r="P728" i="2"/>
  <c r="J728" i="2"/>
  <c r="U728" i="2"/>
  <c r="R728" i="2"/>
  <c r="S728" i="2"/>
  <c r="Q728" i="2"/>
  <c r="AE728" i="2" s="1"/>
  <c r="C728" i="2"/>
  <c r="N728" i="2"/>
  <c r="H728" i="2"/>
  <c r="O728" i="2"/>
  <c r="M728" i="2"/>
  <c r="H633" i="2"/>
  <c r="C633" i="2"/>
  <c r="K633" i="2"/>
  <c r="L633" i="2"/>
  <c r="U633" i="2"/>
  <c r="N633" i="2"/>
  <c r="J633" i="2"/>
  <c r="P633" i="2"/>
  <c r="Q633" i="2"/>
  <c r="M633" i="2"/>
  <c r="O633" i="2"/>
  <c r="I1019" i="2"/>
  <c r="M1019" i="2"/>
  <c r="J1019" i="2"/>
  <c r="H1019" i="2"/>
  <c r="C1019" i="2"/>
  <c r="N1019" i="2"/>
  <c r="AA1019" i="2" s="1"/>
  <c r="Q1019" i="2"/>
  <c r="AE1019" i="2" s="1"/>
  <c r="Z1019" i="2"/>
  <c r="P1019" i="2"/>
  <c r="L1019" i="2"/>
  <c r="U1019" i="2"/>
  <c r="K1019" i="2"/>
  <c r="R1019" i="2"/>
  <c r="O1019" i="2"/>
  <c r="S1019" i="2"/>
  <c r="I747" i="2"/>
  <c r="R747" i="2"/>
  <c r="M747" i="2"/>
  <c r="U747" i="2"/>
  <c r="C747" i="2"/>
  <c r="H747" i="2"/>
  <c r="S747" i="2"/>
  <c r="K747" i="2"/>
  <c r="L747" i="2"/>
  <c r="Z747" i="2"/>
  <c r="J747" i="2"/>
  <c r="O747" i="2"/>
  <c r="P747" i="2"/>
  <c r="N747" i="2"/>
  <c r="AA747" i="2" s="1"/>
  <c r="Q747" i="2"/>
  <c r="AE747" i="2" s="1"/>
  <c r="I958" i="2"/>
  <c r="Z958" i="2"/>
  <c r="R958" i="2"/>
  <c r="U958" i="2"/>
  <c r="Q958" i="2"/>
  <c r="AE958" i="2" s="1"/>
  <c r="M958" i="2"/>
  <c r="P958" i="2"/>
  <c r="K958" i="2"/>
  <c r="J958" i="2"/>
  <c r="S958" i="2"/>
  <c r="N958" i="2"/>
  <c r="AA958" i="2" s="1"/>
  <c r="O958" i="2"/>
  <c r="H958" i="2"/>
  <c r="L958" i="2"/>
  <c r="C958" i="2"/>
  <c r="I903" i="2"/>
  <c r="M903" i="2"/>
  <c r="H903" i="2"/>
  <c r="P903" i="2"/>
  <c r="C903" i="2"/>
  <c r="O903" i="2"/>
  <c r="Q903" i="2"/>
  <c r="AE903" i="2" s="1"/>
  <c r="R903" i="2"/>
  <c r="Z903" i="2"/>
  <c r="N903" i="2"/>
  <c r="AA903" i="2" s="1"/>
  <c r="L903" i="2"/>
  <c r="S903" i="2"/>
  <c r="K903" i="2"/>
  <c r="J903" i="2"/>
  <c r="U903" i="2"/>
  <c r="P852" i="2"/>
  <c r="H852" i="2"/>
  <c r="J852" i="2"/>
  <c r="C852" i="2"/>
  <c r="R852" i="2"/>
  <c r="O852" i="2"/>
  <c r="U852" i="2"/>
  <c r="I852" i="2"/>
  <c r="K852" i="2"/>
  <c r="Q852" i="2"/>
  <c r="AE852" i="2" s="1"/>
  <c r="N852" i="2"/>
  <c r="Z852" i="2"/>
  <c r="S852" i="2"/>
  <c r="M852" i="2"/>
  <c r="L852" i="2"/>
  <c r="J705" i="2"/>
  <c r="M705" i="2"/>
  <c r="S705" i="2"/>
  <c r="U705" i="2"/>
  <c r="C705" i="2"/>
  <c r="Z705" i="2"/>
  <c r="P705" i="2"/>
  <c r="I705" i="2"/>
  <c r="N705" i="2"/>
  <c r="AA705" i="2" s="1"/>
  <c r="R705" i="2"/>
  <c r="O705" i="2"/>
  <c r="L705" i="2"/>
  <c r="K705" i="2"/>
  <c r="Q705" i="2"/>
  <c r="AE705" i="2" s="1"/>
  <c r="H705" i="2"/>
  <c r="P1024" i="2"/>
  <c r="U1024" i="2"/>
  <c r="C1024" i="2"/>
  <c r="M1024" i="2"/>
  <c r="Q1024" i="2"/>
  <c r="AE1024" i="2" s="1"/>
  <c r="L1024" i="2"/>
  <c r="O1024" i="2"/>
  <c r="I1024" i="2"/>
  <c r="J1024" i="2"/>
  <c r="S1024" i="2"/>
  <c r="N1024" i="2"/>
  <c r="AA1024" i="2" s="1"/>
  <c r="Z1024" i="2"/>
  <c r="H1024" i="2"/>
  <c r="K1024" i="2"/>
  <c r="R1024" i="2"/>
  <c r="R981" i="2"/>
  <c r="Z981" i="2"/>
  <c r="H981" i="2"/>
  <c r="S981" i="2"/>
  <c r="U981" i="2"/>
  <c r="N981" i="2"/>
  <c r="AA981" i="2" s="1"/>
  <c r="J981" i="2"/>
  <c r="I981" i="2"/>
  <c r="K981" i="2"/>
  <c r="Q981" i="2"/>
  <c r="AE981" i="2" s="1"/>
  <c r="L981" i="2"/>
  <c r="C981" i="2"/>
  <c r="O981" i="2"/>
  <c r="M981" i="2"/>
  <c r="P981" i="2"/>
  <c r="C1030" i="2"/>
  <c r="R1030" i="2"/>
  <c r="S1030" i="2"/>
  <c r="M1030" i="2"/>
  <c r="N1030" i="2"/>
  <c r="AA1030" i="2" s="1"/>
  <c r="U1030" i="2"/>
  <c r="L1030" i="2"/>
  <c r="I1030" i="2"/>
  <c r="K1030" i="2"/>
  <c r="H1030" i="2"/>
  <c r="J1030" i="2"/>
  <c r="P1030" i="2"/>
  <c r="Q1030" i="2"/>
  <c r="AE1030" i="2" s="1"/>
  <c r="Z1030" i="2"/>
  <c r="O1030" i="2"/>
  <c r="M924" i="2"/>
  <c r="J924" i="2"/>
  <c r="P924" i="2"/>
  <c r="H924" i="2"/>
  <c r="Z924" i="2"/>
  <c r="S924" i="2"/>
  <c r="O924" i="2"/>
  <c r="I924" i="2"/>
  <c r="K924" i="2"/>
  <c r="N924" i="2"/>
  <c r="AA924" i="2" s="1"/>
  <c r="U924" i="2"/>
  <c r="Q924" i="2"/>
  <c r="AE924" i="2" s="1"/>
  <c r="R924" i="2"/>
  <c r="L924" i="2"/>
  <c r="C924" i="2"/>
  <c r="I674" i="2"/>
  <c r="R674" i="2"/>
  <c r="L674" i="2"/>
  <c r="K674" i="2"/>
  <c r="J674" i="2"/>
  <c r="C674" i="2"/>
  <c r="M674" i="2"/>
  <c r="Q674" i="2"/>
  <c r="AE674" i="2" s="1"/>
  <c r="S674" i="2"/>
  <c r="U674" i="2"/>
  <c r="P674" i="2"/>
  <c r="Z674" i="2"/>
  <c r="N674" i="2"/>
  <c r="AA674" i="2" s="1"/>
  <c r="O674" i="2"/>
  <c r="H674" i="2"/>
  <c r="I577" i="2"/>
  <c r="C577" i="2"/>
  <c r="U577" i="2"/>
  <c r="R577" i="2"/>
  <c r="P577" i="2"/>
  <c r="M577" i="2"/>
  <c r="Z577" i="2"/>
  <c r="K577" i="2"/>
  <c r="H577" i="2"/>
  <c r="O577" i="2"/>
  <c r="L577" i="2"/>
  <c r="Q577" i="2"/>
  <c r="AE577" i="2" s="1"/>
  <c r="J577" i="2"/>
  <c r="N577" i="2"/>
  <c r="AA577" i="2" s="1"/>
  <c r="S577" i="2"/>
  <c r="I1032" i="2"/>
  <c r="O1032" i="2"/>
  <c r="U1032" i="2"/>
  <c r="P1032" i="2"/>
  <c r="S1032" i="2"/>
  <c r="C1032" i="2"/>
  <c r="Z1032" i="2"/>
  <c r="H1032" i="2"/>
  <c r="N1032" i="2"/>
  <c r="AA1032" i="2" s="1"/>
  <c r="M1032" i="2"/>
  <c r="K1032" i="2"/>
  <c r="J1032" i="2"/>
  <c r="Q1032" i="2"/>
  <c r="AE1032" i="2" s="1"/>
  <c r="R1032" i="2"/>
  <c r="L1032" i="2"/>
  <c r="I651" i="2"/>
  <c r="C651" i="2"/>
  <c r="R651" i="2"/>
  <c r="M651" i="2"/>
  <c r="U651" i="2"/>
  <c r="Q651" i="2"/>
  <c r="AE651" i="2" s="1"/>
  <c r="J651" i="2"/>
  <c r="K651" i="2"/>
  <c r="H651" i="2"/>
  <c r="S651" i="2"/>
  <c r="Z651" i="2"/>
  <c r="L651" i="2"/>
  <c r="P651" i="2"/>
  <c r="O651" i="2"/>
  <c r="N651" i="2"/>
  <c r="I862" i="2"/>
  <c r="J862" i="2"/>
  <c r="Z862" i="2"/>
  <c r="M862" i="2"/>
  <c r="P862" i="2"/>
  <c r="C862" i="2"/>
  <c r="Q862" i="2"/>
  <c r="AE862" i="2" s="1"/>
  <c r="L862" i="2"/>
  <c r="K862" i="2"/>
  <c r="S862" i="2"/>
  <c r="R862" i="2"/>
  <c r="H862" i="2"/>
  <c r="N862" i="2"/>
  <c r="AA862" i="2" s="1"/>
  <c r="U862" i="2"/>
  <c r="O862" i="2"/>
  <c r="I1055" i="2"/>
  <c r="N1055" i="2"/>
  <c r="AA1055" i="2" s="1"/>
  <c r="Q1055" i="2"/>
  <c r="AE1055" i="2" s="1"/>
  <c r="C1055" i="2"/>
  <c r="L1055" i="2"/>
  <c r="O1055" i="2"/>
  <c r="S1055" i="2"/>
  <c r="R1055" i="2"/>
  <c r="U1055" i="2"/>
  <c r="J1055" i="2"/>
  <c r="M1055" i="2"/>
  <c r="P1055" i="2"/>
  <c r="H1055" i="2"/>
  <c r="K1055" i="2"/>
  <c r="Z1055" i="2"/>
  <c r="I943" i="2"/>
  <c r="C943" i="2"/>
  <c r="K943" i="2"/>
  <c r="H943" i="2"/>
  <c r="N943" i="2"/>
  <c r="AA943" i="2" s="1"/>
  <c r="L943" i="2"/>
  <c r="S943" i="2"/>
  <c r="U943" i="2"/>
  <c r="J943" i="2"/>
  <c r="P943" i="2"/>
  <c r="R943" i="2"/>
  <c r="Q943" i="2"/>
  <c r="AE943" i="2" s="1"/>
  <c r="O943" i="2"/>
  <c r="Z943" i="2"/>
  <c r="M943" i="2"/>
  <c r="L610" i="2"/>
  <c r="P610" i="2"/>
  <c r="K610" i="2"/>
  <c r="U610" i="2"/>
  <c r="N610" i="2"/>
  <c r="J610" i="2"/>
  <c r="M610" i="2"/>
  <c r="C610" i="2"/>
  <c r="O610" i="2"/>
  <c r="Q610" i="2"/>
  <c r="H610" i="2"/>
  <c r="I1013" i="2"/>
  <c r="O1013" i="2"/>
  <c r="J1013" i="2"/>
  <c r="N1013" i="2"/>
  <c r="AA1013" i="2" s="1"/>
  <c r="Z1013" i="2"/>
  <c r="R1013" i="2"/>
  <c r="L1013" i="2"/>
  <c r="U1013" i="2"/>
  <c r="Q1013" i="2"/>
  <c r="AE1013" i="2" s="1"/>
  <c r="H1013" i="2"/>
  <c r="P1013" i="2"/>
  <c r="M1013" i="2"/>
  <c r="S1013" i="2"/>
  <c r="K1013" i="2"/>
  <c r="C1013" i="2"/>
  <c r="I968" i="2"/>
  <c r="O968" i="2"/>
  <c r="H968" i="2"/>
  <c r="M968" i="2"/>
  <c r="N968" i="2"/>
  <c r="AA968" i="2" s="1"/>
  <c r="C968" i="2"/>
  <c r="Z968" i="2"/>
  <c r="P968" i="2"/>
  <c r="R968" i="2"/>
  <c r="Q968" i="2"/>
  <c r="AE968" i="2" s="1"/>
  <c r="L968" i="2"/>
  <c r="U968" i="2"/>
  <c r="J968" i="2"/>
  <c r="K968" i="2"/>
  <c r="S968" i="2"/>
  <c r="O534" i="2"/>
  <c r="H534" i="2"/>
  <c r="J534" i="2"/>
  <c r="U534" i="2"/>
  <c r="P534" i="2"/>
  <c r="M534" i="2"/>
  <c r="N534" i="2"/>
  <c r="C534" i="2"/>
  <c r="Q534" i="2"/>
  <c r="AE534" i="2" s="1"/>
  <c r="K534" i="2"/>
  <c r="L534" i="2"/>
  <c r="L574" i="2"/>
  <c r="J574" i="2"/>
  <c r="O574" i="2"/>
  <c r="K574" i="2"/>
  <c r="R574" i="2"/>
  <c r="H574" i="2"/>
  <c r="M574" i="2"/>
  <c r="I574" i="2"/>
  <c r="C574" i="2"/>
  <c r="Q574" i="2"/>
  <c r="AE574" i="2" s="1"/>
  <c r="P574" i="2"/>
  <c r="N574" i="2"/>
  <c r="U574" i="2"/>
  <c r="Z574" i="2"/>
  <c r="S574" i="2"/>
  <c r="J1036" i="2"/>
  <c r="U1036" i="2"/>
  <c r="N1036" i="2"/>
  <c r="AA1036" i="2" s="1"/>
  <c r="P1036" i="2"/>
  <c r="M1036" i="2"/>
  <c r="Z1036" i="2"/>
  <c r="H1036" i="2"/>
  <c r="I1036" i="2"/>
  <c r="Q1036" i="2"/>
  <c r="AE1036" i="2" s="1"/>
  <c r="S1036" i="2"/>
  <c r="C1036" i="2"/>
  <c r="K1036" i="2"/>
  <c r="O1036" i="2"/>
  <c r="R1036" i="2"/>
  <c r="L1036" i="2"/>
  <c r="P927" i="2"/>
  <c r="O927" i="2"/>
  <c r="Q927" i="2"/>
  <c r="AE927" i="2" s="1"/>
  <c r="J927" i="2"/>
  <c r="H927" i="2"/>
  <c r="S927" i="2"/>
  <c r="C927" i="2"/>
  <c r="I927" i="2"/>
  <c r="U927" i="2"/>
  <c r="K927" i="2"/>
  <c r="L927" i="2"/>
  <c r="Z927" i="2"/>
  <c r="N927" i="2"/>
  <c r="AA927" i="2" s="1"/>
  <c r="M927" i="2"/>
  <c r="R927" i="2"/>
  <c r="K594" i="2"/>
  <c r="J594" i="2"/>
  <c r="Q594" i="2"/>
  <c r="L594" i="2"/>
  <c r="U594" i="2"/>
  <c r="P594" i="2"/>
  <c r="N594" i="2"/>
  <c r="O594" i="2"/>
  <c r="C594" i="2"/>
  <c r="M594" i="2"/>
  <c r="H594" i="2"/>
  <c r="P1058" i="2"/>
  <c r="S1058" i="2"/>
  <c r="K1058" i="2"/>
  <c r="Z1058" i="2"/>
  <c r="L1058" i="2"/>
  <c r="R1058" i="2"/>
  <c r="N1058" i="2"/>
  <c r="AA1058" i="2" s="1"/>
  <c r="I1058" i="2"/>
  <c r="Q1058" i="2"/>
  <c r="AE1058" i="2" s="1"/>
  <c r="J1058" i="2"/>
  <c r="M1058" i="2"/>
  <c r="C1058" i="2"/>
  <c r="U1058" i="2"/>
  <c r="H1058" i="2"/>
  <c r="O1058" i="2"/>
  <c r="J952" i="2"/>
  <c r="S952" i="2"/>
  <c r="Z952" i="2"/>
  <c r="H952" i="2"/>
  <c r="C952" i="2"/>
  <c r="M952" i="2"/>
  <c r="K952" i="2"/>
  <c r="I952" i="2"/>
  <c r="U952" i="2"/>
  <c r="Q952" i="2"/>
  <c r="AE952" i="2" s="1"/>
  <c r="R952" i="2"/>
  <c r="L952" i="2"/>
  <c r="O952" i="2"/>
  <c r="P952" i="2"/>
  <c r="N952" i="2"/>
  <c r="AA952" i="2" s="1"/>
  <c r="K654" i="2"/>
  <c r="N654" i="2"/>
  <c r="H654" i="2"/>
  <c r="C654" i="2"/>
  <c r="M654" i="2"/>
  <c r="O654" i="2"/>
  <c r="U654" i="2"/>
  <c r="P654" i="2"/>
  <c r="J654" i="2"/>
  <c r="Q654" i="2"/>
  <c r="L654" i="2"/>
  <c r="R1047" i="2"/>
  <c r="K1047" i="2"/>
  <c r="C1047" i="2"/>
  <c r="P1047" i="2"/>
  <c r="J1047" i="2"/>
  <c r="L1047" i="2"/>
  <c r="Z1047" i="2"/>
  <c r="I1047" i="2"/>
  <c r="Q1047" i="2"/>
  <c r="AE1047" i="2" s="1"/>
  <c r="M1047" i="2"/>
  <c r="O1047" i="2"/>
  <c r="U1047" i="2"/>
  <c r="S1047" i="2"/>
  <c r="H1047" i="2"/>
  <c r="N1047" i="2"/>
  <c r="AA1047" i="2" s="1"/>
  <c r="M666" i="2"/>
  <c r="J666" i="2"/>
  <c r="O666" i="2"/>
  <c r="L666" i="2"/>
  <c r="H666" i="2"/>
  <c r="Q666" i="2"/>
  <c r="N666" i="2"/>
  <c r="K666" i="2"/>
  <c r="I666" i="2" s="1"/>
  <c r="U666" i="2"/>
  <c r="P666" i="2"/>
  <c r="C666" i="2"/>
  <c r="L529" i="2"/>
  <c r="H529" i="2"/>
  <c r="M529" i="2"/>
  <c r="J529" i="2"/>
  <c r="K529" i="2"/>
  <c r="O529" i="2"/>
  <c r="P529" i="2"/>
  <c r="U529" i="2"/>
  <c r="Q529" i="2"/>
  <c r="C529" i="2"/>
  <c r="N529" i="2"/>
  <c r="U768" i="2"/>
  <c r="Z768" i="2"/>
  <c r="K768" i="2"/>
  <c r="M768" i="2"/>
  <c r="Q768" i="2"/>
  <c r="AE768" i="2" s="1"/>
  <c r="N768" i="2"/>
  <c r="R768" i="2"/>
  <c r="I768" i="2"/>
  <c r="L768" i="2"/>
  <c r="S768" i="2"/>
  <c r="O768" i="2"/>
  <c r="H768" i="2"/>
  <c r="J768" i="2"/>
  <c r="C768" i="2"/>
  <c r="P768" i="2"/>
  <c r="N725" i="2"/>
  <c r="U725" i="2"/>
  <c r="K725" i="2"/>
  <c r="M725" i="2"/>
  <c r="S725" i="2"/>
  <c r="L725" i="2"/>
  <c r="Q725" i="2"/>
  <c r="AE725" i="2" s="1"/>
  <c r="I725" i="2"/>
  <c r="C725" i="2"/>
  <c r="H725" i="2"/>
  <c r="P725" i="2"/>
  <c r="Z725" i="2"/>
  <c r="R725" i="2"/>
  <c r="J725" i="2"/>
  <c r="O725" i="2"/>
  <c r="K746" i="2"/>
  <c r="N746" i="2"/>
  <c r="AA746" i="2" s="1"/>
  <c r="M746" i="2"/>
  <c r="Q746" i="2"/>
  <c r="AE746" i="2" s="1"/>
  <c r="L746" i="2"/>
  <c r="R746" i="2"/>
  <c r="S746" i="2"/>
  <c r="I746" i="2"/>
  <c r="H746" i="2"/>
  <c r="C746" i="2"/>
  <c r="J746" i="2"/>
  <c r="P746" i="2"/>
  <c r="U746" i="2"/>
  <c r="O746" i="2"/>
  <c r="Z746" i="2"/>
  <c r="I787" i="2"/>
  <c r="J787" i="2"/>
  <c r="K787" i="2"/>
  <c r="Z787" i="2"/>
  <c r="N787" i="2"/>
  <c r="AA787" i="2" s="1"/>
  <c r="L787" i="2"/>
  <c r="Q787" i="2"/>
  <c r="AE787" i="2" s="1"/>
  <c r="R787" i="2"/>
  <c r="S787" i="2"/>
  <c r="H787" i="2"/>
  <c r="U787" i="2"/>
  <c r="O787" i="2"/>
  <c r="P787" i="2"/>
  <c r="C787" i="2"/>
  <c r="M787" i="2"/>
  <c r="I853" i="2"/>
  <c r="H853" i="2"/>
  <c r="P853" i="2"/>
  <c r="S853" i="2"/>
  <c r="K853" i="2"/>
  <c r="U853" i="2"/>
  <c r="M853" i="2"/>
  <c r="N853" i="2"/>
  <c r="L853" i="2"/>
  <c r="Q853" i="2"/>
  <c r="AE853" i="2" s="1"/>
  <c r="Z853" i="2"/>
  <c r="R853" i="2"/>
  <c r="O853" i="2"/>
  <c r="J853" i="2"/>
  <c r="C853" i="2"/>
  <c r="U612" i="2"/>
  <c r="K612" i="2"/>
  <c r="L612" i="2"/>
  <c r="N612" i="2"/>
  <c r="O612" i="2"/>
  <c r="H612" i="2"/>
  <c r="C612" i="2"/>
  <c r="M612" i="2"/>
  <c r="P612" i="2"/>
  <c r="Q612" i="2"/>
  <c r="J612" i="2"/>
  <c r="O797" i="2"/>
  <c r="H797" i="2"/>
  <c r="L797" i="2"/>
  <c r="K797" i="2"/>
  <c r="J797" i="2"/>
  <c r="S797" i="2"/>
  <c r="Z797" i="2"/>
  <c r="I797" i="2"/>
  <c r="U797" i="2"/>
  <c r="Q797" i="2"/>
  <c r="AE797" i="2" s="1"/>
  <c r="P797" i="2"/>
  <c r="C797" i="2"/>
  <c r="N797" i="2"/>
  <c r="R797" i="2"/>
  <c r="M797" i="2"/>
  <c r="R942" i="2"/>
  <c r="Z942" i="2"/>
  <c r="H942" i="2"/>
  <c r="P942" i="2"/>
  <c r="U942" i="2"/>
  <c r="K942" i="2"/>
  <c r="Q942" i="2"/>
  <c r="AE942" i="2" s="1"/>
  <c r="I942" i="2"/>
  <c r="S942" i="2"/>
  <c r="O942" i="2"/>
  <c r="N942" i="2"/>
  <c r="AA942" i="2" s="1"/>
  <c r="J942" i="2"/>
  <c r="C942" i="2"/>
  <c r="L942" i="2"/>
  <c r="M942" i="2"/>
  <c r="Z836" i="2"/>
  <c r="R836" i="2"/>
  <c r="O836" i="2"/>
  <c r="J836" i="2"/>
  <c r="H836" i="2"/>
  <c r="Q836" i="2"/>
  <c r="AE836" i="2" s="1"/>
  <c r="N836" i="2"/>
  <c r="AA836" i="2" s="1"/>
  <c r="I836" i="2"/>
  <c r="S836" i="2"/>
  <c r="K836" i="2"/>
  <c r="U836" i="2"/>
  <c r="L836" i="2"/>
  <c r="M836" i="2"/>
  <c r="C836" i="2"/>
  <c r="P836" i="2"/>
  <c r="K727" i="2"/>
  <c r="L727" i="2"/>
  <c r="Z727" i="2"/>
  <c r="C727" i="2"/>
  <c r="Q727" i="2"/>
  <c r="AE727" i="2" s="1"/>
  <c r="J727" i="2"/>
  <c r="H727" i="2"/>
  <c r="I727" i="2"/>
  <c r="O727" i="2"/>
  <c r="S727" i="2"/>
  <c r="R727" i="2"/>
  <c r="U727" i="2"/>
  <c r="N727" i="2"/>
  <c r="P727" i="2"/>
  <c r="M727" i="2"/>
  <c r="I1021" i="2"/>
  <c r="Q1021" i="2"/>
  <c r="AE1021" i="2" s="1"/>
  <c r="S1021" i="2"/>
  <c r="H1021" i="2"/>
  <c r="M1021" i="2"/>
  <c r="P1021" i="2"/>
  <c r="O1021" i="2"/>
  <c r="C1021" i="2"/>
  <c r="Z1021" i="2"/>
  <c r="J1021" i="2"/>
  <c r="R1021" i="2"/>
  <c r="K1021" i="2"/>
  <c r="U1021" i="2"/>
  <c r="N1021" i="2"/>
  <c r="AA1021" i="2" s="1"/>
  <c r="L1021" i="2"/>
  <c r="I976" i="2"/>
  <c r="O976" i="2"/>
  <c r="M976" i="2"/>
  <c r="R976" i="2"/>
  <c r="J976" i="2"/>
  <c r="L976" i="2"/>
  <c r="H976" i="2"/>
  <c r="S976" i="2"/>
  <c r="K976" i="2"/>
  <c r="P976" i="2"/>
  <c r="U976" i="2"/>
  <c r="N976" i="2"/>
  <c r="AA976" i="2" s="1"/>
  <c r="Z976" i="2"/>
  <c r="C976" i="2"/>
  <c r="Q976" i="2"/>
  <c r="AE976" i="2" s="1"/>
  <c r="I867" i="2"/>
  <c r="P867" i="2"/>
  <c r="S867" i="2"/>
  <c r="H867" i="2"/>
  <c r="U867" i="2"/>
  <c r="M867" i="2"/>
  <c r="R867" i="2"/>
  <c r="C867" i="2"/>
  <c r="N867" i="2"/>
  <c r="O867" i="2"/>
  <c r="J867" i="2"/>
  <c r="L867" i="2"/>
  <c r="Q867" i="2"/>
  <c r="AE867" i="2" s="1"/>
  <c r="Z867" i="2"/>
  <c r="K867" i="2"/>
  <c r="I933" i="2"/>
  <c r="O933" i="2"/>
  <c r="Z933" i="2"/>
  <c r="R933" i="2"/>
  <c r="K933" i="2"/>
  <c r="H933" i="2"/>
  <c r="L933" i="2"/>
  <c r="M933" i="2"/>
  <c r="P933" i="2"/>
  <c r="N933" i="2"/>
  <c r="AA933" i="2" s="1"/>
  <c r="S933" i="2"/>
  <c r="J933" i="2"/>
  <c r="U933" i="2"/>
  <c r="Q933" i="2"/>
  <c r="AE933" i="2" s="1"/>
  <c r="C933" i="2"/>
  <c r="P507" i="2"/>
  <c r="O507" i="2"/>
  <c r="C507" i="2"/>
  <c r="U507" i="2"/>
  <c r="H507" i="2"/>
  <c r="Q507" i="2"/>
  <c r="J507" i="2"/>
  <c r="K507" i="2"/>
  <c r="M507" i="2"/>
  <c r="N507" i="2"/>
  <c r="L507" i="2"/>
  <c r="I742" i="2"/>
  <c r="L742" i="2"/>
  <c r="C742" i="2"/>
  <c r="P742" i="2"/>
  <c r="N742" i="2"/>
  <c r="AA742" i="2" s="1"/>
  <c r="O742" i="2"/>
  <c r="Q742" i="2"/>
  <c r="AE742" i="2" s="1"/>
  <c r="R742" i="2"/>
  <c r="U742" i="2"/>
  <c r="J742" i="2"/>
  <c r="Z742" i="2"/>
  <c r="K742" i="2"/>
  <c r="H742" i="2"/>
  <c r="S742" i="2"/>
  <c r="M742" i="2"/>
  <c r="O616" i="2"/>
  <c r="N616" i="2"/>
  <c r="L616" i="2"/>
  <c r="U616" i="2"/>
  <c r="J616" i="2"/>
  <c r="K616" i="2"/>
  <c r="H616" i="2"/>
  <c r="C616" i="2"/>
  <c r="M616" i="2"/>
  <c r="Q616" i="2"/>
  <c r="P616" i="2"/>
  <c r="I616" i="2"/>
  <c r="I706" i="2"/>
  <c r="C706" i="2"/>
  <c r="S706" i="2"/>
  <c r="O706" i="2"/>
  <c r="L706" i="2"/>
  <c r="R706" i="2"/>
  <c r="Q706" i="2"/>
  <c r="AE706" i="2" s="1"/>
  <c r="N706" i="2"/>
  <c r="P706" i="2"/>
  <c r="U706" i="2"/>
  <c r="K706" i="2"/>
  <c r="M706" i="2"/>
  <c r="Z706" i="2"/>
  <c r="H706" i="2"/>
  <c r="J706" i="2"/>
  <c r="I1003" i="2"/>
  <c r="K1003" i="2"/>
  <c r="Z1003" i="2"/>
  <c r="H1003" i="2"/>
  <c r="U1003" i="2"/>
  <c r="C1003" i="2"/>
  <c r="P1003" i="2"/>
  <c r="M1003" i="2"/>
  <c r="N1003" i="2"/>
  <c r="AA1003" i="2" s="1"/>
  <c r="S1003" i="2"/>
  <c r="R1003" i="2"/>
  <c r="O1003" i="2"/>
  <c r="Q1003" i="2"/>
  <c r="AE1003" i="2" s="1"/>
  <c r="L1003" i="2"/>
  <c r="J1003" i="2"/>
  <c r="I715" i="2"/>
  <c r="K715" i="2"/>
  <c r="P715" i="2"/>
  <c r="H715" i="2"/>
  <c r="Q715" i="2"/>
  <c r="AE715" i="2" s="1"/>
  <c r="R715" i="2"/>
  <c r="U715" i="2"/>
  <c r="C715" i="2"/>
  <c r="L715" i="2"/>
  <c r="O715" i="2"/>
  <c r="N715" i="2"/>
  <c r="S715" i="2"/>
  <c r="M715" i="2"/>
  <c r="J715" i="2"/>
  <c r="Z715" i="2"/>
  <c r="I926" i="2"/>
  <c r="Q926" i="2"/>
  <c r="AE926" i="2" s="1"/>
  <c r="M926" i="2"/>
  <c r="J926" i="2"/>
  <c r="U926" i="2"/>
  <c r="H926" i="2"/>
  <c r="C926" i="2"/>
  <c r="L926" i="2"/>
  <c r="R926" i="2"/>
  <c r="K926" i="2"/>
  <c r="N926" i="2"/>
  <c r="AA926" i="2" s="1"/>
  <c r="O926" i="2"/>
  <c r="P926" i="2"/>
  <c r="S926" i="2"/>
  <c r="Z926" i="2"/>
  <c r="I982" i="2"/>
  <c r="J982" i="2"/>
  <c r="M982" i="2"/>
  <c r="S982" i="2"/>
  <c r="P982" i="2"/>
  <c r="Z982" i="2"/>
  <c r="C982" i="2"/>
  <c r="L982" i="2"/>
  <c r="N982" i="2"/>
  <c r="AA982" i="2" s="1"/>
  <c r="U982" i="2"/>
  <c r="K982" i="2"/>
  <c r="Q982" i="2"/>
  <c r="AE982" i="2" s="1"/>
  <c r="O982" i="2"/>
  <c r="H982" i="2"/>
  <c r="R982" i="2"/>
  <c r="I876" i="2"/>
  <c r="L876" i="2"/>
  <c r="K876" i="2"/>
  <c r="Z876" i="2"/>
  <c r="H876" i="2"/>
  <c r="Q876" i="2"/>
  <c r="AE876" i="2" s="1"/>
  <c r="U876" i="2"/>
  <c r="N876" i="2"/>
  <c r="AA876" i="2" s="1"/>
  <c r="S876" i="2"/>
  <c r="P876" i="2"/>
  <c r="O876" i="2"/>
  <c r="R876" i="2"/>
  <c r="M876" i="2"/>
  <c r="C876" i="2"/>
  <c r="J876" i="2"/>
  <c r="R985" i="2"/>
  <c r="J985" i="2"/>
  <c r="H985" i="2"/>
  <c r="S985" i="2"/>
  <c r="L985" i="2"/>
  <c r="O985" i="2"/>
  <c r="C985" i="2"/>
  <c r="I985" i="2"/>
  <c r="Z985" i="2"/>
  <c r="U985" i="2"/>
  <c r="M985" i="2"/>
  <c r="K985" i="2"/>
  <c r="N985" i="2"/>
  <c r="AA985" i="2" s="1"/>
  <c r="Q985" i="2"/>
  <c r="AE985" i="2" s="1"/>
  <c r="P985" i="2"/>
  <c r="H1026" i="2"/>
  <c r="J1026" i="2"/>
  <c r="N1026" i="2"/>
  <c r="AA1026" i="2" s="1"/>
  <c r="R1026" i="2"/>
  <c r="C1026" i="2"/>
  <c r="Z1026" i="2"/>
  <c r="U1026" i="2"/>
  <c r="I1026" i="2"/>
  <c r="P1026" i="2"/>
  <c r="K1026" i="2"/>
  <c r="S1026" i="2"/>
  <c r="L1026" i="2"/>
  <c r="Q1026" i="2"/>
  <c r="AE1026" i="2" s="1"/>
  <c r="O1026" i="2"/>
  <c r="M1026" i="2"/>
  <c r="U920" i="2"/>
  <c r="H920" i="2"/>
  <c r="N920" i="2"/>
  <c r="AA920" i="2" s="1"/>
  <c r="J920" i="2"/>
  <c r="S920" i="2"/>
  <c r="P920" i="2"/>
  <c r="R920" i="2"/>
  <c r="I920" i="2"/>
  <c r="M920" i="2"/>
  <c r="L920" i="2"/>
  <c r="C920" i="2"/>
  <c r="Z920" i="2"/>
  <c r="Q920" i="2"/>
  <c r="AE920" i="2" s="1"/>
  <c r="O920" i="2"/>
  <c r="K920" i="2"/>
  <c r="U575" i="2"/>
  <c r="M575" i="2"/>
  <c r="C575" i="2"/>
  <c r="N575" i="2"/>
  <c r="P575" i="2"/>
  <c r="J575" i="2"/>
  <c r="O575" i="2"/>
  <c r="K575" i="2"/>
  <c r="Q575" i="2"/>
  <c r="L575" i="2"/>
  <c r="H575" i="2"/>
  <c r="P1044" i="2"/>
  <c r="Z1044" i="2"/>
  <c r="M1044" i="2"/>
  <c r="R1044" i="2"/>
  <c r="L1044" i="2"/>
  <c r="S1044" i="2"/>
  <c r="C1044" i="2"/>
  <c r="I1044" i="2"/>
  <c r="U1044" i="2"/>
  <c r="N1044" i="2"/>
  <c r="AA1044" i="2" s="1"/>
  <c r="O1044" i="2"/>
  <c r="Q1044" i="2"/>
  <c r="AE1044" i="2" s="1"/>
  <c r="K1044" i="2"/>
  <c r="J1044" i="2"/>
  <c r="H1044" i="2"/>
  <c r="C743" i="2"/>
  <c r="M743" i="2"/>
  <c r="O743" i="2"/>
  <c r="Z743" i="2"/>
  <c r="K743" i="2"/>
  <c r="U743" i="2"/>
  <c r="N743" i="2"/>
  <c r="AA743" i="2" s="1"/>
  <c r="I743" i="2"/>
  <c r="Q743" i="2"/>
  <c r="AE743" i="2" s="1"/>
  <c r="H743" i="2"/>
  <c r="J743" i="2"/>
  <c r="R743" i="2"/>
  <c r="P743" i="2"/>
  <c r="L743" i="2"/>
  <c r="S743" i="2"/>
  <c r="U801" i="2"/>
  <c r="M801" i="2"/>
  <c r="R801" i="2"/>
  <c r="P801" i="2"/>
  <c r="K801" i="2"/>
  <c r="L801" i="2"/>
  <c r="Q801" i="2"/>
  <c r="AE801" i="2" s="1"/>
  <c r="I801" i="2"/>
  <c r="H801" i="2"/>
  <c r="C801" i="2"/>
  <c r="N801" i="2"/>
  <c r="S801" i="2"/>
  <c r="J801" i="2"/>
  <c r="O801" i="2"/>
  <c r="Z801" i="2"/>
  <c r="K842" i="2"/>
  <c r="C842" i="2"/>
  <c r="N842" i="2"/>
  <c r="Z842" i="2"/>
  <c r="H842" i="2"/>
  <c r="L842" i="2"/>
  <c r="U842" i="2"/>
  <c r="I842" i="2"/>
  <c r="S842" i="2"/>
  <c r="Q842" i="2"/>
  <c r="AE842" i="2" s="1"/>
  <c r="P842" i="2"/>
  <c r="M842" i="2"/>
  <c r="O842" i="2"/>
  <c r="R842" i="2"/>
  <c r="J842" i="2"/>
  <c r="O716" i="2"/>
  <c r="J716" i="2"/>
  <c r="L716" i="2"/>
  <c r="K716" i="2"/>
  <c r="S716" i="2"/>
  <c r="C716" i="2"/>
  <c r="M716" i="2"/>
  <c r="I716" i="2"/>
  <c r="U716" i="2"/>
  <c r="N716" i="2"/>
  <c r="P716" i="2"/>
  <c r="Z716" i="2"/>
  <c r="Q716" i="2"/>
  <c r="AE716" i="2" s="1"/>
  <c r="R716" i="2"/>
  <c r="H716" i="2"/>
  <c r="I949" i="2"/>
  <c r="U949" i="2"/>
  <c r="R949" i="2"/>
  <c r="C949" i="2"/>
  <c r="J949" i="2"/>
  <c r="P949" i="2"/>
  <c r="S949" i="2"/>
  <c r="O949" i="2"/>
  <c r="H949" i="2"/>
  <c r="L949" i="2"/>
  <c r="N949" i="2"/>
  <c r="AA949" i="2" s="1"/>
  <c r="Q949" i="2"/>
  <c r="AE949" i="2" s="1"/>
  <c r="M949" i="2"/>
  <c r="Z949" i="2"/>
  <c r="K949" i="2"/>
  <c r="I708" i="2"/>
  <c r="J708" i="2"/>
  <c r="O708" i="2"/>
  <c r="H708" i="2"/>
  <c r="R708" i="2"/>
  <c r="M708" i="2"/>
  <c r="C708" i="2"/>
  <c r="Z708" i="2"/>
  <c r="K708" i="2"/>
  <c r="U708" i="2"/>
  <c r="Q708" i="2"/>
  <c r="AE708" i="2" s="1"/>
  <c r="L708" i="2"/>
  <c r="N708" i="2"/>
  <c r="AA708" i="2" s="1"/>
  <c r="P708" i="2"/>
  <c r="S708" i="2"/>
  <c r="I752" i="2"/>
  <c r="Q752" i="2"/>
  <c r="AE752" i="2" s="1"/>
  <c r="S752" i="2"/>
  <c r="O752" i="2"/>
  <c r="J752" i="2"/>
  <c r="H752" i="2"/>
  <c r="K752" i="2"/>
  <c r="R752" i="2"/>
  <c r="P752" i="2"/>
  <c r="Z752" i="2"/>
  <c r="U752" i="2"/>
  <c r="L752" i="2"/>
  <c r="M752" i="2"/>
  <c r="C752" i="2"/>
  <c r="N752" i="2"/>
  <c r="J1038" i="2"/>
  <c r="O1038" i="2"/>
  <c r="U1038" i="2"/>
  <c r="Q1038" i="2"/>
  <c r="AE1038" i="2" s="1"/>
  <c r="Z1038" i="2"/>
  <c r="R1038" i="2"/>
  <c r="C1038" i="2"/>
  <c r="I1038" i="2"/>
  <c r="P1038" i="2"/>
  <c r="S1038" i="2"/>
  <c r="N1038" i="2"/>
  <c r="AA1038" i="2" s="1"/>
  <c r="M1038" i="2"/>
  <c r="L1038" i="2"/>
  <c r="K1038" i="2"/>
  <c r="H1038" i="2"/>
  <c r="L932" i="2"/>
  <c r="O932" i="2"/>
  <c r="R932" i="2"/>
  <c r="S932" i="2"/>
  <c r="Q932" i="2"/>
  <c r="AE932" i="2" s="1"/>
  <c r="N932" i="2"/>
  <c r="AA932" i="2" s="1"/>
  <c r="C932" i="2"/>
  <c r="I932" i="2"/>
  <c r="J932" i="2"/>
  <c r="P932" i="2"/>
  <c r="Z932" i="2"/>
  <c r="K932" i="2"/>
  <c r="H932" i="2"/>
  <c r="M932" i="2"/>
  <c r="U932" i="2"/>
  <c r="C823" i="2"/>
  <c r="M823" i="2"/>
  <c r="R823" i="2"/>
  <c r="K823" i="2"/>
  <c r="J823" i="2"/>
  <c r="Q823" i="2"/>
  <c r="AE823" i="2" s="1"/>
  <c r="P823" i="2"/>
  <c r="I823" i="2"/>
  <c r="S823" i="2"/>
  <c r="Z823" i="2"/>
  <c r="L823" i="2"/>
  <c r="H823" i="2"/>
  <c r="U823" i="2"/>
  <c r="N823" i="2"/>
  <c r="AA823" i="2" s="1"/>
  <c r="O823" i="2"/>
  <c r="S881" i="2"/>
  <c r="Q881" i="2"/>
  <c r="AE881" i="2" s="1"/>
  <c r="P881" i="2"/>
  <c r="J881" i="2"/>
  <c r="L881" i="2"/>
  <c r="O881" i="2"/>
  <c r="M881" i="2"/>
  <c r="I881" i="2"/>
  <c r="C881" i="2"/>
  <c r="R881" i="2"/>
  <c r="K881" i="2"/>
  <c r="N881" i="2"/>
  <c r="AA881" i="2" s="1"/>
  <c r="H881" i="2"/>
  <c r="U881" i="2"/>
  <c r="Z881" i="2"/>
  <c r="Z922" i="2"/>
  <c r="L922" i="2"/>
  <c r="R922" i="2"/>
  <c r="M922" i="2"/>
  <c r="O922" i="2"/>
  <c r="P922" i="2"/>
  <c r="H922" i="2"/>
  <c r="I922" i="2"/>
  <c r="C922" i="2"/>
  <c r="N922" i="2"/>
  <c r="AA922" i="2" s="1"/>
  <c r="Q922" i="2"/>
  <c r="AE922" i="2" s="1"/>
  <c r="J922" i="2"/>
  <c r="K922" i="2"/>
  <c r="U922" i="2"/>
  <c r="S922" i="2"/>
  <c r="S816" i="2"/>
  <c r="J816" i="2"/>
  <c r="U816" i="2"/>
  <c r="C816" i="2"/>
  <c r="M816" i="2"/>
  <c r="L816" i="2"/>
  <c r="R816" i="2"/>
  <c r="I816" i="2"/>
  <c r="P816" i="2"/>
  <c r="O816" i="2"/>
  <c r="Q816" i="2"/>
  <c r="AE816" i="2" s="1"/>
  <c r="H816" i="2"/>
  <c r="K816" i="2"/>
  <c r="Z816" i="2"/>
  <c r="N816" i="2"/>
  <c r="L707" i="2"/>
  <c r="H707" i="2"/>
  <c r="Q707" i="2"/>
  <c r="AE707" i="2" s="1"/>
  <c r="U707" i="2"/>
  <c r="C707" i="2"/>
  <c r="Z707" i="2"/>
  <c r="O707" i="2"/>
  <c r="I707" i="2"/>
  <c r="M707" i="2"/>
  <c r="S707" i="2"/>
  <c r="K707" i="2"/>
  <c r="N707" i="2"/>
  <c r="J707" i="2"/>
  <c r="P707" i="2"/>
  <c r="R707" i="2"/>
  <c r="R773" i="2"/>
  <c r="N773" i="2"/>
  <c r="AA773" i="2" s="1"/>
  <c r="O773" i="2"/>
  <c r="Z773" i="2"/>
  <c r="C773" i="2"/>
  <c r="J773" i="2"/>
  <c r="L773" i="2"/>
  <c r="I773" i="2"/>
  <c r="M773" i="2"/>
  <c r="P773" i="2"/>
  <c r="U773" i="2"/>
  <c r="K773" i="2"/>
  <c r="Q773" i="2"/>
  <c r="AE773" i="2" s="1"/>
  <c r="H773" i="2"/>
  <c r="S773" i="2"/>
  <c r="O188" i="2"/>
  <c r="Z188" i="2"/>
  <c r="K188" i="2"/>
  <c r="J188" i="2"/>
  <c r="S188" i="2"/>
  <c r="P188" i="2"/>
  <c r="Q188" i="2"/>
  <c r="AE188" i="2" s="1"/>
  <c r="I188" i="2"/>
  <c r="H188" i="2"/>
  <c r="C188" i="2"/>
  <c r="U188" i="2"/>
  <c r="R188" i="2"/>
  <c r="N188" i="2"/>
  <c r="L188" i="2"/>
  <c r="M188" i="2"/>
  <c r="M138" i="2"/>
  <c r="J138" i="2"/>
  <c r="L138" i="2"/>
  <c r="C138" i="2"/>
  <c r="K138" i="2"/>
  <c r="Q138" i="2"/>
  <c r="O138" i="2"/>
  <c r="N138" i="2"/>
  <c r="P138" i="2"/>
  <c r="U138" i="2"/>
  <c r="H138" i="2"/>
  <c r="O399" i="2"/>
  <c r="M399" i="2"/>
  <c r="J399" i="2"/>
  <c r="C399" i="2"/>
  <c r="H399" i="2"/>
  <c r="N399" i="2"/>
  <c r="L399" i="2"/>
  <c r="P399" i="2"/>
  <c r="K399" i="2"/>
  <c r="Q399" i="2"/>
  <c r="U399" i="2"/>
  <c r="M461" i="2"/>
  <c r="K461" i="2"/>
  <c r="J461" i="2"/>
  <c r="N461" i="2"/>
  <c r="AA461" i="2" s="1"/>
  <c r="Z461" i="2"/>
  <c r="Q461" i="2"/>
  <c r="AE461" i="2" s="1"/>
  <c r="R461" i="2"/>
  <c r="I461" i="2"/>
  <c r="C461" i="2"/>
  <c r="O461" i="2"/>
  <c r="H461" i="2"/>
  <c r="P461" i="2"/>
  <c r="L461" i="2"/>
  <c r="S461" i="2"/>
  <c r="U461" i="2"/>
  <c r="Z390" i="2"/>
  <c r="N390" i="2"/>
  <c r="AA390" i="2" s="1"/>
  <c r="Q390" i="2"/>
  <c r="AE390" i="2" s="1"/>
  <c r="H390" i="2"/>
  <c r="P390" i="2"/>
  <c r="S390" i="2"/>
  <c r="R390" i="2"/>
  <c r="I390" i="2"/>
  <c r="U390" i="2"/>
  <c r="K390" i="2"/>
  <c r="O390" i="2"/>
  <c r="J390" i="2"/>
  <c r="M390" i="2"/>
  <c r="C390" i="2"/>
  <c r="L390" i="2"/>
  <c r="P111" i="2"/>
  <c r="U111" i="2"/>
  <c r="K111" i="2"/>
  <c r="Q111" i="2"/>
  <c r="J111" i="2"/>
  <c r="H111" i="2"/>
  <c r="L111" i="2"/>
  <c r="O111" i="2"/>
  <c r="N111" i="2"/>
  <c r="C111" i="2"/>
  <c r="M111" i="2"/>
  <c r="Q124" i="2"/>
  <c r="P124" i="2"/>
  <c r="H124" i="2"/>
  <c r="M124" i="2"/>
  <c r="O124" i="2"/>
  <c r="L124" i="2"/>
  <c r="J124" i="2"/>
  <c r="C124" i="2"/>
  <c r="N124" i="2"/>
  <c r="U124" i="2"/>
  <c r="K124" i="2"/>
  <c r="S265" i="2"/>
  <c r="K265" i="2"/>
  <c r="R265" i="2"/>
  <c r="J265" i="2"/>
  <c r="L265" i="2"/>
  <c r="U265" i="2"/>
  <c r="Q265" i="2"/>
  <c r="AE265" i="2" s="1"/>
  <c r="I265" i="2"/>
  <c r="O265" i="2"/>
  <c r="C265" i="2"/>
  <c r="N265" i="2"/>
  <c r="M265" i="2"/>
  <c r="H265" i="2"/>
  <c r="Z265" i="2"/>
  <c r="P265" i="2"/>
  <c r="P158" i="2"/>
  <c r="R158" i="2"/>
  <c r="L158" i="2"/>
  <c r="H158" i="2"/>
  <c r="Z158" i="2"/>
  <c r="U158" i="2"/>
  <c r="Q158" i="2"/>
  <c r="AE158" i="2" s="1"/>
  <c r="I158" i="2"/>
  <c r="S158" i="2"/>
  <c r="C158" i="2"/>
  <c r="O158" i="2"/>
  <c r="J158" i="2"/>
  <c r="N158" i="2"/>
  <c r="AA158" i="2" s="1"/>
  <c r="M158" i="2"/>
  <c r="K158" i="2"/>
  <c r="M380" i="2"/>
  <c r="R380" i="2"/>
  <c r="C380" i="2"/>
  <c r="J380" i="2"/>
  <c r="K380" i="2"/>
  <c r="H380" i="2"/>
  <c r="Z380" i="2"/>
  <c r="I380" i="2"/>
  <c r="P380" i="2"/>
  <c r="Q380" i="2"/>
  <c r="AE380" i="2" s="1"/>
  <c r="U380" i="2"/>
  <c r="N380" i="2"/>
  <c r="O380" i="2"/>
  <c r="S380" i="2"/>
  <c r="L380" i="2"/>
  <c r="I192" i="2"/>
  <c r="H192" i="2"/>
  <c r="L192" i="2"/>
  <c r="Z192" i="2"/>
  <c r="Q192" i="2"/>
  <c r="AE192" i="2" s="1"/>
  <c r="O192" i="2"/>
  <c r="M192" i="2"/>
  <c r="P192" i="2"/>
  <c r="C192" i="2"/>
  <c r="R192" i="2"/>
  <c r="S192" i="2" s="1"/>
  <c r="J192" i="2"/>
  <c r="K192" i="2"/>
  <c r="U192" i="2"/>
  <c r="N192" i="2"/>
  <c r="I950" i="2"/>
  <c r="Q950" i="2"/>
  <c r="AE950" i="2" s="1"/>
  <c r="Z950" i="2"/>
  <c r="R950" i="2"/>
  <c r="P950" i="2"/>
  <c r="U950" i="2"/>
  <c r="N950" i="2"/>
  <c r="AA950" i="2" s="1"/>
  <c r="M950" i="2"/>
  <c r="J950" i="2"/>
  <c r="K950" i="2"/>
  <c r="S950" i="2"/>
  <c r="L950" i="2"/>
  <c r="O950" i="2"/>
  <c r="C950" i="2"/>
  <c r="H950" i="2"/>
  <c r="I844" i="2"/>
  <c r="L844" i="2"/>
  <c r="M844" i="2"/>
  <c r="R844" i="2"/>
  <c r="P844" i="2"/>
  <c r="O844" i="2"/>
  <c r="J844" i="2"/>
  <c r="N844" i="2"/>
  <c r="AA844" i="2" s="1"/>
  <c r="Z844" i="2"/>
  <c r="H844" i="2"/>
  <c r="Q844" i="2"/>
  <c r="AE844" i="2" s="1"/>
  <c r="S844" i="2"/>
  <c r="K844" i="2"/>
  <c r="U844" i="2"/>
  <c r="C844" i="2"/>
  <c r="I735" i="2"/>
  <c r="J735" i="2"/>
  <c r="L735" i="2"/>
  <c r="K735" i="2"/>
  <c r="N735" i="2"/>
  <c r="M735" i="2"/>
  <c r="R735" i="2"/>
  <c r="P735" i="2"/>
  <c r="C735" i="2"/>
  <c r="Q735" i="2"/>
  <c r="AE735" i="2" s="1"/>
  <c r="U735" i="2"/>
  <c r="O735" i="2"/>
  <c r="H735" i="2"/>
  <c r="Z735" i="2"/>
  <c r="S735" i="2"/>
  <c r="I825" i="2"/>
  <c r="S825" i="2"/>
  <c r="K825" i="2"/>
  <c r="Z825" i="2"/>
  <c r="L825" i="2"/>
  <c r="O825" i="2"/>
  <c r="P825" i="2"/>
  <c r="M825" i="2"/>
  <c r="R825" i="2"/>
  <c r="U825" i="2"/>
  <c r="H825" i="2"/>
  <c r="J825" i="2"/>
  <c r="Q825" i="2"/>
  <c r="AE825" i="2" s="1"/>
  <c r="N825" i="2"/>
  <c r="C825" i="2"/>
  <c r="I866" i="2"/>
  <c r="K866" i="2"/>
  <c r="Q866" i="2"/>
  <c r="AE866" i="2" s="1"/>
  <c r="N866" i="2"/>
  <c r="AA866" i="2" s="1"/>
  <c r="C866" i="2"/>
  <c r="O866" i="2"/>
  <c r="P866" i="2"/>
  <c r="M866" i="2"/>
  <c r="R866" i="2"/>
  <c r="J866" i="2"/>
  <c r="H866" i="2"/>
  <c r="L866" i="2"/>
  <c r="U866" i="2"/>
  <c r="Z866" i="2"/>
  <c r="S866" i="2"/>
  <c r="I732" i="2"/>
  <c r="K732" i="2"/>
  <c r="U732" i="2"/>
  <c r="R732" i="2"/>
  <c r="M732" i="2"/>
  <c r="N732" i="2"/>
  <c r="J732" i="2"/>
  <c r="Q732" i="2"/>
  <c r="AE732" i="2" s="1"/>
  <c r="L732" i="2"/>
  <c r="C732" i="2"/>
  <c r="Z732" i="2"/>
  <c r="S732" i="2"/>
  <c r="O732" i="2"/>
  <c r="P732" i="2"/>
  <c r="H732" i="2"/>
  <c r="I685" i="2"/>
  <c r="O685" i="2"/>
  <c r="N685" i="2"/>
  <c r="M685" i="2"/>
  <c r="K685" i="2"/>
  <c r="J685" i="2"/>
  <c r="H685" i="2"/>
  <c r="S685" i="2"/>
  <c r="Z685" i="2"/>
  <c r="P685" i="2"/>
  <c r="R685" i="2"/>
  <c r="Q685" i="2"/>
  <c r="AE685" i="2" s="1"/>
  <c r="C685" i="2"/>
  <c r="L685" i="2"/>
  <c r="U685" i="2"/>
  <c r="I704" i="2"/>
  <c r="M704" i="2"/>
  <c r="C704" i="2"/>
  <c r="P704" i="2"/>
  <c r="R704" i="2"/>
  <c r="S704" i="2"/>
  <c r="U704" i="2"/>
  <c r="N704" i="2"/>
  <c r="AA704" i="2" s="1"/>
  <c r="H704" i="2"/>
  <c r="Q704" i="2"/>
  <c r="AE704" i="2" s="1"/>
  <c r="L704" i="2"/>
  <c r="K704" i="2"/>
  <c r="Z704" i="2"/>
  <c r="O704" i="2"/>
  <c r="J704" i="2"/>
  <c r="I744" i="2"/>
  <c r="N744" i="2"/>
  <c r="AA744" i="2" s="1"/>
  <c r="U744" i="2"/>
  <c r="H744" i="2"/>
  <c r="Z744" i="2"/>
  <c r="L744" i="2"/>
  <c r="M744" i="2"/>
  <c r="S744" i="2"/>
  <c r="Q744" i="2"/>
  <c r="AE744" i="2" s="1"/>
  <c r="J744" i="2"/>
  <c r="K744" i="2"/>
  <c r="R744" i="2"/>
  <c r="O744" i="2"/>
  <c r="C744" i="2"/>
  <c r="P744" i="2"/>
  <c r="I641" i="2"/>
  <c r="C641" i="2"/>
  <c r="U641" i="2"/>
  <c r="L641" i="2"/>
  <c r="O641" i="2"/>
  <c r="P641" i="2"/>
  <c r="R641" i="2"/>
  <c r="K641" i="2"/>
  <c r="M641" i="2"/>
  <c r="Q641" i="2"/>
  <c r="AE641" i="2" s="1"/>
  <c r="S641" i="2"/>
  <c r="J641" i="2"/>
  <c r="N641" i="2"/>
  <c r="AA641" i="2" s="1"/>
  <c r="Z641" i="2"/>
  <c r="H641" i="2"/>
  <c r="I1027" i="2"/>
  <c r="R1027" i="2"/>
  <c r="C1027" i="2"/>
  <c r="O1027" i="2"/>
  <c r="J1027" i="2"/>
  <c r="H1027" i="2"/>
  <c r="P1027" i="2"/>
  <c r="L1027" i="2"/>
  <c r="S1027" i="2"/>
  <c r="N1027" i="2"/>
  <c r="AA1027" i="2" s="1"/>
  <c r="Z1027" i="2"/>
  <c r="K1027" i="2"/>
  <c r="U1027" i="2"/>
  <c r="Q1027" i="2"/>
  <c r="AE1027" i="2" s="1"/>
  <c r="M1027" i="2"/>
  <c r="I979" i="2"/>
  <c r="J979" i="2"/>
  <c r="H979" i="2"/>
  <c r="P979" i="2"/>
  <c r="M979" i="2"/>
  <c r="N979" i="2"/>
  <c r="AA979" i="2" s="1"/>
  <c r="L979" i="2"/>
  <c r="O979" i="2"/>
  <c r="U979" i="2"/>
  <c r="Z979" i="2"/>
  <c r="K979" i="2"/>
  <c r="C979" i="2"/>
  <c r="R979" i="2"/>
  <c r="S979" i="2"/>
  <c r="Q979" i="2"/>
  <c r="AE979" i="2" s="1"/>
  <c r="C789" i="2"/>
  <c r="Z789" i="2"/>
  <c r="S789" i="2"/>
  <c r="P789" i="2"/>
  <c r="J789" i="2"/>
  <c r="N789" i="2"/>
  <c r="AA789" i="2" s="1"/>
  <c r="L789" i="2"/>
  <c r="I789" i="2"/>
  <c r="Q789" i="2"/>
  <c r="AE789" i="2" s="1"/>
  <c r="R789" i="2"/>
  <c r="H789" i="2"/>
  <c r="O789" i="2"/>
  <c r="K789" i="2"/>
  <c r="M789" i="2"/>
  <c r="U789" i="2"/>
  <c r="P955" i="2"/>
  <c r="Q955" i="2"/>
  <c r="AE955" i="2" s="1"/>
  <c r="R955" i="2"/>
  <c r="N955" i="2"/>
  <c r="AA955" i="2" s="1"/>
  <c r="K955" i="2"/>
  <c r="S955" i="2"/>
  <c r="U955" i="2"/>
  <c r="I955" i="2"/>
  <c r="C955" i="2"/>
  <c r="L955" i="2"/>
  <c r="O955" i="2"/>
  <c r="H955" i="2"/>
  <c r="J955" i="2"/>
  <c r="M955" i="2"/>
  <c r="Z955" i="2"/>
  <c r="O989" i="2"/>
  <c r="Z989" i="2"/>
  <c r="M989" i="2"/>
  <c r="Q989" i="2"/>
  <c r="AE989" i="2" s="1"/>
  <c r="K989" i="2"/>
  <c r="N989" i="2"/>
  <c r="AA989" i="2" s="1"/>
  <c r="L989" i="2"/>
  <c r="I989" i="2"/>
  <c r="J989" i="2"/>
  <c r="R989" i="2"/>
  <c r="P989" i="2"/>
  <c r="C989" i="2"/>
  <c r="S989" i="2"/>
  <c r="H989" i="2"/>
  <c r="U989" i="2"/>
  <c r="Z558" i="2"/>
  <c r="L558" i="2"/>
  <c r="O558" i="2"/>
  <c r="Q558" i="2"/>
  <c r="AE558" i="2" s="1"/>
  <c r="P558" i="2"/>
  <c r="H558" i="2"/>
  <c r="U558" i="2"/>
  <c r="I558" i="2"/>
  <c r="N558" i="2"/>
  <c r="AA558" i="2" s="1"/>
  <c r="S558" i="2"/>
  <c r="J558" i="2"/>
  <c r="C558" i="2"/>
  <c r="M558" i="2"/>
  <c r="R558" i="2"/>
  <c r="K558" i="2"/>
  <c r="C1028" i="2"/>
  <c r="O1028" i="2"/>
  <c r="U1028" i="2"/>
  <c r="R1028" i="2"/>
  <c r="M1028" i="2"/>
  <c r="K1028" i="2"/>
  <c r="N1028" i="2"/>
  <c r="AA1028" i="2" s="1"/>
  <c r="I1028" i="2"/>
  <c r="H1028" i="2"/>
  <c r="P1028" i="2"/>
  <c r="L1028" i="2"/>
  <c r="Z1028" i="2"/>
  <c r="Q1028" i="2"/>
  <c r="AE1028" i="2" s="1"/>
  <c r="S1028" i="2"/>
  <c r="J1028" i="2"/>
  <c r="Q919" i="2"/>
  <c r="AE919" i="2" s="1"/>
  <c r="N919" i="2"/>
  <c r="AA919" i="2" s="1"/>
  <c r="J919" i="2"/>
  <c r="K919" i="2"/>
  <c r="P919" i="2"/>
  <c r="L919" i="2"/>
  <c r="M919" i="2"/>
  <c r="I919" i="2"/>
  <c r="H919" i="2"/>
  <c r="O919" i="2"/>
  <c r="S919" i="2"/>
  <c r="U919" i="2"/>
  <c r="Z919" i="2"/>
  <c r="C919" i="2"/>
  <c r="R919" i="2"/>
  <c r="O977" i="2"/>
  <c r="H977" i="2"/>
  <c r="Q977" i="2"/>
  <c r="AE977" i="2" s="1"/>
  <c r="U977" i="2"/>
  <c r="Z977" i="2"/>
  <c r="L977" i="2"/>
  <c r="S977" i="2"/>
  <c r="I977" i="2"/>
  <c r="R977" i="2"/>
  <c r="C977" i="2"/>
  <c r="J977" i="2"/>
  <c r="N977" i="2"/>
  <c r="AA977" i="2" s="1"/>
  <c r="P977" i="2"/>
  <c r="K977" i="2"/>
  <c r="M977" i="2"/>
  <c r="Q1018" i="2"/>
  <c r="AE1018" i="2" s="1"/>
  <c r="Z1018" i="2"/>
  <c r="J1018" i="2"/>
  <c r="O1018" i="2"/>
  <c r="N1018" i="2"/>
  <c r="AA1018" i="2" s="1"/>
  <c r="L1018" i="2"/>
  <c r="M1018" i="2"/>
  <c r="I1018" i="2"/>
  <c r="U1018" i="2"/>
  <c r="H1018" i="2"/>
  <c r="R1018" i="2"/>
  <c r="K1018" i="2"/>
  <c r="S1018" i="2"/>
  <c r="P1018" i="2"/>
  <c r="C1018" i="2"/>
  <c r="M912" i="2"/>
  <c r="H912" i="2"/>
  <c r="K912" i="2"/>
  <c r="P912" i="2"/>
  <c r="U912" i="2"/>
  <c r="Z912" i="2"/>
  <c r="J912" i="2"/>
  <c r="I912" i="2"/>
  <c r="Q912" i="2"/>
  <c r="AE912" i="2" s="1"/>
  <c r="C912" i="2"/>
  <c r="N912" i="2"/>
  <c r="AA912" i="2" s="1"/>
  <c r="L912" i="2"/>
  <c r="O912" i="2"/>
  <c r="S912" i="2"/>
  <c r="R912" i="2"/>
  <c r="I710" i="2"/>
  <c r="S710" i="2"/>
  <c r="K710" i="2"/>
  <c r="N710" i="2"/>
  <c r="H710" i="2"/>
  <c r="U710" i="2"/>
  <c r="O710" i="2"/>
  <c r="M710" i="2"/>
  <c r="R710" i="2"/>
  <c r="P710" i="2"/>
  <c r="L710" i="2"/>
  <c r="C710" i="2"/>
  <c r="J710" i="2"/>
  <c r="Q710" i="2"/>
  <c r="AE710" i="2" s="1"/>
  <c r="Z710" i="2"/>
  <c r="I613" i="2"/>
  <c r="Q613" i="2"/>
  <c r="AE613" i="2" s="1"/>
  <c r="U613" i="2"/>
  <c r="O613" i="2"/>
  <c r="S613" i="2"/>
  <c r="H613" i="2"/>
  <c r="M613" i="2"/>
  <c r="J613" i="2"/>
  <c r="R613" i="2"/>
  <c r="K613" i="2"/>
  <c r="Z613" i="2"/>
  <c r="L613" i="2"/>
  <c r="P613" i="2"/>
  <c r="N613" i="2"/>
  <c r="AA613" i="2" s="1"/>
  <c r="C613" i="2"/>
  <c r="I806" i="2"/>
  <c r="Z806" i="2"/>
  <c r="H806" i="2"/>
  <c r="C806" i="2"/>
  <c r="U806" i="2"/>
  <c r="K806" i="2"/>
  <c r="L806" i="2"/>
  <c r="N806" i="2"/>
  <c r="AA806" i="2" s="1"/>
  <c r="J806" i="2"/>
  <c r="S806" i="2"/>
  <c r="M806" i="2"/>
  <c r="R806" i="2"/>
  <c r="Q806" i="2"/>
  <c r="AE806" i="2" s="1"/>
  <c r="O806" i="2"/>
  <c r="P806" i="2"/>
  <c r="I680" i="2"/>
  <c r="N680" i="2"/>
  <c r="AA680" i="2" s="1"/>
  <c r="S680" i="2"/>
  <c r="Q680" i="2"/>
  <c r="AE680" i="2" s="1"/>
  <c r="H680" i="2"/>
  <c r="M680" i="2"/>
  <c r="O680" i="2"/>
  <c r="P680" i="2"/>
  <c r="J680" i="2"/>
  <c r="Z680" i="2"/>
  <c r="R680" i="2"/>
  <c r="K680" i="2"/>
  <c r="C680" i="2"/>
  <c r="U680" i="2"/>
  <c r="L680" i="2"/>
  <c r="I591" i="2"/>
  <c r="U591" i="2"/>
  <c r="Z591" i="2"/>
  <c r="J591" i="2"/>
  <c r="S591" i="2"/>
  <c r="N591" i="2"/>
  <c r="Q591" i="2"/>
  <c r="AE591" i="2" s="1"/>
  <c r="H591" i="2"/>
  <c r="M591" i="2"/>
  <c r="C591" i="2"/>
  <c r="R591" i="2"/>
  <c r="O591" i="2"/>
  <c r="L591" i="2"/>
  <c r="P591" i="2"/>
  <c r="K591" i="2"/>
  <c r="I681" i="2"/>
  <c r="U681" i="2"/>
  <c r="H681" i="2"/>
  <c r="O681" i="2"/>
  <c r="L681" i="2"/>
  <c r="Q681" i="2"/>
  <c r="AE681" i="2" s="1"/>
  <c r="M681" i="2"/>
  <c r="C681" i="2"/>
  <c r="S681" i="2"/>
  <c r="J681" i="2"/>
  <c r="P681" i="2"/>
  <c r="R681" i="2"/>
  <c r="K681" i="2"/>
  <c r="N681" i="2"/>
  <c r="Z681" i="2"/>
  <c r="I722" i="2"/>
  <c r="C722" i="2"/>
  <c r="S722" i="2"/>
  <c r="Z722" i="2"/>
  <c r="M722" i="2"/>
  <c r="P722" i="2"/>
  <c r="J722" i="2"/>
  <c r="N722" i="2"/>
  <c r="R722" i="2"/>
  <c r="O722" i="2"/>
  <c r="H722" i="2"/>
  <c r="K722" i="2"/>
  <c r="Q722" i="2"/>
  <c r="AE722" i="2" s="1"/>
  <c r="L722" i="2"/>
  <c r="U722" i="2"/>
  <c r="I843" i="2"/>
  <c r="L843" i="2"/>
  <c r="U843" i="2"/>
  <c r="S843" i="2"/>
  <c r="K843" i="2"/>
  <c r="M843" i="2"/>
  <c r="H843" i="2"/>
  <c r="O843" i="2"/>
  <c r="R843" i="2"/>
  <c r="C843" i="2"/>
  <c r="Z843" i="2"/>
  <c r="J843" i="2"/>
  <c r="Q843" i="2"/>
  <c r="AE843" i="2" s="1"/>
  <c r="N843" i="2"/>
  <c r="P843" i="2"/>
  <c r="I1054" i="2"/>
  <c r="C1054" i="2"/>
  <c r="H1054" i="2"/>
  <c r="L1054" i="2"/>
  <c r="Q1054" i="2"/>
  <c r="AE1054" i="2" s="1"/>
  <c r="N1054" i="2"/>
  <c r="AA1054" i="2" s="1"/>
  <c r="Z1054" i="2"/>
  <c r="M1054" i="2"/>
  <c r="O1054" i="2"/>
  <c r="U1054" i="2"/>
  <c r="J1054" i="2"/>
  <c r="K1054" i="2"/>
  <c r="S1054" i="2"/>
  <c r="P1054" i="2"/>
  <c r="R1054" i="2"/>
  <c r="I1046" i="2"/>
  <c r="P1046" i="2"/>
  <c r="U1046" i="2"/>
  <c r="M1046" i="2"/>
  <c r="H1046" i="2"/>
  <c r="O1046" i="2"/>
  <c r="K1046" i="2"/>
  <c r="R1046" i="2"/>
  <c r="S1046" i="2"/>
  <c r="L1046" i="2"/>
  <c r="J1046" i="2"/>
  <c r="Z1046" i="2"/>
  <c r="Q1046" i="2"/>
  <c r="AE1046" i="2" s="1"/>
  <c r="C1046" i="2"/>
  <c r="N1046" i="2"/>
  <c r="AA1046" i="2" s="1"/>
  <c r="I940" i="2"/>
  <c r="Q940" i="2"/>
  <c r="AE940" i="2" s="1"/>
  <c r="C940" i="2"/>
  <c r="O940" i="2"/>
  <c r="M940" i="2"/>
  <c r="H940" i="2"/>
  <c r="S940" i="2"/>
  <c r="N940" i="2"/>
  <c r="AA940" i="2" s="1"/>
  <c r="P940" i="2"/>
  <c r="J940" i="2"/>
  <c r="R940" i="2"/>
  <c r="K940" i="2"/>
  <c r="L940" i="2"/>
  <c r="Z940" i="2"/>
  <c r="U940" i="2"/>
  <c r="I831" i="2"/>
  <c r="M831" i="2"/>
  <c r="Z831" i="2"/>
  <c r="K831" i="2"/>
  <c r="J831" i="2"/>
  <c r="C831" i="2"/>
  <c r="R831" i="2"/>
  <c r="L831" i="2"/>
  <c r="S831" i="2"/>
  <c r="P831" i="2"/>
  <c r="H831" i="2"/>
  <c r="N831" i="2"/>
  <c r="AA831" i="2" s="1"/>
  <c r="U831" i="2"/>
  <c r="O831" i="2"/>
  <c r="Q831" i="2"/>
  <c r="AE831" i="2" s="1"/>
  <c r="I793" i="2"/>
  <c r="Q793" i="2"/>
  <c r="AE793" i="2" s="1"/>
  <c r="K793" i="2"/>
  <c r="U793" i="2"/>
  <c r="Z793" i="2"/>
  <c r="R793" i="2"/>
  <c r="N793" i="2"/>
  <c r="P793" i="2"/>
  <c r="H793" i="2"/>
  <c r="L793" i="2"/>
  <c r="O793" i="2"/>
  <c r="J793" i="2"/>
  <c r="S793" i="2"/>
  <c r="M793" i="2"/>
  <c r="C793" i="2"/>
  <c r="I834" i="2"/>
  <c r="R834" i="2"/>
  <c r="U834" i="2"/>
  <c r="L834" i="2"/>
  <c r="K834" i="2"/>
  <c r="P834" i="2"/>
  <c r="N834" i="2"/>
  <c r="AA834" i="2" s="1"/>
  <c r="Q834" i="2"/>
  <c r="AE834" i="2" s="1"/>
  <c r="M834" i="2"/>
  <c r="J834" i="2"/>
  <c r="O834" i="2"/>
  <c r="H834" i="2"/>
  <c r="Z834" i="2"/>
  <c r="S834" i="2"/>
  <c r="C834" i="2"/>
  <c r="U660" i="2"/>
  <c r="P660" i="2"/>
  <c r="N660" i="2"/>
  <c r="K660" i="2"/>
  <c r="J660" i="2"/>
  <c r="C660" i="2"/>
  <c r="H660" i="2"/>
  <c r="L660" i="2"/>
  <c r="Q660" i="2"/>
  <c r="M660" i="2"/>
  <c r="O660" i="2"/>
  <c r="I621" i="2"/>
  <c r="U621" i="2"/>
  <c r="N621" i="2"/>
  <c r="AA621" i="2" s="1"/>
  <c r="K621" i="2"/>
  <c r="H621" i="2"/>
  <c r="O621" i="2"/>
  <c r="L621" i="2"/>
  <c r="R621" i="2"/>
  <c r="Q621" i="2"/>
  <c r="AE621" i="2" s="1"/>
  <c r="M621" i="2"/>
  <c r="C621" i="2"/>
  <c r="J621" i="2"/>
  <c r="Z621" i="2"/>
  <c r="S621" i="2"/>
  <c r="P621" i="2"/>
  <c r="C807" i="2"/>
  <c r="J807" i="2"/>
  <c r="R807" i="2"/>
  <c r="P807" i="2"/>
  <c r="M807" i="2"/>
  <c r="O807" i="2"/>
  <c r="Z807" i="2"/>
  <c r="I807" i="2"/>
  <c r="L807" i="2"/>
  <c r="Q807" i="2"/>
  <c r="AE807" i="2" s="1"/>
  <c r="S807" i="2"/>
  <c r="H807" i="2"/>
  <c r="N807" i="2"/>
  <c r="AA807" i="2" s="1"/>
  <c r="U807" i="2"/>
  <c r="K807" i="2"/>
  <c r="M865" i="2"/>
  <c r="P865" i="2"/>
  <c r="Z865" i="2"/>
  <c r="H865" i="2"/>
  <c r="J865" i="2"/>
  <c r="U865" i="2"/>
  <c r="N865" i="2"/>
  <c r="AA865" i="2" s="1"/>
  <c r="I865" i="2"/>
  <c r="Q865" i="2"/>
  <c r="AE865" i="2" s="1"/>
  <c r="S865" i="2"/>
  <c r="R865" i="2"/>
  <c r="L865" i="2"/>
  <c r="K865" i="2"/>
  <c r="C865" i="2"/>
  <c r="O865" i="2"/>
  <c r="N906" i="2"/>
  <c r="AA906" i="2" s="1"/>
  <c r="Q906" i="2"/>
  <c r="AE906" i="2" s="1"/>
  <c r="Z906" i="2"/>
  <c r="K906" i="2"/>
  <c r="R906" i="2"/>
  <c r="U906" i="2"/>
  <c r="L906" i="2"/>
  <c r="I906" i="2"/>
  <c r="C906" i="2"/>
  <c r="J906" i="2"/>
  <c r="S906" i="2"/>
  <c r="O906" i="2"/>
  <c r="H906" i="2"/>
  <c r="P906" i="2"/>
  <c r="M906" i="2"/>
  <c r="P800" i="2"/>
  <c r="M800" i="2"/>
  <c r="J800" i="2"/>
  <c r="L800" i="2"/>
  <c r="R800" i="2"/>
  <c r="U800" i="2"/>
  <c r="C800" i="2"/>
  <c r="I800" i="2"/>
  <c r="H800" i="2"/>
  <c r="Q800" i="2"/>
  <c r="AE800" i="2" s="1"/>
  <c r="N800" i="2"/>
  <c r="AA800" i="2" s="1"/>
  <c r="Z800" i="2"/>
  <c r="K800" i="2"/>
  <c r="S800" i="2"/>
  <c r="O800" i="2"/>
  <c r="P691" i="2"/>
  <c r="M691" i="2"/>
  <c r="N691" i="2"/>
  <c r="U691" i="2"/>
  <c r="J691" i="2"/>
  <c r="Z691" i="2"/>
  <c r="O691" i="2"/>
  <c r="I691" i="2"/>
  <c r="H691" i="2"/>
  <c r="Q691" i="2"/>
  <c r="AE691" i="2" s="1"/>
  <c r="C691" i="2"/>
  <c r="R691" i="2"/>
  <c r="K691" i="2"/>
  <c r="S691" i="2"/>
  <c r="L691" i="2"/>
  <c r="K757" i="2"/>
  <c r="J757" i="2"/>
  <c r="S757" i="2"/>
  <c r="R757" i="2"/>
  <c r="M757" i="2"/>
  <c r="L757" i="2"/>
  <c r="U757" i="2"/>
  <c r="I757" i="2"/>
  <c r="O757" i="2"/>
  <c r="H757" i="2"/>
  <c r="Z757" i="2"/>
  <c r="N757" i="2"/>
  <c r="AA757" i="2" s="1"/>
  <c r="Q757" i="2"/>
  <c r="AE757" i="2" s="1"/>
  <c r="C757" i="2"/>
  <c r="P757" i="2"/>
  <c r="P923" i="2"/>
  <c r="H923" i="2"/>
  <c r="K923" i="2"/>
  <c r="J923" i="2"/>
  <c r="U923" i="2"/>
  <c r="O923" i="2"/>
  <c r="S923" i="2"/>
  <c r="I923" i="2"/>
  <c r="M923" i="2"/>
  <c r="R923" i="2"/>
  <c r="Q923" i="2"/>
  <c r="AE923" i="2" s="1"/>
  <c r="C923" i="2"/>
  <c r="N923" i="2"/>
  <c r="AA923" i="2" s="1"/>
  <c r="Z923" i="2"/>
  <c r="L923" i="2"/>
  <c r="R957" i="2"/>
  <c r="O957" i="2"/>
  <c r="P957" i="2"/>
  <c r="Z957" i="2"/>
  <c r="H957" i="2"/>
  <c r="M957" i="2"/>
  <c r="S957" i="2"/>
  <c r="I957" i="2"/>
  <c r="J957" i="2"/>
  <c r="K957" i="2"/>
  <c r="L957" i="2"/>
  <c r="U957" i="2"/>
  <c r="C957" i="2"/>
  <c r="N957" i="2"/>
  <c r="AA957" i="2" s="1"/>
  <c r="Q957" i="2"/>
  <c r="AE957" i="2" s="1"/>
  <c r="J1041" i="2"/>
  <c r="M1041" i="2"/>
  <c r="K1041" i="2"/>
  <c r="O1041" i="2"/>
  <c r="S1041" i="2"/>
  <c r="Z1041" i="2"/>
  <c r="N1041" i="2"/>
  <c r="AA1041" i="2" s="1"/>
  <c r="U1041" i="2"/>
  <c r="Q1041" i="2"/>
  <c r="AE1041" i="2" s="1"/>
  <c r="R1041" i="2"/>
  <c r="C1041" i="2"/>
  <c r="I1041" i="2"/>
  <c r="P1041" i="2"/>
  <c r="H1041" i="2"/>
  <c r="L1041" i="2"/>
  <c r="N996" i="2"/>
  <c r="AA996" i="2" s="1"/>
  <c r="H996" i="2"/>
  <c r="Z996" i="2"/>
  <c r="C996" i="2"/>
  <c r="O996" i="2"/>
  <c r="M996" i="2"/>
  <c r="Q996" i="2"/>
  <c r="AE996" i="2" s="1"/>
  <c r="I996" i="2"/>
  <c r="P996" i="2"/>
  <c r="K996" i="2"/>
  <c r="U996" i="2"/>
  <c r="S996" i="2"/>
  <c r="R996" i="2"/>
  <c r="J996" i="2"/>
  <c r="L996" i="2"/>
  <c r="R887" i="2"/>
  <c r="K887" i="2"/>
  <c r="U887" i="2"/>
  <c r="N887" i="2"/>
  <c r="AA887" i="2" s="1"/>
  <c r="P887" i="2"/>
  <c r="O887" i="2"/>
  <c r="L887" i="2"/>
  <c r="Q887" i="2"/>
  <c r="AE887" i="2" s="1"/>
  <c r="M887" i="2"/>
  <c r="S887" i="2"/>
  <c r="C887" i="2"/>
  <c r="I887" i="2"/>
  <c r="J887" i="2"/>
  <c r="Z887" i="2"/>
  <c r="H887" i="2"/>
  <c r="L689" i="2"/>
  <c r="R689" i="2"/>
  <c r="N689" i="2"/>
  <c r="AA689" i="2" s="1"/>
  <c r="P689" i="2"/>
  <c r="Z689" i="2"/>
  <c r="J689" i="2"/>
  <c r="O689" i="2"/>
  <c r="I689" i="2"/>
  <c r="C689" i="2"/>
  <c r="M689" i="2"/>
  <c r="K689" i="2"/>
  <c r="Q689" i="2"/>
  <c r="AE689" i="2" s="1"/>
  <c r="S689" i="2"/>
  <c r="U689" i="2"/>
  <c r="H689" i="2"/>
  <c r="Q730" i="2"/>
  <c r="AE730" i="2" s="1"/>
  <c r="R730" i="2"/>
  <c r="M730" i="2"/>
  <c r="N730" i="2"/>
  <c r="P730" i="2"/>
  <c r="U730" i="2"/>
  <c r="S730" i="2"/>
  <c r="I730" i="2"/>
  <c r="C730" i="2"/>
  <c r="O730" i="2"/>
  <c r="Z730" i="2"/>
  <c r="H730" i="2"/>
  <c r="L730" i="2"/>
  <c r="K730" i="2"/>
  <c r="J730" i="2"/>
  <c r="C604" i="2"/>
  <c r="L604" i="2"/>
  <c r="S604" i="2"/>
  <c r="Z604" i="2"/>
  <c r="U604" i="2"/>
  <c r="M604" i="2"/>
  <c r="N604" i="2"/>
  <c r="I604" i="2"/>
  <c r="Q604" i="2"/>
  <c r="AE604" i="2" s="1"/>
  <c r="H604" i="2"/>
  <c r="J604" i="2"/>
  <c r="P604" i="2"/>
  <c r="K604" i="2"/>
  <c r="O604" i="2"/>
  <c r="R604" i="2"/>
  <c r="C678" i="2"/>
  <c r="K678" i="2"/>
  <c r="U678" i="2"/>
  <c r="R678" i="2"/>
  <c r="P678" i="2"/>
  <c r="H678" i="2"/>
  <c r="S678" i="2"/>
  <c r="I678" i="2"/>
  <c r="O678" i="2"/>
  <c r="N678" i="2"/>
  <c r="AA678" i="2" s="1"/>
  <c r="Z678" i="2"/>
  <c r="L678" i="2"/>
  <c r="J678" i="2"/>
  <c r="Q678" i="2"/>
  <c r="AE678" i="2" s="1"/>
  <c r="M678" i="2"/>
  <c r="M525" i="2"/>
  <c r="U525" i="2"/>
  <c r="P525" i="2"/>
  <c r="O525" i="2"/>
  <c r="N525" i="2"/>
  <c r="K525" i="2"/>
  <c r="J525" i="2"/>
  <c r="C525" i="2"/>
  <c r="L525" i="2"/>
  <c r="H525" i="2"/>
  <c r="Q525" i="2"/>
  <c r="I280" i="2"/>
  <c r="R280" i="2"/>
  <c r="P280" i="2"/>
  <c r="L280" i="2"/>
  <c r="S280" i="2"/>
  <c r="J280" i="2"/>
  <c r="H280" i="2"/>
  <c r="M280" i="2"/>
  <c r="O280" i="2"/>
  <c r="U280" i="2"/>
  <c r="N280" i="2"/>
  <c r="C280" i="2"/>
  <c r="Q280" i="2"/>
  <c r="AE280" i="2" s="1"/>
  <c r="K280" i="2"/>
  <c r="Z280" i="2"/>
  <c r="I469" i="2"/>
  <c r="C469" i="2"/>
  <c r="J469" i="2"/>
  <c r="U469" i="2"/>
  <c r="P469" i="2"/>
  <c r="O469" i="2"/>
  <c r="Z469" i="2"/>
  <c r="R469" i="2"/>
  <c r="M469" i="2"/>
  <c r="N469" i="2"/>
  <c r="H469" i="2"/>
  <c r="K469" i="2"/>
  <c r="S469" i="2"/>
  <c r="Q469" i="2"/>
  <c r="AE469" i="2" s="1"/>
  <c r="L469" i="2"/>
  <c r="I110" i="2"/>
  <c r="L110" i="2"/>
  <c r="Z110" i="2"/>
  <c r="P110" i="2"/>
  <c r="U110" i="2"/>
  <c r="J110" i="2"/>
  <c r="R110" i="2"/>
  <c r="Q110" i="2"/>
  <c r="AE110" i="2" s="1"/>
  <c r="K110" i="2"/>
  <c r="S110" i="2"/>
  <c r="M110" i="2"/>
  <c r="C110" i="2"/>
  <c r="N110" i="2"/>
  <c r="AA110" i="2" s="1"/>
  <c r="H110" i="2"/>
  <c r="O110" i="2"/>
  <c r="I494" i="2"/>
  <c r="H494" i="2"/>
  <c r="L494" i="2"/>
  <c r="U494" i="2"/>
  <c r="P494" i="2"/>
  <c r="M494" i="2"/>
  <c r="J494" i="2"/>
  <c r="N494" i="2"/>
  <c r="R494" i="2"/>
  <c r="K494" i="2"/>
  <c r="Z494" i="2"/>
  <c r="O494" i="2"/>
  <c r="S494" i="2"/>
  <c r="C494" i="2"/>
  <c r="Q494" i="2"/>
  <c r="AE494" i="2" s="1"/>
  <c r="I213" i="2"/>
  <c r="R213" i="2"/>
  <c r="S213" i="2"/>
  <c r="M213" i="2"/>
  <c r="N213" i="2"/>
  <c r="J213" i="2"/>
  <c r="P213" i="2"/>
  <c r="K213" i="2"/>
  <c r="O213" i="2"/>
  <c r="Z213" i="2"/>
  <c r="H213" i="2"/>
  <c r="C213" i="2"/>
  <c r="U213" i="2"/>
  <c r="Q213" i="2"/>
  <c r="AE213" i="2" s="1"/>
  <c r="L213" i="2"/>
  <c r="Q212" i="2"/>
  <c r="H212" i="2"/>
  <c r="J212" i="2"/>
  <c r="M212" i="2"/>
  <c r="P212" i="2"/>
  <c r="C212" i="2"/>
  <c r="L212" i="2"/>
  <c r="O212" i="2"/>
  <c r="U212" i="2"/>
  <c r="K212" i="2"/>
  <c r="N212" i="2"/>
  <c r="I316" i="2"/>
  <c r="R316" i="2"/>
  <c r="P316" i="2"/>
  <c r="N316" i="2"/>
  <c r="L316" i="2"/>
  <c r="J316" i="2"/>
  <c r="U316" i="2"/>
  <c r="O316" i="2"/>
  <c r="C316" i="2"/>
  <c r="M316" i="2"/>
  <c r="Z316" i="2"/>
  <c r="S316" i="2"/>
  <c r="K316" i="2"/>
  <c r="Q316" i="2"/>
  <c r="AE316" i="2" s="1"/>
  <c r="H316" i="2"/>
  <c r="I251" i="2"/>
  <c r="H251" i="2"/>
  <c r="C251" i="2"/>
  <c r="R251" i="2"/>
  <c r="Z251" i="2"/>
  <c r="N251" i="2"/>
  <c r="U251" i="2"/>
  <c r="M251" i="2"/>
  <c r="P251" i="2"/>
  <c r="L251" i="2"/>
  <c r="J251" i="2"/>
  <c r="S251" i="2"/>
  <c r="O251" i="2"/>
  <c r="K251" i="2"/>
  <c r="Q251" i="2"/>
  <c r="AE251" i="2" s="1"/>
  <c r="I243" i="2"/>
  <c r="N243" i="2"/>
  <c r="AA243" i="2" s="1"/>
  <c r="O243" i="2"/>
  <c r="C243" i="2"/>
  <c r="M243" i="2"/>
  <c r="R243" i="2"/>
  <c r="U243" i="2"/>
  <c r="K243" i="2"/>
  <c r="J243" i="2"/>
  <c r="Q243" i="2"/>
  <c r="AE243" i="2" s="1"/>
  <c r="H243" i="2"/>
  <c r="L243" i="2"/>
  <c r="P243" i="2"/>
  <c r="S243" i="2"/>
  <c r="Z243" i="2"/>
  <c r="H103" i="2"/>
  <c r="Z103" i="2"/>
  <c r="O103" i="2"/>
  <c r="N103" i="2"/>
  <c r="R103" i="2"/>
  <c r="S103" i="2" s="1"/>
  <c r="Q103" i="2"/>
  <c r="AE103" i="2" s="1"/>
  <c r="K103" i="2"/>
  <c r="I103" i="2"/>
  <c r="U103" i="2"/>
  <c r="J103" i="2"/>
  <c r="M103" i="2"/>
  <c r="P103" i="2"/>
  <c r="L103" i="2"/>
  <c r="C103" i="2"/>
  <c r="L191" i="2"/>
  <c r="J191" i="2"/>
  <c r="K191" i="2"/>
  <c r="Q191" i="2"/>
  <c r="H191" i="2"/>
  <c r="U191" i="2"/>
  <c r="P191" i="2"/>
  <c r="N191" i="2"/>
  <c r="C191" i="2"/>
  <c r="M191" i="2"/>
  <c r="O191" i="2"/>
  <c r="K435" i="2"/>
  <c r="N435" i="2"/>
  <c r="J435" i="2"/>
  <c r="Q435" i="2"/>
  <c r="H435" i="2"/>
  <c r="M435" i="2"/>
  <c r="L435" i="2"/>
  <c r="P435" i="2"/>
  <c r="U435" i="2"/>
  <c r="C435" i="2"/>
  <c r="O435" i="2"/>
  <c r="M482" i="2"/>
  <c r="J482" i="2"/>
  <c r="O482" i="2"/>
  <c r="K482" i="2"/>
  <c r="Z482" i="2"/>
  <c r="S482" i="2"/>
  <c r="H482" i="2"/>
  <c r="I482" i="2"/>
  <c r="U482" i="2"/>
  <c r="Q482" i="2"/>
  <c r="AE482" i="2" s="1"/>
  <c r="N482" i="2"/>
  <c r="L482" i="2"/>
  <c r="R482" i="2"/>
  <c r="P482" i="2"/>
  <c r="C482" i="2"/>
  <c r="H458" i="2"/>
  <c r="N458" i="2"/>
  <c r="J458" i="2"/>
  <c r="K458" i="2"/>
  <c r="M458" i="2"/>
  <c r="U458" i="2"/>
  <c r="O458" i="2"/>
  <c r="Q458" i="2"/>
  <c r="P458" i="2"/>
  <c r="C458" i="2"/>
  <c r="L458" i="2"/>
  <c r="Q338" i="2"/>
  <c r="AE338" i="2" s="1"/>
  <c r="O338" i="2"/>
  <c r="C338" i="2"/>
  <c r="K338" i="2"/>
  <c r="U338" i="2"/>
  <c r="S338" i="2"/>
  <c r="N338" i="2"/>
  <c r="AA338" i="2" s="1"/>
  <c r="I338" i="2"/>
  <c r="R338" i="2"/>
  <c r="L338" i="2"/>
  <c r="Z338" i="2"/>
  <c r="H338" i="2"/>
  <c r="P338" i="2"/>
  <c r="J338" i="2"/>
  <c r="M338" i="2"/>
  <c r="H11" i="2"/>
  <c r="K11" i="2"/>
  <c r="L11" i="2"/>
  <c r="J11" i="2"/>
  <c r="C11" i="2"/>
  <c r="S11" i="2"/>
  <c r="U11" i="2"/>
  <c r="I11" i="2"/>
  <c r="O11" i="2"/>
  <c r="M11" i="2"/>
  <c r="R11" i="2"/>
  <c r="Q11" i="2"/>
  <c r="AE11" i="2" s="1"/>
  <c r="Z11" i="2"/>
  <c r="N11" i="2"/>
  <c r="P11" i="2"/>
  <c r="K495" i="2"/>
  <c r="O495" i="2"/>
  <c r="L495" i="2"/>
  <c r="J495" i="2"/>
  <c r="C495" i="2"/>
  <c r="N495" i="2"/>
  <c r="M495" i="2"/>
  <c r="P495" i="2"/>
  <c r="U495" i="2"/>
  <c r="Q495" i="2"/>
  <c r="H495" i="2"/>
  <c r="S350" i="2"/>
  <c r="H350" i="2"/>
  <c r="Z350" i="2"/>
  <c r="K350" i="2"/>
  <c r="J350" i="2"/>
  <c r="C350" i="2"/>
  <c r="P350" i="2"/>
  <c r="I350" i="2"/>
  <c r="O350" i="2"/>
  <c r="Q350" i="2"/>
  <c r="AE350" i="2" s="1"/>
  <c r="U350" i="2"/>
  <c r="N350" i="2"/>
  <c r="L350" i="2"/>
  <c r="R350" i="2"/>
  <c r="M350" i="2"/>
  <c r="H79" i="2"/>
  <c r="L79" i="2"/>
  <c r="O79" i="2"/>
  <c r="C79" i="2"/>
  <c r="J79" i="2"/>
  <c r="M79" i="2"/>
  <c r="P79" i="2"/>
  <c r="U79" i="2"/>
  <c r="K79" i="2"/>
  <c r="N79" i="2"/>
  <c r="Q79" i="2"/>
  <c r="Z205" i="2"/>
  <c r="O205" i="2"/>
  <c r="L205" i="2"/>
  <c r="P205" i="2"/>
  <c r="J205" i="2"/>
  <c r="M205" i="2"/>
  <c r="K205" i="2"/>
  <c r="I205" i="2"/>
  <c r="U205" i="2"/>
  <c r="H205" i="2"/>
  <c r="S205" i="2"/>
  <c r="Q205" i="2"/>
  <c r="AE205" i="2" s="1"/>
  <c r="C205" i="2"/>
  <c r="R205" i="2"/>
  <c r="N205" i="2"/>
  <c r="S486" i="2"/>
  <c r="U486" i="2"/>
  <c r="P486" i="2"/>
  <c r="K486" i="2"/>
  <c r="C486" i="2"/>
  <c r="N486" i="2"/>
  <c r="J486" i="2"/>
  <c r="I486" i="2"/>
  <c r="R486" i="2"/>
  <c r="Z486" i="2"/>
  <c r="Q486" i="2"/>
  <c r="AE486" i="2" s="1"/>
  <c r="M486" i="2"/>
  <c r="H486" i="2"/>
  <c r="O486" i="2"/>
  <c r="L486" i="2"/>
  <c r="O925" i="2"/>
  <c r="Z925" i="2"/>
  <c r="Q925" i="2"/>
  <c r="AE925" i="2" s="1"/>
  <c r="K925" i="2"/>
  <c r="H925" i="2"/>
  <c r="C925" i="2"/>
  <c r="U925" i="2"/>
  <c r="I925" i="2"/>
  <c r="N925" i="2"/>
  <c r="AA925" i="2" s="1"/>
  <c r="P925" i="2"/>
  <c r="L925" i="2"/>
  <c r="S925" i="2"/>
  <c r="J925" i="2"/>
  <c r="R925" i="2"/>
  <c r="M925" i="2"/>
  <c r="P1009" i="2"/>
  <c r="N1009" i="2"/>
  <c r="AA1009" i="2" s="1"/>
  <c r="L1009" i="2"/>
  <c r="K1009" i="2"/>
  <c r="U1009" i="2"/>
  <c r="M1009" i="2"/>
  <c r="J1009" i="2"/>
  <c r="I1009" i="2"/>
  <c r="H1009" i="2"/>
  <c r="Z1009" i="2"/>
  <c r="O1009" i="2"/>
  <c r="R1009" i="2"/>
  <c r="S1009" i="2"/>
  <c r="C1009" i="2"/>
  <c r="Q1009" i="2"/>
  <c r="AE1009" i="2" s="1"/>
  <c r="R964" i="2"/>
  <c r="Q964" i="2"/>
  <c r="AE964" i="2" s="1"/>
  <c r="C964" i="2"/>
  <c r="S964" i="2"/>
  <c r="M964" i="2"/>
  <c r="L964" i="2"/>
  <c r="P964" i="2"/>
  <c r="I964" i="2"/>
  <c r="Z964" i="2"/>
  <c r="J964" i="2"/>
  <c r="U964" i="2"/>
  <c r="H964" i="2"/>
  <c r="O964" i="2"/>
  <c r="K964" i="2"/>
  <c r="N964" i="2"/>
  <c r="AA964" i="2" s="1"/>
  <c r="Z855" i="2"/>
  <c r="S855" i="2"/>
  <c r="P855" i="2"/>
  <c r="C855" i="2"/>
  <c r="J855" i="2"/>
  <c r="H855" i="2"/>
  <c r="Q855" i="2"/>
  <c r="AE855" i="2" s="1"/>
  <c r="I855" i="2"/>
  <c r="R855" i="2"/>
  <c r="N855" i="2"/>
  <c r="AA855" i="2" s="1"/>
  <c r="K855" i="2"/>
  <c r="M855" i="2"/>
  <c r="L855" i="2"/>
  <c r="U855" i="2"/>
  <c r="O855" i="2"/>
  <c r="O913" i="2"/>
  <c r="P913" i="2"/>
  <c r="L913" i="2"/>
  <c r="J913" i="2"/>
  <c r="U913" i="2"/>
  <c r="Z913" i="2"/>
  <c r="C913" i="2"/>
  <c r="I913" i="2"/>
  <c r="H913" i="2"/>
  <c r="K913" i="2"/>
  <c r="Q913" i="2"/>
  <c r="AE913" i="2" s="1"/>
  <c r="M913" i="2"/>
  <c r="N913" i="2"/>
  <c r="AA913" i="2" s="1"/>
  <c r="R913" i="2"/>
  <c r="S913" i="2"/>
  <c r="O954" i="2"/>
  <c r="N954" i="2"/>
  <c r="AA954" i="2" s="1"/>
  <c r="C954" i="2"/>
  <c r="Z954" i="2"/>
  <c r="H954" i="2"/>
  <c r="L954" i="2"/>
  <c r="U954" i="2"/>
  <c r="I954" i="2"/>
  <c r="K954" i="2"/>
  <c r="R954" i="2"/>
  <c r="J954" i="2"/>
  <c r="S954" i="2"/>
  <c r="M954" i="2"/>
  <c r="Q954" i="2"/>
  <c r="AE954" i="2" s="1"/>
  <c r="P954" i="2"/>
  <c r="Q848" i="2"/>
  <c r="AE848" i="2" s="1"/>
  <c r="M848" i="2"/>
  <c r="O848" i="2"/>
  <c r="U848" i="2"/>
  <c r="J848" i="2"/>
  <c r="L848" i="2"/>
  <c r="R848" i="2"/>
  <c r="I848" i="2"/>
  <c r="C848" i="2"/>
  <c r="Z848" i="2"/>
  <c r="N848" i="2"/>
  <c r="AA848" i="2" s="1"/>
  <c r="H848" i="2"/>
  <c r="S848" i="2"/>
  <c r="K848" i="2"/>
  <c r="P848" i="2"/>
  <c r="S739" i="2"/>
  <c r="M739" i="2"/>
  <c r="J739" i="2"/>
  <c r="Q739" i="2"/>
  <c r="AE739" i="2" s="1"/>
  <c r="H739" i="2"/>
  <c r="U739" i="2"/>
  <c r="Z739" i="2"/>
  <c r="I739" i="2"/>
  <c r="R739" i="2"/>
  <c r="C739" i="2"/>
  <c r="L739" i="2"/>
  <c r="K739" i="2"/>
  <c r="N739" i="2"/>
  <c r="AA739" i="2" s="1"/>
  <c r="P739" i="2"/>
  <c r="O739" i="2"/>
  <c r="I556" i="2"/>
  <c r="K556" i="2"/>
  <c r="R556" i="2"/>
  <c r="Q556" i="2"/>
  <c r="AE556" i="2" s="1"/>
  <c r="L556" i="2"/>
  <c r="O556" i="2"/>
  <c r="J556" i="2"/>
  <c r="N556" i="2"/>
  <c r="S556" i="2"/>
  <c r="H556" i="2"/>
  <c r="P556" i="2"/>
  <c r="U556" i="2"/>
  <c r="M556" i="2"/>
  <c r="Z556" i="2"/>
  <c r="C556" i="2"/>
  <c r="I1020" i="2"/>
  <c r="L1020" i="2"/>
  <c r="M1020" i="2"/>
  <c r="K1020" i="2"/>
  <c r="N1020" i="2"/>
  <c r="AA1020" i="2" s="1"/>
  <c r="O1020" i="2"/>
  <c r="R1020" i="2"/>
  <c r="J1020" i="2"/>
  <c r="U1020" i="2"/>
  <c r="C1020" i="2"/>
  <c r="H1020" i="2"/>
  <c r="Q1020" i="2"/>
  <c r="AE1020" i="2" s="1"/>
  <c r="P1020" i="2"/>
  <c r="Z1020" i="2"/>
  <c r="S1020" i="2"/>
  <c r="I911" i="2"/>
  <c r="M911" i="2"/>
  <c r="P911" i="2"/>
  <c r="S911" i="2"/>
  <c r="U911" i="2"/>
  <c r="N911" i="2"/>
  <c r="AA911" i="2" s="1"/>
  <c r="K911" i="2"/>
  <c r="O911" i="2"/>
  <c r="Q911" i="2"/>
  <c r="AE911" i="2" s="1"/>
  <c r="H911" i="2"/>
  <c r="R911" i="2"/>
  <c r="J911" i="2"/>
  <c r="C911" i="2"/>
  <c r="Z911" i="2"/>
  <c r="L911" i="2"/>
  <c r="I1001" i="2"/>
  <c r="K1001" i="2"/>
  <c r="L1001" i="2"/>
  <c r="Z1001" i="2"/>
  <c r="J1001" i="2"/>
  <c r="O1001" i="2"/>
  <c r="N1001" i="2"/>
  <c r="AA1001" i="2" s="1"/>
  <c r="Q1001" i="2"/>
  <c r="AE1001" i="2" s="1"/>
  <c r="R1001" i="2"/>
  <c r="M1001" i="2"/>
  <c r="U1001" i="2"/>
  <c r="S1001" i="2"/>
  <c r="C1001" i="2"/>
  <c r="H1001" i="2"/>
  <c r="P1001" i="2"/>
  <c r="I1042" i="2"/>
  <c r="J1042" i="2"/>
  <c r="L1042" i="2"/>
  <c r="H1042" i="2"/>
  <c r="Z1042" i="2"/>
  <c r="P1042" i="2"/>
  <c r="U1042" i="2"/>
  <c r="C1042" i="2"/>
  <c r="K1042" i="2"/>
  <c r="S1042" i="2"/>
  <c r="N1042" i="2"/>
  <c r="AA1042" i="2" s="1"/>
  <c r="R1042" i="2"/>
  <c r="M1042" i="2"/>
  <c r="Q1042" i="2"/>
  <c r="AE1042" i="2" s="1"/>
  <c r="O1042" i="2"/>
  <c r="I936" i="2"/>
  <c r="O936" i="2"/>
  <c r="S936" i="2"/>
  <c r="M936" i="2"/>
  <c r="Q936" i="2"/>
  <c r="AE936" i="2" s="1"/>
  <c r="Z936" i="2"/>
  <c r="C936" i="2"/>
  <c r="H936" i="2"/>
  <c r="R936" i="2"/>
  <c r="U936" i="2"/>
  <c r="P936" i="2"/>
  <c r="L936" i="2"/>
  <c r="J936" i="2"/>
  <c r="K936" i="2"/>
  <c r="N936" i="2"/>
  <c r="AA936" i="2" s="1"/>
  <c r="N622" i="2"/>
  <c r="O622" i="2"/>
  <c r="L622" i="2"/>
  <c r="Q622" i="2"/>
  <c r="K622" i="2"/>
  <c r="H622" i="2"/>
  <c r="J622" i="2"/>
  <c r="C622" i="2"/>
  <c r="U622" i="2"/>
  <c r="P622" i="2"/>
  <c r="M622" i="2"/>
  <c r="I1015" i="2"/>
  <c r="M1015" i="2"/>
  <c r="L1015" i="2"/>
  <c r="O1015" i="2"/>
  <c r="N1015" i="2"/>
  <c r="AA1015" i="2" s="1"/>
  <c r="K1015" i="2"/>
  <c r="P1015" i="2"/>
  <c r="U1015" i="2"/>
  <c r="Q1015" i="2"/>
  <c r="AE1015" i="2" s="1"/>
  <c r="R1015" i="2"/>
  <c r="C1015" i="2"/>
  <c r="S1015" i="2"/>
  <c r="H1015" i="2"/>
  <c r="Z1015" i="2"/>
  <c r="J1015" i="2"/>
  <c r="I854" i="2"/>
  <c r="J854" i="2"/>
  <c r="C854" i="2"/>
  <c r="Q854" i="2"/>
  <c r="AE854" i="2" s="1"/>
  <c r="K854" i="2"/>
  <c r="S854" i="2"/>
  <c r="P854" i="2"/>
  <c r="H854" i="2"/>
  <c r="L854" i="2"/>
  <c r="N854" i="2"/>
  <c r="AA854" i="2" s="1"/>
  <c r="U854" i="2"/>
  <c r="O854" i="2"/>
  <c r="Z854" i="2"/>
  <c r="R854" i="2"/>
  <c r="M854" i="2"/>
  <c r="I740" i="2"/>
  <c r="Z740" i="2"/>
  <c r="S740" i="2"/>
  <c r="R740" i="2"/>
  <c r="P740" i="2"/>
  <c r="J740" i="2"/>
  <c r="Q740" i="2"/>
  <c r="AE740" i="2" s="1"/>
  <c r="K740" i="2"/>
  <c r="U740" i="2"/>
  <c r="H740" i="2"/>
  <c r="L740" i="2"/>
  <c r="C740" i="2"/>
  <c r="O740" i="2"/>
  <c r="M740" i="2"/>
  <c r="N740" i="2"/>
  <c r="AA740" i="2" s="1"/>
  <c r="I690" i="2"/>
  <c r="M690" i="2"/>
  <c r="L690" i="2"/>
  <c r="Q690" i="2"/>
  <c r="AE690" i="2" s="1"/>
  <c r="Z690" i="2"/>
  <c r="N690" i="2"/>
  <c r="AA690" i="2" s="1"/>
  <c r="H690" i="2"/>
  <c r="S690" i="2"/>
  <c r="O690" i="2"/>
  <c r="R690" i="2"/>
  <c r="U690" i="2"/>
  <c r="J690" i="2"/>
  <c r="P690" i="2"/>
  <c r="C690" i="2"/>
  <c r="K690" i="2"/>
  <c r="I601" i="2"/>
  <c r="P601" i="2"/>
  <c r="Z601" i="2"/>
  <c r="U601" i="2"/>
  <c r="O601" i="2"/>
  <c r="Q601" i="2"/>
  <c r="AE601" i="2" s="1"/>
  <c r="N601" i="2"/>
  <c r="AA601" i="2" s="1"/>
  <c r="R601" i="2"/>
  <c r="M601" i="2"/>
  <c r="H601" i="2"/>
  <c r="L601" i="2"/>
  <c r="C601" i="2"/>
  <c r="J601" i="2"/>
  <c r="K601" i="2"/>
  <c r="S601" i="2"/>
  <c r="I1048" i="2"/>
  <c r="S1048" i="2"/>
  <c r="U1048" i="2"/>
  <c r="P1048" i="2"/>
  <c r="C1048" i="2"/>
  <c r="M1048" i="2"/>
  <c r="J1048" i="2"/>
  <c r="N1048" i="2"/>
  <c r="AA1048" i="2" s="1"/>
  <c r="Z1048" i="2"/>
  <c r="K1048" i="2"/>
  <c r="R1048" i="2"/>
  <c r="O1048" i="2"/>
  <c r="L1048" i="2"/>
  <c r="H1048" i="2"/>
  <c r="Q1048" i="2"/>
  <c r="AE1048" i="2" s="1"/>
  <c r="I683" i="2"/>
  <c r="O683" i="2"/>
  <c r="M683" i="2"/>
  <c r="Q683" i="2"/>
  <c r="AE683" i="2" s="1"/>
  <c r="N683" i="2"/>
  <c r="Z683" i="2"/>
  <c r="C683" i="2"/>
  <c r="R683" i="2"/>
  <c r="P683" i="2"/>
  <c r="K683" i="2"/>
  <c r="H683" i="2"/>
  <c r="U683" i="2"/>
  <c r="S683" i="2"/>
  <c r="J683" i="2"/>
  <c r="L683" i="2"/>
  <c r="I894" i="2"/>
  <c r="R894" i="2"/>
  <c r="U894" i="2"/>
  <c r="M894" i="2"/>
  <c r="N894" i="2"/>
  <c r="AA894" i="2" s="1"/>
  <c r="Z894" i="2"/>
  <c r="S894" i="2"/>
  <c r="Q894" i="2"/>
  <c r="AE894" i="2" s="1"/>
  <c r="K894" i="2"/>
  <c r="O894" i="2"/>
  <c r="H894" i="2"/>
  <c r="L894" i="2"/>
  <c r="C894" i="2"/>
  <c r="P894" i="2"/>
  <c r="J894" i="2"/>
  <c r="I871" i="2"/>
  <c r="L871" i="2"/>
  <c r="J871" i="2"/>
  <c r="S871" i="2"/>
  <c r="R871" i="2"/>
  <c r="C871" i="2"/>
  <c r="N871" i="2"/>
  <c r="AA871" i="2" s="1"/>
  <c r="Z871" i="2"/>
  <c r="O871" i="2"/>
  <c r="Q871" i="2"/>
  <c r="AE871" i="2" s="1"/>
  <c r="M871" i="2"/>
  <c r="U871" i="2"/>
  <c r="P871" i="2"/>
  <c r="K871" i="2"/>
  <c r="H871" i="2"/>
  <c r="I929" i="2"/>
  <c r="R929" i="2"/>
  <c r="Q929" i="2"/>
  <c r="AE929" i="2" s="1"/>
  <c r="N929" i="2"/>
  <c r="AA929" i="2" s="1"/>
  <c r="S929" i="2"/>
  <c r="C929" i="2"/>
  <c r="H929" i="2"/>
  <c r="Z929" i="2"/>
  <c r="P929" i="2"/>
  <c r="M929" i="2"/>
  <c r="J929" i="2"/>
  <c r="L929" i="2"/>
  <c r="U929" i="2"/>
  <c r="O929" i="2"/>
  <c r="K929" i="2"/>
  <c r="I970" i="2"/>
  <c r="C970" i="2"/>
  <c r="P970" i="2"/>
  <c r="J970" i="2"/>
  <c r="Z970" i="2"/>
  <c r="Q970" i="2"/>
  <c r="AE970" i="2" s="1"/>
  <c r="S970" i="2"/>
  <c r="L970" i="2"/>
  <c r="K970" i="2"/>
  <c r="U970" i="2"/>
  <c r="H970" i="2"/>
  <c r="N970" i="2"/>
  <c r="AA970" i="2" s="1"/>
  <c r="R970" i="2"/>
  <c r="M970" i="2"/>
  <c r="O970" i="2"/>
  <c r="I864" i="2"/>
  <c r="H864" i="2"/>
  <c r="N864" i="2"/>
  <c r="AA864" i="2" s="1"/>
  <c r="S864" i="2"/>
  <c r="C864" i="2"/>
  <c r="R864" i="2"/>
  <c r="U864" i="2"/>
  <c r="J864" i="2"/>
  <c r="K864" i="2"/>
  <c r="Q864" i="2"/>
  <c r="AE864" i="2" s="1"/>
  <c r="O864" i="2"/>
  <c r="P864" i="2"/>
  <c r="Z864" i="2"/>
  <c r="M864" i="2"/>
  <c r="L864" i="2"/>
  <c r="I755" i="2"/>
  <c r="H755" i="2"/>
  <c r="S755" i="2"/>
  <c r="L755" i="2"/>
  <c r="N755" i="2"/>
  <c r="AA755" i="2" s="1"/>
  <c r="J755" i="2"/>
  <c r="Z755" i="2"/>
  <c r="R755" i="2"/>
  <c r="K755" i="2"/>
  <c r="M755" i="2"/>
  <c r="Q755" i="2"/>
  <c r="AE755" i="2" s="1"/>
  <c r="C755" i="2"/>
  <c r="P755" i="2"/>
  <c r="O755" i="2"/>
  <c r="U755" i="2"/>
  <c r="I821" i="2"/>
  <c r="Z821" i="2"/>
  <c r="S821" i="2"/>
  <c r="P821" i="2"/>
  <c r="M821" i="2"/>
  <c r="L821" i="2"/>
  <c r="Q821" i="2"/>
  <c r="AE821" i="2" s="1"/>
  <c r="O821" i="2"/>
  <c r="J821" i="2"/>
  <c r="R821" i="2"/>
  <c r="U821" i="2"/>
  <c r="H821" i="2"/>
  <c r="C821" i="2"/>
  <c r="K821" i="2"/>
  <c r="N821" i="2"/>
  <c r="AA821" i="2" s="1"/>
  <c r="I987" i="2"/>
  <c r="R987" i="2"/>
  <c r="P987" i="2"/>
  <c r="Z987" i="2"/>
  <c r="K987" i="2"/>
  <c r="U987" i="2"/>
  <c r="J987" i="2"/>
  <c r="H987" i="2"/>
  <c r="L987" i="2"/>
  <c r="Q987" i="2"/>
  <c r="AE987" i="2" s="1"/>
  <c r="S987" i="2"/>
  <c r="O987" i="2"/>
  <c r="C987" i="2"/>
  <c r="M987" i="2"/>
  <c r="N987" i="2"/>
  <c r="AA987" i="2" s="1"/>
  <c r="I606" i="2"/>
  <c r="U606" i="2"/>
  <c r="M606" i="2"/>
  <c r="S606" i="2"/>
  <c r="K606" i="2"/>
  <c r="C606" i="2"/>
  <c r="J606" i="2"/>
  <c r="P606" i="2"/>
  <c r="N606" i="2"/>
  <c r="L606" i="2"/>
  <c r="H606" i="2"/>
  <c r="R606" i="2"/>
  <c r="Q606" i="2"/>
  <c r="AE606" i="2" s="1"/>
  <c r="Z606" i="2"/>
  <c r="O606" i="2"/>
  <c r="U559" i="2"/>
  <c r="J559" i="2"/>
  <c r="L559" i="2"/>
  <c r="P559" i="2"/>
  <c r="M559" i="2"/>
  <c r="O559" i="2"/>
  <c r="N559" i="2"/>
  <c r="Q559" i="2"/>
  <c r="C559" i="2"/>
  <c r="K559" i="2"/>
  <c r="H559" i="2"/>
  <c r="I1060" i="2"/>
  <c r="P1060" i="2"/>
  <c r="O1060" i="2"/>
  <c r="J1060" i="2"/>
  <c r="L1060" i="2"/>
  <c r="K1060" i="2"/>
  <c r="R1060" i="2"/>
  <c r="N1060" i="2"/>
  <c r="AA1060" i="2" s="1"/>
  <c r="S1060" i="2"/>
  <c r="U1060" i="2"/>
  <c r="H1060" i="2"/>
  <c r="C1060" i="2"/>
  <c r="M1060" i="2"/>
  <c r="Q1060" i="2"/>
  <c r="AE1060" i="2" s="1"/>
  <c r="Z1060" i="2"/>
  <c r="I951" i="2"/>
  <c r="O951" i="2"/>
  <c r="L951" i="2"/>
  <c r="U951" i="2"/>
  <c r="C951" i="2"/>
  <c r="P951" i="2"/>
  <c r="H951" i="2"/>
  <c r="M951" i="2"/>
  <c r="Z951" i="2"/>
  <c r="K951" i="2"/>
  <c r="J951" i="2"/>
  <c r="S951" i="2"/>
  <c r="R951" i="2"/>
  <c r="N951" i="2"/>
  <c r="AA951" i="2" s="1"/>
  <c r="Q951" i="2"/>
  <c r="AE951" i="2" s="1"/>
  <c r="H578" i="2"/>
  <c r="Q578" i="2"/>
  <c r="K578" i="2"/>
  <c r="C578" i="2"/>
  <c r="L578" i="2"/>
  <c r="J578" i="2"/>
  <c r="N578" i="2"/>
  <c r="O578" i="2"/>
  <c r="U578" i="2"/>
  <c r="M578" i="2"/>
  <c r="P578" i="2"/>
  <c r="I1050" i="2"/>
  <c r="O1050" i="2"/>
  <c r="L1050" i="2"/>
  <c r="N1050" i="2"/>
  <c r="AA1050" i="2" s="1"/>
  <c r="H1050" i="2"/>
  <c r="Z1050" i="2"/>
  <c r="K1050" i="2"/>
  <c r="U1050" i="2"/>
  <c r="R1050" i="2"/>
  <c r="J1050" i="2"/>
  <c r="P1050" i="2"/>
  <c r="Q1050" i="2"/>
  <c r="AE1050" i="2" s="1"/>
  <c r="S1050" i="2"/>
  <c r="M1050" i="2"/>
  <c r="C1050" i="2"/>
  <c r="I944" i="2"/>
  <c r="Q944" i="2"/>
  <c r="AE944" i="2" s="1"/>
  <c r="L944" i="2"/>
  <c r="Z944" i="2"/>
  <c r="O944" i="2"/>
  <c r="U944" i="2"/>
  <c r="S944" i="2"/>
  <c r="M944" i="2"/>
  <c r="C944" i="2"/>
  <c r="K944" i="2"/>
  <c r="H944" i="2"/>
  <c r="R944" i="2"/>
  <c r="N944" i="2"/>
  <c r="AA944" i="2" s="1"/>
  <c r="P944" i="2"/>
  <c r="J944" i="2"/>
  <c r="I835" i="2"/>
  <c r="O835" i="2"/>
  <c r="C835" i="2"/>
  <c r="M835" i="2"/>
  <c r="H835" i="2"/>
  <c r="L835" i="2"/>
  <c r="U835" i="2"/>
  <c r="K835" i="2"/>
  <c r="P835" i="2"/>
  <c r="Q835" i="2"/>
  <c r="AE835" i="2" s="1"/>
  <c r="Z835" i="2"/>
  <c r="N835" i="2"/>
  <c r="AA835" i="2" s="1"/>
  <c r="R835" i="2"/>
  <c r="J835" i="2"/>
  <c r="S835" i="2"/>
  <c r="I901" i="2"/>
  <c r="R901" i="2"/>
  <c r="N901" i="2"/>
  <c r="AA901" i="2" s="1"/>
  <c r="K901" i="2"/>
  <c r="Q901" i="2"/>
  <c r="AE901" i="2" s="1"/>
  <c r="P901" i="2"/>
  <c r="L901" i="2"/>
  <c r="J901" i="2"/>
  <c r="S901" i="2"/>
  <c r="U901" i="2"/>
  <c r="C901" i="2"/>
  <c r="O901" i="2"/>
  <c r="M901" i="2"/>
  <c r="H901" i="2"/>
  <c r="Z901" i="2"/>
  <c r="C159" i="2"/>
  <c r="L159" i="2"/>
  <c r="K159" i="2"/>
  <c r="N159" i="2"/>
  <c r="J159" i="2"/>
  <c r="O159" i="2"/>
  <c r="Q159" i="2"/>
  <c r="H159" i="2"/>
  <c r="U159" i="2"/>
  <c r="P159" i="2"/>
  <c r="M159" i="2"/>
  <c r="Q116" i="2"/>
  <c r="C116" i="2"/>
  <c r="P116" i="2"/>
  <c r="O116" i="2"/>
  <c r="U116" i="2"/>
  <c r="M116" i="2"/>
  <c r="J116" i="2"/>
  <c r="K116" i="2"/>
  <c r="L116" i="2"/>
  <c r="H116" i="2"/>
  <c r="N116" i="2"/>
  <c r="P363" i="2"/>
  <c r="J363" i="2"/>
  <c r="U363" i="2"/>
  <c r="N363" i="2"/>
  <c r="M363" i="2"/>
  <c r="L363" i="2"/>
  <c r="K363" i="2"/>
  <c r="Q363" i="2"/>
  <c r="C363" i="2"/>
  <c r="H363" i="2"/>
  <c r="O363" i="2"/>
  <c r="L9" i="2"/>
  <c r="M9" i="2"/>
  <c r="N9" i="2"/>
  <c r="U9" i="2"/>
  <c r="K9" i="2"/>
  <c r="J9" i="2"/>
  <c r="Q9" i="2"/>
  <c r="H9" i="2"/>
  <c r="C9" i="2"/>
  <c r="O9" i="2"/>
  <c r="P9" i="2"/>
  <c r="R287" i="2"/>
  <c r="Z287" i="2"/>
  <c r="H287" i="2"/>
  <c r="L287" i="2"/>
  <c r="M287" i="2"/>
  <c r="J287" i="2"/>
  <c r="Q287" i="2"/>
  <c r="AE287" i="2" s="1"/>
  <c r="I287" i="2"/>
  <c r="S287" i="2"/>
  <c r="P287" i="2"/>
  <c r="U287" i="2"/>
  <c r="N287" i="2"/>
  <c r="K287" i="2"/>
  <c r="C287" i="2"/>
  <c r="O287" i="2"/>
  <c r="L137" i="2"/>
  <c r="J137" i="2"/>
  <c r="C137" i="2"/>
  <c r="U137" i="2"/>
  <c r="Q137" i="2"/>
  <c r="AE137" i="2" s="1"/>
  <c r="S137" i="2"/>
  <c r="O137" i="2"/>
  <c r="I137" i="2"/>
  <c r="H137" i="2"/>
  <c r="R137" i="2"/>
  <c r="M137" i="2"/>
  <c r="P137" i="2"/>
  <c r="N137" i="2"/>
  <c r="AA137" i="2" s="1"/>
  <c r="Z137" i="2"/>
  <c r="K137" i="2"/>
  <c r="H292" i="2"/>
  <c r="M292" i="2"/>
  <c r="J292" i="2"/>
  <c r="L292" i="2"/>
  <c r="P292" i="2"/>
  <c r="N292" i="2"/>
  <c r="C292" i="2"/>
  <c r="K292" i="2"/>
  <c r="Q292" i="2"/>
  <c r="U292" i="2"/>
  <c r="O292" i="2"/>
  <c r="P283" i="2"/>
  <c r="J283" i="2"/>
  <c r="H283" i="2"/>
  <c r="Q283" i="2"/>
  <c r="U283" i="2"/>
  <c r="K283" i="2"/>
  <c r="L283" i="2"/>
  <c r="C283" i="2"/>
  <c r="N283" i="2"/>
  <c r="O283" i="2"/>
  <c r="M283" i="2"/>
  <c r="Q118" i="2"/>
  <c r="O118" i="2"/>
  <c r="P118" i="2"/>
  <c r="L118" i="2"/>
  <c r="H118" i="2"/>
  <c r="N118" i="2"/>
  <c r="C118" i="2"/>
  <c r="U118" i="2"/>
  <c r="K118" i="2"/>
  <c r="M118" i="2"/>
  <c r="J118" i="2"/>
  <c r="N416" i="2"/>
  <c r="J416" i="2"/>
  <c r="K416" i="2"/>
  <c r="Q416" i="2"/>
  <c r="H416" i="2"/>
  <c r="O416" i="2"/>
  <c r="P416" i="2"/>
  <c r="L416" i="2"/>
  <c r="C416" i="2"/>
  <c r="M416" i="2"/>
  <c r="U416" i="2"/>
  <c r="I1012" i="2"/>
  <c r="J1012" i="2"/>
  <c r="M1012" i="2"/>
  <c r="Z1012" i="2"/>
  <c r="L1012" i="2"/>
  <c r="C1012" i="2"/>
  <c r="Q1012" i="2"/>
  <c r="AE1012" i="2" s="1"/>
  <c r="R1012" i="2"/>
  <c r="P1012" i="2"/>
  <c r="H1012" i="2"/>
  <c r="U1012" i="2"/>
  <c r="S1012" i="2"/>
  <c r="K1012" i="2"/>
  <c r="O1012" i="2"/>
  <c r="N1012" i="2"/>
  <c r="AA1012" i="2" s="1"/>
  <c r="I822" i="2"/>
  <c r="O822" i="2"/>
  <c r="L822" i="2"/>
  <c r="Z822" i="2"/>
  <c r="Q822" i="2"/>
  <c r="AE822" i="2" s="1"/>
  <c r="P822" i="2"/>
  <c r="J822" i="2"/>
  <c r="M822" i="2"/>
  <c r="K822" i="2"/>
  <c r="U822" i="2"/>
  <c r="S822" i="2"/>
  <c r="R822" i="2"/>
  <c r="C822" i="2"/>
  <c r="N822" i="2"/>
  <c r="AA822" i="2" s="1"/>
  <c r="H822" i="2"/>
  <c r="I696" i="2"/>
  <c r="U696" i="2"/>
  <c r="N696" i="2"/>
  <c r="R696" i="2"/>
  <c r="C696" i="2"/>
  <c r="P696" i="2"/>
  <c r="O696" i="2"/>
  <c r="Q696" i="2"/>
  <c r="AE696" i="2" s="1"/>
  <c r="S696" i="2"/>
  <c r="J696" i="2"/>
  <c r="H696" i="2"/>
  <c r="Z696" i="2"/>
  <c r="L696" i="2"/>
  <c r="K696" i="2"/>
  <c r="M696" i="2"/>
  <c r="K607" i="2"/>
  <c r="Q607" i="2"/>
  <c r="U607" i="2"/>
  <c r="O607" i="2"/>
  <c r="N607" i="2"/>
  <c r="C607" i="2"/>
  <c r="M607" i="2"/>
  <c r="J607" i="2"/>
  <c r="L607" i="2"/>
  <c r="H607" i="2"/>
  <c r="P607" i="2"/>
  <c r="I697" i="2"/>
  <c r="P697" i="2"/>
  <c r="U697" i="2"/>
  <c r="S697" i="2"/>
  <c r="M697" i="2"/>
  <c r="C697" i="2"/>
  <c r="K697" i="2"/>
  <c r="N697" i="2"/>
  <c r="AA697" i="2" s="1"/>
  <c r="J697" i="2"/>
  <c r="R697" i="2"/>
  <c r="H697" i="2"/>
  <c r="Z697" i="2"/>
  <c r="O697" i="2"/>
  <c r="L697" i="2"/>
  <c r="Q697" i="2"/>
  <c r="AE697" i="2" s="1"/>
  <c r="I738" i="2"/>
  <c r="H738" i="2"/>
  <c r="L738" i="2"/>
  <c r="O738" i="2"/>
  <c r="N738" i="2"/>
  <c r="AA738" i="2" s="1"/>
  <c r="J738" i="2"/>
  <c r="U738" i="2"/>
  <c r="Z738" i="2"/>
  <c r="Q738" i="2"/>
  <c r="AE738" i="2" s="1"/>
  <c r="K738" i="2"/>
  <c r="M738" i="2"/>
  <c r="R738" i="2"/>
  <c r="S738" i="2"/>
  <c r="P738" i="2"/>
  <c r="C738" i="2"/>
  <c r="I875" i="2"/>
  <c r="K875" i="2"/>
  <c r="S875" i="2"/>
  <c r="Q875" i="2"/>
  <c r="AE875" i="2" s="1"/>
  <c r="U875" i="2"/>
  <c r="C875" i="2"/>
  <c r="P875" i="2"/>
  <c r="O875" i="2"/>
  <c r="J875" i="2"/>
  <c r="Z875" i="2"/>
  <c r="R875" i="2"/>
  <c r="N875" i="2"/>
  <c r="AA875" i="2" s="1"/>
  <c r="H875" i="2"/>
  <c r="L875" i="2"/>
  <c r="M875" i="2"/>
  <c r="I1025" i="2"/>
  <c r="M1025" i="2"/>
  <c r="N1025" i="2"/>
  <c r="AA1025" i="2" s="1"/>
  <c r="H1025" i="2"/>
  <c r="J1025" i="2"/>
  <c r="K1025" i="2"/>
  <c r="S1025" i="2"/>
  <c r="R1025" i="2"/>
  <c r="C1025" i="2"/>
  <c r="Q1025" i="2"/>
  <c r="AE1025" i="2" s="1"/>
  <c r="P1025" i="2"/>
  <c r="L1025" i="2"/>
  <c r="U1025" i="2"/>
  <c r="O1025" i="2"/>
  <c r="Z1025" i="2"/>
  <c r="I967" i="2"/>
  <c r="C967" i="2"/>
  <c r="H967" i="2"/>
  <c r="L967" i="2"/>
  <c r="S967" i="2"/>
  <c r="K967" i="2"/>
  <c r="J967" i="2"/>
  <c r="M967" i="2"/>
  <c r="Z967" i="2"/>
  <c r="U967" i="2"/>
  <c r="N967" i="2"/>
  <c r="AA967" i="2" s="1"/>
  <c r="R967" i="2"/>
  <c r="Q967" i="2"/>
  <c r="AE967" i="2" s="1"/>
  <c r="O967" i="2"/>
  <c r="P967" i="2"/>
  <c r="Q602" i="2"/>
  <c r="H602" i="2"/>
  <c r="U602" i="2"/>
  <c r="L602" i="2"/>
  <c r="P602" i="2"/>
  <c r="O602" i="2"/>
  <c r="M602" i="2"/>
  <c r="C602" i="2"/>
  <c r="K602" i="2"/>
  <c r="J602" i="2"/>
  <c r="N602" i="2"/>
  <c r="I1005" i="2"/>
  <c r="U1005" i="2"/>
  <c r="N1005" i="2"/>
  <c r="AA1005" i="2" s="1"/>
  <c r="Z1005" i="2"/>
  <c r="J1005" i="2"/>
  <c r="L1005" i="2"/>
  <c r="S1005" i="2"/>
  <c r="M1005" i="2"/>
  <c r="H1005" i="2"/>
  <c r="P1005" i="2"/>
  <c r="R1005" i="2"/>
  <c r="K1005" i="2"/>
  <c r="O1005" i="2"/>
  <c r="Q1005" i="2"/>
  <c r="AE1005" i="2" s="1"/>
  <c r="C1005" i="2"/>
  <c r="I960" i="2"/>
  <c r="M960" i="2"/>
  <c r="Z960" i="2"/>
  <c r="S960" i="2"/>
  <c r="K960" i="2"/>
  <c r="Q960" i="2"/>
  <c r="AE960" i="2" s="1"/>
  <c r="J960" i="2"/>
  <c r="U960" i="2"/>
  <c r="L960" i="2"/>
  <c r="R960" i="2"/>
  <c r="P960" i="2"/>
  <c r="N960" i="2"/>
  <c r="AA960" i="2" s="1"/>
  <c r="H960" i="2"/>
  <c r="C960" i="2"/>
  <c r="O960" i="2"/>
  <c r="I851" i="2"/>
  <c r="N851" i="2"/>
  <c r="AA851" i="2" s="1"/>
  <c r="R851" i="2"/>
  <c r="Q851" i="2"/>
  <c r="AE851" i="2" s="1"/>
  <c r="P851" i="2"/>
  <c r="C851" i="2"/>
  <c r="K851" i="2"/>
  <c r="M851" i="2"/>
  <c r="S851" i="2"/>
  <c r="J851" i="2"/>
  <c r="H851" i="2"/>
  <c r="U851" i="2"/>
  <c r="L851" i="2"/>
  <c r="Z851" i="2"/>
  <c r="O851" i="2"/>
  <c r="I917" i="2"/>
  <c r="P917" i="2"/>
  <c r="L917" i="2"/>
  <c r="Z917" i="2"/>
  <c r="C917" i="2"/>
  <c r="H917" i="2"/>
  <c r="N917" i="2"/>
  <c r="AA917" i="2" s="1"/>
  <c r="S917" i="2"/>
  <c r="J917" i="2"/>
  <c r="K917" i="2"/>
  <c r="U917" i="2"/>
  <c r="R917" i="2"/>
  <c r="M917" i="2"/>
  <c r="Q917" i="2"/>
  <c r="AE917" i="2" s="1"/>
  <c r="O917" i="2"/>
  <c r="I676" i="2"/>
  <c r="S676" i="2"/>
  <c r="N676" i="2"/>
  <c r="AA676" i="2" s="1"/>
  <c r="K676" i="2"/>
  <c r="H676" i="2"/>
  <c r="O676" i="2"/>
  <c r="L676" i="2"/>
  <c r="P676" i="2"/>
  <c r="Z676" i="2"/>
  <c r="Q676" i="2"/>
  <c r="AE676" i="2" s="1"/>
  <c r="J676" i="2"/>
  <c r="U676" i="2"/>
  <c r="R676" i="2"/>
  <c r="C676" i="2"/>
  <c r="M676" i="2"/>
  <c r="I702" i="2"/>
  <c r="U702" i="2"/>
  <c r="N702" i="2"/>
  <c r="M702" i="2"/>
  <c r="O702" i="2"/>
  <c r="S702" i="2"/>
  <c r="P702" i="2"/>
  <c r="K702" i="2"/>
  <c r="R702" i="2"/>
  <c r="J702" i="2"/>
  <c r="C702" i="2"/>
  <c r="Q702" i="2"/>
  <c r="AE702" i="2" s="1"/>
  <c r="H702" i="2"/>
  <c r="L702" i="2"/>
  <c r="Z702" i="2"/>
  <c r="O605" i="2"/>
  <c r="U605" i="2"/>
  <c r="K605" i="2"/>
  <c r="H605" i="2"/>
  <c r="N605" i="2"/>
  <c r="L605" i="2"/>
  <c r="C605" i="2"/>
  <c r="J605" i="2"/>
  <c r="Q605" i="2"/>
  <c r="P605" i="2"/>
  <c r="M605" i="2"/>
  <c r="I750" i="2"/>
  <c r="S750" i="2"/>
  <c r="Z750" i="2"/>
  <c r="L750" i="2"/>
  <c r="H750" i="2"/>
  <c r="U750" i="2"/>
  <c r="M750" i="2"/>
  <c r="J750" i="2"/>
  <c r="C750" i="2"/>
  <c r="O750" i="2"/>
  <c r="R750" i="2"/>
  <c r="N750" i="2"/>
  <c r="P750" i="2"/>
  <c r="Q750" i="2"/>
  <c r="AE750" i="2" s="1"/>
  <c r="K750" i="2"/>
  <c r="I682" i="2"/>
  <c r="K682" i="2"/>
  <c r="L682" i="2"/>
  <c r="O682" i="2"/>
  <c r="Q682" i="2"/>
  <c r="AE682" i="2" s="1"/>
  <c r="N682" i="2"/>
  <c r="AA682" i="2" s="1"/>
  <c r="S682" i="2"/>
  <c r="J682" i="2"/>
  <c r="U682" i="2"/>
  <c r="M682" i="2"/>
  <c r="H682" i="2"/>
  <c r="R682" i="2"/>
  <c r="Z682" i="2"/>
  <c r="C682" i="2"/>
  <c r="P682" i="2"/>
  <c r="I593" i="2"/>
  <c r="C593" i="2"/>
  <c r="S593" i="2"/>
  <c r="H593" i="2"/>
  <c r="M593" i="2"/>
  <c r="U593" i="2"/>
  <c r="K593" i="2"/>
  <c r="N593" i="2"/>
  <c r="R593" i="2"/>
  <c r="Z593" i="2"/>
  <c r="P593" i="2"/>
  <c r="L593" i="2"/>
  <c r="O593" i="2"/>
  <c r="Q593" i="2"/>
  <c r="AE593" i="2" s="1"/>
  <c r="J593" i="2"/>
  <c r="I1040" i="2"/>
  <c r="Z1040" i="2"/>
  <c r="N1040" i="2"/>
  <c r="AA1040" i="2" s="1"/>
  <c r="R1040" i="2"/>
  <c r="Q1040" i="2"/>
  <c r="AE1040" i="2" s="1"/>
  <c r="C1040" i="2"/>
  <c r="J1040" i="2"/>
  <c r="O1040" i="2"/>
  <c r="M1040" i="2"/>
  <c r="H1040" i="2"/>
  <c r="K1040" i="2"/>
  <c r="L1040" i="2"/>
  <c r="U1040" i="2"/>
  <c r="P1040" i="2"/>
  <c r="S1040" i="2"/>
  <c r="I931" i="2"/>
  <c r="N931" i="2"/>
  <c r="AA931" i="2" s="1"/>
  <c r="U931" i="2"/>
  <c r="C931" i="2"/>
  <c r="K931" i="2"/>
  <c r="Z931" i="2"/>
  <c r="O931" i="2"/>
  <c r="H931" i="2"/>
  <c r="M931" i="2"/>
  <c r="J931" i="2"/>
  <c r="Q931" i="2"/>
  <c r="AE931" i="2" s="1"/>
  <c r="R931" i="2"/>
  <c r="L931" i="2"/>
  <c r="S931" i="2"/>
  <c r="P931" i="2"/>
  <c r="I997" i="2"/>
  <c r="Z997" i="2"/>
  <c r="Q997" i="2"/>
  <c r="AE997" i="2" s="1"/>
  <c r="S997" i="2"/>
  <c r="N997" i="2"/>
  <c r="AA997" i="2" s="1"/>
  <c r="C997" i="2"/>
  <c r="L997" i="2"/>
  <c r="K997" i="2"/>
  <c r="O997" i="2"/>
  <c r="H997" i="2"/>
  <c r="J997" i="2"/>
  <c r="U997" i="2"/>
  <c r="P997" i="2"/>
  <c r="M997" i="2"/>
  <c r="R997" i="2"/>
  <c r="I550" i="2"/>
  <c r="Q550" i="2"/>
  <c r="AE550" i="2" s="1"/>
  <c r="C550" i="2"/>
  <c r="K550" i="2"/>
  <c r="R550" i="2"/>
  <c r="O550" i="2"/>
  <c r="S550" i="2"/>
  <c r="Z550" i="2"/>
  <c r="P550" i="2"/>
  <c r="J550" i="2"/>
  <c r="N550" i="2"/>
  <c r="L550" i="2"/>
  <c r="U550" i="2"/>
  <c r="M550" i="2"/>
  <c r="H550" i="2"/>
  <c r="I1023" i="2"/>
  <c r="Z1023" i="2"/>
  <c r="R1023" i="2"/>
  <c r="L1023" i="2"/>
  <c r="O1023" i="2"/>
  <c r="P1023" i="2"/>
  <c r="U1023" i="2"/>
  <c r="K1023" i="2"/>
  <c r="H1023" i="2"/>
  <c r="S1023" i="2"/>
  <c r="N1023" i="2"/>
  <c r="AA1023" i="2" s="1"/>
  <c r="J1023" i="2"/>
  <c r="M1023" i="2"/>
  <c r="C1023" i="2"/>
  <c r="Q1023" i="2"/>
  <c r="AE1023" i="2" s="1"/>
  <c r="I975" i="2"/>
  <c r="U975" i="2"/>
  <c r="P975" i="2"/>
  <c r="O975" i="2"/>
  <c r="C975" i="2"/>
  <c r="R975" i="2"/>
  <c r="H975" i="2"/>
  <c r="J975" i="2"/>
  <c r="Q975" i="2"/>
  <c r="AE975" i="2" s="1"/>
  <c r="Z975" i="2"/>
  <c r="L975" i="2"/>
  <c r="M975" i="2"/>
  <c r="S975" i="2"/>
  <c r="N975" i="2"/>
  <c r="AA975" i="2" s="1"/>
  <c r="K975" i="2"/>
  <c r="M642" i="2"/>
  <c r="J642" i="2"/>
  <c r="O642" i="2"/>
  <c r="L642" i="2"/>
  <c r="H642" i="2"/>
  <c r="Q642" i="2"/>
  <c r="N642" i="2"/>
  <c r="C642" i="2"/>
  <c r="K642" i="2"/>
  <c r="U642" i="2"/>
  <c r="P642" i="2"/>
  <c r="I1045" i="2"/>
  <c r="C1045" i="2"/>
  <c r="R1045" i="2"/>
  <c r="Q1045" i="2"/>
  <c r="AE1045" i="2" s="1"/>
  <c r="H1045" i="2"/>
  <c r="J1045" i="2"/>
  <c r="M1045" i="2"/>
  <c r="Z1045" i="2"/>
  <c r="O1045" i="2"/>
  <c r="U1045" i="2"/>
  <c r="L1045" i="2"/>
  <c r="N1045" i="2"/>
  <c r="AA1045" i="2" s="1"/>
  <c r="K1045" i="2"/>
  <c r="P1045" i="2"/>
  <c r="S1045" i="2"/>
  <c r="I1000" i="2"/>
  <c r="U1000" i="2"/>
  <c r="N1000" i="2"/>
  <c r="AA1000" i="2" s="1"/>
  <c r="P1000" i="2"/>
  <c r="C1000" i="2"/>
  <c r="H1000" i="2"/>
  <c r="S1000" i="2"/>
  <c r="O1000" i="2"/>
  <c r="Z1000" i="2"/>
  <c r="Q1000" i="2"/>
  <c r="AE1000" i="2" s="1"/>
  <c r="K1000" i="2"/>
  <c r="R1000" i="2"/>
  <c r="J1000" i="2"/>
  <c r="L1000" i="2"/>
  <c r="M1000" i="2"/>
  <c r="I587" i="2"/>
  <c r="S587" i="2"/>
  <c r="R587" i="2"/>
  <c r="P587" i="2"/>
  <c r="M587" i="2"/>
  <c r="U587" i="2"/>
  <c r="Q587" i="2"/>
  <c r="AE587" i="2" s="1"/>
  <c r="C587" i="2"/>
  <c r="J587" i="2"/>
  <c r="Z587" i="2"/>
  <c r="H587" i="2"/>
  <c r="L587" i="2"/>
  <c r="O587" i="2"/>
  <c r="K587" i="2"/>
  <c r="N587" i="2"/>
  <c r="I798" i="2"/>
  <c r="Q798" i="2"/>
  <c r="AE798" i="2" s="1"/>
  <c r="Z798" i="2"/>
  <c r="S798" i="2"/>
  <c r="L798" i="2"/>
  <c r="N798" i="2"/>
  <c r="AA798" i="2" s="1"/>
  <c r="K798" i="2"/>
  <c r="U798" i="2"/>
  <c r="M798" i="2"/>
  <c r="J798" i="2"/>
  <c r="R798" i="2"/>
  <c r="H798" i="2"/>
  <c r="P798" i="2"/>
  <c r="C798" i="2"/>
  <c r="O798" i="2"/>
  <c r="I918" i="2"/>
  <c r="J918" i="2"/>
  <c r="N918" i="2"/>
  <c r="AA918" i="2" s="1"/>
  <c r="P918" i="2"/>
  <c r="S918" i="2"/>
  <c r="L918" i="2"/>
  <c r="M918" i="2"/>
  <c r="Z918" i="2"/>
  <c r="O918" i="2"/>
  <c r="K918" i="2"/>
  <c r="C918" i="2"/>
  <c r="U918" i="2"/>
  <c r="R918" i="2"/>
  <c r="H918" i="2"/>
  <c r="Q918" i="2"/>
  <c r="AE918" i="2" s="1"/>
  <c r="I812" i="2"/>
  <c r="S812" i="2"/>
  <c r="Z812" i="2"/>
  <c r="P812" i="2"/>
  <c r="K812" i="2"/>
  <c r="O812" i="2"/>
  <c r="H812" i="2"/>
  <c r="C812" i="2"/>
  <c r="R812" i="2"/>
  <c r="Q812" i="2"/>
  <c r="AE812" i="2" s="1"/>
  <c r="M812" i="2"/>
  <c r="L812" i="2"/>
  <c r="J812" i="2"/>
  <c r="U812" i="2"/>
  <c r="N812" i="2"/>
  <c r="I703" i="2"/>
  <c r="N703" i="2"/>
  <c r="AA703" i="2" s="1"/>
  <c r="Z703" i="2"/>
  <c r="R703" i="2"/>
  <c r="H703" i="2"/>
  <c r="O703" i="2"/>
  <c r="M703" i="2"/>
  <c r="Q703" i="2"/>
  <c r="AE703" i="2" s="1"/>
  <c r="U703" i="2"/>
  <c r="J703" i="2"/>
  <c r="S703" i="2"/>
  <c r="P703" i="2"/>
  <c r="C703" i="2"/>
  <c r="L703" i="2"/>
  <c r="K703" i="2"/>
  <c r="H665" i="2"/>
  <c r="K665" i="2"/>
  <c r="C665" i="2"/>
  <c r="O665" i="2"/>
  <c r="P665" i="2"/>
  <c r="L665" i="2"/>
  <c r="J665" i="2"/>
  <c r="N665" i="2"/>
  <c r="M665" i="2"/>
  <c r="U665" i="2"/>
  <c r="Q665" i="2"/>
  <c r="I1051" i="2"/>
  <c r="Q1051" i="2"/>
  <c r="AE1051" i="2" s="1"/>
  <c r="C1051" i="2"/>
  <c r="S1051" i="2"/>
  <c r="O1051" i="2"/>
  <c r="H1051" i="2"/>
  <c r="R1051" i="2"/>
  <c r="L1051" i="2"/>
  <c r="P1051" i="2"/>
  <c r="Z1051" i="2"/>
  <c r="N1051" i="2"/>
  <c r="AA1051" i="2" s="1"/>
  <c r="U1051" i="2"/>
  <c r="M1051" i="2"/>
  <c r="K1051" i="2"/>
  <c r="J1051" i="2"/>
  <c r="I811" i="2"/>
  <c r="R811" i="2"/>
  <c r="U811" i="2"/>
  <c r="M811" i="2"/>
  <c r="Z811" i="2"/>
  <c r="S811" i="2"/>
  <c r="O811" i="2"/>
  <c r="P811" i="2"/>
  <c r="Q811" i="2"/>
  <c r="AE811" i="2" s="1"/>
  <c r="N811" i="2"/>
  <c r="AA811" i="2" s="1"/>
  <c r="H811" i="2"/>
  <c r="K811" i="2"/>
  <c r="J811" i="2"/>
  <c r="L811" i="2"/>
  <c r="C811" i="2"/>
  <c r="I1022" i="2"/>
  <c r="L1022" i="2"/>
  <c r="Q1022" i="2"/>
  <c r="AE1022" i="2" s="1"/>
  <c r="K1022" i="2"/>
  <c r="C1022" i="2"/>
  <c r="P1022" i="2"/>
  <c r="Z1022" i="2"/>
  <c r="R1022" i="2"/>
  <c r="U1022" i="2"/>
  <c r="N1022" i="2"/>
  <c r="AA1022" i="2" s="1"/>
  <c r="M1022" i="2"/>
  <c r="O1022" i="2"/>
  <c r="H1022" i="2"/>
  <c r="J1022" i="2"/>
  <c r="S1022" i="2"/>
  <c r="I935" i="2"/>
  <c r="K935" i="2"/>
  <c r="H935" i="2"/>
  <c r="Z935" i="2"/>
  <c r="N935" i="2"/>
  <c r="AA935" i="2" s="1"/>
  <c r="M935" i="2"/>
  <c r="O935" i="2"/>
  <c r="U935" i="2"/>
  <c r="P935" i="2"/>
  <c r="Q935" i="2"/>
  <c r="AE935" i="2" s="1"/>
  <c r="S935" i="2"/>
  <c r="R935" i="2"/>
  <c r="C935" i="2"/>
  <c r="J935" i="2"/>
  <c r="L935" i="2"/>
  <c r="I993" i="2"/>
  <c r="K993" i="2"/>
  <c r="P993" i="2"/>
  <c r="Z993" i="2"/>
  <c r="C993" i="2"/>
  <c r="U993" i="2"/>
  <c r="M993" i="2"/>
  <c r="Q993" i="2"/>
  <c r="AE993" i="2" s="1"/>
  <c r="S993" i="2"/>
  <c r="L993" i="2"/>
  <c r="O993" i="2"/>
  <c r="R993" i="2"/>
  <c r="J993" i="2"/>
  <c r="H993" i="2"/>
  <c r="N993" i="2"/>
  <c r="AA993" i="2" s="1"/>
  <c r="I1034" i="2"/>
  <c r="U1034" i="2"/>
  <c r="Q1034" i="2"/>
  <c r="AE1034" i="2" s="1"/>
  <c r="O1034" i="2"/>
  <c r="L1034" i="2"/>
  <c r="H1034" i="2"/>
  <c r="R1034" i="2"/>
  <c r="M1034" i="2"/>
  <c r="N1034" i="2"/>
  <c r="AA1034" i="2" s="1"/>
  <c r="J1034" i="2"/>
  <c r="S1034" i="2"/>
  <c r="Z1034" i="2"/>
  <c r="P1034" i="2"/>
  <c r="K1034" i="2"/>
  <c r="C1034" i="2"/>
  <c r="I928" i="2"/>
  <c r="K928" i="2"/>
  <c r="P928" i="2"/>
  <c r="O928" i="2"/>
  <c r="N928" i="2"/>
  <c r="AA928" i="2" s="1"/>
  <c r="U928" i="2"/>
  <c r="S928" i="2"/>
  <c r="Q928" i="2"/>
  <c r="AE928" i="2" s="1"/>
  <c r="J928" i="2"/>
  <c r="C928" i="2"/>
  <c r="H928" i="2"/>
  <c r="M928" i="2"/>
  <c r="L928" i="2"/>
  <c r="R928" i="2"/>
  <c r="Z928" i="2"/>
  <c r="I819" i="2"/>
  <c r="Q819" i="2"/>
  <c r="AE819" i="2" s="1"/>
  <c r="P819" i="2"/>
  <c r="R819" i="2"/>
  <c r="K819" i="2"/>
  <c r="S819" i="2"/>
  <c r="L819" i="2"/>
  <c r="H819" i="2"/>
  <c r="U819" i="2"/>
  <c r="C819" i="2"/>
  <c r="J819" i="2"/>
  <c r="M819" i="2"/>
  <c r="O819" i="2"/>
  <c r="N819" i="2"/>
  <c r="AA819" i="2" s="1"/>
  <c r="Z819" i="2"/>
  <c r="I885" i="2"/>
  <c r="H885" i="2"/>
  <c r="Q885" i="2"/>
  <c r="AE885" i="2" s="1"/>
  <c r="S885" i="2"/>
  <c r="P885" i="2"/>
  <c r="C885" i="2"/>
  <c r="N885" i="2"/>
  <c r="AA885" i="2" s="1"/>
  <c r="K885" i="2"/>
  <c r="L885" i="2"/>
  <c r="J885" i="2"/>
  <c r="O885" i="2"/>
  <c r="R885" i="2"/>
  <c r="Z885" i="2"/>
  <c r="U885" i="2"/>
  <c r="M885" i="2"/>
  <c r="C644" i="2"/>
  <c r="L644" i="2"/>
  <c r="K644" i="2"/>
  <c r="M644" i="2"/>
  <c r="U644" i="2"/>
  <c r="J644" i="2"/>
  <c r="H644" i="2"/>
  <c r="N644" i="2"/>
  <c r="O644" i="2"/>
  <c r="Q644" i="2"/>
  <c r="P644" i="2"/>
  <c r="I670" i="2"/>
  <c r="O670" i="2"/>
  <c r="L670" i="2"/>
  <c r="J670" i="2"/>
  <c r="P670" i="2"/>
  <c r="R670" i="2"/>
  <c r="Q670" i="2"/>
  <c r="AE670" i="2" s="1"/>
  <c r="U670" i="2"/>
  <c r="C670" i="2"/>
  <c r="M670" i="2"/>
  <c r="K670" i="2"/>
  <c r="N670" i="2"/>
  <c r="AA670" i="2" s="1"/>
  <c r="H670" i="2"/>
  <c r="S670" i="2"/>
  <c r="Z670" i="2"/>
  <c r="C542" i="2"/>
  <c r="Q542" i="2"/>
  <c r="K542" i="2"/>
  <c r="L542" i="2"/>
  <c r="O542" i="2"/>
  <c r="H542" i="2"/>
  <c r="J542" i="2"/>
  <c r="U542" i="2"/>
  <c r="P542" i="2"/>
  <c r="M542" i="2"/>
  <c r="N542" i="2"/>
  <c r="I718" i="2"/>
  <c r="S718" i="2"/>
  <c r="Q718" i="2"/>
  <c r="AE718" i="2" s="1"/>
  <c r="L718" i="2"/>
  <c r="J718" i="2"/>
  <c r="H718" i="2"/>
  <c r="U718" i="2"/>
  <c r="N718" i="2"/>
  <c r="AA718" i="2" s="1"/>
  <c r="K718" i="2"/>
  <c r="R718" i="2"/>
  <c r="P718" i="2"/>
  <c r="Z718" i="2"/>
  <c r="M718" i="2"/>
  <c r="C718" i="2"/>
  <c r="O718" i="2"/>
  <c r="Q592" i="2"/>
  <c r="U592" i="2"/>
  <c r="P592" i="2"/>
  <c r="M592" i="2"/>
  <c r="J592" i="2"/>
  <c r="K592" i="2"/>
  <c r="C592" i="2"/>
  <c r="L592" i="2"/>
  <c r="O592" i="2"/>
  <c r="N592" i="2"/>
  <c r="H592" i="2"/>
  <c r="I961" i="2"/>
  <c r="U961" i="2"/>
  <c r="H961" i="2"/>
  <c r="P961" i="2"/>
  <c r="R961" i="2"/>
  <c r="C961" i="2"/>
  <c r="L961" i="2"/>
  <c r="Z961" i="2"/>
  <c r="M961" i="2"/>
  <c r="Q961" i="2"/>
  <c r="AE961" i="2" s="1"/>
  <c r="J961" i="2"/>
  <c r="N961" i="2"/>
  <c r="AA961" i="2" s="1"/>
  <c r="S961" i="2"/>
  <c r="K961" i="2"/>
  <c r="O961" i="2"/>
  <c r="I1002" i="2"/>
  <c r="L1002" i="2"/>
  <c r="M1002" i="2"/>
  <c r="Q1002" i="2"/>
  <c r="AE1002" i="2" s="1"/>
  <c r="Z1002" i="2"/>
  <c r="N1002" i="2"/>
  <c r="AA1002" i="2" s="1"/>
  <c r="R1002" i="2"/>
  <c r="C1002" i="2"/>
  <c r="J1002" i="2"/>
  <c r="H1002" i="2"/>
  <c r="P1002" i="2"/>
  <c r="U1002" i="2"/>
  <c r="K1002" i="2"/>
  <c r="S1002" i="2"/>
  <c r="O1002" i="2"/>
  <c r="I915" i="2"/>
  <c r="R915" i="2"/>
  <c r="J915" i="2"/>
  <c r="N915" i="2"/>
  <c r="AA915" i="2" s="1"/>
  <c r="C915" i="2"/>
  <c r="H915" i="2"/>
  <c r="Q915" i="2"/>
  <c r="AE915" i="2" s="1"/>
  <c r="O915" i="2"/>
  <c r="Z915" i="2"/>
  <c r="K915" i="2"/>
  <c r="S915" i="2"/>
  <c r="L915" i="2"/>
  <c r="M915" i="2"/>
  <c r="U915" i="2"/>
  <c r="P915" i="2"/>
  <c r="I760" i="2"/>
  <c r="M760" i="2"/>
  <c r="R760" i="2"/>
  <c r="S760" i="2"/>
  <c r="K760" i="2"/>
  <c r="P760" i="2"/>
  <c r="L760" i="2"/>
  <c r="O760" i="2"/>
  <c r="C760" i="2"/>
  <c r="Z760" i="2"/>
  <c r="U760" i="2"/>
  <c r="J760" i="2"/>
  <c r="H760" i="2"/>
  <c r="N760" i="2"/>
  <c r="AA760" i="2" s="1"/>
  <c r="Q760" i="2"/>
  <c r="AE760" i="2" s="1"/>
  <c r="I774" i="2"/>
  <c r="H774" i="2"/>
  <c r="K774" i="2"/>
  <c r="O774" i="2"/>
  <c r="R774" i="2"/>
  <c r="C774" i="2"/>
  <c r="U774" i="2"/>
  <c r="Z774" i="2"/>
  <c r="P774" i="2"/>
  <c r="Q774" i="2"/>
  <c r="AE774" i="2" s="1"/>
  <c r="J774" i="2"/>
  <c r="L774" i="2"/>
  <c r="N774" i="2"/>
  <c r="AA774" i="2" s="1"/>
  <c r="M774" i="2"/>
  <c r="S774" i="2"/>
  <c r="R751" i="2"/>
  <c r="S751" i="2"/>
  <c r="O751" i="2"/>
  <c r="Z751" i="2"/>
  <c r="L751" i="2"/>
  <c r="N751" i="2"/>
  <c r="J751" i="2"/>
  <c r="I751" i="2"/>
  <c r="Q751" i="2"/>
  <c r="AE751" i="2" s="1"/>
  <c r="K751" i="2"/>
  <c r="U751" i="2"/>
  <c r="H751" i="2"/>
  <c r="C751" i="2"/>
  <c r="P751" i="2"/>
  <c r="M751" i="2"/>
  <c r="J841" i="2"/>
  <c r="R841" i="2"/>
  <c r="K841" i="2"/>
  <c r="Z841" i="2"/>
  <c r="M841" i="2"/>
  <c r="C841" i="2"/>
  <c r="N841" i="2"/>
  <c r="AA841" i="2" s="1"/>
  <c r="I841" i="2"/>
  <c r="S841" i="2"/>
  <c r="Q841" i="2"/>
  <c r="AE841" i="2" s="1"/>
  <c r="H841" i="2"/>
  <c r="U841" i="2"/>
  <c r="L841" i="2"/>
  <c r="O841" i="2"/>
  <c r="P841" i="2"/>
  <c r="L882" i="2"/>
  <c r="C882" i="2"/>
  <c r="J882" i="2"/>
  <c r="N882" i="2"/>
  <c r="AA882" i="2" s="1"/>
  <c r="P882" i="2"/>
  <c r="Z882" i="2"/>
  <c r="S882" i="2"/>
  <c r="I882" i="2"/>
  <c r="K882" i="2"/>
  <c r="O882" i="2"/>
  <c r="M882" i="2"/>
  <c r="H882" i="2"/>
  <c r="U882" i="2"/>
  <c r="R882" i="2"/>
  <c r="Q882" i="2"/>
  <c r="AE882" i="2" s="1"/>
  <c r="N776" i="2"/>
  <c r="K776" i="2"/>
  <c r="Z776" i="2"/>
  <c r="J776" i="2"/>
  <c r="O776" i="2"/>
  <c r="U776" i="2"/>
  <c r="P776" i="2"/>
  <c r="I776" i="2"/>
  <c r="R776" i="2"/>
  <c r="Q776" i="2"/>
  <c r="AE776" i="2" s="1"/>
  <c r="S776" i="2"/>
  <c r="C776" i="2"/>
  <c r="M776" i="2"/>
  <c r="L776" i="2"/>
  <c r="H776" i="2"/>
  <c r="O717" i="2"/>
  <c r="U717" i="2"/>
  <c r="H717" i="2"/>
  <c r="J717" i="2"/>
  <c r="C717" i="2"/>
  <c r="M717" i="2"/>
  <c r="Z717" i="2"/>
  <c r="I717" i="2"/>
  <c r="L717" i="2"/>
  <c r="P717" i="2"/>
  <c r="N717" i="2"/>
  <c r="K717" i="2"/>
  <c r="S717" i="2"/>
  <c r="Q717" i="2"/>
  <c r="AE717" i="2" s="1"/>
  <c r="R717" i="2"/>
  <c r="P966" i="2"/>
  <c r="L966" i="2"/>
  <c r="Q966" i="2"/>
  <c r="AE966" i="2" s="1"/>
  <c r="J966" i="2"/>
  <c r="K966" i="2"/>
  <c r="S966" i="2"/>
  <c r="O966" i="2"/>
  <c r="I966" i="2"/>
  <c r="H966" i="2"/>
  <c r="M966" i="2"/>
  <c r="N966" i="2"/>
  <c r="AA966" i="2" s="1"/>
  <c r="C966" i="2"/>
  <c r="Z966" i="2"/>
  <c r="R966" i="2"/>
  <c r="U966" i="2"/>
  <c r="Z860" i="2"/>
  <c r="H860" i="2"/>
  <c r="J860" i="2"/>
  <c r="S860" i="2"/>
  <c r="U860" i="2"/>
  <c r="P860" i="2"/>
  <c r="C860" i="2"/>
  <c r="I860" i="2"/>
  <c r="R860" i="2"/>
  <c r="Q860" i="2"/>
  <c r="AE860" i="2" s="1"/>
  <c r="N860" i="2"/>
  <c r="AA860" i="2" s="1"/>
  <c r="M860" i="2"/>
  <c r="L860" i="2"/>
  <c r="K860" i="2"/>
  <c r="O860" i="2"/>
  <c r="Q687" i="2"/>
  <c r="AE687" i="2" s="1"/>
  <c r="U687" i="2"/>
  <c r="P687" i="2"/>
  <c r="M687" i="2"/>
  <c r="Z687" i="2"/>
  <c r="S687" i="2"/>
  <c r="N687" i="2"/>
  <c r="I687" i="2"/>
  <c r="O687" i="2"/>
  <c r="L687" i="2"/>
  <c r="H687" i="2"/>
  <c r="K687" i="2"/>
  <c r="R687" i="2"/>
  <c r="J687" i="2"/>
  <c r="C687" i="2"/>
  <c r="K777" i="2"/>
  <c r="L777" i="2"/>
  <c r="R777" i="2"/>
  <c r="U777" i="2"/>
  <c r="C777" i="2"/>
  <c r="O777" i="2"/>
  <c r="P777" i="2"/>
  <c r="I777" i="2"/>
  <c r="J777" i="2"/>
  <c r="Z777" i="2"/>
  <c r="S777" i="2"/>
  <c r="M777" i="2"/>
  <c r="N777" i="2"/>
  <c r="AA777" i="2" s="1"/>
  <c r="H777" i="2"/>
  <c r="Q777" i="2"/>
  <c r="AE777" i="2" s="1"/>
  <c r="K818" i="2"/>
  <c r="Z818" i="2"/>
  <c r="C818" i="2"/>
  <c r="H818" i="2"/>
  <c r="J818" i="2"/>
  <c r="Q818" i="2"/>
  <c r="AE818" i="2" s="1"/>
  <c r="S818" i="2"/>
  <c r="I818" i="2"/>
  <c r="N818" i="2"/>
  <c r="AA818" i="2" s="1"/>
  <c r="L818" i="2"/>
  <c r="P818" i="2"/>
  <c r="U818" i="2"/>
  <c r="M818" i="2"/>
  <c r="R818" i="2"/>
  <c r="O818" i="2"/>
  <c r="I686" i="2"/>
  <c r="P686" i="2"/>
  <c r="O686" i="2"/>
  <c r="J686" i="2"/>
  <c r="C686" i="2"/>
  <c r="N686" i="2"/>
  <c r="AA686" i="2" s="1"/>
  <c r="S686" i="2"/>
  <c r="Q686" i="2"/>
  <c r="AE686" i="2" s="1"/>
  <c r="L686" i="2"/>
  <c r="K686" i="2"/>
  <c r="U686" i="2"/>
  <c r="H686" i="2"/>
  <c r="Z686" i="2"/>
  <c r="M686" i="2"/>
  <c r="R686" i="2"/>
  <c r="I734" i="2"/>
  <c r="R734" i="2"/>
  <c r="S734" i="2"/>
  <c r="U734" i="2"/>
  <c r="H734" i="2"/>
  <c r="Q734" i="2"/>
  <c r="AE734" i="2" s="1"/>
  <c r="L734" i="2"/>
  <c r="N734" i="2"/>
  <c r="O734" i="2"/>
  <c r="Z734" i="2"/>
  <c r="C734" i="2"/>
  <c r="J734" i="2"/>
  <c r="M734" i="2"/>
  <c r="K734" i="2"/>
  <c r="P734" i="2"/>
  <c r="I886" i="2"/>
  <c r="S886" i="2"/>
  <c r="Z886" i="2"/>
  <c r="H886" i="2"/>
  <c r="P886" i="2"/>
  <c r="L886" i="2"/>
  <c r="O886" i="2"/>
  <c r="U886" i="2"/>
  <c r="C886" i="2"/>
  <c r="R886" i="2"/>
  <c r="J886" i="2"/>
  <c r="M886" i="2"/>
  <c r="N886" i="2"/>
  <c r="AA886" i="2" s="1"/>
  <c r="K886" i="2"/>
  <c r="Q886" i="2"/>
  <c r="AE886" i="2" s="1"/>
  <c r="I780" i="2"/>
  <c r="O780" i="2"/>
  <c r="R780" i="2"/>
  <c r="S780" i="2"/>
  <c r="Q780" i="2"/>
  <c r="AE780" i="2" s="1"/>
  <c r="H780" i="2"/>
  <c r="P780" i="2"/>
  <c r="U780" i="2"/>
  <c r="C780" i="2"/>
  <c r="K780" i="2"/>
  <c r="Z780" i="2"/>
  <c r="M780" i="2"/>
  <c r="J780" i="2"/>
  <c r="L780" i="2"/>
  <c r="N780" i="2"/>
  <c r="I671" i="2"/>
  <c r="J671" i="2"/>
  <c r="M671" i="2"/>
  <c r="L671" i="2"/>
  <c r="O671" i="2"/>
  <c r="R671" i="2"/>
  <c r="C671" i="2"/>
  <c r="S671" i="2"/>
  <c r="H671" i="2"/>
  <c r="Q671" i="2"/>
  <c r="AE671" i="2" s="1"/>
  <c r="K671" i="2"/>
  <c r="U671" i="2"/>
  <c r="Z671" i="2"/>
  <c r="P671" i="2"/>
  <c r="N671" i="2"/>
  <c r="AA671" i="2" s="1"/>
  <c r="I761" i="2"/>
  <c r="N761" i="2"/>
  <c r="Z761" i="2"/>
  <c r="J761" i="2"/>
  <c r="Q761" i="2"/>
  <c r="AE761" i="2" s="1"/>
  <c r="L761" i="2"/>
  <c r="H761" i="2"/>
  <c r="P761" i="2"/>
  <c r="O761" i="2"/>
  <c r="R761" i="2"/>
  <c r="S761" i="2"/>
  <c r="M761" i="2"/>
  <c r="K761" i="2"/>
  <c r="C761" i="2"/>
  <c r="U761" i="2"/>
  <c r="I802" i="2"/>
  <c r="O802" i="2"/>
  <c r="H802" i="2"/>
  <c r="U802" i="2"/>
  <c r="N802" i="2"/>
  <c r="AA802" i="2" s="1"/>
  <c r="Z802" i="2"/>
  <c r="J802" i="2"/>
  <c r="L802" i="2"/>
  <c r="M802" i="2"/>
  <c r="R802" i="2"/>
  <c r="C802" i="2"/>
  <c r="K802" i="2"/>
  <c r="P802" i="2"/>
  <c r="S802" i="2"/>
  <c r="Q802" i="2"/>
  <c r="AE802" i="2" s="1"/>
  <c r="H596" i="2"/>
  <c r="P596" i="2"/>
  <c r="C596" i="2"/>
  <c r="K596" i="2"/>
  <c r="N596" i="2"/>
  <c r="L596" i="2"/>
  <c r="Q596" i="2"/>
  <c r="M596" i="2"/>
  <c r="O596" i="2"/>
  <c r="U596" i="2"/>
  <c r="J596" i="2"/>
  <c r="I541" i="2"/>
  <c r="C541" i="2"/>
  <c r="U541" i="2"/>
  <c r="S541" i="2"/>
  <c r="M541" i="2"/>
  <c r="P541" i="2"/>
  <c r="R541" i="2"/>
  <c r="Z541" i="2"/>
  <c r="H541" i="2"/>
  <c r="N541" i="2"/>
  <c r="L541" i="2"/>
  <c r="Q541" i="2"/>
  <c r="AE541" i="2" s="1"/>
  <c r="O541" i="2"/>
  <c r="K541" i="2"/>
  <c r="J541" i="2"/>
  <c r="I775" i="2"/>
  <c r="Q775" i="2"/>
  <c r="AE775" i="2" s="1"/>
  <c r="K775" i="2"/>
  <c r="Z775" i="2"/>
  <c r="H775" i="2"/>
  <c r="U775" i="2"/>
  <c r="M775" i="2"/>
  <c r="C775" i="2"/>
  <c r="P775" i="2"/>
  <c r="L775" i="2"/>
  <c r="S775" i="2"/>
  <c r="R775" i="2"/>
  <c r="N775" i="2"/>
  <c r="O775" i="2"/>
  <c r="J775" i="2"/>
  <c r="I833" i="2"/>
  <c r="Z833" i="2"/>
  <c r="R833" i="2"/>
  <c r="S833" i="2"/>
  <c r="U833" i="2"/>
  <c r="Q833" i="2"/>
  <c r="AE833" i="2" s="1"/>
  <c r="H833" i="2"/>
  <c r="P833" i="2"/>
  <c r="L833" i="2"/>
  <c r="K833" i="2"/>
  <c r="C833" i="2"/>
  <c r="M833" i="2"/>
  <c r="O833" i="2"/>
  <c r="N833" i="2"/>
  <c r="AA833" i="2" s="1"/>
  <c r="J833" i="2"/>
  <c r="I874" i="2"/>
  <c r="M874" i="2"/>
  <c r="C874" i="2"/>
  <c r="P874" i="2"/>
  <c r="Z874" i="2"/>
  <c r="J874" i="2"/>
  <c r="R874" i="2"/>
  <c r="N874" i="2"/>
  <c r="H874" i="2"/>
  <c r="Q874" i="2"/>
  <c r="AE874" i="2" s="1"/>
  <c r="L874" i="2"/>
  <c r="K874" i="2"/>
  <c r="O874" i="2"/>
  <c r="S874" i="2"/>
  <c r="U874" i="2"/>
  <c r="M659" i="2"/>
  <c r="P659" i="2"/>
  <c r="U659" i="2"/>
  <c r="C659" i="2"/>
  <c r="L659" i="2"/>
  <c r="O659" i="2"/>
  <c r="Q659" i="2"/>
  <c r="N659" i="2"/>
  <c r="H659" i="2"/>
  <c r="J659" i="2"/>
  <c r="K659" i="2"/>
  <c r="I891" i="2"/>
  <c r="S891" i="2"/>
  <c r="U891" i="2"/>
  <c r="J891" i="2"/>
  <c r="R891" i="2"/>
  <c r="K891" i="2"/>
  <c r="C891" i="2"/>
  <c r="P891" i="2"/>
  <c r="O891" i="2"/>
  <c r="Q891" i="2"/>
  <c r="AE891" i="2" s="1"/>
  <c r="L891" i="2"/>
  <c r="Z891" i="2"/>
  <c r="M891" i="2"/>
  <c r="N891" i="2"/>
  <c r="AA891" i="2" s="1"/>
  <c r="H891" i="2"/>
  <c r="I896" i="2"/>
  <c r="S896" i="2"/>
  <c r="J896" i="2"/>
  <c r="Q896" i="2"/>
  <c r="AE896" i="2" s="1"/>
  <c r="M896" i="2"/>
  <c r="O896" i="2"/>
  <c r="L896" i="2"/>
  <c r="H896" i="2"/>
  <c r="R896" i="2"/>
  <c r="P896" i="2"/>
  <c r="N896" i="2"/>
  <c r="AA896" i="2" s="1"/>
  <c r="U896" i="2"/>
  <c r="Z896" i="2"/>
  <c r="K896" i="2"/>
  <c r="C896" i="2"/>
  <c r="Q694" i="2"/>
  <c r="AE694" i="2" s="1"/>
  <c r="L694" i="2"/>
  <c r="K694" i="2"/>
  <c r="Z694" i="2"/>
  <c r="U694" i="2"/>
  <c r="M694" i="2"/>
  <c r="O694" i="2"/>
  <c r="I694" i="2"/>
  <c r="P694" i="2"/>
  <c r="S694" i="2"/>
  <c r="R694" i="2"/>
  <c r="H694" i="2"/>
  <c r="N694" i="2"/>
  <c r="AA694" i="2" s="1"/>
  <c r="C694" i="2"/>
  <c r="J694" i="2"/>
  <c r="C564" i="2"/>
  <c r="H564" i="2"/>
  <c r="P564" i="2"/>
  <c r="O564" i="2"/>
  <c r="J564" i="2"/>
  <c r="Q564" i="2"/>
  <c r="U564" i="2"/>
  <c r="K564" i="2"/>
  <c r="L564" i="2"/>
  <c r="M564" i="2"/>
  <c r="N564" i="2"/>
  <c r="S763" i="2"/>
  <c r="U763" i="2"/>
  <c r="P763" i="2"/>
  <c r="R763" i="2"/>
  <c r="K763" i="2"/>
  <c r="J763" i="2"/>
  <c r="Z763" i="2"/>
  <c r="I763" i="2"/>
  <c r="Q763" i="2"/>
  <c r="AE763" i="2" s="1"/>
  <c r="L763" i="2"/>
  <c r="N763" i="2"/>
  <c r="M763" i="2"/>
  <c r="H763" i="2"/>
  <c r="O763" i="2"/>
  <c r="C763" i="2"/>
  <c r="H523" i="2"/>
  <c r="O523" i="2"/>
  <c r="J523" i="2"/>
  <c r="M523" i="2"/>
  <c r="L523" i="2"/>
  <c r="P523" i="2"/>
  <c r="U523" i="2"/>
  <c r="N523" i="2"/>
  <c r="Q523" i="2"/>
  <c r="C523" i="2"/>
  <c r="K523" i="2"/>
  <c r="I1031" i="2"/>
  <c r="N1031" i="2"/>
  <c r="AA1031" i="2" s="1"/>
  <c r="J1031" i="2"/>
  <c r="R1031" i="2"/>
  <c r="S1031" i="2"/>
  <c r="U1031" i="2"/>
  <c r="K1031" i="2"/>
  <c r="M1031" i="2"/>
  <c r="L1031" i="2"/>
  <c r="H1031" i="2"/>
  <c r="Z1031" i="2"/>
  <c r="C1031" i="2"/>
  <c r="Q1031" i="2"/>
  <c r="AE1031" i="2" s="1"/>
  <c r="O1031" i="2"/>
  <c r="P1031" i="2"/>
  <c r="I983" i="2"/>
  <c r="K983" i="2"/>
  <c r="U983" i="2"/>
  <c r="C983" i="2"/>
  <c r="R983" i="2"/>
  <c r="Q983" i="2"/>
  <c r="AE983" i="2" s="1"/>
  <c r="H983" i="2"/>
  <c r="L983" i="2"/>
  <c r="O983" i="2"/>
  <c r="J983" i="2"/>
  <c r="P983" i="2"/>
  <c r="S983" i="2"/>
  <c r="M983" i="2"/>
  <c r="N983" i="2"/>
  <c r="AA983" i="2" s="1"/>
  <c r="Z983" i="2"/>
  <c r="L785" i="2"/>
  <c r="C785" i="2"/>
  <c r="H785" i="2"/>
  <c r="R785" i="2"/>
  <c r="N785" i="2"/>
  <c r="Q785" i="2"/>
  <c r="AE785" i="2" s="1"/>
  <c r="P785" i="2"/>
  <c r="I785" i="2"/>
  <c r="J785" i="2"/>
  <c r="S785" i="2"/>
  <c r="K785" i="2"/>
  <c r="Z785" i="2"/>
  <c r="M785" i="2"/>
  <c r="O785" i="2"/>
  <c r="U785" i="2"/>
  <c r="C826" i="2"/>
  <c r="N826" i="2"/>
  <c r="S826" i="2"/>
  <c r="M826" i="2"/>
  <c r="J826" i="2"/>
  <c r="R826" i="2"/>
  <c r="L826" i="2"/>
  <c r="I826" i="2"/>
  <c r="Q826" i="2"/>
  <c r="AE826" i="2" s="1"/>
  <c r="Z826" i="2"/>
  <c r="K826" i="2"/>
  <c r="U826" i="2"/>
  <c r="P826" i="2"/>
  <c r="O826" i="2"/>
  <c r="H826" i="2"/>
  <c r="C700" i="2"/>
  <c r="J700" i="2"/>
  <c r="Z700" i="2"/>
  <c r="P700" i="2"/>
  <c r="R700" i="2"/>
  <c r="O700" i="2"/>
  <c r="Q700" i="2"/>
  <c r="AE700" i="2" s="1"/>
  <c r="I700" i="2"/>
  <c r="L700" i="2"/>
  <c r="H700" i="2"/>
  <c r="S700" i="2"/>
  <c r="M700" i="2"/>
  <c r="N700" i="2"/>
  <c r="AA700" i="2" s="1"/>
  <c r="U700" i="2"/>
  <c r="K700" i="2"/>
  <c r="Z611" i="2"/>
  <c r="Q611" i="2"/>
  <c r="AE611" i="2" s="1"/>
  <c r="J611" i="2"/>
  <c r="K611" i="2"/>
  <c r="N611" i="2"/>
  <c r="H611" i="2"/>
  <c r="O611" i="2"/>
  <c r="I611" i="2"/>
  <c r="M611" i="2"/>
  <c r="C611" i="2"/>
  <c r="L611" i="2"/>
  <c r="P611" i="2"/>
  <c r="U611" i="2"/>
  <c r="R611" i="2"/>
  <c r="S611" i="2"/>
  <c r="C677" i="2"/>
  <c r="U677" i="2"/>
  <c r="M677" i="2"/>
  <c r="J677" i="2"/>
  <c r="L677" i="2"/>
  <c r="O677" i="2"/>
  <c r="K677" i="2"/>
  <c r="I677" i="2"/>
  <c r="N677" i="2"/>
  <c r="AA677" i="2" s="1"/>
  <c r="Q677" i="2"/>
  <c r="AE677" i="2" s="1"/>
  <c r="P677" i="2"/>
  <c r="Z677" i="2"/>
  <c r="S677" i="2"/>
  <c r="H677" i="2"/>
  <c r="R677" i="2"/>
  <c r="O998" i="2"/>
  <c r="U998" i="2"/>
  <c r="K998" i="2"/>
  <c r="P998" i="2"/>
  <c r="N998" i="2"/>
  <c r="AA998" i="2" s="1"/>
  <c r="H998" i="2"/>
  <c r="C998" i="2"/>
  <c r="I998" i="2"/>
  <c r="L998" i="2"/>
  <c r="Q998" i="2"/>
  <c r="AE998" i="2" s="1"/>
  <c r="J998" i="2"/>
  <c r="Z998" i="2"/>
  <c r="M998" i="2"/>
  <c r="R998" i="2"/>
  <c r="S998" i="2"/>
  <c r="S892" i="2"/>
  <c r="O892" i="2"/>
  <c r="H892" i="2"/>
  <c r="P892" i="2"/>
  <c r="R892" i="2"/>
  <c r="K892" i="2"/>
  <c r="Q892" i="2"/>
  <c r="AE892" i="2" s="1"/>
  <c r="I892" i="2"/>
  <c r="Z892" i="2"/>
  <c r="M892" i="2"/>
  <c r="J892" i="2"/>
  <c r="U892" i="2"/>
  <c r="C892" i="2"/>
  <c r="L892" i="2"/>
  <c r="N892" i="2"/>
  <c r="AA892" i="2" s="1"/>
  <c r="Q783" i="2"/>
  <c r="AE783" i="2" s="1"/>
  <c r="R783" i="2"/>
  <c r="J783" i="2"/>
  <c r="U783" i="2"/>
  <c r="C783" i="2"/>
  <c r="Z783" i="2"/>
  <c r="H783" i="2"/>
  <c r="I783" i="2"/>
  <c r="K783" i="2"/>
  <c r="S783" i="2"/>
  <c r="O783" i="2"/>
  <c r="P783" i="2"/>
  <c r="N783" i="2"/>
  <c r="L783" i="2"/>
  <c r="M783" i="2"/>
  <c r="L873" i="2"/>
  <c r="O873" i="2"/>
  <c r="H873" i="2"/>
  <c r="J873" i="2"/>
  <c r="R873" i="2"/>
  <c r="K873" i="2"/>
  <c r="C873" i="2"/>
  <c r="I873" i="2"/>
  <c r="S873" i="2"/>
  <c r="N873" i="2"/>
  <c r="AA873" i="2" s="1"/>
  <c r="U873" i="2"/>
  <c r="Q873" i="2"/>
  <c r="AE873" i="2" s="1"/>
  <c r="M873" i="2"/>
  <c r="Z873" i="2"/>
  <c r="P873" i="2"/>
  <c r="S914" i="2"/>
  <c r="R914" i="2"/>
  <c r="U914" i="2"/>
  <c r="P914" i="2"/>
  <c r="J914" i="2"/>
  <c r="M914" i="2"/>
  <c r="C914" i="2"/>
  <c r="I914" i="2"/>
  <c r="Z914" i="2"/>
  <c r="N914" i="2"/>
  <c r="AA914" i="2" s="1"/>
  <c r="K914" i="2"/>
  <c r="L914" i="2"/>
  <c r="O914" i="2"/>
  <c r="Q914" i="2"/>
  <c r="AE914" i="2" s="1"/>
  <c r="H914" i="2"/>
  <c r="Q808" i="2"/>
  <c r="AE808" i="2" s="1"/>
  <c r="M808" i="2"/>
  <c r="Z808" i="2"/>
  <c r="J808" i="2"/>
  <c r="S808" i="2"/>
  <c r="L808" i="2"/>
  <c r="U808" i="2"/>
  <c r="I808" i="2"/>
  <c r="N808" i="2"/>
  <c r="AA808" i="2" s="1"/>
  <c r="P808" i="2"/>
  <c r="K808" i="2"/>
  <c r="R808" i="2"/>
  <c r="O808" i="2"/>
  <c r="C808" i="2"/>
  <c r="H808" i="2"/>
  <c r="Q781" i="2"/>
  <c r="AE781" i="2" s="1"/>
  <c r="K781" i="2"/>
  <c r="C781" i="2"/>
  <c r="O781" i="2"/>
  <c r="L781" i="2"/>
  <c r="H781" i="2"/>
  <c r="S781" i="2"/>
  <c r="I781" i="2"/>
  <c r="U781" i="2"/>
  <c r="P781" i="2"/>
  <c r="M781" i="2"/>
  <c r="N781" i="2"/>
  <c r="AA781" i="2" s="1"/>
  <c r="J781" i="2"/>
  <c r="Z781" i="2"/>
  <c r="R781" i="2"/>
  <c r="H820" i="2"/>
  <c r="Q820" i="2"/>
  <c r="AE820" i="2" s="1"/>
  <c r="N820" i="2"/>
  <c r="L820" i="2"/>
  <c r="R820" i="2"/>
  <c r="O820" i="2"/>
  <c r="J820" i="2"/>
  <c r="I820" i="2"/>
  <c r="M820" i="2"/>
  <c r="C820" i="2"/>
  <c r="P820" i="2"/>
  <c r="S820" i="2"/>
  <c r="K820" i="2"/>
  <c r="U820" i="2"/>
  <c r="Z820" i="2"/>
  <c r="H726" i="2"/>
  <c r="Q726" i="2"/>
  <c r="AE726" i="2" s="1"/>
  <c r="S726" i="2"/>
  <c r="R726" i="2"/>
  <c r="J726" i="2"/>
  <c r="L726" i="2"/>
  <c r="K726" i="2"/>
  <c r="I726" i="2"/>
  <c r="M726" i="2"/>
  <c r="C726" i="2"/>
  <c r="Z726" i="2"/>
  <c r="U726" i="2"/>
  <c r="N726" i="2"/>
  <c r="P726" i="2"/>
  <c r="O726" i="2"/>
  <c r="R895" i="2"/>
  <c r="J895" i="2"/>
  <c r="C895" i="2"/>
  <c r="N895" i="2"/>
  <c r="AA895" i="2" s="1"/>
  <c r="S895" i="2"/>
  <c r="P895" i="2"/>
  <c r="K895" i="2"/>
  <c r="I895" i="2"/>
  <c r="Z895" i="2"/>
  <c r="O895" i="2"/>
  <c r="M895" i="2"/>
  <c r="U895" i="2"/>
  <c r="L895" i="2"/>
  <c r="Q895" i="2"/>
  <c r="AE895" i="2" s="1"/>
  <c r="H895" i="2"/>
  <c r="I729" i="2"/>
  <c r="K729" i="2"/>
  <c r="O729" i="2"/>
  <c r="P729" i="2"/>
  <c r="L729" i="2"/>
  <c r="C729" i="2"/>
  <c r="H729" i="2"/>
  <c r="M729" i="2"/>
  <c r="J729" i="2"/>
  <c r="R729" i="2"/>
  <c r="S729" i="2"/>
  <c r="U729" i="2"/>
  <c r="Q729" i="2"/>
  <c r="AE729" i="2" s="1"/>
  <c r="N729" i="2"/>
  <c r="Z729" i="2"/>
  <c r="I770" i="2"/>
  <c r="M770" i="2"/>
  <c r="J770" i="2"/>
  <c r="S770" i="2"/>
  <c r="O770" i="2"/>
  <c r="Q770" i="2"/>
  <c r="AE770" i="2" s="1"/>
  <c r="R770" i="2"/>
  <c r="L770" i="2"/>
  <c r="Z770" i="2"/>
  <c r="N770" i="2"/>
  <c r="U770" i="2"/>
  <c r="C770" i="2"/>
  <c r="P770" i="2"/>
  <c r="K770" i="2"/>
  <c r="H770" i="2"/>
  <c r="I939" i="2"/>
  <c r="P939" i="2"/>
  <c r="M939" i="2"/>
  <c r="O939" i="2"/>
  <c r="N939" i="2"/>
  <c r="AA939" i="2" s="1"/>
  <c r="U939" i="2"/>
  <c r="R939" i="2"/>
  <c r="Z939" i="2"/>
  <c r="Q939" i="2"/>
  <c r="AE939" i="2" s="1"/>
  <c r="H939" i="2"/>
  <c r="K939" i="2"/>
  <c r="S939" i="2"/>
  <c r="L939" i="2"/>
  <c r="C939" i="2"/>
  <c r="J939" i="2"/>
  <c r="L557" i="2"/>
  <c r="N557" i="2"/>
  <c r="Q557" i="2"/>
  <c r="H557" i="2"/>
  <c r="K557" i="2"/>
  <c r="C557" i="2"/>
  <c r="U557" i="2"/>
  <c r="O557" i="2"/>
  <c r="P557" i="2"/>
  <c r="M557" i="2"/>
  <c r="J557" i="2"/>
  <c r="I999" i="2"/>
  <c r="U999" i="2"/>
  <c r="N999" i="2"/>
  <c r="AA999" i="2" s="1"/>
  <c r="P999" i="2"/>
  <c r="H999" i="2"/>
  <c r="O999" i="2"/>
  <c r="C999" i="2"/>
  <c r="J999" i="2"/>
  <c r="Q999" i="2"/>
  <c r="AE999" i="2" s="1"/>
  <c r="K999" i="2"/>
  <c r="S999" i="2"/>
  <c r="Z999" i="2"/>
  <c r="M999" i="2"/>
  <c r="L999" i="2"/>
  <c r="R999" i="2"/>
  <c r="I1037" i="2"/>
  <c r="O1037" i="2"/>
  <c r="C1037" i="2"/>
  <c r="Q1037" i="2"/>
  <c r="AE1037" i="2" s="1"/>
  <c r="R1037" i="2"/>
  <c r="U1037" i="2"/>
  <c r="H1037" i="2"/>
  <c r="Z1037" i="2"/>
  <c r="P1037" i="2"/>
  <c r="M1037" i="2"/>
  <c r="K1037" i="2"/>
  <c r="N1037" i="2"/>
  <c r="AA1037" i="2" s="1"/>
  <c r="L1037" i="2"/>
  <c r="S1037" i="2"/>
  <c r="J1037" i="2"/>
  <c r="I992" i="2"/>
  <c r="R992" i="2"/>
  <c r="O992" i="2"/>
  <c r="Q992" i="2"/>
  <c r="AE992" i="2" s="1"/>
  <c r="M992" i="2"/>
  <c r="J992" i="2"/>
  <c r="H992" i="2"/>
  <c r="C992" i="2"/>
  <c r="Z992" i="2"/>
  <c r="K992" i="2"/>
  <c r="N992" i="2"/>
  <c r="AA992" i="2" s="1"/>
  <c r="L992" i="2"/>
  <c r="P992" i="2"/>
  <c r="S992" i="2"/>
  <c r="U992" i="2"/>
  <c r="I883" i="2"/>
  <c r="K883" i="2"/>
  <c r="L883" i="2"/>
  <c r="R883" i="2"/>
  <c r="Z883" i="2"/>
  <c r="S883" i="2"/>
  <c r="O883" i="2"/>
  <c r="N883" i="2"/>
  <c r="AA883" i="2" s="1"/>
  <c r="H883" i="2"/>
  <c r="U883" i="2"/>
  <c r="Q883" i="2"/>
  <c r="AE883" i="2" s="1"/>
  <c r="C883" i="2"/>
  <c r="M883" i="2"/>
  <c r="P883" i="2"/>
  <c r="J883" i="2"/>
  <c r="P693" i="2"/>
  <c r="R693" i="2"/>
  <c r="H693" i="2"/>
  <c r="J693" i="2"/>
  <c r="C693" i="2"/>
  <c r="O693" i="2"/>
  <c r="S693" i="2"/>
  <c r="I693" i="2"/>
  <c r="M693" i="2"/>
  <c r="L693" i="2"/>
  <c r="Q693" i="2"/>
  <c r="AE693" i="2" s="1"/>
  <c r="N693" i="2"/>
  <c r="AA693" i="2" s="1"/>
  <c r="K693" i="2"/>
  <c r="U693" i="2"/>
  <c r="Z693" i="2"/>
  <c r="L859" i="2"/>
  <c r="O859" i="2"/>
  <c r="J859" i="2"/>
  <c r="K859" i="2"/>
  <c r="M859" i="2"/>
  <c r="H859" i="2"/>
  <c r="U859" i="2"/>
  <c r="I859" i="2"/>
  <c r="Z859" i="2"/>
  <c r="C859" i="2"/>
  <c r="R859" i="2"/>
  <c r="S859" i="2"/>
  <c r="N859" i="2"/>
  <c r="AA859" i="2" s="1"/>
  <c r="P859" i="2"/>
  <c r="Q859" i="2"/>
  <c r="AE859" i="2" s="1"/>
  <c r="L893" i="2"/>
  <c r="N893" i="2"/>
  <c r="AA893" i="2" s="1"/>
  <c r="R893" i="2"/>
  <c r="O893" i="2"/>
  <c r="C893" i="2"/>
  <c r="K893" i="2"/>
  <c r="U893" i="2"/>
  <c r="I893" i="2"/>
  <c r="Q893" i="2"/>
  <c r="AE893" i="2" s="1"/>
  <c r="Z893" i="2"/>
  <c r="S893" i="2"/>
  <c r="M893" i="2"/>
  <c r="P893" i="2"/>
  <c r="J893" i="2"/>
  <c r="H893" i="2"/>
  <c r="I782" i="2"/>
  <c r="N782" i="2"/>
  <c r="M782" i="2"/>
  <c r="J782" i="2"/>
  <c r="S782" i="2"/>
  <c r="R782" i="2"/>
  <c r="O782" i="2"/>
  <c r="P782" i="2"/>
  <c r="C782" i="2"/>
  <c r="U782" i="2"/>
  <c r="L782" i="2"/>
  <c r="K782" i="2"/>
  <c r="Q782" i="2"/>
  <c r="AE782" i="2" s="1"/>
  <c r="Z782" i="2"/>
  <c r="H782" i="2"/>
  <c r="L656" i="2"/>
  <c r="H656" i="2"/>
  <c r="Q656" i="2"/>
  <c r="C656" i="2"/>
  <c r="O656" i="2"/>
  <c r="U656" i="2"/>
  <c r="P656" i="2"/>
  <c r="M656" i="2"/>
  <c r="J656" i="2"/>
  <c r="N656" i="2"/>
  <c r="K656" i="2"/>
  <c r="I714" i="2"/>
  <c r="L714" i="2"/>
  <c r="U714" i="2"/>
  <c r="O714" i="2"/>
  <c r="C714" i="2"/>
  <c r="Z714" i="2"/>
  <c r="R714" i="2"/>
  <c r="P714" i="2"/>
  <c r="K714" i="2"/>
  <c r="H714" i="2"/>
  <c r="S714" i="2"/>
  <c r="Q714" i="2"/>
  <c r="AE714" i="2" s="1"/>
  <c r="N714" i="2"/>
  <c r="AA714" i="2" s="1"/>
  <c r="J714" i="2"/>
  <c r="M714" i="2"/>
  <c r="I625" i="2"/>
  <c r="S625" i="2"/>
  <c r="C625" i="2"/>
  <c r="U625" i="2"/>
  <c r="J625" i="2"/>
  <c r="P625" i="2"/>
  <c r="O625" i="2"/>
  <c r="N625" i="2"/>
  <c r="L625" i="2"/>
  <c r="H625" i="2"/>
  <c r="Z625" i="2"/>
  <c r="R625" i="2"/>
  <c r="Q625" i="2"/>
  <c r="AE625" i="2" s="1"/>
  <c r="M625" i="2"/>
  <c r="K625" i="2"/>
  <c r="I1011" i="2"/>
  <c r="M1011" i="2"/>
  <c r="J1011" i="2"/>
  <c r="H1011" i="2"/>
  <c r="N1011" i="2"/>
  <c r="AA1011" i="2" s="1"/>
  <c r="C1011" i="2"/>
  <c r="S1011" i="2"/>
  <c r="Z1011" i="2"/>
  <c r="R1011" i="2"/>
  <c r="K1011" i="2"/>
  <c r="L1011" i="2"/>
  <c r="U1011" i="2"/>
  <c r="O1011" i="2"/>
  <c r="Q1011" i="2"/>
  <c r="AE1011" i="2" s="1"/>
  <c r="P1011" i="2"/>
  <c r="I963" i="2"/>
  <c r="L963" i="2"/>
  <c r="U963" i="2"/>
  <c r="H963" i="2"/>
  <c r="Z963" i="2"/>
  <c r="M963" i="2"/>
  <c r="K963" i="2"/>
  <c r="P963" i="2"/>
  <c r="N963" i="2"/>
  <c r="AA963" i="2" s="1"/>
  <c r="S963" i="2"/>
  <c r="Q963" i="2"/>
  <c r="AE963" i="2" s="1"/>
  <c r="C963" i="2"/>
  <c r="O963" i="2"/>
  <c r="R963" i="2"/>
  <c r="J963" i="2"/>
  <c r="L614" i="2"/>
  <c r="K614" i="2"/>
  <c r="O614" i="2"/>
  <c r="P614" i="2"/>
  <c r="J614" i="2"/>
  <c r="U614" i="2"/>
  <c r="H614" i="2"/>
  <c r="C614" i="2"/>
  <c r="N614" i="2"/>
  <c r="M614" i="2"/>
  <c r="Q614" i="2"/>
  <c r="I524" i="2"/>
  <c r="P524" i="2"/>
  <c r="O524" i="2"/>
  <c r="Q524" i="2"/>
  <c r="AE524" i="2" s="1"/>
  <c r="Z524" i="2"/>
  <c r="H524" i="2"/>
  <c r="K524" i="2"/>
  <c r="U524" i="2"/>
  <c r="C524" i="2"/>
  <c r="J524" i="2"/>
  <c r="N524" i="2"/>
  <c r="L524" i="2"/>
  <c r="M524" i="2"/>
  <c r="S524" i="2"/>
  <c r="R524" i="2"/>
  <c r="I64" i="2"/>
  <c r="M64" i="2"/>
  <c r="L64" i="2"/>
  <c r="Q64" i="2"/>
  <c r="AE64" i="2" s="1"/>
  <c r="C64" i="2"/>
  <c r="N64" i="2"/>
  <c r="H64" i="2"/>
  <c r="R64" i="2"/>
  <c r="P64" i="2"/>
  <c r="S64" i="2"/>
  <c r="J64" i="2"/>
  <c r="O64" i="2"/>
  <c r="U64" i="2"/>
  <c r="K64" i="2"/>
  <c r="Z64" i="2"/>
  <c r="P476" i="2"/>
  <c r="U476" i="2"/>
  <c r="C476" i="2"/>
  <c r="H476" i="2"/>
  <c r="O476" i="2"/>
  <c r="K476" i="2"/>
  <c r="M476" i="2"/>
  <c r="N476" i="2"/>
  <c r="L476" i="2"/>
  <c r="Q476" i="2"/>
  <c r="AE476" i="2" s="1"/>
  <c r="J476" i="2"/>
  <c r="I476" i="2"/>
  <c r="O470" i="2"/>
  <c r="L470" i="2"/>
  <c r="J470" i="2"/>
  <c r="P470" i="2"/>
  <c r="Q470" i="2"/>
  <c r="N470" i="2"/>
  <c r="H470" i="2"/>
  <c r="U470" i="2"/>
  <c r="M470" i="2"/>
  <c r="K470" i="2"/>
  <c r="C470" i="2"/>
  <c r="I123" i="2"/>
  <c r="M123" i="2"/>
  <c r="N123" i="2"/>
  <c r="AA123" i="2" s="1"/>
  <c r="O123" i="2"/>
  <c r="K123" i="2"/>
  <c r="H123" i="2"/>
  <c r="S123" i="2"/>
  <c r="Q123" i="2"/>
  <c r="AE123" i="2" s="1"/>
  <c r="L123" i="2"/>
  <c r="U123" i="2"/>
  <c r="J123" i="2"/>
  <c r="P123" i="2"/>
  <c r="C123" i="2"/>
  <c r="R123" i="2"/>
  <c r="Z123" i="2"/>
  <c r="I258" i="2"/>
  <c r="Q258" i="2"/>
  <c r="AE258" i="2" s="1"/>
  <c r="N258" i="2"/>
  <c r="S258" i="2"/>
  <c r="H258" i="2"/>
  <c r="U258" i="2"/>
  <c r="M258" i="2"/>
  <c r="C258" i="2"/>
  <c r="J258" i="2"/>
  <c r="L258" i="2"/>
  <c r="O258" i="2"/>
  <c r="K258" i="2"/>
  <c r="P258" i="2"/>
  <c r="Z258" i="2"/>
  <c r="R258" i="2"/>
  <c r="I190" i="2"/>
  <c r="Q190" i="2"/>
  <c r="AE190" i="2" s="1"/>
  <c r="R190" i="2"/>
  <c r="N190" i="2"/>
  <c r="K190" i="2"/>
  <c r="P190" i="2"/>
  <c r="Z190" i="2"/>
  <c r="C190" i="2"/>
  <c r="L190" i="2"/>
  <c r="S190" i="2"/>
  <c r="O190" i="2"/>
  <c r="J190" i="2"/>
  <c r="M190" i="2"/>
  <c r="U190" i="2"/>
  <c r="H190" i="2"/>
  <c r="O42" i="2"/>
  <c r="K42" i="2"/>
  <c r="C42" i="2"/>
  <c r="J42" i="2"/>
  <c r="N42" i="2"/>
  <c r="M42" i="2"/>
  <c r="Q42" i="2"/>
  <c r="L42" i="2"/>
  <c r="P42" i="2"/>
  <c r="H42" i="2"/>
  <c r="U42" i="2"/>
  <c r="O391" i="2"/>
  <c r="N391" i="2"/>
  <c r="J391" i="2"/>
  <c r="U391" i="2"/>
  <c r="P391" i="2"/>
  <c r="C391" i="2"/>
  <c r="L391" i="2"/>
  <c r="M391" i="2"/>
  <c r="K391" i="2"/>
  <c r="H391" i="2"/>
  <c r="Q391" i="2"/>
  <c r="U478" i="2"/>
  <c r="K478" i="2"/>
  <c r="N478" i="2"/>
  <c r="Q478" i="2"/>
  <c r="L478" i="2"/>
  <c r="J478" i="2"/>
  <c r="H478" i="2"/>
  <c r="C478" i="2"/>
  <c r="P478" i="2"/>
  <c r="M478" i="2"/>
  <c r="O478" i="2"/>
  <c r="I117" i="2"/>
  <c r="L117" i="2"/>
  <c r="M117" i="2"/>
  <c r="U117" i="2"/>
  <c r="O117" i="2"/>
  <c r="H117" i="2"/>
  <c r="K117" i="2"/>
  <c r="Z117" i="2"/>
  <c r="C117" i="2"/>
  <c r="J117" i="2"/>
  <c r="Q117" i="2"/>
  <c r="AE117" i="2" s="1"/>
  <c r="P117" i="2"/>
  <c r="R117" i="2"/>
  <c r="N117" i="2"/>
  <c r="AA117" i="2" s="1"/>
  <c r="S117" i="2"/>
  <c r="N756" i="2"/>
  <c r="U756" i="2"/>
  <c r="Q756" i="2"/>
  <c r="AE756" i="2" s="1"/>
  <c r="H756" i="2"/>
  <c r="P756" i="2"/>
  <c r="L756" i="2"/>
  <c r="M756" i="2"/>
  <c r="I756" i="2"/>
  <c r="O756" i="2"/>
  <c r="K756" i="2"/>
  <c r="J756" i="2"/>
  <c r="R756" i="2"/>
  <c r="C756" i="2"/>
  <c r="Z756" i="2"/>
  <c r="S756" i="2"/>
  <c r="H1039" i="2"/>
  <c r="C1039" i="2"/>
  <c r="L1039" i="2"/>
  <c r="J1039" i="2"/>
  <c r="S1039" i="2"/>
  <c r="Z1039" i="2"/>
  <c r="K1039" i="2"/>
  <c r="I1039" i="2"/>
  <c r="Q1039" i="2"/>
  <c r="AE1039" i="2" s="1"/>
  <c r="M1039" i="2"/>
  <c r="P1039" i="2"/>
  <c r="U1039" i="2"/>
  <c r="R1039" i="2"/>
  <c r="N1039" i="2"/>
  <c r="AA1039" i="2" s="1"/>
  <c r="O1039" i="2"/>
  <c r="R991" i="2"/>
  <c r="M991" i="2"/>
  <c r="Q991" i="2"/>
  <c r="AE991" i="2" s="1"/>
  <c r="P991" i="2"/>
  <c r="O991" i="2"/>
  <c r="L991" i="2"/>
  <c r="S991" i="2"/>
  <c r="I991" i="2"/>
  <c r="N991" i="2"/>
  <c r="AA991" i="2" s="1"/>
  <c r="U991" i="2"/>
  <c r="Z991" i="2"/>
  <c r="J991" i="2"/>
  <c r="H991" i="2"/>
  <c r="K991" i="2"/>
  <c r="C991" i="2"/>
  <c r="Z658" i="2"/>
  <c r="S658" i="2"/>
  <c r="K658" i="2"/>
  <c r="U658" i="2"/>
  <c r="H658" i="2"/>
  <c r="Q658" i="2"/>
  <c r="AE658" i="2" s="1"/>
  <c r="N658" i="2"/>
  <c r="I658" i="2"/>
  <c r="R658" i="2"/>
  <c r="C658" i="2"/>
  <c r="O658" i="2"/>
  <c r="P658" i="2"/>
  <c r="M658" i="2"/>
  <c r="J658" i="2"/>
  <c r="L658" i="2"/>
  <c r="O1061" i="2"/>
  <c r="L1061" i="2"/>
  <c r="U1061" i="2"/>
  <c r="J1061" i="2"/>
  <c r="S1061" i="2"/>
  <c r="H1061" i="2"/>
  <c r="N1061" i="2"/>
  <c r="AA1061" i="2" s="1"/>
  <c r="I1061" i="2"/>
  <c r="K1061" i="2"/>
  <c r="Q1061" i="2"/>
  <c r="AE1061" i="2" s="1"/>
  <c r="P1061" i="2"/>
  <c r="R1061" i="2"/>
  <c r="C1061" i="2"/>
  <c r="Z1061" i="2"/>
  <c r="M1061" i="2"/>
  <c r="R1016" i="2"/>
  <c r="J1016" i="2"/>
  <c r="Z1016" i="2"/>
  <c r="Q1016" i="2"/>
  <c r="AE1016" i="2" s="1"/>
  <c r="P1016" i="2"/>
  <c r="O1016" i="2"/>
  <c r="L1016" i="2"/>
  <c r="I1016" i="2"/>
  <c r="S1016" i="2"/>
  <c r="N1016" i="2"/>
  <c r="AA1016" i="2" s="1"/>
  <c r="U1016" i="2"/>
  <c r="H1016" i="2"/>
  <c r="K1016" i="2"/>
  <c r="C1016" i="2"/>
  <c r="M1016" i="2"/>
  <c r="R830" i="2"/>
  <c r="P830" i="2"/>
  <c r="K830" i="2"/>
  <c r="U830" i="2"/>
  <c r="J830" i="2"/>
  <c r="M830" i="2"/>
  <c r="C830" i="2"/>
  <c r="I830" i="2"/>
  <c r="S830" i="2"/>
  <c r="N830" i="2"/>
  <c r="AA830" i="2" s="1"/>
  <c r="O830" i="2"/>
  <c r="L830" i="2"/>
  <c r="H830" i="2"/>
  <c r="Q830" i="2"/>
  <c r="AE830" i="2" s="1"/>
  <c r="Z830" i="2"/>
  <c r="Z839" i="2"/>
  <c r="S839" i="2"/>
  <c r="U839" i="2"/>
  <c r="J839" i="2"/>
  <c r="C839" i="2"/>
  <c r="K839" i="2"/>
  <c r="M839" i="2"/>
  <c r="I839" i="2"/>
  <c r="N839" i="2"/>
  <c r="AA839" i="2" s="1"/>
  <c r="R839" i="2"/>
  <c r="H839" i="2"/>
  <c r="Q839" i="2"/>
  <c r="AE839" i="2" s="1"/>
  <c r="P839" i="2"/>
  <c r="O839" i="2"/>
  <c r="L839" i="2"/>
  <c r="S897" i="2"/>
  <c r="Z897" i="2"/>
  <c r="Q897" i="2"/>
  <c r="AE897" i="2" s="1"/>
  <c r="N897" i="2"/>
  <c r="AA897" i="2" s="1"/>
  <c r="L897" i="2"/>
  <c r="H897" i="2"/>
  <c r="K897" i="2"/>
  <c r="I897" i="2"/>
  <c r="R897" i="2"/>
  <c r="M897" i="2"/>
  <c r="P897" i="2"/>
  <c r="C897" i="2"/>
  <c r="O897" i="2"/>
  <c r="U897" i="2"/>
  <c r="J897" i="2"/>
  <c r="S938" i="2"/>
  <c r="U938" i="2"/>
  <c r="J938" i="2"/>
  <c r="Z938" i="2"/>
  <c r="K938" i="2"/>
  <c r="L938" i="2"/>
  <c r="P938" i="2"/>
  <c r="I938" i="2"/>
  <c r="O938" i="2"/>
  <c r="R938" i="2"/>
  <c r="M938" i="2"/>
  <c r="Q938" i="2"/>
  <c r="AE938" i="2" s="1"/>
  <c r="C938" i="2"/>
  <c r="H938" i="2"/>
  <c r="N938" i="2"/>
  <c r="AA938" i="2" s="1"/>
  <c r="Q832" i="2"/>
  <c r="AE832" i="2" s="1"/>
  <c r="Z832" i="2"/>
  <c r="P832" i="2"/>
  <c r="S832" i="2"/>
  <c r="J832" i="2"/>
  <c r="H832" i="2"/>
  <c r="C832" i="2"/>
  <c r="I832" i="2"/>
  <c r="N832" i="2"/>
  <c r="AA832" i="2" s="1"/>
  <c r="R832" i="2"/>
  <c r="K832" i="2"/>
  <c r="U832" i="2"/>
  <c r="L832" i="2"/>
  <c r="M832" i="2"/>
  <c r="O832" i="2"/>
  <c r="O723" i="2"/>
  <c r="U723" i="2"/>
  <c r="Q723" i="2"/>
  <c r="AE723" i="2" s="1"/>
  <c r="H723" i="2"/>
  <c r="S723" i="2"/>
  <c r="N723" i="2"/>
  <c r="K723" i="2"/>
  <c r="I723" i="2"/>
  <c r="M723" i="2"/>
  <c r="P723" i="2"/>
  <c r="L723" i="2"/>
  <c r="R723" i="2"/>
  <c r="J723" i="2"/>
  <c r="C723" i="2"/>
  <c r="Z723" i="2"/>
  <c r="I528" i="2"/>
  <c r="H528" i="2"/>
  <c r="K528" i="2"/>
  <c r="J528" i="2"/>
  <c r="R528" i="2"/>
  <c r="P528" i="2"/>
  <c r="O528" i="2"/>
  <c r="L528" i="2"/>
  <c r="Z528" i="2"/>
  <c r="S528" i="2"/>
  <c r="N528" i="2"/>
  <c r="M528" i="2"/>
  <c r="U528" i="2"/>
  <c r="C528" i="2"/>
  <c r="Q528" i="2"/>
  <c r="AE528" i="2" s="1"/>
  <c r="I699" i="2"/>
  <c r="M699" i="2"/>
  <c r="R699" i="2"/>
  <c r="Z699" i="2"/>
  <c r="U699" i="2"/>
  <c r="Q699" i="2"/>
  <c r="AE699" i="2" s="1"/>
  <c r="P699" i="2"/>
  <c r="S699" i="2"/>
  <c r="K699" i="2"/>
  <c r="L699" i="2"/>
  <c r="O699" i="2"/>
  <c r="J699" i="2"/>
  <c r="N699" i="2"/>
  <c r="AA699" i="2" s="1"/>
  <c r="C699" i="2"/>
  <c r="H699" i="2"/>
  <c r="I733" i="2"/>
  <c r="M733" i="2"/>
  <c r="Q733" i="2"/>
  <c r="AE733" i="2" s="1"/>
  <c r="N733" i="2"/>
  <c r="Z733" i="2"/>
  <c r="R733" i="2"/>
  <c r="S733" i="2"/>
  <c r="O733" i="2"/>
  <c r="P733" i="2"/>
  <c r="H733" i="2"/>
  <c r="J733" i="2"/>
  <c r="K733" i="2"/>
  <c r="U733" i="2"/>
  <c r="L733" i="2"/>
  <c r="C733" i="2"/>
  <c r="I878" i="2"/>
  <c r="K878" i="2"/>
  <c r="O878" i="2"/>
  <c r="U878" i="2"/>
  <c r="C878" i="2"/>
  <c r="Z878" i="2"/>
  <c r="J878" i="2"/>
  <c r="R878" i="2"/>
  <c r="L878" i="2"/>
  <c r="N878" i="2"/>
  <c r="AA878" i="2" s="1"/>
  <c r="Q878" i="2"/>
  <c r="AE878" i="2" s="1"/>
  <c r="P878" i="2"/>
  <c r="H878" i="2"/>
  <c r="S878" i="2"/>
  <c r="M878" i="2"/>
  <c r="I772" i="2"/>
  <c r="L772" i="2"/>
  <c r="K772" i="2"/>
  <c r="Q772" i="2"/>
  <c r="AE772" i="2" s="1"/>
  <c r="P772" i="2"/>
  <c r="C772" i="2"/>
  <c r="N772" i="2"/>
  <c r="AA772" i="2" s="1"/>
  <c r="U772" i="2"/>
  <c r="S772" i="2"/>
  <c r="H772" i="2"/>
  <c r="R772" i="2"/>
  <c r="Z772" i="2"/>
  <c r="J772" i="2"/>
  <c r="M772" i="2"/>
  <c r="O772" i="2"/>
  <c r="H663" i="2"/>
  <c r="L663" i="2"/>
  <c r="P663" i="2"/>
  <c r="J663" i="2"/>
  <c r="I663" i="2" s="1"/>
  <c r="U663" i="2"/>
  <c r="M663" i="2"/>
  <c r="Q663" i="2"/>
  <c r="K663" i="2"/>
  <c r="O663" i="2"/>
  <c r="C663" i="2"/>
  <c r="N663" i="2"/>
  <c r="I721" i="2"/>
  <c r="K721" i="2"/>
  <c r="J721" i="2"/>
  <c r="M721" i="2"/>
  <c r="U721" i="2"/>
  <c r="N721" i="2"/>
  <c r="O721" i="2"/>
  <c r="H721" i="2"/>
  <c r="P721" i="2"/>
  <c r="C721" i="2"/>
  <c r="Z721" i="2"/>
  <c r="Q721" i="2"/>
  <c r="AE721" i="2" s="1"/>
  <c r="S721" i="2"/>
  <c r="R721" i="2"/>
  <c r="L721" i="2"/>
  <c r="I762" i="2"/>
  <c r="L762" i="2"/>
  <c r="N762" i="2"/>
  <c r="Z762" i="2"/>
  <c r="H762" i="2"/>
  <c r="Q762" i="2"/>
  <c r="AE762" i="2" s="1"/>
  <c r="C762" i="2"/>
  <c r="K762" i="2"/>
  <c r="P762" i="2"/>
  <c r="M762" i="2"/>
  <c r="O762" i="2"/>
  <c r="U762" i="2"/>
  <c r="S762" i="2"/>
  <c r="J762" i="2"/>
  <c r="R762" i="2"/>
  <c r="Q803" i="2"/>
  <c r="AE803" i="2" s="1"/>
  <c r="R803" i="2"/>
  <c r="N803" i="2"/>
  <c r="AA803" i="2" s="1"/>
  <c r="M803" i="2"/>
  <c r="K803" i="2"/>
  <c r="S803" i="2"/>
  <c r="U803" i="2"/>
  <c r="I803" i="2"/>
  <c r="P803" i="2"/>
  <c r="J803" i="2"/>
  <c r="L803" i="2"/>
  <c r="C803" i="2"/>
  <c r="H803" i="2"/>
  <c r="O803" i="2"/>
  <c r="Z803" i="2"/>
  <c r="N869" i="2"/>
  <c r="K869" i="2"/>
  <c r="Z869" i="2"/>
  <c r="C869" i="2"/>
  <c r="H869" i="2"/>
  <c r="U869" i="2"/>
  <c r="M869" i="2"/>
  <c r="I869" i="2"/>
  <c r="J869" i="2"/>
  <c r="Q869" i="2"/>
  <c r="AE869" i="2" s="1"/>
  <c r="S869" i="2"/>
  <c r="P869" i="2"/>
  <c r="O869" i="2"/>
  <c r="L869" i="2"/>
  <c r="R869" i="2"/>
  <c r="K1062" i="2"/>
  <c r="C1062" i="2"/>
  <c r="H1062" i="2"/>
  <c r="O1062" i="2"/>
  <c r="U1062" i="2"/>
  <c r="N1062" i="2"/>
  <c r="AA1062" i="2" s="1"/>
  <c r="L1062" i="2"/>
  <c r="I1062" i="2"/>
  <c r="S1062" i="2"/>
  <c r="J1062" i="2"/>
  <c r="Z1062" i="2"/>
  <c r="M1062" i="2"/>
  <c r="P1062" i="2"/>
  <c r="R1062" i="2"/>
  <c r="Q1062" i="2"/>
  <c r="AE1062" i="2" s="1"/>
  <c r="O956" i="2"/>
  <c r="P956" i="2"/>
  <c r="L956" i="2"/>
  <c r="Z956" i="2"/>
  <c r="R956" i="2"/>
  <c r="Q956" i="2"/>
  <c r="AE956" i="2" s="1"/>
  <c r="U956" i="2"/>
  <c r="I956" i="2"/>
  <c r="C956" i="2"/>
  <c r="M956" i="2"/>
  <c r="S956" i="2"/>
  <c r="H956" i="2"/>
  <c r="N956" i="2"/>
  <c r="AA956" i="2" s="1"/>
  <c r="J956" i="2"/>
  <c r="K956" i="2"/>
  <c r="H847" i="2"/>
  <c r="L847" i="2"/>
  <c r="M847" i="2"/>
  <c r="R847" i="2"/>
  <c r="Q847" i="2"/>
  <c r="AE847" i="2" s="1"/>
  <c r="J847" i="2"/>
  <c r="C847" i="2"/>
  <c r="I847" i="2"/>
  <c r="K847" i="2"/>
  <c r="S847" i="2"/>
  <c r="P847" i="2"/>
  <c r="Z847" i="2"/>
  <c r="N847" i="2"/>
  <c r="AA847" i="2" s="1"/>
  <c r="U847" i="2"/>
  <c r="O847" i="2"/>
  <c r="H937" i="2"/>
  <c r="O937" i="2"/>
  <c r="Z937" i="2"/>
  <c r="R937" i="2"/>
  <c r="K937" i="2"/>
  <c r="J937" i="2"/>
  <c r="Q937" i="2"/>
  <c r="AE937" i="2" s="1"/>
  <c r="I937" i="2"/>
  <c r="N937" i="2"/>
  <c r="AA937" i="2" s="1"/>
  <c r="U937" i="2"/>
  <c r="S937" i="2"/>
  <c r="L937" i="2"/>
  <c r="P937" i="2"/>
  <c r="M937" i="2"/>
  <c r="C937" i="2"/>
  <c r="C978" i="2"/>
  <c r="O978" i="2"/>
  <c r="Z978" i="2"/>
  <c r="S978" i="2"/>
  <c r="K978" i="2"/>
  <c r="M978" i="2"/>
  <c r="Q978" i="2"/>
  <c r="AE978" i="2" s="1"/>
  <c r="I978" i="2"/>
  <c r="H978" i="2"/>
  <c r="N978" i="2"/>
  <c r="AA978" i="2" s="1"/>
  <c r="R978" i="2"/>
  <c r="L978" i="2"/>
  <c r="P978" i="2"/>
  <c r="J978" i="2"/>
  <c r="U978" i="2"/>
  <c r="U872" i="2"/>
  <c r="N872" i="2"/>
  <c r="AA872" i="2" s="1"/>
  <c r="M872" i="2"/>
  <c r="C872" i="2"/>
  <c r="L872" i="2"/>
  <c r="S872" i="2"/>
  <c r="P872" i="2"/>
  <c r="I872" i="2"/>
  <c r="J872" i="2"/>
  <c r="H872" i="2"/>
  <c r="Q872" i="2"/>
  <c r="AE872" i="2" s="1"/>
  <c r="Z872" i="2"/>
  <c r="K872" i="2"/>
  <c r="R872" i="2"/>
  <c r="O872" i="2"/>
  <c r="O909" i="2"/>
  <c r="J909" i="2"/>
  <c r="Z909" i="2"/>
  <c r="M909" i="2"/>
  <c r="R909" i="2"/>
  <c r="L909" i="2"/>
  <c r="Q909" i="2"/>
  <c r="AE909" i="2" s="1"/>
  <c r="I909" i="2"/>
  <c r="C909" i="2"/>
  <c r="U909" i="2"/>
  <c r="K909" i="2"/>
  <c r="P909" i="2"/>
  <c r="N909" i="2"/>
  <c r="AA909" i="2" s="1"/>
  <c r="S909" i="2"/>
  <c r="H909" i="2"/>
  <c r="Z948" i="2"/>
  <c r="L948" i="2"/>
  <c r="U948" i="2"/>
  <c r="N948" i="2"/>
  <c r="AA948" i="2" s="1"/>
  <c r="R948" i="2"/>
  <c r="H948" i="2"/>
  <c r="C948" i="2"/>
  <c r="I948" i="2"/>
  <c r="M948" i="2"/>
  <c r="O948" i="2"/>
  <c r="Q948" i="2"/>
  <c r="AE948" i="2" s="1"/>
  <c r="S948" i="2"/>
  <c r="K948" i="2"/>
  <c r="P948" i="2"/>
  <c r="J948" i="2"/>
  <c r="S790" i="2"/>
  <c r="K790" i="2"/>
  <c r="M790" i="2"/>
  <c r="C790" i="2"/>
  <c r="H790" i="2"/>
  <c r="N790" i="2"/>
  <c r="P790" i="2"/>
  <c r="I790" i="2"/>
  <c r="L790" i="2"/>
  <c r="Z790" i="2"/>
  <c r="U790" i="2"/>
  <c r="R790" i="2"/>
  <c r="O790" i="2"/>
  <c r="Q790" i="2"/>
  <c r="AE790" i="2" s="1"/>
  <c r="J790" i="2"/>
  <c r="M664" i="2"/>
  <c r="J664" i="2"/>
  <c r="K664" i="2"/>
  <c r="P664" i="2"/>
  <c r="C664" i="2"/>
  <c r="L664" i="2"/>
  <c r="Q664" i="2"/>
  <c r="N664" i="2"/>
  <c r="U664" i="2"/>
  <c r="O664" i="2"/>
  <c r="H664" i="2"/>
  <c r="Q626" i="2"/>
  <c r="J626" i="2"/>
  <c r="N626" i="2"/>
  <c r="U626" i="2"/>
  <c r="H626" i="2"/>
  <c r="P626" i="2"/>
  <c r="C626" i="2"/>
  <c r="K626" i="2"/>
  <c r="M626" i="2"/>
  <c r="L626" i="2"/>
  <c r="O626" i="2"/>
  <c r="Q1029" i="2"/>
  <c r="AE1029" i="2" s="1"/>
  <c r="K1029" i="2"/>
  <c r="Z1029" i="2"/>
  <c r="H1029" i="2"/>
  <c r="U1029" i="2"/>
  <c r="P1029" i="2"/>
  <c r="N1029" i="2"/>
  <c r="AA1029" i="2" s="1"/>
  <c r="I1029" i="2"/>
  <c r="R1029" i="2"/>
  <c r="J1029" i="2"/>
  <c r="S1029" i="2"/>
  <c r="O1029" i="2"/>
  <c r="C1029" i="2"/>
  <c r="L1029" i="2"/>
  <c r="M1029" i="2"/>
  <c r="P984" i="2"/>
  <c r="R984" i="2"/>
  <c r="M984" i="2"/>
  <c r="U984" i="2"/>
  <c r="K984" i="2"/>
  <c r="C984" i="2"/>
  <c r="Z984" i="2"/>
  <c r="I984" i="2"/>
  <c r="J984" i="2"/>
  <c r="L984" i="2"/>
  <c r="O984" i="2"/>
  <c r="H984" i="2"/>
  <c r="N984" i="2"/>
  <c r="AA984" i="2" s="1"/>
  <c r="Q984" i="2"/>
  <c r="AE984" i="2" s="1"/>
  <c r="S984" i="2"/>
  <c r="R720" i="2"/>
  <c r="U720" i="2"/>
  <c r="J720" i="2"/>
  <c r="Z720" i="2"/>
  <c r="Q720" i="2"/>
  <c r="AE720" i="2" s="1"/>
  <c r="O720" i="2"/>
  <c r="K720" i="2"/>
  <c r="I720" i="2"/>
  <c r="N720" i="2"/>
  <c r="S720" i="2"/>
  <c r="L720" i="2"/>
  <c r="M720" i="2"/>
  <c r="C720" i="2"/>
  <c r="P720" i="2"/>
  <c r="H720" i="2"/>
  <c r="P766" i="2"/>
  <c r="Z766" i="2"/>
  <c r="K766" i="2"/>
  <c r="H766" i="2"/>
  <c r="J766" i="2"/>
  <c r="C766" i="2"/>
  <c r="U766" i="2"/>
  <c r="I766" i="2"/>
  <c r="R766" i="2"/>
  <c r="S766" i="2"/>
  <c r="L766" i="2"/>
  <c r="O766" i="2"/>
  <c r="N766" i="2"/>
  <c r="AA766" i="2" s="1"/>
  <c r="Q766" i="2"/>
  <c r="AE766" i="2" s="1"/>
  <c r="M766" i="2"/>
  <c r="I698" i="2"/>
  <c r="Q698" i="2"/>
  <c r="AE698" i="2" s="1"/>
  <c r="R698" i="2"/>
  <c r="J698" i="2"/>
  <c r="S698" i="2"/>
  <c r="P698" i="2"/>
  <c r="Z698" i="2"/>
  <c r="H698" i="2"/>
  <c r="O698" i="2"/>
  <c r="K698" i="2"/>
  <c r="N698" i="2"/>
  <c r="U698" i="2"/>
  <c r="M698" i="2"/>
  <c r="L698" i="2"/>
  <c r="C698" i="2"/>
  <c r="I609" i="2"/>
  <c r="C609" i="2"/>
  <c r="K609" i="2"/>
  <c r="O609" i="2"/>
  <c r="R609" i="2"/>
  <c r="M609" i="2"/>
  <c r="N609" i="2"/>
  <c r="U609" i="2"/>
  <c r="P609" i="2"/>
  <c r="H609" i="2"/>
  <c r="S609" i="2"/>
  <c r="L609" i="2"/>
  <c r="Q609" i="2"/>
  <c r="AE609" i="2" s="1"/>
  <c r="Z609" i="2"/>
  <c r="J609" i="2"/>
  <c r="I1056" i="2"/>
  <c r="O1056" i="2"/>
  <c r="Z1056" i="2"/>
  <c r="J1056" i="2"/>
  <c r="S1056" i="2"/>
  <c r="N1056" i="2"/>
  <c r="AA1056" i="2" s="1"/>
  <c r="Q1056" i="2"/>
  <c r="AE1056" i="2" s="1"/>
  <c r="R1056" i="2"/>
  <c r="L1056" i="2"/>
  <c r="H1056" i="2"/>
  <c r="M1056" i="2"/>
  <c r="U1056" i="2"/>
  <c r="P1056" i="2"/>
  <c r="C1056" i="2"/>
  <c r="K1056" i="2"/>
  <c r="I947" i="2"/>
  <c r="U947" i="2"/>
  <c r="S947" i="2"/>
  <c r="Z947" i="2"/>
  <c r="J947" i="2"/>
  <c r="L947" i="2"/>
  <c r="N947" i="2"/>
  <c r="AA947" i="2" s="1"/>
  <c r="H947" i="2"/>
  <c r="O947" i="2"/>
  <c r="M947" i="2"/>
  <c r="R947" i="2"/>
  <c r="Q947" i="2"/>
  <c r="AE947" i="2" s="1"/>
  <c r="P947" i="2"/>
  <c r="C947" i="2"/>
  <c r="K947" i="2"/>
  <c r="I598" i="2"/>
  <c r="L598" i="2"/>
  <c r="K598" i="2"/>
  <c r="O598" i="2"/>
  <c r="R598" i="2"/>
  <c r="Z598" i="2"/>
  <c r="U598" i="2"/>
  <c r="C598" i="2"/>
  <c r="Q598" i="2"/>
  <c r="AE598" i="2" s="1"/>
  <c r="J598" i="2"/>
  <c r="M598" i="2"/>
  <c r="N598" i="2"/>
  <c r="H598" i="2"/>
  <c r="S598" i="2"/>
  <c r="P598" i="2"/>
  <c r="I563" i="2"/>
  <c r="K563" i="2"/>
  <c r="P563" i="2"/>
  <c r="H563" i="2"/>
  <c r="R563" i="2"/>
  <c r="O563" i="2"/>
  <c r="M563" i="2"/>
  <c r="Z563" i="2"/>
  <c r="S563" i="2"/>
  <c r="J563" i="2"/>
  <c r="Q563" i="2"/>
  <c r="AE563" i="2" s="1"/>
  <c r="N563" i="2"/>
  <c r="AA563" i="2" s="1"/>
  <c r="L563" i="2"/>
  <c r="C563" i="2"/>
  <c r="U563" i="2"/>
  <c r="I667" i="2"/>
  <c r="K667" i="2"/>
  <c r="C667" i="2"/>
  <c r="M667" i="2"/>
  <c r="R667" i="2"/>
  <c r="J667" i="2"/>
  <c r="P667" i="2"/>
  <c r="L667" i="2"/>
  <c r="S667" i="2"/>
  <c r="U667" i="2"/>
  <c r="H667" i="2"/>
  <c r="Z667" i="2"/>
  <c r="O667" i="2"/>
  <c r="N667" i="2"/>
  <c r="AA667" i="2" s="1"/>
  <c r="Q667" i="2"/>
  <c r="AE667" i="2" s="1"/>
  <c r="I701" i="2"/>
  <c r="K701" i="2"/>
  <c r="N701" i="2"/>
  <c r="J701" i="2"/>
  <c r="C701" i="2"/>
  <c r="L701" i="2"/>
  <c r="H701" i="2"/>
  <c r="Q701" i="2"/>
  <c r="AE701" i="2" s="1"/>
  <c r="Z701" i="2"/>
  <c r="P701" i="2"/>
  <c r="U701" i="2"/>
  <c r="M701" i="2"/>
  <c r="O701" i="2"/>
  <c r="R701" i="2"/>
  <c r="S701" i="2"/>
  <c r="I846" i="2"/>
  <c r="P846" i="2"/>
  <c r="K846" i="2"/>
  <c r="U846" i="2"/>
  <c r="L846" i="2"/>
  <c r="H846" i="2"/>
  <c r="Q846" i="2"/>
  <c r="AE846" i="2" s="1"/>
  <c r="Z846" i="2"/>
  <c r="R846" i="2"/>
  <c r="O846" i="2"/>
  <c r="J846" i="2"/>
  <c r="C846" i="2"/>
  <c r="N846" i="2"/>
  <c r="AA846" i="2" s="1"/>
  <c r="S846" i="2"/>
  <c r="M846" i="2"/>
  <c r="I724" i="2"/>
  <c r="H724" i="2"/>
  <c r="Z724" i="2"/>
  <c r="R724" i="2"/>
  <c r="K724" i="2"/>
  <c r="U724" i="2"/>
  <c r="C724" i="2"/>
  <c r="P724" i="2"/>
  <c r="M724" i="2"/>
  <c r="J724" i="2"/>
  <c r="Q724" i="2"/>
  <c r="AE724" i="2" s="1"/>
  <c r="N724" i="2"/>
  <c r="S724" i="2"/>
  <c r="O724" i="2"/>
  <c r="L724" i="2"/>
  <c r="I945" i="2"/>
  <c r="J945" i="2"/>
  <c r="C945" i="2"/>
  <c r="M945" i="2"/>
  <c r="O945" i="2"/>
  <c r="N945" i="2"/>
  <c r="AA945" i="2" s="1"/>
  <c r="R945" i="2"/>
  <c r="Q945" i="2"/>
  <c r="AE945" i="2" s="1"/>
  <c r="U945" i="2"/>
  <c r="L945" i="2"/>
  <c r="H945" i="2"/>
  <c r="S945" i="2"/>
  <c r="K945" i="2"/>
  <c r="P945" i="2"/>
  <c r="Z945" i="2"/>
  <c r="I986" i="2"/>
  <c r="M986" i="2"/>
  <c r="U986" i="2"/>
  <c r="S986" i="2"/>
  <c r="P986" i="2"/>
  <c r="L986" i="2"/>
  <c r="Q986" i="2"/>
  <c r="AE986" i="2" s="1"/>
  <c r="Z986" i="2"/>
  <c r="H986" i="2"/>
  <c r="C986" i="2"/>
  <c r="R986" i="2"/>
  <c r="J986" i="2"/>
  <c r="O986" i="2"/>
  <c r="K986" i="2"/>
  <c r="N986" i="2"/>
  <c r="AA986" i="2" s="1"/>
  <c r="I880" i="2"/>
  <c r="S880" i="2"/>
  <c r="K880" i="2"/>
  <c r="R880" i="2"/>
  <c r="J880" i="2"/>
  <c r="Q880" i="2"/>
  <c r="AE880" i="2" s="1"/>
  <c r="U880" i="2"/>
  <c r="C880" i="2"/>
  <c r="N880" i="2"/>
  <c r="AA880" i="2" s="1"/>
  <c r="M880" i="2"/>
  <c r="Z880" i="2"/>
  <c r="O880" i="2"/>
  <c r="H880" i="2"/>
  <c r="P880" i="2"/>
  <c r="L880" i="2"/>
  <c r="I771" i="2"/>
  <c r="S771" i="2"/>
  <c r="U771" i="2"/>
  <c r="C771" i="2"/>
  <c r="O771" i="2"/>
  <c r="Q771" i="2"/>
  <c r="AE771" i="2" s="1"/>
  <c r="R771" i="2"/>
  <c r="P771" i="2"/>
  <c r="N771" i="2"/>
  <c r="L771" i="2"/>
  <c r="M771" i="2"/>
  <c r="J771" i="2"/>
  <c r="K771" i="2"/>
  <c r="H771" i="2"/>
  <c r="Z771" i="2"/>
  <c r="I837" i="2"/>
  <c r="Q837" i="2"/>
  <c r="AE837" i="2" s="1"/>
  <c r="R837" i="2"/>
  <c r="N837" i="2"/>
  <c r="AA837" i="2" s="1"/>
  <c r="L837" i="2"/>
  <c r="K837" i="2"/>
  <c r="J837" i="2"/>
  <c r="M837" i="2"/>
  <c r="H837" i="2"/>
  <c r="P837" i="2"/>
  <c r="S837" i="2"/>
  <c r="C837" i="2"/>
  <c r="Z837" i="2"/>
  <c r="U837" i="2"/>
  <c r="O837" i="2"/>
  <c r="N193" i="2"/>
  <c r="K193" i="2"/>
  <c r="L193" i="2"/>
  <c r="J193" i="2"/>
  <c r="C193" i="2"/>
  <c r="Q193" i="2"/>
  <c r="O193" i="2"/>
  <c r="U193" i="2"/>
  <c r="H193" i="2"/>
  <c r="M193" i="2"/>
  <c r="P193" i="2"/>
  <c r="R278" i="2"/>
  <c r="Q278" i="2"/>
  <c r="AE278" i="2" s="1"/>
  <c r="M278" i="2"/>
  <c r="O278" i="2"/>
  <c r="N278" i="2"/>
  <c r="Z278" i="2"/>
  <c r="C278" i="2"/>
  <c r="I278" i="2"/>
  <c r="S278" i="2"/>
  <c r="P278" i="2"/>
  <c r="L278" i="2"/>
  <c r="U278" i="2"/>
  <c r="K278" i="2"/>
  <c r="J278" i="2"/>
  <c r="H278" i="2"/>
  <c r="N8" i="2"/>
  <c r="M8" i="2"/>
  <c r="C8" i="2"/>
  <c r="L8" i="2"/>
  <c r="J8" i="2"/>
  <c r="K8" i="2"/>
  <c r="U8" i="2"/>
  <c r="O8" i="2"/>
  <c r="P8" i="2"/>
  <c r="Q8" i="2"/>
  <c r="H8" i="2"/>
  <c r="C364" i="2"/>
  <c r="R364" i="2"/>
  <c r="S364" i="2"/>
  <c r="Z364" i="2"/>
  <c r="K364" i="2"/>
  <c r="P364" i="2"/>
  <c r="U364" i="2"/>
  <c r="I364" i="2"/>
  <c r="M364" i="2"/>
  <c r="H364" i="2"/>
  <c r="O364" i="2"/>
  <c r="L364" i="2"/>
  <c r="J364" i="2"/>
  <c r="N364" i="2"/>
  <c r="Q364" i="2"/>
  <c r="AE364" i="2" s="1"/>
  <c r="K483" i="2"/>
  <c r="H483" i="2"/>
  <c r="N483" i="2"/>
  <c r="C483" i="2"/>
  <c r="M483" i="2"/>
  <c r="P483" i="2"/>
  <c r="Q483" i="2"/>
  <c r="L483" i="2"/>
  <c r="O483" i="2"/>
  <c r="J483" i="2"/>
  <c r="U483" i="2"/>
  <c r="O485" i="2"/>
  <c r="M485" i="2"/>
  <c r="Q485" i="2"/>
  <c r="N485" i="2"/>
  <c r="U485" i="2"/>
  <c r="L485" i="2"/>
  <c r="J485" i="2"/>
  <c r="P485" i="2"/>
  <c r="K485" i="2"/>
  <c r="C485" i="2"/>
  <c r="H485" i="2"/>
  <c r="U381" i="2"/>
  <c r="N381" i="2"/>
  <c r="C381" i="2"/>
  <c r="K381" i="2"/>
  <c r="Q381" i="2"/>
  <c r="M381" i="2"/>
  <c r="P381" i="2"/>
  <c r="J381" i="2"/>
  <c r="O381" i="2"/>
  <c r="H381" i="2"/>
  <c r="L381" i="2"/>
  <c r="H487" i="2"/>
  <c r="L487" i="2"/>
  <c r="M487" i="2"/>
  <c r="C487" i="2"/>
  <c r="Q487" i="2"/>
  <c r="N487" i="2"/>
  <c r="K487" i="2"/>
  <c r="J487" i="2"/>
  <c r="O487" i="2"/>
  <c r="U487" i="2"/>
  <c r="P487" i="2"/>
  <c r="Z449" i="2"/>
  <c r="K449" i="2"/>
  <c r="S449" i="2"/>
  <c r="O449" i="2"/>
  <c r="Q449" i="2"/>
  <c r="AE449" i="2" s="1"/>
  <c r="M449" i="2"/>
  <c r="U449" i="2"/>
  <c r="I449" i="2"/>
  <c r="P449" i="2"/>
  <c r="N449" i="2"/>
  <c r="J449" i="2"/>
  <c r="L449" i="2"/>
  <c r="H449" i="2"/>
  <c r="C449" i="2"/>
  <c r="R449" i="2"/>
  <c r="O438" i="2"/>
  <c r="M438" i="2"/>
  <c r="P438" i="2"/>
  <c r="J438" i="2"/>
  <c r="Q438" i="2"/>
  <c r="C438" i="2"/>
  <c r="N438" i="2"/>
  <c r="U438" i="2"/>
  <c r="K438" i="2"/>
  <c r="H438" i="2"/>
  <c r="L438" i="2"/>
  <c r="I48" i="2"/>
  <c r="N48" i="2"/>
  <c r="M48" i="2"/>
  <c r="H48" i="2"/>
  <c r="S48" i="2"/>
  <c r="Q48" i="2"/>
  <c r="AE48" i="2" s="1"/>
  <c r="Z48" i="2"/>
  <c r="U48" i="2"/>
  <c r="C48" i="2"/>
  <c r="K48" i="2"/>
  <c r="R48" i="2"/>
  <c r="P48" i="2"/>
  <c r="O48" i="2"/>
  <c r="L48" i="2"/>
  <c r="J48" i="2"/>
  <c r="L433" i="2"/>
  <c r="Q433" i="2"/>
  <c r="P433" i="2"/>
  <c r="C433" i="2"/>
  <c r="H433" i="2"/>
  <c r="J433" i="2"/>
  <c r="O433" i="2"/>
  <c r="N433" i="2"/>
  <c r="K433" i="2"/>
  <c r="M433" i="2"/>
  <c r="U433" i="2"/>
  <c r="L339" i="2"/>
  <c r="U339" i="2"/>
  <c r="K339" i="2"/>
  <c r="H339" i="2"/>
  <c r="Q339" i="2"/>
  <c r="M339" i="2"/>
  <c r="N339" i="2"/>
  <c r="O339" i="2"/>
  <c r="P339" i="2"/>
  <c r="J339" i="2"/>
  <c r="C339" i="2"/>
  <c r="I83" i="2"/>
  <c r="Q83" i="2"/>
  <c r="AE83" i="2" s="1"/>
  <c r="K83" i="2"/>
  <c r="H83" i="2"/>
  <c r="O83" i="2"/>
  <c r="M83" i="2"/>
  <c r="Z83" i="2"/>
  <c r="R83" i="2"/>
  <c r="C83" i="2"/>
  <c r="J83" i="2"/>
  <c r="S83" i="2"/>
  <c r="L83" i="2"/>
  <c r="N83" i="2"/>
  <c r="P83" i="2"/>
  <c r="U83" i="2"/>
  <c r="K298" i="2"/>
  <c r="Q298" i="2"/>
  <c r="C298" i="2"/>
  <c r="P298" i="2"/>
  <c r="U298" i="2"/>
  <c r="O298" i="2"/>
  <c r="J298" i="2"/>
  <c r="L298" i="2"/>
  <c r="H298" i="2"/>
  <c r="M298" i="2"/>
  <c r="N298" i="2"/>
  <c r="O279" i="2"/>
  <c r="P279" i="2"/>
  <c r="N279" i="2"/>
  <c r="C279" i="2"/>
  <c r="Q279" i="2"/>
  <c r="M279" i="2"/>
  <c r="H279" i="2"/>
  <c r="L279" i="2"/>
  <c r="J279" i="2"/>
  <c r="K279" i="2"/>
  <c r="U279" i="2"/>
  <c r="H384" i="2"/>
  <c r="M384" i="2"/>
  <c r="O384" i="2"/>
  <c r="C384" i="2"/>
  <c r="P384" i="2"/>
  <c r="L384" i="2"/>
  <c r="Q384" i="2"/>
  <c r="J384" i="2"/>
  <c r="N384" i="2"/>
  <c r="U384" i="2"/>
  <c r="K384" i="2"/>
  <c r="I477" i="2"/>
  <c r="C477" i="2"/>
  <c r="J477" i="2"/>
  <c r="H477" i="2"/>
  <c r="Z477" i="2"/>
  <c r="R477" i="2"/>
  <c r="L477" i="2"/>
  <c r="N477" i="2"/>
  <c r="AA477" i="2" s="1"/>
  <c r="S477" i="2"/>
  <c r="P477" i="2"/>
  <c r="U477" i="2"/>
  <c r="M477" i="2"/>
  <c r="Q477" i="2"/>
  <c r="AE477" i="2" s="1"/>
  <c r="O477" i="2"/>
  <c r="K477" i="2"/>
  <c r="I80" i="2"/>
  <c r="R80" i="2"/>
  <c r="C80" i="2"/>
  <c r="S80" i="2"/>
  <c r="J80" i="2"/>
  <c r="Q80" i="2"/>
  <c r="AE80" i="2" s="1"/>
  <c r="M80" i="2"/>
  <c r="N80" i="2"/>
  <c r="H80" i="2"/>
  <c r="Z80" i="2"/>
  <c r="P80" i="2"/>
  <c r="O80" i="2"/>
  <c r="L80" i="2"/>
  <c r="U80" i="2"/>
  <c r="K80" i="2"/>
  <c r="N95" i="2"/>
  <c r="O95" i="2"/>
  <c r="J95" i="2"/>
  <c r="P95" i="2"/>
  <c r="L95" i="2"/>
  <c r="M95" i="2"/>
  <c r="Q95" i="2"/>
  <c r="C95" i="2"/>
  <c r="H95" i="2"/>
  <c r="K95" i="2"/>
  <c r="U95" i="2"/>
  <c r="M14" i="2"/>
  <c r="J14" i="2"/>
  <c r="K14" i="2"/>
  <c r="U14" i="2"/>
  <c r="C14" i="2"/>
  <c r="L14" i="2"/>
  <c r="Q14" i="2"/>
  <c r="H14" i="2"/>
  <c r="N14" i="2"/>
  <c r="P14" i="2"/>
  <c r="O14" i="2"/>
  <c r="I669" i="2"/>
  <c r="O669" i="2"/>
  <c r="S669" i="2"/>
  <c r="N669" i="2"/>
  <c r="Z669" i="2"/>
  <c r="P669" i="2"/>
  <c r="C669" i="2"/>
  <c r="H669" i="2"/>
  <c r="K669" i="2"/>
  <c r="R669" i="2"/>
  <c r="J669" i="2"/>
  <c r="M669" i="2"/>
  <c r="L669" i="2"/>
  <c r="Q669" i="2"/>
  <c r="AE669" i="2" s="1"/>
  <c r="U669" i="2"/>
  <c r="I814" i="2"/>
  <c r="L814" i="2"/>
  <c r="H814" i="2"/>
  <c r="Q814" i="2"/>
  <c r="AE814" i="2" s="1"/>
  <c r="U814" i="2"/>
  <c r="S814" i="2"/>
  <c r="N814" i="2"/>
  <c r="O814" i="2"/>
  <c r="Z814" i="2"/>
  <c r="J814" i="2"/>
  <c r="M814" i="2"/>
  <c r="C814" i="2"/>
  <c r="R814" i="2"/>
  <c r="P814" i="2"/>
  <c r="K814" i="2"/>
  <c r="I688" i="2"/>
  <c r="S688" i="2"/>
  <c r="L688" i="2"/>
  <c r="K688" i="2"/>
  <c r="U688" i="2"/>
  <c r="N688" i="2"/>
  <c r="AA688" i="2" s="1"/>
  <c r="M688" i="2"/>
  <c r="O688" i="2"/>
  <c r="R688" i="2"/>
  <c r="C688" i="2"/>
  <c r="P688" i="2"/>
  <c r="Z688" i="2"/>
  <c r="J688" i="2"/>
  <c r="H688" i="2"/>
  <c r="Q688" i="2"/>
  <c r="AE688" i="2" s="1"/>
  <c r="H599" i="2"/>
  <c r="J599" i="2"/>
  <c r="L599" i="2"/>
  <c r="C599" i="2"/>
  <c r="N599" i="2"/>
  <c r="U599" i="2"/>
  <c r="Q599" i="2"/>
  <c r="M599" i="2"/>
  <c r="K599" i="2"/>
  <c r="P599" i="2"/>
  <c r="O599" i="2"/>
  <c r="J657" i="2"/>
  <c r="C657" i="2"/>
  <c r="H657" i="2"/>
  <c r="L657" i="2"/>
  <c r="Q657" i="2"/>
  <c r="N657" i="2"/>
  <c r="O657" i="2"/>
  <c r="K657" i="2"/>
  <c r="U657" i="2"/>
  <c r="M657" i="2"/>
  <c r="P657" i="2"/>
  <c r="I1043" i="2"/>
  <c r="U1043" i="2"/>
  <c r="Z1043" i="2"/>
  <c r="P1043" i="2"/>
  <c r="N1043" i="2"/>
  <c r="AA1043" i="2" s="1"/>
  <c r="M1043" i="2"/>
  <c r="J1043" i="2"/>
  <c r="H1043" i="2"/>
  <c r="L1043" i="2"/>
  <c r="Q1043" i="2"/>
  <c r="AE1043" i="2" s="1"/>
  <c r="C1043" i="2"/>
  <c r="S1043" i="2"/>
  <c r="O1043" i="2"/>
  <c r="K1043" i="2"/>
  <c r="R1043" i="2"/>
  <c r="I995" i="2"/>
  <c r="L995" i="2"/>
  <c r="Q995" i="2"/>
  <c r="AE995" i="2" s="1"/>
  <c r="U995" i="2"/>
  <c r="H995" i="2"/>
  <c r="P995" i="2"/>
  <c r="R995" i="2"/>
  <c r="M995" i="2"/>
  <c r="K995" i="2"/>
  <c r="C995" i="2"/>
  <c r="O995" i="2"/>
  <c r="J995" i="2"/>
  <c r="N995" i="2"/>
  <c r="AA995" i="2" s="1"/>
  <c r="Z995" i="2"/>
  <c r="S995" i="2"/>
  <c r="S805" i="2"/>
  <c r="Q805" i="2"/>
  <c r="AE805" i="2" s="1"/>
  <c r="J805" i="2"/>
  <c r="K805" i="2"/>
  <c r="M805" i="2"/>
  <c r="L805" i="2"/>
  <c r="Z805" i="2"/>
  <c r="I805" i="2"/>
  <c r="R805" i="2"/>
  <c r="C805" i="2"/>
  <c r="H805" i="2"/>
  <c r="N805" i="2"/>
  <c r="AA805" i="2" s="1"/>
  <c r="U805" i="2"/>
  <c r="P805" i="2"/>
  <c r="O805" i="2"/>
  <c r="Q870" i="2"/>
  <c r="AE870" i="2" s="1"/>
  <c r="Z870" i="2"/>
  <c r="R870" i="2"/>
  <c r="U870" i="2"/>
  <c r="L870" i="2"/>
  <c r="M870" i="2"/>
  <c r="K870" i="2"/>
  <c r="I870" i="2"/>
  <c r="O870" i="2"/>
  <c r="S870" i="2"/>
  <c r="C870" i="2"/>
  <c r="N870" i="2"/>
  <c r="P870" i="2"/>
  <c r="H870" i="2"/>
  <c r="J870" i="2"/>
  <c r="H764" i="2"/>
  <c r="N764" i="2"/>
  <c r="S764" i="2"/>
  <c r="J764" i="2"/>
  <c r="P764" i="2"/>
  <c r="U764" i="2"/>
  <c r="M764" i="2"/>
  <c r="I764" i="2"/>
  <c r="Q764" i="2"/>
  <c r="AE764" i="2" s="1"/>
  <c r="Z764" i="2"/>
  <c r="R764" i="2"/>
  <c r="C764" i="2"/>
  <c r="O764" i="2"/>
  <c r="L764" i="2"/>
  <c r="K764" i="2"/>
  <c r="J655" i="2"/>
  <c r="O655" i="2"/>
  <c r="C655" i="2"/>
  <c r="Q655" i="2"/>
  <c r="L655" i="2"/>
  <c r="N655" i="2"/>
  <c r="H655" i="2"/>
  <c r="U655" i="2"/>
  <c r="K655" i="2"/>
  <c r="P655" i="2"/>
  <c r="M655" i="2"/>
  <c r="O745" i="2"/>
  <c r="Q745" i="2"/>
  <c r="AE745" i="2" s="1"/>
  <c r="S745" i="2"/>
  <c r="J745" i="2"/>
  <c r="P745" i="2"/>
  <c r="R745" i="2"/>
  <c r="M745" i="2"/>
  <c r="I745" i="2"/>
  <c r="U745" i="2"/>
  <c r="H745" i="2"/>
  <c r="K745" i="2"/>
  <c r="N745" i="2"/>
  <c r="AA745" i="2" s="1"/>
  <c r="C745" i="2"/>
  <c r="L745" i="2"/>
  <c r="Z745" i="2"/>
  <c r="N786" i="2"/>
  <c r="AA786" i="2" s="1"/>
  <c r="L786" i="2"/>
  <c r="H786" i="2"/>
  <c r="S786" i="2"/>
  <c r="M786" i="2"/>
  <c r="Z786" i="2"/>
  <c r="K786" i="2"/>
  <c r="I786" i="2"/>
  <c r="U786" i="2"/>
  <c r="C786" i="2"/>
  <c r="O786" i="2"/>
  <c r="P786" i="2"/>
  <c r="Q786" i="2"/>
  <c r="AE786" i="2" s="1"/>
  <c r="R786" i="2"/>
  <c r="J786" i="2"/>
  <c r="N971" i="2"/>
  <c r="AA971" i="2" s="1"/>
  <c r="Z971" i="2"/>
  <c r="U971" i="2"/>
  <c r="Q971" i="2"/>
  <c r="AE971" i="2" s="1"/>
  <c r="H971" i="2"/>
  <c r="L971" i="2"/>
  <c r="C971" i="2"/>
  <c r="I971" i="2"/>
  <c r="M971" i="2"/>
  <c r="J971" i="2"/>
  <c r="O971" i="2"/>
  <c r="K971" i="2"/>
  <c r="P971" i="2"/>
  <c r="S971" i="2"/>
  <c r="R971" i="2"/>
  <c r="M551" i="2"/>
  <c r="K551" i="2"/>
  <c r="N551" i="2"/>
  <c r="Q551" i="2"/>
  <c r="P551" i="2"/>
  <c r="H551" i="2"/>
  <c r="U551" i="2"/>
  <c r="C551" i="2"/>
  <c r="L551" i="2"/>
  <c r="O551" i="2"/>
  <c r="J551" i="2"/>
  <c r="R1049" i="2"/>
  <c r="H1049" i="2"/>
  <c r="L1049" i="2"/>
  <c r="O1049" i="2"/>
  <c r="C1049" i="2"/>
  <c r="J1049" i="2"/>
  <c r="S1049" i="2"/>
  <c r="I1049" i="2"/>
  <c r="U1049" i="2"/>
  <c r="K1049" i="2"/>
  <c r="P1049" i="2"/>
  <c r="N1049" i="2"/>
  <c r="AA1049" i="2" s="1"/>
  <c r="M1049" i="2"/>
  <c r="Z1049" i="2"/>
  <c r="Q1049" i="2"/>
  <c r="AE1049" i="2" s="1"/>
  <c r="J1004" i="2"/>
  <c r="M1004" i="2"/>
  <c r="R1004" i="2"/>
  <c r="L1004" i="2"/>
  <c r="Q1004" i="2"/>
  <c r="AE1004" i="2" s="1"/>
  <c r="Z1004" i="2"/>
  <c r="N1004" i="2"/>
  <c r="AA1004" i="2" s="1"/>
  <c r="I1004" i="2"/>
  <c r="H1004" i="2"/>
  <c r="S1004" i="2"/>
  <c r="C1004" i="2"/>
  <c r="P1004" i="2"/>
  <c r="U1004" i="2"/>
  <c r="O1004" i="2"/>
  <c r="K1004" i="2"/>
  <c r="R767" i="2"/>
  <c r="Z767" i="2"/>
  <c r="H767" i="2"/>
  <c r="Q767" i="2"/>
  <c r="AE767" i="2" s="1"/>
  <c r="S767" i="2"/>
  <c r="O767" i="2"/>
  <c r="M767" i="2"/>
  <c r="I767" i="2"/>
  <c r="J767" i="2"/>
  <c r="L767" i="2"/>
  <c r="P767" i="2"/>
  <c r="U767" i="2"/>
  <c r="K767" i="2"/>
  <c r="N767" i="2"/>
  <c r="C767" i="2"/>
  <c r="Q857" i="2"/>
  <c r="AE857" i="2" s="1"/>
  <c r="R857" i="2"/>
  <c r="Z857" i="2"/>
  <c r="K857" i="2"/>
  <c r="O857" i="2"/>
  <c r="N857" i="2"/>
  <c r="AA857" i="2" s="1"/>
  <c r="U857" i="2"/>
  <c r="I857" i="2"/>
  <c r="P857" i="2"/>
  <c r="L857" i="2"/>
  <c r="S857" i="2"/>
  <c r="H857" i="2"/>
  <c r="C857" i="2"/>
  <c r="J857" i="2"/>
  <c r="M857" i="2"/>
  <c r="Q898" i="2"/>
  <c r="AE898" i="2" s="1"/>
  <c r="J898" i="2"/>
  <c r="Z898" i="2"/>
  <c r="R898" i="2"/>
  <c r="K898" i="2"/>
  <c r="U898" i="2"/>
  <c r="H898" i="2"/>
  <c r="I898" i="2"/>
  <c r="C898" i="2"/>
  <c r="M898" i="2"/>
  <c r="S898" i="2"/>
  <c r="O898" i="2"/>
  <c r="P898" i="2"/>
  <c r="L898" i="2"/>
  <c r="N898" i="2"/>
  <c r="AA898" i="2" s="1"/>
  <c r="K792" i="2"/>
  <c r="L792" i="2"/>
  <c r="M792" i="2"/>
  <c r="O792" i="2"/>
  <c r="N792" i="2"/>
  <c r="AA792" i="2" s="1"/>
  <c r="R792" i="2"/>
  <c r="U792" i="2"/>
  <c r="I792" i="2"/>
  <c r="C792" i="2"/>
  <c r="H792" i="2"/>
  <c r="Z792" i="2"/>
  <c r="Q792" i="2"/>
  <c r="AE792" i="2" s="1"/>
  <c r="J792" i="2"/>
  <c r="S792" i="2"/>
  <c r="P792" i="2"/>
  <c r="N749" i="2"/>
  <c r="M749" i="2"/>
  <c r="U749" i="2"/>
  <c r="S749" i="2"/>
  <c r="C749" i="2"/>
  <c r="P749" i="2"/>
  <c r="J749" i="2"/>
  <c r="I749" i="2"/>
  <c r="H749" i="2"/>
  <c r="O749" i="2"/>
  <c r="L749" i="2"/>
  <c r="Z749" i="2"/>
  <c r="K749" i="2"/>
  <c r="Q749" i="2"/>
  <c r="AE749" i="2" s="1"/>
  <c r="R749" i="2"/>
  <c r="L788" i="2"/>
  <c r="K788" i="2"/>
  <c r="Q788" i="2"/>
  <c r="AE788" i="2" s="1"/>
  <c r="N788" i="2"/>
  <c r="O788" i="2"/>
  <c r="Z788" i="2"/>
  <c r="S788" i="2"/>
  <c r="I788" i="2"/>
  <c r="U788" i="2"/>
  <c r="P788" i="2"/>
  <c r="H788" i="2"/>
  <c r="J788" i="2"/>
  <c r="C788" i="2"/>
  <c r="M788" i="2"/>
  <c r="R788" i="2"/>
  <c r="P615" i="2"/>
  <c r="Z615" i="2"/>
  <c r="H615" i="2"/>
  <c r="S615" i="2"/>
  <c r="M615" i="2"/>
  <c r="N615" i="2"/>
  <c r="AA615" i="2" s="1"/>
  <c r="J615" i="2"/>
  <c r="I615" i="2"/>
  <c r="O615" i="2"/>
  <c r="U615" i="2"/>
  <c r="R615" i="2"/>
  <c r="C615" i="2"/>
  <c r="K615" i="2"/>
  <c r="Q615" i="2"/>
  <c r="AE615" i="2" s="1"/>
  <c r="L615" i="2"/>
  <c r="C673" i="2"/>
  <c r="M673" i="2"/>
  <c r="S673" i="2"/>
  <c r="O673" i="2"/>
  <c r="Z673" i="2"/>
  <c r="L673" i="2"/>
  <c r="Q673" i="2"/>
  <c r="AE673" i="2" s="1"/>
  <c r="I673" i="2"/>
  <c r="P673" i="2"/>
  <c r="H673" i="2"/>
  <c r="U673" i="2"/>
  <c r="K673" i="2"/>
  <c r="R673" i="2"/>
  <c r="J673" i="2"/>
  <c r="N673" i="2"/>
  <c r="AA673" i="2" s="1"/>
  <c r="H1059" i="2"/>
  <c r="K1059" i="2"/>
  <c r="L1059" i="2"/>
  <c r="O1059" i="2"/>
  <c r="Z1059" i="2"/>
  <c r="N1059" i="2"/>
  <c r="AA1059" i="2" s="1"/>
  <c r="M1059" i="2"/>
  <c r="I1059" i="2"/>
  <c r="U1059" i="2"/>
  <c r="J1059" i="2"/>
  <c r="P1059" i="2"/>
  <c r="R1059" i="2"/>
  <c r="C1059" i="2"/>
  <c r="S1059" i="2"/>
  <c r="Q1059" i="2"/>
  <c r="AE1059" i="2" s="1"/>
  <c r="Q588" i="2"/>
  <c r="K588" i="2"/>
  <c r="H588" i="2"/>
  <c r="P588" i="2"/>
  <c r="M588" i="2"/>
  <c r="L588" i="2"/>
  <c r="O588" i="2"/>
  <c r="C588" i="2"/>
  <c r="U588" i="2"/>
  <c r="J588" i="2"/>
  <c r="N588" i="2"/>
  <c r="Q662" i="2"/>
  <c r="H662" i="2"/>
  <c r="P662" i="2"/>
  <c r="C662" i="2"/>
  <c r="O662" i="2"/>
  <c r="J662" i="2"/>
  <c r="M662" i="2"/>
  <c r="L662" i="2"/>
  <c r="N662" i="2"/>
  <c r="K662" i="2"/>
  <c r="U662" i="2"/>
  <c r="U533" i="2"/>
  <c r="P533" i="2"/>
  <c r="S533" i="2"/>
  <c r="K533" i="2"/>
  <c r="J533" i="2"/>
  <c r="Z533" i="2"/>
  <c r="H533" i="2"/>
  <c r="I533" i="2"/>
  <c r="M533" i="2"/>
  <c r="L533" i="2"/>
  <c r="O533" i="2"/>
  <c r="C533" i="2"/>
  <c r="Q533" i="2"/>
  <c r="AE533" i="2" s="1"/>
  <c r="R533" i="2"/>
  <c r="N533" i="2"/>
  <c r="N731" i="2"/>
  <c r="AA731" i="2" s="1"/>
  <c r="Q731" i="2"/>
  <c r="AE731" i="2" s="1"/>
  <c r="S731" i="2"/>
  <c r="O731" i="2"/>
  <c r="L731" i="2"/>
  <c r="U731" i="2"/>
  <c r="M731" i="2"/>
  <c r="I731" i="2"/>
  <c r="P731" i="2"/>
  <c r="Z731" i="2"/>
  <c r="R731" i="2"/>
  <c r="C731" i="2"/>
  <c r="H731" i="2"/>
  <c r="K731" i="2"/>
  <c r="J731" i="2"/>
  <c r="N765" i="2"/>
  <c r="L765" i="2"/>
  <c r="K765" i="2"/>
  <c r="J765" i="2"/>
  <c r="Q765" i="2"/>
  <c r="AE765" i="2" s="1"/>
  <c r="P765" i="2"/>
  <c r="S765" i="2"/>
  <c r="I765" i="2"/>
  <c r="O765" i="2"/>
  <c r="H765" i="2"/>
  <c r="U765" i="2"/>
  <c r="M765" i="2"/>
  <c r="C765" i="2"/>
  <c r="Z765" i="2"/>
  <c r="R765" i="2"/>
  <c r="H910" i="2"/>
  <c r="R910" i="2"/>
  <c r="S910" i="2"/>
  <c r="L910" i="2"/>
  <c r="Q910" i="2"/>
  <c r="AE910" i="2" s="1"/>
  <c r="U910" i="2"/>
  <c r="K910" i="2"/>
  <c r="I910" i="2"/>
  <c r="M910" i="2"/>
  <c r="Z910" i="2"/>
  <c r="O910" i="2"/>
  <c r="N910" i="2"/>
  <c r="AA910" i="2" s="1"/>
  <c r="P910" i="2"/>
  <c r="J910" i="2"/>
  <c r="C910" i="2"/>
  <c r="U804" i="2"/>
  <c r="P804" i="2"/>
  <c r="M804" i="2"/>
  <c r="S804" i="2"/>
  <c r="Q804" i="2"/>
  <c r="AE804" i="2" s="1"/>
  <c r="N804" i="2"/>
  <c r="AA804" i="2" s="1"/>
  <c r="K804" i="2"/>
  <c r="I804" i="2"/>
  <c r="H804" i="2"/>
  <c r="Z804" i="2"/>
  <c r="R804" i="2"/>
  <c r="J804" i="2"/>
  <c r="C804" i="2"/>
  <c r="O804" i="2"/>
  <c r="L804" i="2"/>
  <c r="J695" i="2"/>
  <c r="C695" i="2"/>
  <c r="H695" i="2"/>
  <c r="Q695" i="2"/>
  <c r="AE695" i="2" s="1"/>
  <c r="U695" i="2"/>
  <c r="Z695" i="2"/>
  <c r="R695" i="2"/>
  <c r="I695" i="2"/>
  <c r="N695" i="2"/>
  <c r="P695" i="2"/>
  <c r="M695" i="2"/>
  <c r="O695" i="2"/>
  <c r="L695" i="2"/>
  <c r="S695" i="2"/>
  <c r="K695" i="2"/>
  <c r="K753" i="2"/>
  <c r="U753" i="2"/>
  <c r="Z753" i="2"/>
  <c r="P753" i="2"/>
  <c r="S753" i="2"/>
  <c r="M753" i="2"/>
  <c r="Q753" i="2"/>
  <c r="AE753" i="2" s="1"/>
  <c r="I753" i="2"/>
  <c r="H753" i="2"/>
  <c r="N753" i="2"/>
  <c r="AA753" i="2" s="1"/>
  <c r="O753" i="2"/>
  <c r="L753" i="2"/>
  <c r="R753" i="2"/>
  <c r="C753" i="2"/>
  <c r="J753" i="2"/>
  <c r="P794" i="2"/>
  <c r="M794" i="2"/>
  <c r="N794" i="2"/>
  <c r="AA794" i="2" s="1"/>
  <c r="O794" i="2"/>
  <c r="R794" i="2"/>
  <c r="Q794" i="2"/>
  <c r="AE794" i="2" s="1"/>
  <c r="K794" i="2"/>
  <c r="I794" i="2"/>
  <c r="S794" i="2"/>
  <c r="L794" i="2"/>
  <c r="U794" i="2"/>
  <c r="Z794" i="2"/>
  <c r="H794" i="2"/>
  <c r="J794" i="2"/>
  <c r="C794" i="2"/>
  <c r="U668" i="2"/>
  <c r="Q668" i="2"/>
  <c r="AE668" i="2" s="1"/>
  <c r="C668" i="2"/>
  <c r="S668" i="2"/>
  <c r="N668" i="2"/>
  <c r="AA668" i="2" s="1"/>
  <c r="H668" i="2"/>
  <c r="K668" i="2"/>
  <c r="I668" i="2"/>
  <c r="L668" i="2"/>
  <c r="R668" i="2"/>
  <c r="Z668" i="2"/>
  <c r="J668" i="2"/>
  <c r="P668" i="2"/>
  <c r="M668" i="2"/>
  <c r="O668" i="2"/>
  <c r="K561" i="2"/>
  <c r="N561" i="2"/>
  <c r="Q561" i="2"/>
  <c r="L561" i="2"/>
  <c r="P561" i="2"/>
  <c r="O561" i="2"/>
  <c r="J561" i="2"/>
  <c r="U561" i="2"/>
  <c r="H561" i="2"/>
  <c r="C561" i="2"/>
  <c r="M561" i="2"/>
  <c r="I262" i="2"/>
  <c r="L262" i="2"/>
  <c r="Z262" i="2"/>
  <c r="O262" i="2"/>
  <c r="H262" i="2"/>
  <c r="S262" i="2"/>
  <c r="K262" i="2"/>
  <c r="M262" i="2"/>
  <c r="N262" i="2"/>
  <c r="Q262" i="2"/>
  <c r="AE262" i="2" s="1"/>
  <c r="C262" i="2"/>
  <c r="J262" i="2"/>
  <c r="R262" i="2"/>
  <c r="P262" i="2"/>
  <c r="U262" i="2"/>
  <c r="I171" i="2"/>
  <c r="Q171" i="2"/>
  <c r="AE171" i="2" s="1"/>
  <c r="L171" i="2"/>
  <c r="M171" i="2"/>
  <c r="H171" i="2"/>
  <c r="J171" i="2"/>
  <c r="R171" i="2"/>
  <c r="K171" i="2"/>
  <c r="Z171" i="2"/>
  <c r="U171" i="2"/>
  <c r="S171" i="2"/>
  <c r="N171" i="2"/>
  <c r="AA171" i="2" s="1"/>
  <c r="O171" i="2"/>
  <c r="P171" i="2"/>
  <c r="C171" i="2"/>
  <c r="C321" i="2"/>
  <c r="Q321" i="2"/>
  <c r="H321" i="2"/>
  <c r="L321" i="2"/>
  <c r="J321" i="2"/>
  <c r="N321" i="2"/>
  <c r="U321" i="2"/>
  <c r="K321" i="2"/>
  <c r="O321" i="2"/>
  <c r="M321" i="2"/>
  <c r="P321" i="2"/>
  <c r="I78" i="2"/>
  <c r="K78" i="2"/>
  <c r="J78" i="2"/>
  <c r="R78" i="2"/>
  <c r="Z78" i="2"/>
  <c r="Q78" i="2"/>
  <c r="AE78" i="2" s="1"/>
  <c r="O78" i="2"/>
  <c r="S78" i="2"/>
  <c r="N78" i="2"/>
  <c r="AA78" i="2" s="1"/>
  <c r="U78" i="2"/>
  <c r="C78" i="2"/>
  <c r="P78" i="2"/>
  <c r="L78" i="2"/>
  <c r="H78" i="2"/>
  <c r="M78" i="2"/>
  <c r="I295" i="2"/>
  <c r="H295" i="2"/>
  <c r="C295" i="2"/>
  <c r="Z295" i="2"/>
  <c r="M295" i="2"/>
  <c r="R295" i="2"/>
  <c r="P295" i="2"/>
  <c r="N295" i="2"/>
  <c r="L295" i="2"/>
  <c r="S295" i="2"/>
  <c r="K295" i="2"/>
  <c r="Q295" i="2"/>
  <c r="AE295" i="2" s="1"/>
  <c r="J295" i="2"/>
  <c r="O295" i="2"/>
  <c r="U295" i="2"/>
  <c r="I59" i="2"/>
  <c r="Q59" i="2"/>
  <c r="AE59" i="2" s="1"/>
  <c r="C59" i="2"/>
  <c r="Z59" i="2"/>
  <c r="J59" i="2"/>
  <c r="S59" i="2"/>
  <c r="O59" i="2"/>
  <c r="M59" i="2"/>
  <c r="P59" i="2"/>
  <c r="R59" i="2"/>
  <c r="H59" i="2"/>
  <c r="L59" i="2"/>
  <c r="K59" i="2"/>
  <c r="N59" i="2"/>
  <c r="U59" i="2"/>
  <c r="I272" i="2"/>
  <c r="U272" i="2"/>
  <c r="K272" i="2"/>
  <c r="H272" i="2"/>
  <c r="J272" i="2"/>
  <c r="S272" i="2"/>
  <c r="Q272" i="2"/>
  <c r="AE272" i="2" s="1"/>
  <c r="O272" i="2"/>
  <c r="P272" i="2"/>
  <c r="L272" i="2"/>
  <c r="Z272" i="2"/>
  <c r="C272" i="2"/>
  <c r="M272" i="2"/>
  <c r="R272" i="2"/>
  <c r="N272" i="2"/>
  <c r="AA272" i="2" s="1"/>
  <c r="I32" i="2"/>
  <c r="P32" i="2"/>
  <c r="L32" i="2"/>
  <c r="Z32" i="2"/>
  <c r="M32" i="2"/>
  <c r="C32" i="2"/>
  <c r="K32" i="2"/>
  <c r="R32" i="2"/>
  <c r="U32" i="2"/>
  <c r="Q32" i="2"/>
  <c r="AE32" i="2" s="1"/>
  <c r="O32" i="2"/>
  <c r="H32" i="2"/>
  <c r="N32" i="2"/>
  <c r="S32" i="2"/>
  <c r="J32" i="2"/>
  <c r="I7" i="2"/>
  <c r="C7" i="2"/>
  <c r="J7" i="2"/>
  <c r="U7" i="2"/>
  <c r="P7" i="2"/>
  <c r="N7" i="2"/>
  <c r="AA7" i="2" s="1"/>
  <c r="K7" i="2"/>
  <c r="R7" i="2"/>
  <c r="S7" i="2"/>
  <c r="O7" i="2"/>
  <c r="H7" i="2"/>
  <c r="L7" i="2"/>
  <c r="Q7" i="2"/>
  <c r="AE7" i="2" s="1"/>
  <c r="M7" i="2"/>
  <c r="Z7" i="2"/>
  <c r="J195" i="2"/>
  <c r="K195" i="2"/>
  <c r="N195" i="2"/>
  <c r="Q195" i="2"/>
  <c r="AE195" i="2" s="1"/>
  <c r="U195" i="2"/>
  <c r="C195" i="2"/>
  <c r="O195" i="2"/>
  <c r="I195" i="2"/>
  <c r="L195" i="2"/>
  <c r="Z195" i="2"/>
  <c r="H195" i="2"/>
  <c r="P195" i="2"/>
  <c r="M195" i="2"/>
  <c r="R195" i="2"/>
  <c r="S195" i="2" s="1"/>
  <c r="J281" i="2"/>
  <c r="C281" i="2"/>
  <c r="Q281" i="2"/>
  <c r="P281" i="2"/>
  <c r="U281" i="2"/>
  <c r="K281" i="2"/>
  <c r="H281" i="2"/>
  <c r="N281" i="2"/>
  <c r="O281" i="2"/>
  <c r="L281" i="2"/>
  <c r="M281" i="2"/>
  <c r="O1017" i="2"/>
  <c r="M1017" i="2"/>
  <c r="S1017" i="2"/>
  <c r="Q1017" i="2"/>
  <c r="AE1017" i="2" s="1"/>
  <c r="N1017" i="2"/>
  <c r="AA1017" i="2" s="1"/>
  <c r="H1017" i="2"/>
  <c r="L1017" i="2"/>
  <c r="I1017" i="2"/>
  <c r="K1017" i="2"/>
  <c r="J1017" i="2"/>
  <c r="Z1017" i="2"/>
  <c r="R1017" i="2"/>
  <c r="C1017" i="2"/>
  <c r="P1017" i="2"/>
  <c r="U1017" i="2"/>
  <c r="M972" i="2"/>
  <c r="U972" i="2"/>
  <c r="H972" i="2"/>
  <c r="S972" i="2"/>
  <c r="N972" i="2"/>
  <c r="AA972" i="2" s="1"/>
  <c r="C972" i="2"/>
  <c r="L972" i="2"/>
  <c r="I972" i="2"/>
  <c r="O972" i="2"/>
  <c r="K972" i="2"/>
  <c r="Z972" i="2"/>
  <c r="J972" i="2"/>
  <c r="Q972" i="2"/>
  <c r="AE972" i="2" s="1"/>
  <c r="P972" i="2"/>
  <c r="R972" i="2"/>
  <c r="N863" i="2"/>
  <c r="AA863" i="2" s="1"/>
  <c r="R863" i="2"/>
  <c r="J863" i="2"/>
  <c r="C863" i="2"/>
  <c r="Z863" i="2"/>
  <c r="O863" i="2"/>
  <c r="K863" i="2"/>
  <c r="I863" i="2"/>
  <c r="Q863" i="2"/>
  <c r="AE863" i="2" s="1"/>
  <c r="P863" i="2"/>
  <c r="L863" i="2"/>
  <c r="U863" i="2"/>
  <c r="S863" i="2"/>
  <c r="M863" i="2"/>
  <c r="H863" i="2"/>
  <c r="Q953" i="2"/>
  <c r="AE953" i="2" s="1"/>
  <c r="Z953" i="2"/>
  <c r="M953" i="2"/>
  <c r="O953" i="2"/>
  <c r="U953" i="2"/>
  <c r="C953" i="2"/>
  <c r="R953" i="2"/>
  <c r="I953" i="2"/>
  <c r="N953" i="2"/>
  <c r="AA953" i="2" s="1"/>
  <c r="S953" i="2"/>
  <c r="P953" i="2"/>
  <c r="H953" i="2"/>
  <c r="K953" i="2"/>
  <c r="L953" i="2"/>
  <c r="J953" i="2"/>
  <c r="J994" i="2"/>
  <c r="U994" i="2"/>
  <c r="O994" i="2"/>
  <c r="M994" i="2"/>
  <c r="P994" i="2"/>
  <c r="R994" i="2"/>
  <c r="Q994" i="2"/>
  <c r="AE994" i="2" s="1"/>
  <c r="I994" i="2"/>
  <c r="K994" i="2"/>
  <c r="S994" i="2"/>
  <c r="L994" i="2"/>
  <c r="C994" i="2"/>
  <c r="H994" i="2"/>
  <c r="N994" i="2"/>
  <c r="AA994" i="2" s="1"/>
  <c r="Z994" i="2"/>
  <c r="J888" i="2"/>
  <c r="R888" i="2"/>
  <c r="Q888" i="2"/>
  <c r="AE888" i="2" s="1"/>
  <c r="P888" i="2"/>
  <c r="M888" i="2"/>
  <c r="O888" i="2"/>
  <c r="Z888" i="2"/>
  <c r="I888" i="2"/>
  <c r="H888" i="2"/>
  <c r="L888" i="2"/>
  <c r="C888" i="2"/>
  <c r="K888" i="2"/>
  <c r="U888" i="2"/>
  <c r="N888" i="2"/>
  <c r="AA888" i="2" s="1"/>
  <c r="S888" i="2"/>
  <c r="S941" i="2"/>
  <c r="Q941" i="2"/>
  <c r="AE941" i="2" s="1"/>
  <c r="J941" i="2"/>
  <c r="K941" i="2"/>
  <c r="H941" i="2"/>
  <c r="L941" i="2"/>
  <c r="M941" i="2"/>
  <c r="I941" i="2"/>
  <c r="P941" i="2"/>
  <c r="O941" i="2"/>
  <c r="U941" i="2"/>
  <c r="Z941" i="2"/>
  <c r="C941" i="2"/>
  <c r="R941" i="2"/>
  <c r="N941" i="2"/>
  <c r="AA941" i="2" s="1"/>
  <c r="N980" i="2"/>
  <c r="AA980" i="2" s="1"/>
  <c r="L980" i="2"/>
  <c r="J980" i="2"/>
  <c r="Q980" i="2"/>
  <c r="AE980" i="2" s="1"/>
  <c r="R980" i="2"/>
  <c r="O980" i="2"/>
  <c r="M980" i="2"/>
  <c r="I980" i="2"/>
  <c r="U980" i="2"/>
  <c r="H980" i="2"/>
  <c r="P980" i="2"/>
  <c r="Z980" i="2"/>
  <c r="S980" i="2"/>
  <c r="K980" i="2"/>
  <c r="C980" i="2"/>
  <c r="R711" i="2"/>
  <c r="L711" i="2"/>
  <c r="M711" i="2"/>
  <c r="S711" i="2"/>
  <c r="J711" i="2"/>
  <c r="P711" i="2"/>
  <c r="C711" i="2"/>
  <c r="I711" i="2"/>
  <c r="K711" i="2"/>
  <c r="H711" i="2"/>
  <c r="Z711" i="2"/>
  <c r="Q711" i="2"/>
  <c r="AE711" i="2" s="1"/>
  <c r="N711" i="2"/>
  <c r="O711" i="2"/>
  <c r="U711" i="2"/>
  <c r="S769" i="2"/>
  <c r="Q769" i="2"/>
  <c r="AE769" i="2" s="1"/>
  <c r="J769" i="2"/>
  <c r="R769" i="2"/>
  <c r="O769" i="2"/>
  <c r="L769" i="2"/>
  <c r="P769" i="2"/>
  <c r="I769" i="2"/>
  <c r="H769" i="2"/>
  <c r="C769" i="2"/>
  <c r="M769" i="2"/>
  <c r="K769" i="2"/>
  <c r="U769" i="2"/>
  <c r="Z769" i="2"/>
  <c r="N769" i="2"/>
  <c r="R810" i="2"/>
  <c r="M810" i="2"/>
  <c r="L810" i="2"/>
  <c r="Z810" i="2"/>
  <c r="O810" i="2"/>
  <c r="Q810" i="2"/>
  <c r="AE810" i="2" s="1"/>
  <c r="N810" i="2"/>
  <c r="AA810" i="2" s="1"/>
  <c r="I810" i="2"/>
  <c r="P810" i="2"/>
  <c r="S810" i="2"/>
  <c r="H810" i="2"/>
  <c r="K810" i="2"/>
  <c r="U810" i="2"/>
  <c r="J810" i="2"/>
  <c r="C810" i="2"/>
  <c r="S684" i="2"/>
  <c r="H684" i="2"/>
  <c r="K684" i="2"/>
  <c r="Z684" i="2"/>
  <c r="L684" i="2"/>
  <c r="R684" i="2"/>
  <c r="M684" i="2"/>
  <c r="I684" i="2"/>
  <c r="J684" i="2"/>
  <c r="Q684" i="2"/>
  <c r="AE684" i="2" s="1"/>
  <c r="N684" i="2"/>
  <c r="AA684" i="2" s="1"/>
  <c r="O684" i="2"/>
  <c r="P684" i="2"/>
  <c r="C684" i="2"/>
  <c r="U684" i="2"/>
  <c r="P595" i="2"/>
  <c r="N595" i="2"/>
  <c r="Q595" i="2"/>
  <c r="AE595" i="2" s="1"/>
  <c r="L595" i="2"/>
  <c r="O595" i="2"/>
  <c r="J595" i="2"/>
  <c r="Z595" i="2"/>
  <c r="I595" i="2"/>
  <c r="M595" i="2"/>
  <c r="C595" i="2"/>
  <c r="K595" i="2"/>
  <c r="H595" i="2"/>
  <c r="U595" i="2"/>
  <c r="S595" i="2"/>
  <c r="R595" i="2"/>
  <c r="M661" i="2"/>
  <c r="O661" i="2"/>
  <c r="K661" i="2"/>
  <c r="L661" i="2"/>
  <c r="Q661" i="2"/>
  <c r="C661" i="2"/>
  <c r="J661" i="2"/>
  <c r="N661" i="2"/>
  <c r="H661" i="2"/>
  <c r="U661" i="2"/>
  <c r="P661" i="2"/>
  <c r="Q827" i="2"/>
  <c r="AE827" i="2" s="1"/>
  <c r="U827" i="2"/>
  <c r="H827" i="2"/>
  <c r="N827" i="2"/>
  <c r="S827" i="2"/>
  <c r="K827" i="2"/>
  <c r="L827" i="2"/>
  <c r="I827" i="2"/>
  <c r="M827" i="2"/>
  <c r="R827" i="2"/>
  <c r="P827" i="2"/>
  <c r="Z827" i="2"/>
  <c r="C827" i="2"/>
  <c r="J827" i="2"/>
  <c r="O827" i="2"/>
  <c r="P861" i="2"/>
  <c r="J861" i="2"/>
  <c r="M861" i="2"/>
  <c r="C861" i="2"/>
  <c r="L861" i="2"/>
  <c r="Q861" i="2"/>
  <c r="AE861" i="2" s="1"/>
  <c r="S861" i="2"/>
  <c r="N861" i="2"/>
  <c r="AA861" i="2" s="1"/>
  <c r="K861" i="2"/>
  <c r="I861" i="2"/>
  <c r="H861" i="2"/>
  <c r="O861" i="2"/>
  <c r="U861" i="2"/>
  <c r="Z861" i="2"/>
  <c r="R861" i="2"/>
  <c r="P1006" i="2"/>
  <c r="K1006" i="2"/>
  <c r="C1006" i="2"/>
  <c r="L1006" i="2"/>
  <c r="H1006" i="2"/>
  <c r="R1006" i="2"/>
  <c r="Z1006" i="2"/>
  <c r="I1006" i="2"/>
  <c r="J1006" i="2"/>
  <c r="N1006" i="2"/>
  <c r="AA1006" i="2" s="1"/>
  <c r="M1006" i="2"/>
  <c r="U1006" i="2"/>
  <c r="O1006" i="2"/>
  <c r="Q1006" i="2"/>
  <c r="AE1006" i="2" s="1"/>
  <c r="S1006" i="2"/>
  <c r="Z900" i="2"/>
  <c r="R900" i="2"/>
  <c r="P900" i="2"/>
  <c r="U900" i="2"/>
  <c r="J900" i="2"/>
  <c r="Q900" i="2"/>
  <c r="AE900" i="2" s="1"/>
  <c r="H900" i="2"/>
  <c r="S900" i="2"/>
  <c r="O900" i="2"/>
  <c r="L900" i="2"/>
  <c r="K900" i="2"/>
  <c r="I900" i="2"/>
  <c r="M900" i="2"/>
  <c r="N900" i="2"/>
  <c r="AA900" i="2" s="1"/>
  <c r="C900" i="2"/>
  <c r="N791" i="2"/>
  <c r="P791" i="2"/>
  <c r="H791" i="2"/>
  <c r="K791" i="2"/>
  <c r="U791" i="2"/>
  <c r="S791" i="2"/>
  <c r="Q791" i="2"/>
  <c r="AE791" i="2" s="1"/>
  <c r="I791" i="2"/>
  <c r="C791" i="2"/>
  <c r="J791" i="2"/>
  <c r="O791" i="2"/>
  <c r="L791" i="2"/>
  <c r="M791" i="2"/>
  <c r="Z791" i="2"/>
  <c r="R791" i="2"/>
  <c r="H849" i="2"/>
  <c r="Q849" i="2"/>
  <c r="AE849" i="2" s="1"/>
  <c r="C849" i="2"/>
  <c r="K849" i="2"/>
  <c r="M849" i="2"/>
  <c r="S849" i="2"/>
  <c r="L849" i="2"/>
  <c r="I849" i="2"/>
  <c r="N849" i="2"/>
  <c r="AA849" i="2" s="1"/>
  <c r="P849" i="2"/>
  <c r="R849" i="2"/>
  <c r="Z849" i="2"/>
  <c r="U849" i="2"/>
  <c r="O849" i="2"/>
  <c r="J849" i="2"/>
  <c r="H890" i="2"/>
  <c r="Q890" i="2"/>
  <c r="AE890" i="2" s="1"/>
  <c r="K890" i="2"/>
  <c r="L890" i="2"/>
  <c r="U890" i="2"/>
  <c r="R890" i="2"/>
  <c r="N890" i="2"/>
  <c r="AA890" i="2" s="1"/>
  <c r="I890" i="2"/>
  <c r="O890" i="2"/>
  <c r="C890" i="2"/>
  <c r="S890" i="2"/>
  <c r="Z890" i="2"/>
  <c r="M890" i="2"/>
  <c r="J890" i="2"/>
  <c r="P890" i="2"/>
  <c r="L784" i="2"/>
  <c r="J784" i="2"/>
  <c r="O784" i="2"/>
  <c r="K784" i="2"/>
  <c r="S784" i="2"/>
  <c r="U784" i="2"/>
  <c r="C784" i="2"/>
  <c r="I784" i="2"/>
  <c r="Q784" i="2"/>
  <c r="AE784" i="2" s="1"/>
  <c r="M784" i="2"/>
  <c r="N784" i="2"/>
  <c r="Z784" i="2"/>
  <c r="P784" i="2"/>
  <c r="R784" i="2"/>
  <c r="H784" i="2"/>
  <c r="H675" i="2"/>
  <c r="C675" i="2"/>
  <c r="K675" i="2"/>
  <c r="L675" i="2"/>
  <c r="M675" i="2"/>
  <c r="U675" i="2"/>
  <c r="P675" i="2"/>
  <c r="I675" i="2"/>
  <c r="Q675" i="2"/>
  <c r="AE675" i="2" s="1"/>
  <c r="Z675" i="2"/>
  <c r="O675" i="2"/>
  <c r="N675" i="2"/>
  <c r="S675" i="2"/>
  <c r="J675" i="2"/>
  <c r="R675" i="2"/>
  <c r="Q741" i="2"/>
  <c r="AE741" i="2" s="1"/>
  <c r="J741" i="2"/>
  <c r="C741" i="2"/>
  <c r="R741" i="2"/>
  <c r="P741" i="2"/>
  <c r="U741" i="2"/>
  <c r="H741" i="2"/>
  <c r="I741" i="2"/>
  <c r="S741" i="2"/>
  <c r="O741" i="2"/>
  <c r="N741" i="2"/>
  <c r="AA741" i="2" s="1"/>
  <c r="M741" i="2"/>
  <c r="K741" i="2"/>
  <c r="L741" i="2"/>
  <c r="Z741" i="2"/>
  <c r="Q934" i="2"/>
  <c r="AE934" i="2" s="1"/>
  <c r="O934" i="2"/>
  <c r="N934" i="2"/>
  <c r="AA934" i="2" s="1"/>
  <c r="C934" i="2"/>
  <c r="P934" i="2"/>
  <c r="M934" i="2"/>
  <c r="R934" i="2"/>
  <c r="I934" i="2"/>
  <c r="J934" i="2"/>
  <c r="U934" i="2"/>
  <c r="H934" i="2"/>
  <c r="K934" i="2"/>
  <c r="Z934" i="2"/>
  <c r="S934" i="2"/>
  <c r="L934" i="2"/>
  <c r="H828" i="2"/>
  <c r="Q828" i="2"/>
  <c r="AE828" i="2" s="1"/>
  <c r="R828" i="2"/>
  <c r="L828" i="2"/>
  <c r="J828" i="2"/>
  <c r="N828" i="2"/>
  <c r="K828" i="2"/>
  <c r="I828" i="2"/>
  <c r="M828" i="2"/>
  <c r="Z828" i="2"/>
  <c r="S828" i="2"/>
  <c r="U828" i="2"/>
  <c r="C828" i="2"/>
  <c r="P828" i="2"/>
  <c r="O828" i="2"/>
  <c r="H719" i="2"/>
  <c r="U719" i="2"/>
  <c r="C719" i="2"/>
  <c r="M719" i="2"/>
  <c r="R719" i="2"/>
  <c r="Q719" i="2"/>
  <c r="AE719" i="2" s="1"/>
  <c r="N719" i="2"/>
  <c r="AA719" i="2" s="1"/>
  <c r="I719" i="2"/>
  <c r="O719" i="2"/>
  <c r="L719" i="2"/>
  <c r="P719" i="2"/>
  <c r="Z719" i="2"/>
  <c r="S719" i="2"/>
  <c r="J719" i="2"/>
  <c r="K719" i="2"/>
  <c r="U809" i="2"/>
  <c r="K809" i="2"/>
  <c r="J809" i="2"/>
  <c r="Q809" i="2"/>
  <c r="AE809" i="2" s="1"/>
  <c r="M809" i="2"/>
  <c r="P809" i="2"/>
  <c r="S809" i="2"/>
  <c r="I809" i="2"/>
  <c r="O809" i="2"/>
  <c r="H809" i="2"/>
  <c r="L809" i="2"/>
  <c r="N809" i="2"/>
  <c r="C809" i="2"/>
  <c r="Z809" i="2"/>
  <c r="R809" i="2"/>
  <c r="O850" i="2"/>
  <c r="H850" i="2"/>
  <c r="C850" i="2"/>
  <c r="M850" i="2"/>
  <c r="Z850" i="2"/>
  <c r="S850" i="2"/>
  <c r="L850" i="2"/>
  <c r="I850" i="2"/>
  <c r="K850" i="2"/>
  <c r="R850" i="2"/>
  <c r="P850" i="2"/>
  <c r="N850" i="2"/>
  <c r="AA850" i="2" s="1"/>
  <c r="U850" i="2"/>
  <c r="J850" i="2"/>
  <c r="Q850" i="2"/>
  <c r="AE850" i="2" s="1"/>
  <c r="M692" i="2"/>
  <c r="O692" i="2"/>
  <c r="Q692" i="2"/>
  <c r="AE692" i="2" s="1"/>
  <c r="H692" i="2"/>
  <c r="C692" i="2"/>
  <c r="L692" i="2"/>
  <c r="R692" i="2"/>
  <c r="I692" i="2"/>
  <c r="P692" i="2"/>
  <c r="U692" i="2"/>
  <c r="N692" i="2"/>
  <c r="S692" i="2"/>
  <c r="J692" i="2"/>
  <c r="K692" i="2"/>
  <c r="Z692" i="2"/>
  <c r="Z653" i="2"/>
  <c r="R653" i="2"/>
  <c r="C653" i="2"/>
  <c r="K653" i="2"/>
  <c r="P653" i="2"/>
  <c r="J653" i="2"/>
  <c r="U653" i="2"/>
  <c r="I653" i="2"/>
  <c r="S653" i="2"/>
  <c r="Q653" i="2"/>
  <c r="AE653" i="2" s="1"/>
  <c r="M653" i="2"/>
  <c r="N653" i="2"/>
  <c r="O653" i="2"/>
  <c r="L653" i="2"/>
  <c r="H653" i="2"/>
  <c r="L672" i="2"/>
  <c r="N672" i="2"/>
  <c r="AA672" i="2" s="1"/>
  <c r="M672" i="2"/>
  <c r="O672" i="2"/>
  <c r="J672" i="2"/>
  <c r="Z672" i="2"/>
  <c r="H672" i="2"/>
  <c r="I672" i="2"/>
  <c r="P672" i="2"/>
  <c r="C672" i="2"/>
  <c r="U672" i="2"/>
  <c r="K672" i="2"/>
  <c r="R672" i="2"/>
  <c r="S672" i="2"/>
  <c r="Q672" i="2"/>
  <c r="AE672" i="2" s="1"/>
  <c r="R1007" i="2"/>
  <c r="S1007" i="2"/>
  <c r="N1007" i="2"/>
  <c r="AA1007" i="2" s="1"/>
  <c r="O1007" i="2"/>
  <c r="H1007" i="2"/>
  <c r="Z1007" i="2"/>
  <c r="J1007" i="2"/>
  <c r="I1007" i="2"/>
  <c r="Q1007" i="2"/>
  <c r="AE1007" i="2" s="1"/>
  <c r="C1007" i="2"/>
  <c r="P1007" i="2"/>
  <c r="K1007" i="2"/>
  <c r="U1007" i="2"/>
  <c r="L1007" i="2"/>
  <c r="M1007" i="2"/>
  <c r="Z959" i="2"/>
  <c r="R959" i="2"/>
  <c r="M959" i="2"/>
  <c r="L959" i="2"/>
  <c r="C959" i="2"/>
  <c r="Q959" i="2"/>
  <c r="AE959" i="2" s="1"/>
  <c r="K959" i="2"/>
  <c r="I959" i="2"/>
  <c r="P959" i="2"/>
  <c r="O959" i="2"/>
  <c r="N959" i="2"/>
  <c r="AA959" i="2" s="1"/>
  <c r="J959" i="2"/>
  <c r="H959" i="2"/>
  <c r="U959" i="2"/>
  <c r="S959" i="2"/>
  <c r="L921" i="2"/>
  <c r="J921" i="2"/>
  <c r="U921" i="2"/>
  <c r="P921" i="2"/>
  <c r="N921" i="2"/>
  <c r="AA921" i="2" s="1"/>
  <c r="M921" i="2"/>
  <c r="K921" i="2"/>
  <c r="I921" i="2"/>
  <c r="Z921" i="2"/>
  <c r="R921" i="2"/>
  <c r="S921" i="2"/>
  <c r="Q921" i="2"/>
  <c r="AE921" i="2" s="1"/>
  <c r="C921" i="2"/>
  <c r="H921" i="2"/>
  <c r="O921" i="2"/>
  <c r="P962" i="2"/>
  <c r="J962" i="2"/>
  <c r="C962" i="2"/>
  <c r="H962" i="2"/>
  <c r="S962" i="2"/>
  <c r="Z962" i="2"/>
  <c r="N962" i="2"/>
  <c r="AA962" i="2" s="1"/>
  <c r="I962" i="2"/>
  <c r="L962" i="2"/>
  <c r="M962" i="2"/>
  <c r="K962" i="2"/>
  <c r="O962" i="2"/>
  <c r="R962" i="2"/>
  <c r="Q962" i="2"/>
  <c r="AE962" i="2" s="1"/>
  <c r="U962" i="2"/>
  <c r="Q856" i="2"/>
  <c r="AE856" i="2" s="1"/>
  <c r="K856" i="2"/>
  <c r="Z856" i="2"/>
  <c r="H856" i="2"/>
  <c r="N856" i="2"/>
  <c r="AA856" i="2" s="1"/>
  <c r="O856" i="2"/>
  <c r="U856" i="2"/>
  <c r="I856" i="2"/>
  <c r="S856" i="2"/>
  <c r="P856" i="2"/>
  <c r="R856" i="2"/>
  <c r="J856" i="2"/>
  <c r="C856" i="2"/>
  <c r="M856" i="2"/>
  <c r="L856" i="2"/>
  <c r="S877" i="2"/>
  <c r="L877" i="2"/>
  <c r="H877" i="2"/>
  <c r="U877" i="2"/>
  <c r="Z877" i="2"/>
  <c r="J877" i="2"/>
  <c r="K877" i="2"/>
  <c r="I877" i="2"/>
  <c r="Q877" i="2"/>
  <c r="AE877" i="2" s="1"/>
  <c r="C877" i="2"/>
  <c r="N877" i="2"/>
  <c r="AA877" i="2" s="1"/>
  <c r="R877" i="2"/>
  <c r="P877" i="2"/>
  <c r="O877" i="2"/>
  <c r="M877" i="2"/>
  <c r="O916" i="2"/>
  <c r="K916" i="2"/>
  <c r="U916" i="2"/>
  <c r="N916" i="2"/>
  <c r="AA916" i="2" s="1"/>
  <c r="S916" i="2"/>
  <c r="H916" i="2"/>
  <c r="C916" i="2"/>
  <c r="I916" i="2"/>
  <c r="L916" i="2"/>
  <c r="P916" i="2"/>
  <c r="Q916" i="2"/>
  <c r="AE916" i="2" s="1"/>
  <c r="R916" i="2"/>
  <c r="J916" i="2"/>
  <c r="M916" i="2"/>
  <c r="Z916" i="2"/>
  <c r="Z679" i="2"/>
  <c r="R679" i="2"/>
  <c r="M679" i="2"/>
  <c r="C679" i="2"/>
  <c r="N679" i="2"/>
  <c r="U679" i="2"/>
  <c r="J679" i="2"/>
  <c r="I679" i="2"/>
  <c r="S679" i="2"/>
  <c r="H679" i="2"/>
  <c r="Q679" i="2"/>
  <c r="AE679" i="2" s="1"/>
  <c r="K679" i="2"/>
  <c r="O679" i="2"/>
  <c r="L679" i="2"/>
  <c r="P679" i="2"/>
  <c r="Z737" i="2"/>
  <c r="J737" i="2"/>
  <c r="R737" i="2"/>
  <c r="L737" i="2"/>
  <c r="K737" i="2"/>
  <c r="O737" i="2"/>
  <c r="M737" i="2"/>
  <c r="I737" i="2"/>
  <c r="H737" i="2"/>
  <c r="U737" i="2"/>
  <c r="N737" i="2"/>
  <c r="AA737" i="2" s="1"/>
  <c r="P737" i="2"/>
  <c r="S737" i="2"/>
  <c r="Q737" i="2"/>
  <c r="AE737" i="2" s="1"/>
  <c r="C737" i="2"/>
  <c r="H778" i="2"/>
  <c r="K778" i="2"/>
  <c r="N778" i="2"/>
  <c r="P778" i="2"/>
  <c r="Z778" i="2"/>
  <c r="M778" i="2"/>
  <c r="R778" i="2"/>
  <c r="I778" i="2"/>
  <c r="Q778" i="2"/>
  <c r="AE778" i="2" s="1"/>
  <c r="J778" i="2"/>
  <c r="L778" i="2"/>
  <c r="U778" i="2"/>
  <c r="S778" i="2"/>
  <c r="O778" i="2"/>
  <c r="C778" i="2"/>
  <c r="C652" i="2"/>
  <c r="O652" i="2"/>
  <c r="J652" i="2"/>
  <c r="M652" i="2"/>
  <c r="P652" i="2"/>
  <c r="N652" i="2"/>
  <c r="K652" i="2"/>
  <c r="U652" i="2"/>
  <c r="Q652" i="2"/>
  <c r="L652" i="2"/>
  <c r="H652" i="2"/>
  <c r="Z736" i="2"/>
  <c r="P736" i="2"/>
  <c r="C736" i="2"/>
  <c r="S736" i="2"/>
  <c r="R736" i="2"/>
  <c r="O736" i="2"/>
  <c r="J736" i="2"/>
  <c r="I736" i="2"/>
  <c r="N736" i="2"/>
  <c r="AA736" i="2" s="1"/>
  <c r="M736" i="2"/>
  <c r="U736" i="2"/>
  <c r="K736" i="2"/>
  <c r="Q736" i="2"/>
  <c r="AE736" i="2" s="1"/>
  <c r="L736" i="2"/>
  <c r="H736" i="2"/>
  <c r="M795" i="2"/>
  <c r="R795" i="2"/>
  <c r="U795" i="2"/>
  <c r="J795" i="2"/>
  <c r="P795" i="2"/>
  <c r="H795" i="2"/>
  <c r="L795" i="2"/>
  <c r="I795" i="2"/>
  <c r="Z795" i="2"/>
  <c r="O795" i="2"/>
  <c r="Q795" i="2"/>
  <c r="AE795" i="2" s="1"/>
  <c r="K795" i="2"/>
  <c r="N795" i="2"/>
  <c r="AA795" i="2" s="1"/>
  <c r="S795" i="2"/>
  <c r="C795" i="2"/>
  <c r="K829" i="2"/>
  <c r="C829" i="2"/>
  <c r="U829" i="2"/>
  <c r="P829" i="2"/>
  <c r="J829" i="2"/>
  <c r="R829" i="2"/>
  <c r="N829" i="2"/>
  <c r="AA829" i="2" s="1"/>
  <c r="I829" i="2"/>
  <c r="H829" i="2"/>
  <c r="M829" i="2"/>
  <c r="L829" i="2"/>
  <c r="Z829" i="2"/>
  <c r="S829" i="2"/>
  <c r="Q829" i="2"/>
  <c r="AE829" i="2" s="1"/>
  <c r="O829" i="2"/>
  <c r="R974" i="2"/>
  <c r="P974" i="2"/>
  <c r="O974" i="2"/>
  <c r="Z974" i="2"/>
  <c r="Q974" i="2"/>
  <c r="AE974" i="2" s="1"/>
  <c r="J974" i="2"/>
  <c r="H974" i="2"/>
  <c r="I974" i="2"/>
  <c r="U974" i="2"/>
  <c r="L974" i="2"/>
  <c r="S974" i="2"/>
  <c r="N974" i="2"/>
  <c r="AA974" i="2" s="1"/>
  <c r="K974" i="2"/>
  <c r="M974" i="2"/>
  <c r="C974" i="2"/>
  <c r="R868" i="2"/>
  <c r="S868" i="2"/>
  <c r="M868" i="2"/>
  <c r="L868" i="2"/>
  <c r="K868" i="2"/>
  <c r="Q868" i="2"/>
  <c r="AE868" i="2" s="1"/>
  <c r="N868" i="2"/>
  <c r="AA868" i="2" s="1"/>
  <c r="I868" i="2"/>
  <c r="Z868" i="2"/>
  <c r="O868" i="2"/>
  <c r="U868" i="2"/>
  <c r="P868" i="2"/>
  <c r="H868" i="2"/>
  <c r="J868" i="2"/>
  <c r="C868" i="2"/>
  <c r="O759" i="2"/>
  <c r="U759" i="2"/>
  <c r="C759" i="2"/>
  <c r="Q759" i="2"/>
  <c r="AE759" i="2" s="1"/>
  <c r="Z759" i="2"/>
  <c r="S759" i="2"/>
  <c r="N759" i="2"/>
  <c r="AA759" i="2" s="1"/>
  <c r="I759" i="2"/>
  <c r="H759" i="2"/>
  <c r="J759" i="2"/>
  <c r="K759" i="2"/>
  <c r="L759" i="2"/>
  <c r="R759" i="2"/>
  <c r="M759" i="2"/>
  <c r="P759" i="2"/>
  <c r="Z817" i="2"/>
  <c r="C817" i="2"/>
  <c r="S817" i="2"/>
  <c r="K817" i="2"/>
  <c r="J817" i="2"/>
  <c r="Q817" i="2"/>
  <c r="AE817" i="2" s="1"/>
  <c r="R817" i="2"/>
  <c r="I817" i="2"/>
  <c r="N817" i="2"/>
  <c r="AA817" i="2" s="1"/>
  <c r="U817" i="2"/>
  <c r="L817" i="2"/>
  <c r="M817" i="2"/>
  <c r="O817" i="2"/>
  <c r="H817" i="2"/>
  <c r="P817" i="2"/>
  <c r="O858" i="2"/>
  <c r="K858" i="2"/>
  <c r="C858" i="2"/>
  <c r="P858" i="2"/>
  <c r="M858" i="2"/>
  <c r="S858" i="2"/>
  <c r="Q858" i="2"/>
  <c r="AE858" i="2" s="1"/>
  <c r="I858" i="2"/>
  <c r="L858" i="2"/>
  <c r="J858" i="2"/>
  <c r="U858" i="2"/>
  <c r="N858" i="2"/>
  <c r="AA858" i="2" s="1"/>
  <c r="H858" i="2"/>
  <c r="R858" i="2"/>
  <c r="Z858" i="2"/>
  <c r="L748" i="2"/>
  <c r="R748" i="2"/>
  <c r="P748" i="2"/>
  <c r="O748" i="2"/>
  <c r="S748" i="2"/>
  <c r="Q748" i="2"/>
  <c r="AE748" i="2" s="1"/>
  <c r="H748" i="2"/>
  <c r="I748" i="2"/>
  <c r="M748" i="2"/>
  <c r="Z748" i="2"/>
  <c r="J748" i="2"/>
  <c r="C748" i="2"/>
  <c r="K748" i="2"/>
  <c r="N748" i="2"/>
  <c r="AA748" i="2" s="1"/>
  <c r="U748" i="2"/>
  <c r="P643" i="2"/>
  <c r="N643" i="2"/>
  <c r="K643" i="2"/>
  <c r="R643" i="2"/>
  <c r="U643" i="2"/>
  <c r="C643" i="2"/>
  <c r="Z643" i="2"/>
  <c r="I643" i="2"/>
  <c r="L643" i="2"/>
  <c r="O643" i="2"/>
  <c r="J643" i="2"/>
  <c r="H643" i="2"/>
  <c r="Q643" i="2"/>
  <c r="AE643" i="2" s="1"/>
  <c r="M643" i="2"/>
  <c r="S643" i="2"/>
  <c r="S709" i="2"/>
  <c r="U709" i="2"/>
  <c r="M709" i="2"/>
  <c r="C709" i="2"/>
  <c r="N709" i="2"/>
  <c r="AA709" i="2" s="1"/>
  <c r="P709" i="2"/>
  <c r="L709" i="2"/>
  <c r="I709" i="2"/>
  <c r="K709" i="2"/>
  <c r="Z709" i="2"/>
  <c r="J709" i="2"/>
  <c r="Q709" i="2"/>
  <c r="AE709" i="2" s="1"/>
  <c r="R709" i="2"/>
  <c r="O709" i="2"/>
  <c r="H709" i="2"/>
  <c r="C249" i="2"/>
  <c r="R249" i="2"/>
  <c r="H249" i="2"/>
  <c r="Q249" i="2"/>
  <c r="AE249" i="2" s="1"/>
  <c r="O249" i="2"/>
  <c r="M249" i="2"/>
  <c r="P249" i="2"/>
  <c r="I249" i="2"/>
  <c r="N249" i="2"/>
  <c r="AA249" i="2" s="1"/>
  <c r="J249" i="2"/>
  <c r="U249" i="2"/>
  <c r="K249" i="2"/>
  <c r="S249" i="2"/>
  <c r="Z249" i="2"/>
  <c r="L249" i="2"/>
  <c r="U250" i="2"/>
  <c r="L250" i="2"/>
  <c r="C250" i="2"/>
  <c r="P250" i="2"/>
  <c r="H250" i="2"/>
  <c r="M250" i="2"/>
  <c r="O250" i="2"/>
  <c r="Q250" i="2"/>
  <c r="AE250" i="2" s="1"/>
  <c r="K250" i="2"/>
  <c r="N250" i="2"/>
  <c r="J250" i="2"/>
  <c r="I250" i="2" s="1"/>
  <c r="P18" i="2"/>
  <c r="J18" i="2"/>
  <c r="K18" i="2"/>
  <c r="R18" i="2"/>
  <c r="L18" i="2"/>
  <c r="U18" i="2"/>
  <c r="H18" i="2"/>
  <c r="I18" i="2"/>
  <c r="O18" i="2"/>
  <c r="Z18" i="2"/>
  <c r="Q18" i="2"/>
  <c r="AE18" i="2" s="1"/>
  <c r="N18" i="2"/>
  <c r="M18" i="2"/>
  <c r="S18" i="2"/>
  <c r="C18" i="2"/>
  <c r="Q263" i="2"/>
  <c r="N263" i="2"/>
  <c r="M263" i="2"/>
  <c r="K263" i="2"/>
  <c r="C263" i="2"/>
  <c r="U263" i="2"/>
  <c r="O263" i="2"/>
  <c r="L263" i="2"/>
  <c r="P263" i="2"/>
  <c r="H263" i="2"/>
  <c r="J263" i="2"/>
  <c r="I1008" i="2"/>
  <c r="Q1008" i="2"/>
  <c r="AE1008" i="2" s="1"/>
  <c r="M1008" i="2"/>
  <c r="P1008" i="2"/>
  <c r="O1008" i="2"/>
  <c r="L1008" i="2"/>
  <c r="Z1008" i="2"/>
  <c r="S1008" i="2"/>
  <c r="J1008" i="2"/>
  <c r="U1008" i="2"/>
  <c r="K1008" i="2"/>
  <c r="C1008" i="2"/>
  <c r="H1008" i="2"/>
  <c r="R1008" i="2"/>
  <c r="N1008" i="2"/>
  <c r="AA1008" i="2" s="1"/>
  <c r="I965" i="2"/>
  <c r="P965" i="2"/>
  <c r="O965" i="2"/>
  <c r="C965" i="2"/>
  <c r="K965" i="2"/>
  <c r="J965" i="2"/>
  <c r="Q965" i="2"/>
  <c r="AE965" i="2" s="1"/>
  <c r="N965" i="2"/>
  <c r="AA965" i="2" s="1"/>
  <c r="H965" i="2"/>
  <c r="L965" i="2"/>
  <c r="U965" i="2"/>
  <c r="Z965" i="2"/>
  <c r="R965" i="2"/>
  <c r="S965" i="2"/>
  <c r="M965" i="2"/>
  <c r="J410" i="2"/>
  <c r="Q410" i="2"/>
  <c r="L410" i="2"/>
  <c r="N410" i="2"/>
  <c r="U410" i="2"/>
  <c r="C410" i="2"/>
  <c r="H410" i="2"/>
  <c r="P410" i="2"/>
  <c r="O410" i="2"/>
  <c r="M410" i="2"/>
  <c r="K410" i="2"/>
  <c r="I56" i="2"/>
  <c r="N56" i="2"/>
  <c r="AA56" i="2" s="1"/>
  <c r="J56" i="2"/>
  <c r="M56" i="2"/>
  <c r="H56" i="2"/>
  <c r="C56" i="2"/>
  <c r="R56" i="2"/>
  <c r="P56" i="2"/>
  <c r="Q56" i="2"/>
  <c r="AE56" i="2" s="1"/>
  <c r="O56" i="2"/>
  <c r="S56" i="2"/>
  <c r="K56" i="2"/>
  <c r="L56" i="2"/>
  <c r="U56" i="2"/>
  <c r="Z56" i="2"/>
  <c r="U299" i="2"/>
  <c r="Z299" i="2"/>
  <c r="C299" i="2"/>
  <c r="R299" i="2"/>
  <c r="Q299" i="2"/>
  <c r="AE299" i="2" s="1"/>
  <c r="M299" i="2"/>
  <c r="H299" i="2"/>
  <c r="I299" i="2"/>
  <c r="S299" i="2"/>
  <c r="O299" i="2"/>
  <c r="K299" i="2"/>
  <c r="P299" i="2"/>
  <c r="N299" i="2"/>
  <c r="AA299" i="2" s="1"/>
  <c r="L299" i="2"/>
  <c r="J299" i="2"/>
  <c r="C297" i="2"/>
  <c r="N297" i="2"/>
  <c r="AA297" i="2" s="1"/>
  <c r="Z297" i="2"/>
  <c r="R297" i="2"/>
  <c r="O297" i="2"/>
  <c r="J297" i="2"/>
  <c r="L297" i="2"/>
  <c r="I297" i="2"/>
  <c r="P297" i="2"/>
  <c r="S297" i="2"/>
  <c r="H297" i="2"/>
  <c r="U297" i="2"/>
  <c r="M297" i="2"/>
  <c r="Q297" i="2"/>
  <c r="AE297" i="2" s="1"/>
  <c r="K297" i="2"/>
  <c r="O244" i="2"/>
  <c r="Q244" i="2"/>
  <c r="C244" i="2"/>
  <c r="J244" i="2"/>
  <c r="N244" i="2"/>
  <c r="M244" i="2"/>
  <c r="L244" i="2"/>
  <c r="K244" i="2"/>
  <c r="P244" i="2"/>
  <c r="H244" i="2"/>
  <c r="U244" i="2"/>
  <c r="H31" i="2"/>
  <c r="Q31" i="2"/>
  <c r="P31" i="2"/>
  <c r="K31" i="2"/>
  <c r="M31" i="2"/>
  <c r="L31" i="2"/>
  <c r="O31" i="2"/>
  <c r="N31" i="2"/>
  <c r="C31" i="2"/>
  <c r="U31" i="2"/>
  <c r="J31" i="2"/>
  <c r="H409" i="2"/>
  <c r="S409" i="2"/>
  <c r="U409" i="2"/>
  <c r="Q409" i="2"/>
  <c r="AE409" i="2" s="1"/>
  <c r="R409" i="2"/>
  <c r="P409" i="2"/>
  <c r="K409" i="2"/>
  <c r="I409" i="2"/>
  <c r="L409" i="2"/>
  <c r="M409" i="2"/>
  <c r="J409" i="2"/>
  <c r="N409" i="2"/>
  <c r="AA409" i="2" s="1"/>
  <c r="C409" i="2"/>
  <c r="Z409" i="2"/>
  <c r="O409" i="2"/>
  <c r="P70" i="2"/>
  <c r="O70" i="2"/>
  <c r="L70" i="2"/>
  <c r="M70" i="2"/>
  <c r="U70" i="2"/>
  <c r="Q70" i="2"/>
  <c r="K70" i="2"/>
  <c r="C70" i="2"/>
  <c r="N70" i="2"/>
  <c r="H70" i="2"/>
  <c r="J70" i="2"/>
  <c r="L33" i="2"/>
  <c r="O33" i="2"/>
  <c r="C33" i="2"/>
  <c r="J33" i="2"/>
  <c r="M33" i="2"/>
  <c r="P33" i="2"/>
  <c r="U33" i="2"/>
  <c r="K33" i="2"/>
  <c r="N33" i="2"/>
  <c r="Q33" i="2"/>
  <c r="H33" i="2"/>
  <c r="L84" i="2"/>
  <c r="J84" i="2"/>
  <c r="H84" i="2"/>
  <c r="M84" i="2"/>
  <c r="O84" i="2"/>
  <c r="Q84" i="2"/>
  <c r="C84" i="2"/>
  <c r="P84" i="2"/>
  <c r="N84" i="2"/>
  <c r="U84" i="2"/>
  <c r="K84" i="2"/>
  <c r="I241" i="2"/>
  <c r="S241" i="2"/>
  <c r="Z241" i="2"/>
  <c r="H241" i="2"/>
  <c r="C241" i="2"/>
  <c r="P241" i="2"/>
  <c r="Q241" i="2"/>
  <c r="AE241" i="2" s="1"/>
  <c r="R241" i="2"/>
  <c r="K241" i="2"/>
  <c r="O241" i="2"/>
  <c r="U241" i="2"/>
  <c r="M241" i="2"/>
  <c r="N241" i="2"/>
  <c r="J241" i="2"/>
  <c r="L241" i="2"/>
  <c r="M189" i="2"/>
  <c r="H189" i="2"/>
  <c r="L189" i="2"/>
  <c r="C189" i="2"/>
  <c r="O189" i="2"/>
  <c r="U189" i="2"/>
  <c r="Q189" i="2"/>
  <c r="N189" i="2"/>
  <c r="K189" i="2"/>
  <c r="J189" i="2"/>
  <c r="P189" i="2"/>
  <c r="K288" i="2"/>
  <c r="M288" i="2"/>
  <c r="H288" i="2"/>
  <c r="O288" i="2"/>
  <c r="P288" i="2"/>
  <c r="N288" i="2"/>
  <c r="U288" i="2"/>
  <c r="J288" i="2"/>
  <c r="L288" i="2"/>
  <c r="C288" i="2"/>
  <c r="Q288" i="2"/>
  <c r="J300" i="2"/>
  <c r="U300" i="2"/>
  <c r="K300" i="2"/>
  <c r="L300" i="2"/>
  <c r="H300" i="2"/>
  <c r="O300" i="2"/>
  <c r="M300" i="2"/>
  <c r="N300" i="2"/>
  <c r="C300" i="2"/>
  <c r="Q300" i="2"/>
  <c r="P300" i="2"/>
  <c r="N365" i="2"/>
  <c r="O365" i="2"/>
  <c r="L365" i="2"/>
  <c r="U365" i="2"/>
  <c r="C365" i="2"/>
  <c r="P365" i="2"/>
  <c r="J365" i="2"/>
  <c r="K365" i="2"/>
  <c r="H365" i="2"/>
  <c r="Q365" i="2"/>
  <c r="M365" i="2"/>
  <c r="Q290" i="2"/>
  <c r="H290" i="2"/>
  <c r="P290" i="2"/>
  <c r="C290" i="2"/>
  <c r="O290" i="2"/>
  <c r="U290" i="2"/>
  <c r="L290" i="2"/>
  <c r="N290" i="2"/>
  <c r="M290" i="2"/>
  <c r="J290" i="2"/>
  <c r="K290" i="2"/>
  <c r="I209" i="2"/>
  <c r="P209" i="2"/>
  <c r="N209" i="2"/>
  <c r="AA209" i="2" s="1"/>
  <c r="H209" i="2"/>
  <c r="O209" i="2"/>
  <c r="M209" i="2"/>
  <c r="U209" i="2"/>
  <c r="C209" i="2"/>
  <c r="Q209" i="2"/>
  <c r="AE209" i="2" s="1"/>
  <c r="R209" i="2"/>
  <c r="S209" i="2"/>
  <c r="J209" i="2"/>
  <c r="L209" i="2"/>
  <c r="K209" i="2"/>
  <c r="Z209" i="2"/>
  <c r="N210" i="2"/>
  <c r="Q210" i="2"/>
  <c r="U210" i="2"/>
  <c r="C210" i="2"/>
  <c r="K210" i="2"/>
  <c r="J210" i="2"/>
  <c r="H210" i="2"/>
  <c r="M210" i="2"/>
  <c r="P210" i="2"/>
  <c r="O210" i="2"/>
  <c r="L210" i="2"/>
  <c r="M21" i="2"/>
  <c r="Q21" i="2"/>
  <c r="L21" i="2"/>
  <c r="U21" i="2"/>
  <c r="C21" i="2"/>
  <c r="J21" i="2"/>
  <c r="O21" i="2"/>
  <c r="H21" i="2"/>
  <c r="P21" i="2"/>
  <c r="K21" i="2"/>
  <c r="N21" i="2"/>
  <c r="L424" i="2"/>
  <c r="U424" i="2"/>
  <c r="M424" i="2"/>
  <c r="J424" i="2"/>
  <c r="K424" i="2"/>
  <c r="Q424" i="2"/>
  <c r="H424" i="2"/>
  <c r="C424" i="2"/>
  <c r="P424" i="2"/>
  <c r="O424" i="2"/>
  <c r="N424" i="2"/>
  <c r="O230" i="2"/>
  <c r="U230" i="2"/>
  <c r="M230" i="2"/>
  <c r="J230" i="2"/>
  <c r="H230" i="2"/>
  <c r="L230" i="2"/>
  <c r="Q230" i="2"/>
  <c r="C230" i="2"/>
  <c r="P230" i="2"/>
  <c r="N230" i="2"/>
  <c r="K230" i="2"/>
  <c r="I20" i="2"/>
  <c r="S20" i="2"/>
  <c r="Q20" i="2"/>
  <c r="AE20" i="2" s="1"/>
  <c r="P20" i="2"/>
  <c r="N20" i="2"/>
  <c r="J20" i="2"/>
  <c r="H20" i="2"/>
  <c r="K20" i="2"/>
  <c r="Z20" i="2"/>
  <c r="R20" i="2"/>
  <c r="M20" i="2"/>
  <c r="U20" i="2"/>
  <c r="O20" i="2"/>
  <c r="C20" i="2"/>
  <c r="L20" i="2"/>
  <c r="I415" i="2"/>
  <c r="C415" i="2"/>
  <c r="R415" i="2"/>
  <c r="Q415" i="2"/>
  <c r="AE415" i="2" s="1"/>
  <c r="M415" i="2"/>
  <c r="O415" i="2"/>
  <c r="P415" i="2"/>
  <c r="K415" i="2"/>
  <c r="N415" i="2"/>
  <c r="AA415" i="2" s="1"/>
  <c r="Z415" i="2"/>
  <c r="U415" i="2"/>
  <c r="S415" i="2"/>
  <c r="H415" i="2"/>
  <c r="J415" i="2"/>
  <c r="L415" i="2"/>
  <c r="H23" i="2"/>
  <c r="J23" i="2"/>
  <c r="M23" i="2"/>
  <c r="P23" i="2"/>
  <c r="C23" i="2"/>
  <c r="L23" i="2"/>
  <c r="O23" i="2"/>
  <c r="U23" i="2"/>
  <c r="K23" i="2"/>
  <c r="N23" i="2"/>
  <c r="Q23" i="2"/>
  <c r="I475" i="2"/>
  <c r="J475" i="2"/>
  <c r="O475" i="2"/>
  <c r="R475" i="2"/>
  <c r="M475" i="2"/>
  <c r="Q475" i="2"/>
  <c r="AE475" i="2" s="1"/>
  <c r="L475" i="2"/>
  <c r="S475" i="2"/>
  <c r="C475" i="2"/>
  <c r="H475" i="2"/>
  <c r="Z475" i="2"/>
  <c r="K475" i="2"/>
  <c r="P475" i="2"/>
  <c r="U475" i="2"/>
  <c r="N475" i="2"/>
  <c r="AA475" i="2" s="1"/>
  <c r="P273" i="2"/>
  <c r="H273" i="2"/>
  <c r="Q273" i="2"/>
  <c r="J273" i="2"/>
  <c r="C273" i="2"/>
  <c r="M273" i="2"/>
  <c r="N273" i="2"/>
  <c r="O273" i="2"/>
  <c r="U273" i="2"/>
  <c r="L273" i="2"/>
  <c r="K273" i="2"/>
  <c r="I41" i="2"/>
  <c r="L41" i="2"/>
  <c r="C41" i="2"/>
  <c r="Q41" i="2"/>
  <c r="AE41" i="2" s="1"/>
  <c r="J41" i="2"/>
  <c r="O41" i="2"/>
  <c r="Z41" i="2"/>
  <c r="P41" i="2"/>
  <c r="H41" i="2"/>
  <c r="R41" i="2"/>
  <c r="M41" i="2"/>
  <c r="K41" i="2"/>
  <c r="N41" i="2"/>
  <c r="AA41" i="2" s="1"/>
  <c r="U41" i="2"/>
  <c r="S41" i="2"/>
  <c r="I115" i="2"/>
  <c r="J115" i="2"/>
  <c r="Z115" i="2"/>
  <c r="K115" i="2"/>
  <c r="L115" i="2"/>
  <c r="S115" i="2"/>
  <c r="Q115" i="2"/>
  <c r="AE115" i="2" s="1"/>
  <c r="H115" i="2"/>
  <c r="O115" i="2"/>
  <c r="M115" i="2"/>
  <c r="N115" i="2"/>
  <c r="C115" i="2"/>
  <c r="P115" i="2"/>
  <c r="R115" i="2"/>
  <c r="U115" i="2"/>
  <c r="C142" i="2"/>
  <c r="L142" i="2"/>
  <c r="Q142" i="2"/>
  <c r="O142" i="2"/>
  <c r="J142" i="2"/>
  <c r="N142" i="2"/>
  <c r="P142" i="2"/>
  <c r="K142" i="2"/>
  <c r="M142" i="2"/>
  <c r="U142" i="2"/>
  <c r="H142" i="2"/>
  <c r="I367" i="2"/>
  <c r="J367" i="2"/>
  <c r="L367" i="2"/>
  <c r="Z367" i="2"/>
  <c r="H367" i="2"/>
  <c r="U367" i="2"/>
  <c r="M367" i="2"/>
  <c r="P367" i="2"/>
  <c r="C367" i="2"/>
  <c r="S367" i="2"/>
  <c r="O367" i="2"/>
  <c r="K367" i="2"/>
  <c r="R367" i="2"/>
  <c r="Q367" i="2"/>
  <c r="AE367" i="2" s="1"/>
  <c r="N367" i="2"/>
  <c r="H255" i="2"/>
  <c r="C255" i="2"/>
  <c r="O255" i="2"/>
  <c r="R255" i="2"/>
  <c r="S255" i="2" s="1"/>
  <c r="Z255" i="2"/>
  <c r="K255" i="2"/>
  <c r="L255" i="2"/>
  <c r="I255" i="2"/>
  <c r="J255" i="2"/>
  <c r="U255" i="2"/>
  <c r="M255" i="2"/>
  <c r="Q255" i="2"/>
  <c r="AE255" i="2" s="1"/>
  <c r="N255" i="2"/>
  <c r="P255" i="2"/>
  <c r="N133" i="2"/>
  <c r="AA133" i="2" s="1"/>
  <c r="M133" i="2"/>
  <c r="H133" i="2"/>
  <c r="Z133" i="2"/>
  <c r="P133" i="2"/>
  <c r="J133" i="2"/>
  <c r="U133" i="2"/>
  <c r="I133" i="2"/>
  <c r="L133" i="2"/>
  <c r="R133" i="2"/>
  <c r="C133" i="2"/>
  <c r="Q133" i="2"/>
  <c r="AE133" i="2" s="1"/>
  <c r="S133" i="2"/>
  <c r="O133" i="2"/>
  <c r="K133" i="2"/>
  <c r="U437" i="2"/>
  <c r="S437" i="2"/>
  <c r="Q437" i="2"/>
  <c r="AE437" i="2" s="1"/>
  <c r="C437" i="2"/>
  <c r="M437" i="2"/>
  <c r="N437" i="2"/>
  <c r="AA437" i="2" s="1"/>
  <c r="H437" i="2"/>
  <c r="I437" i="2"/>
  <c r="P437" i="2"/>
  <c r="O437" i="2"/>
  <c r="L437" i="2"/>
  <c r="R437" i="2"/>
  <c r="Z437" i="2"/>
  <c r="J437" i="2"/>
  <c r="K437" i="2"/>
  <c r="O293" i="2"/>
  <c r="P293" i="2"/>
  <c r="U293" i="2"/>
  <c r="S293" i="2"/>
  <c r="M293" i="2"/>
  <c r="C293" i="2"/>
  <c r="K293" i="2"/>
  <c r="I293" i="2"/>
  <c r="R293" i="2"/>
  <c r="H293" i="2"/>
  <c r="L293" i="2"/>
  <c r="Z293" i="2"/>
  <c r="N293" i="2"/>
  <c r="J293" i="2"/>
  <c r="Q293" i="2"/>
  <c r="AE293" i="2" s="1"/>
  <c r="U266" i="2"/>
  <c r="J266" i="2"/>
  <c r="L266" i="2"/>
  <c r="N266" i="2"/>
  <c r="H266" i="2"/>
  <c r="Q266" i="2"/>
  <c r="O266" i="2"/>
  <c r="P266" i="2"/>
  <c r="C266" i="2"/>
  <c r="M266" i="2"/>
  <c r="K266" i="2"/>
  <c r="K291" i="2"/>
  <c r="H291" i="2"/>
  <c r="O291" i="2"/>
  <c r="Z291" i="2"/>
  <c r="U291" i="2"/>
  <c r="P291" i="2"/>
  <c r="N291" i="2"/>
  <c r="I291" i="2"/>
  <c r="S291" i="2"/>
  <c r="C291" i="2"/>
  <c r="M291" i="2"/>
  <c r="L291" i="2"/>
  <c r="Q291" i="2"/>
  <c r="AE291" i="2" s="1"/>
  <c r="J291" i="2"/>
  <c r="R291" i="2"/>
  <c r="C259" i="2"/>
  <c r="U259" i="2"/>
  <c r="P259" i="2"/>
  <c r="K259" i="2"/>
  <c r="O259" i="2"/>
  <c r="M259" i="2"/>
  <c r="L259" i="2"/>
  <c r="J259" i="2"/>
  <c r="N259" i="2"/>
  <c r="H259" i="2"/>
  <c r="Q259" i="2"/>
  <c r="H450" i="2"/>
  <c r="N450" i="2"/>
  <c r="O450" i="2"/>
  <c r="U450" i="2"/>
  <c r="P450" i="2"/>
  <c r="J450" i="2"/>
  <c r="L450" i="2"/>
  <c r="C450" i="2"/>
  <c r="K450" i="2"/>
  <c r="M450" i="2"/>
  <c r="Q450" i="2"/>
  <c r="O229" i="2"/>
  <c r="P229" i="2"/>
  <c r="U229" i="2"/>
  <c r="H229" i="2"/>
  <c r="R229" i="2"/>
  <c r="Q229" i="2"/>
  <c r="AE229" i="2" s="1"/>
  <c r="C229" i="2"/>
  <c r="I229" i="2"/>
  <c r="M229" i="2"/>
  <c r="K229" i="2"/>
  <c r="J229" i="2"/>
  <c r="S229" i="2"/>
  <c r="Z229" i="2"/>
  <c r="L229" i="2"/>
  <c r="N229" i="2"/>
  <c r="J217" i="2"/>
  <c r="M217" i="2"/>
  <c r="O217" i="2"/>
  <c r="U217" i="2"/>
  <c r="Q217" i="2"/>
  <c r="AE217" i="2" s="1"/>
  <c r="K217" i="2"/>
  <c r="R217" i="2"/>
  <c r="I217" i="2"/>
  <c r="L217" i="2"/>
  <c r="N217" i="2"/>
  <c r="AA217" i="2" s="1"/>
  <c r="C217" i="2"/>
  <c r="Z217" i="2"/>
  <c r="P217" i="2"/>
  <c r="H217" i="2"/>
  <c r="S217" i="2"/>
  <c r="C141" i="2"/>
  <c r="O141" i="2"/>
  <c r="J141" i="2"/>
  <c r="N141" i="2"/>
  <c r="U141" i="2"/>
  <c r="K141" i="2"/>
  <c r="R141" i="2"/>
  <c r="I141" i="2"/>
  <c r="L141" i="2"/>
  <c r="M141" i="2"/>
  <c r="Z141" i="2"/>
  <c r="H141" i="2"/>
  <c r="P141" i="2"/>
  <c r="Q141" i="2"/>
  <c r="AE141" i="2" s="1"/>
  <c r="S141" i="2"/>
  <c r="O327" i="2"/>
  <c r="P327" i="2"/>
  <c r="L327" i="2"/>
  <c r="N327" i="2"/>
  <c r="AA327" i="2" s="1"/>
  <c r="U327" i="2"/>
  <c r="M327" i="2"/>
  <c r="H327" i="2"/>
  <c r="I327" i="2"/>
  <c r="C327" i="2"/>
  <c r="K327" i="2"/>
  <c r="Q327" i="2"/>
  <c r="AE327" i="2" s="1"/>
  <c r="R327" i="2"/>
  <c r="S327" i="2"/>
  <c r="J327" i="2"/>
  <c r="Z327" i="2"/>
  <c r="Q362" i="2"/>
  <c r="AE362" i="2" s="1"/>
  <c r="O362" i="2"/>
  <c r="N362" i="2"/>
  <c r="R362" i="2"/>
  <c r="L362" i="2"/>
  <c r="M362" i="2"/>
  <c r="S362" i="2"/>
  <c r="I362" i="2"/>
  <c r="U362" i="2"/>
  <c r="J362" i="2"/>
  <c r="C362" i="2"/>
  <c r="H362" i="2"/>
  <c r="Z362" i="2"/>
  <c r="K362" i="2"/>
  <c r="P362" i="2"/>
  <c r="L320" i="2"/>
  <c r="J320" i="2"/>
  <c r="S320" i="2"/>
  <c r="O320" i="2"/>
  <c r="R320" i="2"/>
  <c r="P320" i="2"/>
  <c r="N320" i="2"/>
  <c r="I320" i="2"/>
  <c r="H320" i="2"/>
  <c r="C320" i="2"/>
  <c r="Z320" i="2"/>
  <c r="K320" i="2"/>
  <c r="U320" i="2"/>
  <c r="Q320" i="2"/>
  <c r="AE320" i="2" s="1"/>
  <c r="M320" i="2"/>
  <c r="Q254" i="2"/>
  <c r="L254" i="2"/>
  <c r="P254" i="2"/>
  <c r="H254" i="2"/>
  <c r="K254" i="2"/>
  <c r="O254" i="2"/>
  <c r="J254" i="2"/>
  <c r="C254" i="2"/>
  <c r="M254" i="2"/>
  <c r="N254" i="2"/>
  <c r="U254" i="2"/>
  <c r="M3" i="2"/>
  <c r="P3" i="2"/>
  <c r="C3" i="2"/>
  <c r="J3" i="2"/>
  <c r="K3" i="2"/>
  <c r="Q3" i="2"/>
  <c r="O3" i="2"/>
  <c r="H3" i="2"/>
  <c r="L3" i="2"/>
  <c r="N3" i="2"/>
  <c r="U3" i="2"/>
  <c r="P49" i="2"/>
  <c r="L49" i="2"/>
  <c r="M49" i="2"/>
  <c r="J49" i="2"/>
  <c r="U49" i="2"/>
  <c r="K49" i="2"/>
  <c r="C49" i="2"/>
  <c r="Q49" i="2"/>
  <c r="H49" i="2"/>
  <c r="N49" i="2"/>
  <c r="O49" i="2"/>
  <c r="U172" i="2"/>
  <c r="L172" i="2"/>
  <c r="P172" i="2"/>
  <c r="Q172" i="2"/>
  <c r="H172" i="2"/>
  <c r="J172" i="2"/>
  <c r="K172" i="2"/>
  <c r="O172" i="2"/>
  <c r="C172" i="2"/>
  <c r="M172" i="2"/>
  <c r="N172" i="2"/>
  <c r="K506" i="2"/>
  <c r="M506" i="2"/>
  <c r="P506" i="2"/>
  <c r="N506" i="2"/>
  <c r="Z506" i="2"/>
  <c r="L506" i="2"/>
  <c r="J506" i="2"/>
  <c r="I506" i="2"/>
  <c r="O506" i="2"/>
  <c r="S506" i="2"/>
  <c r="Q506" i="2"/>
  <c r="AE506" i="2" s="1"/>
  <c r="C506" i="2"/>
  <c r="U506" i="2"/>
  <c r="R506" i="2"/>
  <c r="H506" i="2"/>
  <c r="I267" i="2"/>
  <c r="C267" i="2"/>
  <c r="J267" i="2"/>
  <c r="H267" i="2"/>
  <c r="K267" i="2"/>
  <c r="Z267" i="2"/>
  <c r="R267" i="2"/>
  <c r="S267" i="2" s="1"/>
  <c r="O267" i="2"/>
  <c r="P267" i="2"/>
  <c r="N267" i="2"/>
  <c r="L267" i="2"/>
  <c r="U267" i="2"/>
  <c r="Q267" i="2"/>
  <c r="AE267" i="2" s="1"/>
  <c r="M267" i="2"/>
  <c r="I135" i="2"/>
  <c r="U135" i="2"/>
  <c r="H135" i="2"/>
  <c r="M135" i="2"/>
  <c r="C135" i="2"/>
  <c r="L135" i="2"/>
  <c r="J135" i="2"/>
  <c r="S135" i="2"/>
  <c r="R135" i="2"/>
  <c r="K135" i="2"/>
  <c r="N135" i="2"/>
  <c r="O135" i="2"/>
  <c r="Z135" i="2"/>
  <c r="P135" i="2"/>
  <c r="Q135" i="2"/>
  <c r="AE135" i="2" s="1"/>
  <c r="C81" i="2"/>
  <c r="L81" i="2"/>
  <c r="M81" i="2"/>
  <c r="U81" i="2"/>
  <c r="K81" i="2"/>
  <c r="N81" i="2"/>
  <c r="Q81" i="2"/>
  <c r="H81" i="2"/>
  <c r="O81" i="2"/>
  <c r="J81" i="2"/>
  <c r="P81" i="2"/>
  <c r="Q6" i="2"/>
  <c r="H6" i="2"/>
  <c r="N6" i="2"/>
  <c r="J6" i="2"/>
  <c r="O6" i="2"/>
  <c r="U6" i="2"/>
  <c r="K6" i="2"/>
  <c r="L6" i="2"/>
  <c r="M6" i="2"/>
  <c r="C6" i="2"/>
  <c r="P6" i="2"/>
  <c r="U197" i="2"/>
  <c r="Q197" i="2"/>
  <c r="L197" i="2"/>
  <c r="K197" i="2"/>
  <c r="O197" i="2"/>
  <c r="M197" i="2"/>
  <c r="H197" i="2"/>
  <c r="N197" i="2"/>
  <c r="P197" i="2"/>
  <c r="C197" i="2"/>
  <c r="J197" i="2"/>
  <c r="K369" i="2"/>
  <c r="C369" i="2"/>
  <c r="Q369" i="2"/>
  <c r="H369" i="2"/>
  <c r="L369" i="2"/>
  <c r="U369" i="2"/>
  <c r="N369" i="2"/>
  <c r="P369" i="2"/>
  <c r="M369" i="2"/>
  <c r="O369" i="2"/>
  <c r="J369" i="2"/>
  <c r="I369" i="2" s="1"/>
  <c r="U66" i="2"/>
  <c r="K66" i="2"/>
  <c r="J66" i="2"/>
  <c r="M66" i="2"/>
  <c r="L66" i="2"/>
  <c r="C66" i="2"/>
  <c r="P66" i="2"/>
  <c r="N66" i="2"/>
  <c r="Q66" i="2"/>
  <c r="H66" i="2"/>
  <c r="O66" i="2"/>
  <c r="U257" i="2"/>
  <c r="Q257" i="2"/>
  <c r="O257" i="2"/>
  <c r="P257" i="2"/>
  <c r="H257" i="2"/>
  <c r="C257" i="2"/>
  <c r="K257" i="2"/>
  <c r="N257" i="2"/>
  <c r="M257" i="2"/>
  <c r="L257" i="2"/>
  <c r="J257" i="2"/>
  <c r="O215" i="2"/>
  <c r="M215" i="2"/>
  <c r="L215" i="2"/>
  <c r="J215" i="2"/>
  <c r="U215" i="2"/>
  <c r="H215" i="2"/>
  <c r="N215" i="2"/>
  <c r="C215" i="2"/>
  <c r="K215" i="2"/>
  <c r="P215" i="2"/>
  <c r="Q215" i="2"/>
  <c r="I1053" i="2"/>
  <c r="U1053" i="2"/>
  <c r="L1053" i="2"/>
  <c r="Q1053" i="2"/>
  <c r="AE1053" i="2" s="1"/>
  <c r="O1053" i="2"/>
  <c r="J1053" i="2"/>
  <c r="H1053" i="2"/>
  <c r="N1053" i="2"/>
  <c r="AA1053" i="2" s="1"/>
  <c r="R1053" i="2"/>
  <c r="P1053" i="2"/>
  <c r="S1053" i="2"/>
  <c r="Z1053" i="2"/>
  <c r="C1053" i="2"/>
  <c r="K1053" i="2"/>
  <c r="M1053" i="2"/>
  <c r="I899" i="2"/>
  <c r="H899" i="2"/>
  <c r="Z899" i="2"/>
  <c r="U899" i="2"/>
  <c r="C899" i="2"/>
  <c r="L899" i="2"/>
  <c r="P899" i="2"/>
  <c r="J899" i="2"/>
  <c r="R899" i="2"/>
  <c r="S899" i="2"/>
  <c r="N899" i="2"/>
  <c r="AA899" i="2" s="1"/>
  <c r="Q899" i="2"/>
  <c r="AE899" i="2" s="1"/>
  <c r="K899" i="2"/>
  <c r="O899" i="2"/>
  <c r="M899" i="2"/>
  <c r="I522" i="2"/>
  <c r="R522" i="2"/>
  <c r="Z522" i="2"/>
  <c r="C522" i="2"/>
  <c r="P522" i="2"/>
  <c r="S522" i="2"/>
  <c r="M522" i="2"/>
  <c r="H522" i="2"/>
  <c r="Q522" i="2"/>
  <c r="AE522" i="2" s="1"/>
  <c r="U522" i="2"/>
  <c r="J522" i="2"/>
  <c r="N522" i="2"/>
  <c r="O522" i="2"/>
  <c r="K522" i="2"/>
  <c r="L522" i="2"/>
  <c r="U68" i="2"/>
  <c r="J68" i="2"/>
  <c r="Q68" i="2"/>
  <c r="M68" i="2"/>
  <c r="C68" i="2"/>
  <c r="P68" i="2"/>
  <c r="K68" i="2"/>
  <c r="O68" i="2"/>
  <c r="H68" i="2"/>
  <c r="N68" i="2"/>
  <c r="L68" i="2"/>
  <c r="I398" i="2"/>
  <c r="U398" i="2"/>
  <c r="R398" i="2"/>
  <c r="M398" i="2"/>
  <c r="Q398" i="2"/>
  <c r="AE398" i="2" s="1"/>
  <c r="S398" i="2"/>
  <c r="O398" i="2"/>
  <c r="Z398" i="2"/>
  <c r="K398" i="2"/>
  <c r="J398" i="2"/>
  <c r="P398" i="2"/>
  <c r="L398" i="2"/>
  <c r="C398" i="2"/>
  <c r="H398" i="2"/>
  <c r="N398" i="2"/>
  <c r="I484" i="2"/>
  <c r="P484" i="2"/>
  <c r="N484" i="2"/>
  <c r="AA484" i="2" s="1"/>
  <c r="L484" i="2"/>
  <c r="M484" i="2"/>
  <c r="H484" i="2"/>
  <c r="Z484" i="2"/>
  <c r="K484" i="2"/>
  <c r="U484" i="2"/>
  <c r="O484" i="2"/>
  <c r="Q484" i="2"/>
  <c r="AE484" i="2" s="1"/>
  <c r="R484" i="2"/>
  <c r="J484" i="2"/>
  <c r="S484" i="2"/>
  <c r="C484" i="2"/>
  <c r="H134" i="2"/>
  <c r="L134" i="2"/>
  <c r="Q134" i="2"/>
  <c r="J134" i="2"/>
  <c r="K134" i="2"/>
  <c r="O134" i="2"/>
  <c r="U134" i="2"/>
  <c r="P134" i="2"/>
  <c r="M134" i="2"/>
  <c r="N134" i="2"/>
  <c r="C134" i="2"/>
  <c r="I434" i="2"/>
  <c r="C434" i="2"/>
  <c r="P434" i="2"/>
  <c r="L434" i="2"/>
  <c r="U434" i="2"/>
  <c r="S434" i="2"/>
  <c r="Q434" i="2"/>
  <c r="AE434" i="2" s="1"/>
  <c r="O434" i="2"/>
  <c r="M434" i="2"/>
  <c r="K434" i="2"/>
  <c r="H434" i="2"/>
  <c r="J434" i="2"/>
  <c r="Z434" i="2"/>
  <c r="R434" i="2"/>
  <c r="N434" i="2"/>
  <c r="AA434" i="2" s="1"/>
  <c r="H462" i="2"/>
  <c r="M462" i="2"/>
  <c r="N462" i="2"/>
  <c r="K462" i="2"/>
  <c r="U462" i="2"/>
  <c r="C462" i="2"/>
  <c r="J462" i="2"/>
  <c r="L462" i="2"/>
  <c r="O462" i="2"/>
  <c r="P462" i="2"/>
  <c r="Q462" i="2"/>
  <c r="M274" i="2"/>
  <c r="L274" i="2"/>
  <c r="Z274" i="2"/>
  <c r="C274" i="2"/>
  <c r="R274" i="2"/>
  <c r="S274" i="2" s="1"/>
  <c r="O274" i="2"/>
  <c r="P274" i="2"/>
  <c r="I274" i="2"/>
  <c r="H274" i="2"/>
  <c r="J274" i="2"/>
  <c r="N274" i="2"/>
  <c r="Q274" i="2"/>
  <c r="AE274" i="2" s="1"/>
  <c r="U274" i="2"/>
  <c r="K274" i="2"/>
  <c r="J57" i="2"/>
  <c r="M57" i="2"/>
  <c r="L57" i="2"/>
  <c r="C57" i="2"/>
  <c r="K57" i="2"/>
  <c r="N57" i="2"/>
  <c r="Q57" i="2"/>
  <c r="H57" i="2"/>
  <c r="O57" i="2"/>
  <c r="P57" i="2"/>
  <c r="U57" i="2"/>
  <c r="K136" i="2"/>
  <c r="N136" i="2"/>
  <c r="M136" i="2"/>
  <c r="L136" i="2"/>
  <c r="J136" i="2"/>
  <c r="O136" i="2"/>
  <c r="P136" i="2"/>
  <c r="C136" i="2"/>
  <c r="U136" i="2"/>
  <c r="Q136" i="2"/>
  <c r="H136" i="2"/>
  <c r="Q17" i="2"/>
  <c r="P17" i="2"/>
  <c r="N17" i="2"/>
  <c r="O17" i="2"/>
  <c r="L17" i="2"/>
  <c r="J17" i="2"/>
  <c r="U17" i="2"/>
  <c r="C17" i="2"/>
  <c r="H17" i="2"/>
  <c r="K17" i="2"/>
  <c r="M17" i="2"/>
  <c r="K282" i="2"/>
  <c r="H282" i="2"/>
  <c r="R282" i="2"/>
  <c r="U282" i="2"/>
  <c r="J282" i="2"/>
  <c r="L282" i="2"/>
  <c r="Z282" i="2"/>
  <c r="I282" i="2"/>
  <c r="P282" i="2"/>
  <c r="C282" i="2"/>
  <c r="M282" i="2"/>
  <c r="S282" i="2"/>
  <c r="Q282" i="2"/>
  <c r="AE282" i="2" s="1"/>
  <c r="O282" i="2"/>
  <c r="N282" i="2"/>
  <c r="H294" i="2"/>
  <c r="P294" i="2"/>
  <c r="U294" i="2"/>
  <c r="L294" i="2"/>
  <c r="N294" i="2"/>
  <c r="M294" i="2"/>
  <c r="Q294" i="2"/>
  <c r="C294" i="2"/>
  <c r="O294" i="2"/>
  <c r="K294" i="2"/>
  <c r="J294" i="2"/>
  <c r="O277" i="2"/>
  <c r="C277" i="2"/>
  <c r="H277" i="2"/>
  <c r="L277" i="2"/>
  <c r="K277" i="2"/>
  <c r="N277" i="2"/>
  <c r="Q277" i="2"/>
  <c r="M277" i="2"/>
  <c r="U277" i="2"/>
  <c r="P277" i="2"/>
  <c r="J277" i="2"/>
  <c r="I277" i="2" s="1"/>
  <c r="S203" i="2"/>
  <c r="R203" i="2"/>
  <c r="J203" i="2"/>
  <c r="U203" i="2"/>
  <c r="O203" i="2"/>
  <c r="M203" i="2"/>
  <c r="L203" i="2"/>
  <c r="I203" i="2"/>
  <c r="H203" i="2"/>
  <c r="Q203" i="2"/>
  <c r="AE203" i="2" s="1"/>
  <c r="K203" i="2"/>
  <c r="N203" i="2"/>
  <c r="C203" i="2"/>
  <c r="P203" i="2"/>
  <c r="Z203" i="2"/>
  <c r="M253" i="2"/>
  <c r="H253" i="2"/>
  <c r="Z253" i="2"/>
  <c r="R253" i="2"/>
  <c r="S253" i="2"/>
  <c r="K253" i="2"/>
  <c r="C253" i="2"/>
  <c r="I253" i="2"/>
  <c r="J253" i="2"/>
  <c r="Q253" i="2"/>
  <c r="AE253" i="2" s="1"/>
  <c r="N253" i="2"/>
  <c r="P253" i="2"/>
  <c r="L253" i="2"/>
  <c r="O253" i="2"/>
  <c r="U253" i="2"/>
  <c r="M196" i="2"/>
  <c r="U196" i="2"/>
  <c r="L196" i="2"/>
  <c r="H196" i="2"/>
  <c r="C196" i="2"/>
  <c r="K196" i="2"/>
  <c r="N196" i="2"/>
  <c r="O196" i="2"/>
  <c r="Q196" i="2"/>
  <c r="J196" i="2"/>
  <c r="P196" i="2"/>
  <c r="H104" i="2"/>
  <c r="O104" i="2"/>
  <c r="U104" i="2"/>
  <c r="J104" i="2"/>
  <c r="P104" i="2"/>
  <c r="M104" i="2"/>
  <c r="N104" i="2"/>
  <c r="K104" i="2"/>
  <c r="Q104" i="2"/>
  <c r="C104" i="2"/>
  <c r="L104" i="2"/>
  <c r="L368" i="2"/>
  <c r="U368" i="2"/>
  <c r="M368" i="2"/>
  <c r="Q368" i="2"/>
  <c r="K368" i="2"/>
  <c r="O368" i="2"/>
  <c r="H368" i="2"/>
  <c r="P368" i="2"/>
  <c r="J368" i="2"/>
  <c r="I368" i="2" s="1"/>
  <c r="N368" i="2"/>
  <c r="C368" i="2"/>
  <c r="P328" i="2"/>
  <c r="L328" i="2"/>
  <c r="N328" i="2"/>
  <c r="H328" i="2"/>
  <c r="C328" i="2"/>
  <c r="J328" i="2"/>
  <c r="O328" i="2"/>
  <c r="U328" i="2"/>
  <c r="M328" i="2"/>
  <c r="Q328" i="2"/>
  <c r="K328" i="2"/>
  <c r="M13" i="2"/>
  <c r="Z13" i="2"/>
  <c r="R13" i="2"/>
  <c r="N13" i="2"/>
  <c r="AA13" i="2" s="1"/>
  <c r="J13" i="2"/>
  <c r="C13" i="2"/>
  <c r="L13" i="2"/>
  <c r="I13" i="2"/>
  <c r="S13" i="2"/>
  <c r="Q13" i="2"/>
  <c r="AE13" i="2" s="1"/>
  <c r="O13" i="2"/>
  <c r="U13" i="2"/>
  <c r="K13" i="2"/>
  <c r="H13" i="2"/>
  <c r="P13" i="2"/>
  <c r="M12" i="2"/>
  <c r="O12" i="2"/>
  <c r="J12" i="2"/>
  <c r="L12" i="2"/>
  <c r="N12" i="2"/>
  <c r="H12" i="2"/>
  <c r="K12" i="2"/>
  <c r="C12" i="2"/>
  <c r="P12" i="2"/>
  <c r="U12" i="2"/>
  <c r="Q12" i="2"/>
  <c r="K383" i="2"/>
  <c r="L383" i="2"/>
  <c r="C383" i="2"/>
  <c r="S383" i="2"/>
  <c r="M383" i="2"/>
  <c r="R383" i="2"/>
  <c r="Q383" i="2"/>
  <c r="AE383" i="2" s="1"/>
  <c r="I383" i="2"/>
  <c r="Z383" i="2"/>
  <c r="O383" i="2"/>
  <c r="P383" i="2"/>
  <c r="H383" i="2"/>
  <c r="N383" i="2"/>
  <c r="J383" i="2"/>
  <c r="U383" i="2"/>
  <c r="S276" i="2"/>
  <c r="K276" i="2"/>
  <c r="J276" i="2"/>
  <c r="M276" i="2"/>
  <c r="L276" i="2"/>
  <c r="O276" i="2"/>
  <c r="R276" i="2"/>
  <c r="I276" i="2"/>
  <c r="Q276" i="2"/>
  <c r="AE276" i="2" s="1"/>
  <c r="U276" i="2"/>
  <c r="C276" i="2"/>
  <c r="Z276" i="2"/>
  <c r="N276" i="2"/>
  <c r="P276" i="2"/>
  <c r="H276" i="2"/>
  <c r="P67" i="2"/>
  <c r="H67" i="2"/>
  <c r="C67" i="2"/>
  <c r="L67" i="2"/>
  <c r="R67" i="2"/>
  <c r="Q67" i="2"/>
  <c r="AE67" i="2" s="1"/>
  <c r="J67" i="2"/>
  <c r="I67" i="2"/>
  <c r="U67" i="2"/>
  <c r="S67" i="2"/>
  <c r="K67" i="2"/>
  <c r="O67" i="2"/>
  <c r="M67" i="2"/>
  <c r="N67" i="2"/>
  <c r="Z67" i="2"/>
  <c r="S30" i="2"/>
  <c r="O30" i="2"/>
  <c r="M30" i="2"/>
  <c r="C30" i="2"/>
  <c r="Z30" i="2"/>
  <c r="H30" i="2"/>
  <c r="R30" i="2"/>
  <c r="I30" i="2"/>
  <c r="P30" i="2"/>
  <c r="L30" i="2"/>
  <c r="U30" i="2"/>
  <c r="N30" i="2"/>
  <c r="AA30" i="2" s="1"/>
  <c r="J30" i="2"/>
  <c r="Q30" i="2"/>
  <c r="AE30" i="2" s="1"/>
  <c r="K30" i="2"/>
  <c r="Q289" i="2"/>
  <c r="AE289" i="2" s="1"/>
  <c r="R289" i="2"/>
  <c r="H289" i="2"/>
  <c r="S289" i="2"/>
  <c r="L289" i="2"/>
  <c r="O289" i="2"/>
  <c r="U289" i="2"/>
  <c r="I289" i="2"/>
  <c r="K289" i="2"/>
  <c r="N289" i="2"/>
  <c r="AA289" i="2" s="1"/>
  <c r="P289" i="2"/>
  <c r="Z289" i="2"/>
  <c r="M289" i="2"/>
  <c r="J289" i="2"/>
  <c r="C289" i="2"/>
  <c r="Z76" i="2"/>
  <c r="O76" i="2"/>
  <c r="K76" i="2"/>
  <c r="R76" i="2"/>
  <c r="L76" i="2"/>
  <c r="U76" i="2"/>
  <c r="S76" i="2"/>
  <c r="I76" i="2"/>
  <c r="N76" i="2"/>
  <c r="J76" i="2"/>
  <c r="C76" i="2"/>
  <c r="Q76" i="2"/>
  <c r="AE76" i="2" s="1"/>
  <c r="M76" i="2"/>
  <c r="H76" i="2"/>
  <c r="P76" i="2"/>
  <c r="J204" i="2"/>
  <c r="Q204" i="2"/>
  <c r="L204" i="2"/>
  <c r="O204" i="2"/>
  <c r="M204" i="2"/>
  <c r="N204" i="2"/>
  <c r="U204" i="2"/>
  <c r="K204" i="2"/>
  <c r="H204" i="2"/>
  <c r="C204" i="2"/>
  <c r="P204" i="2"/>
  <c r="C457" i="2"/>
  <c r="Q457" i="2"/>
  <c r="AE457" i="2" s="1"/>
  <c r="J457" i="2"/>
  <c r="L457" i="2"/>
  <c r="R457" i="2"/>
  <c r="O457" i="2"/>
  <c r="Z457" i="2"/>
  <c r="I457" i="2"/>
  <c r="N457" i="2"/>
  <c r="M457" i="2"/>
  <c r="U457" i="2"/>
  <c r="K457" i="2"/>
  <c r="S457" i="2"/>
  <c r="H457" i="2"/>
  <c r="P457" i="2"/>
  <c r="C19" i="2"/>
  <c r="L19" i="2"/>
  <c r="N19" i="2"/>
  <c r="M19" i="2"/>
  <c r="O19" i="2"/>
  <c r="Q19" i="2"/>
  <c r="U19" i="2"/>
  <c r="J19" i="2"/>
  <c r="H19" i="2"/>
  <c r="P19" i="2"/>
  <c r="K19" i="2"/>
  <c r="I5" i="2"/>
  <c r="P5" i="2"/>
  <c r="L5" i="2"/>
  <c r="M5" i="2"/>
  <c r="S5" i="2"/>
  <c r="Q5" i="2"/>
  <c r="AE5" i="2" s="1"/>
  <c r="O5" i="2"/>
  <c r="N5" i="2"/>
  <c r="AA5" i="2" s="1"/>
  <c r="K5" i="2"/>
  <c r="H5" i="2"/>
  <c r="R5" i="2"/>
  <c r="Z5" i="2"/>
  <c r="J5" i="2"/>
  <c r="C5" i="2"/>
  <c r="U5" i="2"/>
  <c r="L242" i="2"/>
  <c r="M242" i="2"/>
  <c r="N242" i="2"/>
  <c r="O242" i="2"/>
  <c r="C242" i="2"/>
  <c r="K242" i="2"/>
  <c r="Q242" i="2"/>
  <c r="H242" i="2"/>
  <c r="J242" i="2"/>
  <c r="P242" i="2"/>
  <c r="U242" i="2"/>
  <c r="O351" i="2"/>
  <c r="U351" i="2"/>
  <c r="J351" i="2"/>
  <c r="Q351" i="2"/>
  <c r="L351" i="2"/>
  <c r="N351" i="2"/>
  <c r="C351" i="2"/>
  <c r="M351" i="2"/>
  <c r="P351" i="2"/>
  <c r="H351" i="2"/>
  <c r="K351" i="2"/>
  <c r="I423" i="2"/>
  <c r="M423" i="2"/>
  <c r="O423" i="2"/>
  <c r="Q423" i="2"/>
  <c r="AE423" i="2" s="1"/>
  <c r="K423" i="2"/>
  <c r="C423" i="2"/>
  <c r="R423" i="2"/>
  <c r="S423" i="2"/>
  <c r="H423" i="2"/>
  <c r="L423" i="2"/>
  <c r="Z423" i="2"/>
  <c r="U423" i="2"/>
  <c r="N423" i="2"/>
  <c r="J423" i="2"/>
  <c r="P423" i="2"/>
  <c r="M60" i="2"/>
  <c r="H60" i="2"/>
  <c r="U60" i="2"/>
  <c r="N60" i="2"/>
  <c r="Q60" i="2"/>
  <c r="O60" i="2"/>
  <c r="J60" i="2"/>
  <c r="P60" i="2"/>
  <c r="C60" i="2"/>
  <c r="K60" i="2"/>
  <c r="L60" i="2"/>
  <c r="I69" i="2"/>
  <c r="U69" i="2"/>
  <c r="M69" i="2"/>
  <c r="C69" i="2"/>
  <c r="K69" i="2"/>
  <c r="Q69" i="2"/>
  <c r="AE69" i="2" s="1"/>
  <c r="H69" i="2"/>
  <c r="Z69" i="2"/>
  <c r="L69" i="2"/>
  <c r="J69" i="2"/>
  <c r="S69" i="2"/>
  <c r="O69" i="2"/>
  <c r="R69" i="2"/>
  <c r="P69" i="2"/>
  <c r="N69" i="2"/>
  <c r="U206" i="2"/>
  <c r="J206" i="2"/>
  <c r="H206" i="2"/>
  <c r="L206" i="2"/>
  <c r="O206" i="2"/>
  <c r="M206" i="2"/>
  <c r="C206" i="2"/>
  <c r="Q206" i="2"/>
  <c r="N206" i="2"/>
  <c r="P206" i="2"/>
  <c r="K206" i="2"/>
  <c r="I94" i="2"/>
  <c r="N94" i="2"/>
  <c r="C94" i="2"/>
  <c r="K94" i="2"/>
  <c r="U94" i="2"/>
  <c r="M94" i="2"/>
  <c r="J94" i="2"/>
  <c r="H94" i="2"/>
  <c r="O94" i="2"/>
  <c r="Z94" i="2"/>
  <c r="R94" i="2"/>
  <c r="Q94" i="2"/>
  <c r="AE94" i="2" s="1"/>
  <c r="L94" i="2"/>
  <c r="P94" i="2"/>
  <c r="S94" i="2"/>
  <c r="M218" i="2"/>
  <c r="U218" i="2"/>
  <c r="J218" i="2"/>
  <c r="K218" i="2"/>
  <c r="O218" i="2"/>
  <c r="H218" i="2"/>
  <c r="C218" i="2"/>
  <c r="L218" i="2"/>
  <c r="N218" i="2"/>
  <c r="P218" i="2"/>
  <c r="Q218" i="2"/>
  <c r="L77" i="2"/>
  <c r="P77" i="2"/>
  <c r="K77" i="2"/>
  <c r="M77" i="2"/>
  <c r="H77" i="2"/>
  <c r="N77" i="2"/>
  <c r="Q77" i="2"/>
  <c r="J77" i="2"/>
  <c r="U77" i="2"/>
  <c r="O77" i="2"/>
  <c r="C77" i="2"/>
  <c r="Q275" i="2"/>
  <c r="C275" i="2"/>
  <c r="L275" i="2"/>
  <c r="M275" i="2"/>
  <c r="K275" i="2"/>
  <c r="I275" i="2" s="1"/>
  <c r="P275" i="2"/>
  <c r="O275" i="2"/>
  <c r="J275" i="2"/>
  <c r="H275" i="2"/>
  <c r="N275" i="2"/>
  <c r="U275" i="2"/>
  <c r="H65" i="2"/>
  <c r="J65" i="2"/>
  <c r="K65" i="2"/>
  <c r="M65" i="2"/>
  <c r="U65" i="2"/>
  <c r="L65" i="2"/>
  <c r="N65" i="2"/>
  <c r="O65" i="2"/>
  <c r="C65" i="2"/>
  <c r="P65" i="2"/>
  <c r="Q65" i="2"/>
  <c r="I432" i="2"/>
  <c r="N432" i="2"/>
  <c r="C432" i="2"/>
  <c r="U432" i="2"/>
  <c r="K432" i="2"/>
  <c r="H432" i="2"/>
  <c r="Z432" i="2"/>
  <c r="P432" i="2"/>
  <c r="S432" i="2"/>
  <c r="Q432" i="2"/>
  <c r="AE432" i="2" s="1"/>
  <c r="O432" i="2"/>
  <c r="R432" i="2"/>
  <c r="L432" i="2"/>
  <c r="J432" i="2"/>
  <c r="M432" i="2"/>
  <c r="P268" i="2"/>
  <c r="J268" i="2"/>
  <c r="Q268" i="2"/>
  <c r="L268" i="2"/>
  <c r="C268" i="2"/>
  <c r="H268" i="2"/>
  <c r="O268" i="2"/>
  <c r="U268" i="2"/>
  <c r="K268" i="2"/>
  <c r="N268" i="2"/>
  <c r="M268" i="2"/>
  <c r="I22" i="2"/>
  <c r="S22" i="2"/>
  <c r="C22" i="2"/>
  <c r="Z22" i="2"/>
  <c r="L22" i="2"/>
  <c r="K22" i="2"/>
  <c r="N22" i="2"/>
  <c r="M22" i="2"/>
  <c r="O22" i="2"/>
  <c r="H22" i="2"/>
  <c r="R22" i="2"/>
  <c r="J22" i="2"/>
  <c r="U22" i="2"/>
  <c r="P22" i="2"/>
  <c r="Q22" i="2"/>
  <c r="AE22" i="2" s="1"/>
  <c r="L296" i="2"/>
  <c r="H296" i="2"/>
  <c r="N296" i="2"/>
  <c r="C296" i="2"/>
  <c r="O296" i="2"/>
  <c r="U296" i="2"/>
  <c r="J296" i="2"/>
  <c r="Q296" i="2"/>
  <c r="M296" i="2"/>
  <c r="P296" i="2"/>
  <c r="K296" i="2"/>
  <c r="I16" i="2"/>
  <c r="U16" i="2"/>
  <c r="S16" i="2"/>
  <c r="O16" i="2"/>
  <c r="J16" i="2"/>
  <c r="H16" i="2"/>
  <c r="C16" i="2"/>
  <c r="Z16" i="2"/>
  <c r="M16" i="2"/>
  <c r="K16" i="2"/>
  <c r="P16" i="2"/>
  <c r="L16" i="2"/>
  <c r="Q16" i="2"/>
  <c r="AE16" i="2" s="1"/>
  <c r="R16" i="2"/>
  <c r="N16" i="2"/>
  <c r="I211" i="2"/>
  <c r="J211" i="2"/>
  <c r="M211" i="2"/>
  <c r="H211" i="2"/>
  <c r="Z211" i="2"/>
  <c r="K211" i="2"/>
  <c r="C211" i="2"/>
  <c r="R211" i="2"/>
  <c r="N211" i="2"/>
  <c r="AA211" i="2" s="1"/>
  <c r="Q211" i="2"/>
  <c r="AE211" i="2" s="1"/>
  <c r="U211" i="2"/>
  <c r="L211" i="2"/>
  <c r="P211" i="2"/>
  <c r="O211" i="2"/>
  <c r="S211" i="2"/>
  <c r="M317" i="2"/>
  <c r="L317" i="2"/>
  <c r="C317" i="2"/>
  <c r="P317" i="2"/>
  <c r="K317" i="2"/>
  <c r="Q317" i="2"/>
  <c r="H317" i="2"/>
  <c r="O317" i="2"/>
  <c r="U317" i="2"/>
  <c r="J317" i="2"/>
  <c r="N317" i="2"/>
  <c r="U252" i="2"/>
  <c r="N252" i="2"/>
  <c r="H252" i="2"/>
  <c r="Q252" i="2"/>
  <c r="C252" i="2"/>
  <c r="J252" i="2"/>
  <c r="K252" i="2"/>
  <c r="P252" i="2"/>
  <c r="L252" i="2"/>
  <c r="M252" i="2"/>
  <c r="O252" i="2"/>
  <c r="J256" i="2"/>
  <c r="N256" i="2"/>
  <c r="C256" i="2"/>
  <c r="P256" i="2"/>
  <c r="K256" i="2"/>
  <c r="H256" i="2"/>
  <c r="O256" i="2"/>
  <c r="U256" i="2"/>
  <c r="M256" i="2"/>
  <c r="L256" i="2"/>
  <c r="Q256" i="2"/>
  <c r="N214" i="2"/>
  <c r="L214" i="2"/>
  <c r="K214" i="2"/>
  <c r="O214" i="2"/>
  <c r="Q214" i="2"/>
  <c r="U214" i="2"/>
  <c r="J214" i="2"/>
  <c r="H214" i="2"/>
  <c r="P214" i="2"/>
  <c r="C214" i="2"/>
  <c r="M214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6" i="2" s="1"/>
  <c r="AN337" i="2" s="1"/>
  <c r="AN338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1053" i="2" s="1"/>
  <c r="AN1054" i="2" s="1"/>
  <c r="AN1055" i="2" s="1"/>
  <c r="AN1056" i="2" s="1"/>
  <c r="AN1057" i="2" s="1"/>
  <c r="AN1058" i="2" s="1"/>
  <c r="AN1059" i="2" s="1"/>
  <c r="AN1060" i="2" s="1"/>
  <c r="AN1061" i="2" s="1"/>
  <c r="AN1062" i="2" s="1"/>
  <c r="H314" i="1"/>
  <c r="I314" i="1"/>
  <c r="C314" i="1"/>
  <c r="I156" i="1"/>
  <c r="E186" i="1"/>
  <c r="H186" i="1"/>
  <c r="I186" i="1"/>
  <c r="I520" i="1"/>
  <c r="C520" i="1"/>
  <c r="E313" i="1"/>
  <c r="H313" i="1"/>
  <c r="C155" i="1"/>
  <c r="E185" i="1"/>
  <c r="H185" i="1"/>
  <c r="C185" i="1"/>
  <c r="I185" i="1"/>
  <c r="H519" i="1"/>
  <c r="C312" i="1"/>
  <c r="H312" i="1"/>
  <c r="E312" i="1"/>
  <c r="I154" i="1"/>
  <c r="C154" i="1"/>
  <c r="E184" i="1"/>
  <c r="C184" i="1"/>
  <c r="H184" i="1"/>
  <c r="C518" i="1"/>
  <c r="H518" i="1"/>
  <c r="I518" i="1"/>
  <c r="C311" i="1"/>
  <c r="E311" i="1"/>
  <c r="H153" i="1"/>
  <c r="C153" i="1"/>
  <c r="I153" i="1"/>
  <c r="I183" i="1"/>
  <c r="H183" i="1"/>
  <c r="H517" i="1"/>
  <c r="C517" i="1"/>
  <c r="I517" i="1"/>
  <c r="E169" i="1"/>
  <c r="I169" i="1"/>
  <c r="H310" i="1"/>
  <c r="E310" i="1"/>
  <c r="I152" i="1"/>
  <c r="C152" i="1"/>
  <c r="E182" i="1"/>
  <c r="E516" i="1"/>
  <c r="H516" i="1"/>
  <c r="I516" i="1"/>
  <c r="C516" i="1"/>
  <c r="E504" i="1"/>
  <c r="I168" i="1"/>
  <c r="C168" i="1"/>
  <c r="E447" i="1"/>
  <c r="I348" i="1"/>
  <c r="H348" i="1"/>
  <c r="H309" i="1"/>
  <c r="I309" i="1"/>
  <c r="C239" i="1"/>
  <c r="H239" i="1"/>
  <c r="I151" i="1"/>
  <c r="E151" i="1"/>
  <c r="C181" i="1"/>
  <c r="E181" i="1"/>
  <c r="E378" i="1"/>
  <c r="C378" i="1"/>
  <c r="D378" i="1"/>
  <c r="I360" i="1"/>
  <c r="H360" i="1"/>
  <c r="E227" i="1"/>
  <c r="I227" i="1"/>
  <c r="H515" i="1"/>
  <c r="E407" i="1"/>
  <c r="H503" i="1"/>
  <c r="I167" i="1"/>
  <c r="H167" i="1"/>
  <c r="C167" i="1"/>
  <c r="H572" i="1"/>
  <c r="H446" i="1"/>
  <c r="E446" i="1"/>
  <c r="I446" i="1"/>
  <c r="E347" i="1"/>
  <c r="H347" i="1"/>
  <c r="H92" i="1"/>
  <c r="E92" i="1"/>
  <c r="H308" i="1"/>
  <c r="E308" i="1"/>
  <c r="H238" i="1"/>
  <c r="E150" i="1"/>
  <c r="C150" i="1"/>
  <c r="H150" i="1"/>
  <c r="C180" i="1"/>
  <c r="I180" i="1"/>
  <c r="H180" i="1"/>
  <c r="H377" i="1"/>
  <c r="I377" i="1"/>
  <c r="H336" i="1"/>
  <c r="C359" i="1"/>
  <c r="E359" i="1"/>
  <c r="E226" i="1"/>
  <c r="H226" i="1"/>
  <c r="I131" i="1"/>
  <c r="H131" i="1"/>
  <c r="I502" i="1"/>
  <c r="E502" i="1"/>
  <c r="E585" i="1"/>
  <c r="I585" i="1"/>
  <c r="E166" i="1"/>
  <c r="I166" i="1"/>
  <c r="C166" i="1"/>
  <c r="I571" i="1"/>
  <c r="H571" i="1"/>
  <c r="H445" i="1"/>
  <c r="C445" i="1"/>
  <c r="I445" i="1"/>
  <c r="E346" i="1"/>
  <c r="I91" i="1"/>
  <c r="C307" i="1"/>
  <c r="E237" i="1"/>
  <c r="I237" i="1"/>
  <c r="C237" i="1"/>
  <c r="E149" i="1"/>
  <c r="I149" i="1"/>
  <c r="E179" i="1"/>
  <c r="I179" i="1"/>
  <c r="C179" i="1"/>
  <c r="E376" i="1"/>
  <c r="I335" i="1"/>
  <c r="H335" i="1"/>
  <c r="I358" i="1"/>
  <c r="H358" i="1"/>
  <c r="E225" i="1"/>
  <c r="E513" i="1"/>
  <c r="H405" i="1"/>
  <c r="E405" i="1"/>
  <c r="E130" i="1"/>
  <c r="I130" i="1"/>
  <c r="C130" i="1"/>
  <c r="H130" i="1"/>
  <c r="I501" i="1"/>
  <c r="E501" i="1"/>
  <c r="I584" i="1"/>
  <c r="C165" i="1"/>
  <c r="E165" i="1"/>
  <c r="H548" i="1"/>
  <c r="C548" i="1"/>
  <c r="E570" i="1"/>
  <c r="H570" i="1"/>
  <c r="I570" i="1"/>
  <c r="C444" i="1"/>
  <c r="H444" i="1"/>
  <c r="E444" i="1"/>
  <c r="C345" i="1"/>
  <c r="E345" i="1"/>
  <c r="H101" i="1"/>
  <c r="I101" i="1"/>
  <c r="H39" i="1"/>
  <c r="E39" i="1"/>
  <c r="I90" i="1"/>
  <c r="C306" i="1"/>
  <c r="H306" i="1"/>
  <c r="I306" i="1"/>
  <c r="E430" i="1"/>
  <c r="I430" i="1"/>
  <c r="C430" i="1"/>
  <c r="H236" i="1"/>
  <c r="I148" i="1"/>
  <c r="H178" i="1"/>
  <c r="E375" i="1"/>
  <c r="H375" i="1"/>
  <c r="C375" i="1"/>
  <c r="E334" i="1"/>
  <c r="I334" i="1"/>
  <c r="H357" i="1"/>
  <c r="C357" i="1"/>
  <c r="C224" i="1"/>
  <c r="E224" i="1"/>
  <c r="I539" i="1"/>
  <c r="E539" i="1"/>
  <c r="F539" i="1"/>
  <c r="I512" i="1"/>
  <c r="C512" i="1"/>
  <c r="E512" i="1"/>
  <c r="H404" i="1"/>
  <c r="I404" i="1"/>
  <c r="E404" i="1"/>
  <c r="I129" i="1"/>
  <c r="E129" i="1"/>
  <c r="C500" i="1"/>
  <c r="H583" i="1"/>
  <c r="C583" i="1"/>
  <c r="E583" i="1"/>
  <c r="I164" i="1"/>
  <c r="C164" i="1"/>
  <c r="H164" i="1"/>
  <c r="C421" i="1"/>
  <c r="H421" i="1"/>
  <c r="I421" i="1"/>
  <c r="H547" i="1"/>
  <c r="E547" i="1"/>
  <c r="C569" i="1"/>
  <c r="E569" i="1"/>
  <c r="C396" i="1"/>
  <c r="H396" i="1"/>
  <c r="I396" i="1"/>
  <c r="C492" i="1"/>
  <c r="C443" i="1"/>
  <c r="H443" i="1"/>
  <c r="I443" i="1"/>
  <c r="E443" i="1"/>
  <c r="H344" i="1"/>
  <c r="C344" i="1"/>
  <c r="E100" i="1"/>
  <c r="H100" i="1"/>
  <c r="I100" i="1"/>
  <c r="I38" i="1"/>
  <c r="C38" i="1"/>
  <c r="H38" i="1"/>
  <c r="E89" i="1"/>
  <c r="H89" i="1"/>
  <c r="E305" i="1"/>
  <c r="I305" i="1"/>
  <c r="H305" i="1"/>
  <c r="E429" i="1"/>
  <c r="E235" i="1"/>
  <c r="E28" i="1"/>
  <c r="C28" i="1"/>
  <c r="H28" i="1"/>
  <c r="C455" i="1"/>
  <c r="E455" i="1"/>
  <c r="E54" i="1"/>
  <c r="H54" i="1"/>
  <c r="C54" i="1"/>
  <c r="C177" i="1"/>
  <c r="E177" i="1"/>
  <c r="C374" i="1"/>
  <c r="I467" i="1"/>
  <c r="H467" i="1"/>
  <c r="C333" i="1"/>
  <c r="I333" i="1"/>
  <c r="H356" i="1"/>
  <c r="H223" i="1"/>
  <c r="C538" i="1"/>
  <c r="H511" i="1"/>
  <c r="E511" i="1"/>
  <c r="I511" i="1"/>
  <c r="E403" i="1"/>
  <c r="E128" i="1"/>
  <c r="H499" i="1"/>
  <c r="E499" i="1"/>
  <c r="I582" i="1"/>
  <c r="E163" i="1"/>
  <c r="I163" i="1"/>
  <c r="C163" i="1"/>
  <c r="E420" i="1"/>
  <c r="C420" i="1"/>
  <c r="I568" i="1"/>
  <c r="H568" i="1"/>
  <c r="E46" i="1"/>
  <c r="I46" i="1"/>
  <c r="E395" i="1"/>
  <c r="C395" i="1"/>
  <c r="H395" i="1"/>
  <c r="E491" i="1"/>
  <c r="C491" i="1"/>
  <c r="I491" i="1"/>
  <c r="C442" i="1"/>
  <c r="I442" i="1"/>
  <c r="E442" i="1"/>
  <c r="C343" i="1"/>
  <c r="E343" i="1"/>
  <c r="C388" i="1"/>
  <c r="H388" i="1"/>
  <c r="I388" i="1"/>
  <c r="E99" i="1"/>
  <c r="H99" i="1"/>
  <c r="C99" i="1"/>
  <c r="I99" i="1"/>
  <c r="I325" i="1"/>
  <c r="C74" i="1"/>
  <c r="E37" i="1"/>
  <c r="I37" i="1"/>
  <c r="E88" i="1"/>
  <c r="I304" i="1"/>
  <c r="E304" i="1"/>
  <c r="E428" i="1"/>
  <c r="E234" i="1"/>
  <c r="H27" i="1"/>
  <c r="E27" i="1"/>
  <c r="C27" i="1"/>
  <c r="H146" i="1"/>
  <c r="C146" i="1"/>
  <c r="C454" i="1"/>
  <c r="H53" i="1"/>
  <c r="I53" i="1"/>
  <c r="E53" i="1"/>
  <c r="H176" i="1"/>
  <c r="E176" i="1"/>
  <c r="E201" i="1"/>
  <c r="H201" i="1"/>
  <c r="E373" i="1"/>
  <c r="C373" i="1"/>
  <c r="H373" i="1"/>
  <c r="E108" i="1"/>
  <c r="H332" i="1"/>
  <c r="E332" i="1"/>
  <c r="C332" i="1"/>
  <c r="E355" i="1"/>
  <c r="H355" i="1"/>
  <c r="I222" i="1"/>
  <c r="H222" i="1"/>
  <c r="E222" i="1"/>
  <c r="E537" i="1"/>
  <c r="I537" i="1"/>
  <c r="H510" i="1"/>
  <c r="C402" i="1"/>
  <c r="I402" i="1"/>
  <c r="H402" i="1"/>
  <c r="H127" i="1"/>
  <c r="I498" i="1"/>
  <c r="I581" i="1"/>
  <c r="H162" i="1"/>
  <c r="C162" i="1"/>
  <c r="I162" i="1"/>
  <c r="C121" i="1"/>
  <c r="I121" i="1"/>
  <c r="H121" i="1"/>
  <c r="E121" i="1"/>
  <c r="C419" i="1"/>
  <c r="I545" i="1"/>
  <c r="E545" i="1"/>
  <c r="E567" i="1"/>
  <c r="C567" i="1"/>
  <c r="I567" i="1"/>
  <c r="I473" i="1"/>
  <c r="E473" i="1"/>
  <c r="E45" i="1"/>
  <c r="C45" i="1"/>
  <c r="I45" i="1"/>
  <c r="C394" i="1"/>
  <c r="E394" i="1"/>
  <c r="C490" i="1"/>
  <c r="E490" i="1"/>
  <c r="H490" i="1"/>
  <c r="C441" i="1"/>
  <c r="H441" i="1"/>
  <c r="I342" i="1"/>
  <c r="C387" i="1"/>
  <c r="E387" i="1"/>
  <c r="I387" i="1"/>
  <c r="I98" i="1"/>
  <c r="C98" i="1"/>
  <c r="I554" i="1"/>
  <c r="C554" i="1"/>
  <c r="E324" i="1"/>
  <c r="H413" i="1"/>
  <c r="I413" i="1"/>
  <c r="C413" i="1"/>
  <c r="E247" i="1"/>
  <c r="I247" i="1"/>
  <c r="C247" i="1"/>
  <c r="C73" i="1"/>
  <c r="H73" i="1"/>
  <c r="I73" i="1"/>
  <c r="I36" i="1"/>
  <c r="E87" i="1"/>
  <c r="I87" i="1"/>
  <c r="H303" i="1"/>
  <c r="C303" i="1"/>
  <c r="C427" i="1"/>
  <c r="E427" i="1"/>
  <c r="I427" i="1"/>
  <c r="E233" i="1"/>
  <c r="I26" i="1"/>
  <c r="E145" i="1"/>
  <c r="I145" i="1"/>
  <c r="E453" i="1"/>
  <c r="E52" i="1"/>
  <c r="E175" i="1"/>
  <c r="I175" i="1"/>
  <c r="I200" i="1"/>
  <c r="E372" i="1"/>
  <c r="C465" i="1"/>
  <c r="I465" i="1"/>
  <c r="C331" i="1"/>
  <c r="H331" i="1"/>
  <c r="C354" i="1"/>
  <c r="H354" i="1"/>
  <c r="I221" i="1"/>
  <c r="E221" i="1"/>
  <c r="E536" i="1"/>
  <c r="H536" i="1"/>
  <c r="I531" i="1"/>
  <c r="H531" i="1"/>
  <c r="C531" i="1"/>
  <c r="I509" i="1"/>
  <c r="C509" i="1"/>
  <c r="E509" i="1"/>
  <c r="C401" i="1"/>
  <c r="H401" i="1"/>
  <c r="H113" i="1"/>
  <c r="I113" i="1"/>
  <c r="C113" i="1"/>
  <c r="C126" i="1"/>
  <c r="H126" i="1"/>
  <c r="H497" i="1"/>
  <c r="C497" i="1"/>
  <c r="E580" i="1"/>
  <c r="H580" i="1"/>
  <c r="E161" i="1"/>
  <c r="H285" i="1"/>
  <c r="I285" i="1"/>
  <c r="C285" i="1"/>
  <c r="C120" i="1"/>
  <c r="E120" i="1"/>
  <c r="I120" i="1"/>
  <c r="C418" i="1"/>
  <c r="C544" i="1"/>
  <c r="E544" i="1"/>
  <c r="E566" i="1"/>
  <c r="C472" i="1"/>
  <c r="H472" i="1"/>
  <c r="C44" i="1"/>
  <c r="E44" i="1"/>
  <c r="I393" i="1"/>
  <c r="H393" i="1"/>
  <c r="C393" i="1"/>
  <c r="E480" i="1"/>
  <c r="C480" i="1"/>
  <c r="I489" i="1"/>
  <c r="C489" i="1"/>
  <c r="H489" i="1"/>
  <c r="I440" i="1"/>
  <c r="E341" i="1"/>
  <c r="I341" i="1"/>
  <c r="E386" i="1"/>
  <c r="I386" i="1"/>
  <c r="H97" i="1"/>
  <c r="E553" i="1"/>
  <c r="I553" i="1"/>
  <c r="H553" i="1"/>
  <c r="H323" i="1"/>
  <c r="C412" i="1"/>
  <c r="E246" i="1"/>
  <c r="E72" i="1"/>
  <c r="C72" i="1"/>
  <c r="H72" i="1"/>
  <c r="I35" i="1"/>
  <c r="H35" i="1"/>
  <c r="E86" i="1"/>
  <c r="H86" i="1"/>
  <c r="C302" i="1"/>
  <c r="E302" i="1"/>
  <c r="H302" i="1"/>
  <c r="E426" i="1"/>
  <c r="I426" i="1"/>
  <c r="E232" i="1"/>
  <c r="C232" i="1"/>
  <c r="I232" i="1"/>
  <c r="C25" i="1"/>
  <c r="I25" i="1"/>
  <c r="I144" i="1"/>
  <c r="C144" i="1"/>
  <c r="E144" i="1"/>
  <c r="I452" i="1"/>
  <c r="E452" i="1"/>
  <c r="H452" i="1"/>
  <c r="I51" i="1"/>
  <c r="I174" i="1"/>
  <c r="H199" i="1"/>
  <c r="C199" i="1"/>
  <c r="C371" i="1"/>
  <c r="I464" i="1"/>
  <c r="C464" i="1"/>
  <c r="H464" i="1"/>
  <c r="E106" i="1"/>
  <c r="H330" i="1"/>
  <c r="I330" i="1"/>
  <c r="C330" i="1"/>
  <c r="H353" i="1"/>
  <c r="I353" i="1"/>
  <c r="H62" i="1"/>
  <c r="E220" i="1"/>
  <c r="C220" i="1"/>
  <c r="I270" i="1"/>
  <c r="C270" i="1"/>
  <c r="E270" i="1"/>
  <c r="E636" i="2"/>
  <c r="C634" i="1"/>
  <c r="I634" i="1"/>
  <c r="E535" i="1"/>
  <c r="H535" i="1"/>
  <c r="C530" i="1"/>
  <c r="C508" i="1"/>
  <c r="E508" i="1"/>
  <c r="H508" i="1"/>
  <c r="C139" i="1"/>
  <c r="I139" i="1"/>
  <c r="E139" i="1"/>
  <c r="C112" i="1"/>
  <c r="E112" i="1"/>
  <c r="E125" i="1"/>
  <c r="I125" i="1"/>
  <c r="H526" i="1"/>
  <c r="I526" i="1"/>
  <c r="C459" i="1"/>
  <c r="I459" i="1"/>
  <c r="E459" i="1"/>
  <c r="I496" i="1"/>
  <c r="C496" i="1"/>
  <c r="C579" i="1"/>
  <c r="H579" i="1"/>
  <c r="C160" i="1"/>
  <c r="I160" i="1"/>
  <c r="E284" i="1"/>
  <c r="I284" i="1"/>
  <c r="C119" i="1"/>
  <c r="I119" i="1"/>
  <c r="H119" i="1"/>
  <c r="C417" i="1"/>
  <c r="I417" i="1"/>
  <c r="E417" i="1"/>
  <c r="H417" i="1"/>
  <c r="C543" i="1"/>
  <c r="I543" i="1"/>
  <c r="I565" i="1"/>
  <c r="E565" i="1"/>
  <c r="I471" i="1"/>
  <c r="C471" i="1"/>
  <c r="H43" i="1"/>
  <c r="C43" i="1"/>
  <c r="I43" i="1"/>
  <c r="H479" i="1"/>
  <c r="I479" i="1"/>
  <c r="E488" i="1"/>
  <c r="I488" i="1"/>
  <c r="E439" i="1"/>
  <c r="C439" i="1"/>
  <c r="I340" i="1"/>
  <c r="H340" i="1"/>
  <c r="H385" i="1"/>
  <c r="E385" i="1"/>
  <c r="C385" i="1"/>
  <c r="C96" i="1"/>
  <c r="E552" i="1"/>
  <c r="H552" i="1"/>
  <c r="I589" i="1"/>
  <c r="C589" i="1"/>
  <c r="E589" i="1"/>
  <c r="E322" i="1"/>
  <c r="I411" i="1"/>
  <c r="H245" i="1"/>
  <c r="I245" i="1"/>
  <c r="I71" i="1"/>
  <c r="C71" i="1"/>
  <c r="E71" i="1"/>
  <c r="H71" i="1"/>
  <c r="E34" i="1"/>
  <c r="E85" i="1"/>
  <c r="I85" i="1"/>
  <c r="E301" i="1"/>
  <c r="E425" i="1"/>
  <c r="H425" i="1"/>
  <c r="I425" i="1"/>
  <c r="E231" i="1"/>
  <c r="C231" i="1"/>
  <c r="C24" i="1"/>
  <c r="E24" i="1"/>
  <c r="E143" i="1"/>
  <c r="I143" i="1"/>
  <c r="C260" i="1"/>
  <c r="H260" i="1"/>
  <c r="E451" i="1"/>
  <c r="H451" i="1"/>
  <c r="C50" i="1"/>
  <c r="H50" i="1"/>
  <c r="E50" i="1"/>
  <c r="E173" i="1"/>
  <c r="H173" i="1"/>
  <c r="I173" i="1"/>
  <c r="C198" i="1"/>
  <c r="H198" i="1"/>
  <c r="E370" i="1"/>
  <c r="H370" i="1"/>
  <c r="H463" i="1"/>
  <c r="C105" i="1"/>
  <c r="H105" i="1"/>
  <c r="C329" i="1"/>
  <c r="E329" i="1"/>
  <c r="I329" i="1"/>
  <c r="I352" i="1"/>
  <c r="H352" i="1"/>
  <c r="I61" i="1"/>
  <c r="E207" i="1"/>
  <c r="H219" i="1"/>
  <c r="I219" i="1"/>
  <c r="C269" i="1"/>
  <c r="I269" i="1"/>
  <c r="E318" i="1"/>
  <c r="I318" i="1"/>
  <c r="C318" i="1"/>
  <c r="E633" i="1"/>
  <c r="I633" i="1"/>
  <c r="E534" i="1"/>
  <c r="H529" i="1"/>
  <c r="E529" i="1"/>
  <c r="I507" i="1"/>
  <c r="C507" i="1"/>
  <c r="I616" i="1"/>
  <c r="C616" i="1"/>
  <c r="E616" i="1"/>
  <c r="I575" i="1"/>
  <c r="H575" i="1"/>
  <c r="C138" i="1"/>
  <c r="H138" i="1"/>
  <c r="E138" i="1"/>
  <c r="I138" i="1"/>
  <c r="E399" i="1"/>
  <c r="C111" i="1"/>
  <c r="I111" i="1"/>
  <c r="E111" i="1"/>
  <c r="H124" i="1"/>
  <c r="I124" i="1"/>
  <c r="H525" i="1"/>
  <c r="C525" i="1"/>
  <c r="E525" i="1"/>
  <c r="E435" i="1"/>
  <c r="H435" i="1"/>
  <c r="E458" i="1"/>
  <c r="H495" i="1"/>
  <c r="I495" i="1"/>
  <c r="E578" i="1"/>
  <c r="I578" i="1"/>
  <c r="E159" i="1"/>
  <c r="H9" i="1"/>
  <c r="E9" i="1"/>
  <c r="I9" i="1"/>
  <c r="C9" i="1"/>
  <c r="H283" i="1"/>
  <c r="I283" i="1"/>
  <c r="H118" i="1"/>
  <c r="I607" i="1"/>
  <c r="C607" i="1"/>
  <c r="E607" i="1"/>
  <c r="H602" i="1"/>
  <c r="E602" i="1"/>
  <c r="I602" i="1"/>
  <c r="H596" i="1"/>
  <c r="C596" i="1"/>
  <c r="E564" i="1"/>
  <c r="H564" i="1"/>
  <c r="C564" i="1"/>
  <c r="I470" i="1"/>
  <c r="I42" i="1"/>
  <c r="E391" i="1"/>
  <c r="H478" i="1"/>
  <c r="E478" i="1"/>
  <c r="I478" i="1"/>
  <c r="C193" i="1"/>
  <c r="E193" i="1"/>
  <c r="H193" i="1"/>
  <c r="I193" i="1"/>
  <c r="C381" i="1"/>
  <c r="C487" i="1"/>
  <c r="I487" i="1"/>
  <c r="H487" i="1"/>
  <c r="E487" i="1"/>
  <c r="I438" i="1"/>
  <c r="H438" i="1"/>
  <c r="C339" i="1"/>
  <c r="I339" i="1"/>
  <c r="H384" i="1"/>
  <c r="I95" i="1"/>
  <c r="H95" i="1"/>
  <c r="C95" i="1"/>
  <c r="I14" i="1"/>
  <c r="C599" i="1"/>
  <c r="E599" i="1"/>
  <c r="I599" i="1"/>
  <c r="E551" i="1"/>
  <c r="I588" i="1"/>
  <c r="C588" i="1"/>
  <c r="E561" i="1"/>
  <c r="I561" i="1"/>
  <c r="H321" i="1"/>
  <c r="I321" i="1"/>
  <c r="C263" i="1"/>
  <c r="I263" i="1"/>
  <c r="H263" i="1"/>
  <c r="C410" i="1"/>
  <c r="I410" i="1"/>
  <c r="I244" i="1"/>
  <c r="C70" i="1"/>
  <c r="H70" i="1"/>
  <c r="C33" i="1"/>
  <c r="I33" i="1"/>
  <c r="H84" i="1"/>
  <c r="C84" i="1"/>
  <c r="I300" i="1"/>
  <c r="I365" i="1"/>
  <c r="C424" i="1"/>
  <c r="H424" i="1"/>
  <c r="I424" i="1"/>
  <c r="H230" i="1"/>
  <c r="I230" i="1"/>
  <c r="C230" i="1"/>
  <c r="C23" i="1"/>
  <c r="E23" i="1"/>
  <c r="I23" i="1"/>
  <c r="H142" i="1"/>
  <c r="C142" i="1"/>
  <c r="I259" i="1"/>
  <c r="C259" i="1"/>
  <c r="H259" i="1"/>
  <c r="C450" i="1"/>
  <c r="I450" i="1"/>
  <c r="H450" i="1"/>
  <c r="H3" i="1"/>
  <c r="I3" i="1"/>
  <c r="E49" i="1"/>
  <c r="I172" i="1"/>
  <c r="C172" i="1"/>
  <c r="E81" i="1"/>
  <c r="I81" i="1"/>
  <c r="E197" i="1"/>
  <c r="I197" i="1"/>
  <c r="H369" i="1"/>
  <c r="I369" i="1"/>
  <c r="I215" i="1"/>
  <c r="E462" i="1"/>
  <c r="I462" i="1"/>
  <c r="E57" i="1"/>
  <c r="C57" i="1"/>
  <c r="C104" i="1"/>
  <c r="E104" i="1"/>
  <c r="H104" i="1"/>
  <c r="C328" i="1"/>
  <c r="I328" i="1"/>
  <c r="H328" i="1"/>
  <c r="H351" i="1"/>
  <c r="I351" i="1"/>
  <c r="C60" i="1"/>
  <c r="H60" i="1"/>
  <c r="H206" i="1"/>
  <c r="I218" i="1"/>
  <c r="E218" i="1"/>
  <c r="E268" i="1"/>
  <c r="H268" i="1"/>
  <c r="E317" i="1"/>
  <c r="I317" i="1"/>
  <c r="C317" i="1"/>
  <c r="H317" i="1"/>
  <c r="I901" i="1"/>
  <c r="H901" i="1"/>
  <c r="I795" i="1"/>
  <c r="H795" i="1"/>
  <c r="I968" i="1"/>
  <c r="E968" i="1"/>
  <c r="C968" i="1"/>
  <c r="E903" i="1"/>
  <c r="F972" i="1"/>
  <c r="C972" i="1"/>
  <c r="H972" i="1"/>
  <c r="E987" i="1"/>
  <c r="D987" i="1" s="1"/>
  <c r="H987" i="1"/>
  <c r="C814" i="1"/>
  <c r="H814" i="1"/>
  <c r="I904" i="1"/>
  <c r="H904" i="1"/>
  <c r="F904" i="1"/>
  <c r="H778" i="1"/>
  <c r="C778" i="1"/>
  <c r="E989" i="1"/>
  <c r="H989" i="1"/>
  <c r="D989" i="1"/>
  <c r="C989" i="1"/>
  <c r="E907" i="1"/>
  <c r="D907" i="1"/>
  <c r="I798" i="1"/>
  <c r="H798" i="1"/>
  <c r="C798" i="1"/>
  <c r="C888" i="1"/>
  <c r="H929" i="1"/>
  <c r="F929" i="1"/>
  <c r="I929" i="1"/>
  <c r="E823" i="1"/>
  <c r="D823" i="1"/>
  <c r="C823" i="1"/>
  <c r="F823" i="1"/>
  <c r="H812" i="1"/>
  <c r="I812" i="1"/>
  <c r="E812" i="1"/>
  <c r="F878" i="1"/>
  <c r="I878" i="1"/>
  <c r="E712" i="1"/>
  <c r="D712" i="1"/>
  <c r="I712" i="1"/>
  <c r="H712" i="1"/>
  <c r="E753" i="1"/>
  <c r="F906" i="1"/>
  <c r="C906" i="1"/>
  <c r="F837" i="1"/>
  <c r="H837" i="1"/>
  <c r="E711" i="1"/>
  <c r="C711" i="1"/>
  <c r="H559" i="1"/>
  <c r="E839" i="1"/>
  <c r="C839" i="1"/>
  <c r="F839" i="1"/>
  <c r="C844" i="1"/>
  <c r="H844" i="1"/>
  <c r="C883" i="1"/>
  <c r="C757" i="1"/>
  <c r="H757" i="1"/>
  <c r="H631" i="1"/>
  <c r="I631" i="1"/>
  <c r="I727" i="1"/>
  <c r="C727" i="1"/>
  <c r="I632" i="1"/>
  <c r="C746" i="1"/>
  <c r="H746" i="1"/>
  <c r="F746" i="1"/>
  <c r="I957" i="1"/>
  <c r="E957" i="1"/>
  <c r="D957" i="1" s="1"/>
  <c r="F957" i="1"/>
  <c r="C957" i="1"/>
  <c r="I902" i="1"/>
  <c r="H902" i="1"/>
  <c r="F902" i="1"/>
  <c r="E902" i="1"/>
  <c r="I851" i="1"/>
  <c r="E851" i="1"/>
  <c r="F980" i="1"/>
  <c r="E923" i="1"/>
  <c r="C923" i="1"/>
  <c r="D923" i="1"/>
  <c r="F923" i="1"/>
  <c r="E673" i="1"/>
  <c r="I673" i="1"/>
  <c r="F673" i="1"/>
  <c r="C673" i="1"/>
  <c r="H576" i="1"/>
  <c r="F576" i="1"/>
  <c r="H650" i="1"/>
  <c r="I861" i="1"/>
  <c r="F861" i="1"/>
  <c r="H861" i="1"/>
  <c r="F942" i="1"/>
  <c r="E942" i="1"/>
  <c r="H942" i="1"/>
  <c r="I609" i="1"/>
  <c r="E609" i="1"/>
  <c r="H967" i="1"/>
  <c r="I967" i="1"/>
  <c r="H533" i="1"/>
  <c r="E533" i="1"/>
  <c r="I533" i="1"/>
  <c r="E573" i="1"/>
  <c r="C573" i="1"/>
  <c r="H926" i="1"/>
  <c r="E926" i="1"/>
  <c r="C593" i="1"/>
  <c r="E951" i="1"/>
  <c r="H951" i="1"/>
  <c r="F951" i="1"/>
  <c r="C653" i="1"/>
  <c r="E653" i="1"/>
  <c r="I665" i="1"/>
  <c r="I528" i="1"/>
  <c r="C767" i="1"/>
  <c r="I724" i="1"/>
  <c r="H724" i="1"/>
  <c r="F745" i="1"/>
  <c r="I745" i="1"/>
  <c r="H745" i="1"/>
  <c r="F786" i="1"/>
  <c r="I786" i="1"/>
  <c r="C852" i="1"/>
  <c r="E852" i="1"/>
  <c r="H611" i="1"/>
  <c r="I611" i="1"/>
  <c r="E611" i="1"/>
  <c r="C796" i="1"/>
  <c r="C941" i="1"/>
  <c r="F941" i="1"/>
  <c r="E835" i="1"/>
  <c r="D835" i="1"/>
  <c r="C726" i="1"/>
  <c r="H726" i="1"/>
  <c r="E975" i="1"/>
  <c r="C975" i="1"/>
  <c r="I866" i="1"/>
  <c r="C866" i="1"/>
  <c r="H866" i="1"/>
  <c r="I932" i="1"/>
  <c r="H506" i="1"/>
  <c r="F741" i="1"/>
  <c r="C741" i="1"/>
  <c r="I705" i="1"/>
  <c r="E705" i="1"/>
  <c r="D705" i="1" s="1"/>
  <c r="I714" i="1"/>
  <c r="E925" i="1"/>
  <c r="C925" i="1"/>
  <c r="H925" i="1"/>
  <c r="I981" i="1"/>
  <c r="F981" i="1"/>
  <c r="H981" i="1"/>
  <c r="F875" i="1"/>
  <c r="I875" i="1"/>
  <c r="C984" i="1"/>
  <c r="F984" i="1"/>
  <c r="I984" i="1"/>
  <c r="F919" i="1"/>
  <c r="E574" i="1"/>
  <c r="C742" i="1"/>
  <c r="C800" i="1"/>
  <c r="E800" i="1"/>
  <c r="H715" i="1"/>
  <c r="I715" i="1"/>
  <c r="C715" i="1"/>
  <c r="I948" i="1"/>
  <c r="H948" i="1"/>
  <c r="H707" i="1"/>
  <c r="F707" i="1"/>
  <c r="H751" i="1"/>
  <c r="C751" i="1"/>
  <c r="H931" i="1"/>
  <c r="F931" i="1"/>
  <c r="I931" i="1"/>
  <c r="E822" i="1"/>
  <c r="I822" i="1"/>
  <c r="H822" i="1"/>
  <c r="E880" i="1"/>
  <c r="H880" i="1"/>
  <c r="D880" i="1"/>
  <c r="F880" i="1"/>
  <c r="H921" i="1"/>
  <c r="C921" i="1"/>
  <c r="E815" i="1"/>
  <c r="D815" i="1"/>
  <c r="H815" i="1"/>
  <c r="C815" i="1"/>
  <c r="H706" i="1"/>
  <c r="E706" i="1"/>
  <c r="F772" i="1"/>
  <c r="E772" i="1"/>
  <c r="D772" i="1"/>
  <c r="I772" i="1"/>
  <c r="C772" i="1"/>
  <c r="H187" i="1"/>
  <c r="C187" i="1"/>
  <c r="E137" i="1"/>
  <c r="H398" i="1"/>
  <c r="E398" i="1"/>
  <c r="C398" i="1"/>
  <c r="F460" i="1"/>
  <c r="H460" i="1"/>
  <c r="I460" i="1"/>
  <c r="I389" i="1"/>
  <c r="H389" i="1"/>
  <c r="C110" i="1"/>
  <c r="H110" i="1"/>
  <c r="C123" i="1"/>
  <c r="H123" i="1"/>
  <c r="E123" i="1"/>
  <c r="E264" i="1"/>
  <c r="I157" i="1"/>
  <c r="H157" i="1"/>
  <c r="F157" i="1"/>
  <c r="E379" i="1"/>
  <c r="C379" i="1"/>
  <c r="E191" i="1"/>
  <c r="D191" i="1" s="1"/>
  <c r="I949" i="1"/>
  <c r="F949" i="1"/>
  <c r="E949" i="1"/>
  <c r="D949" i="1" s="1"/>
  <c r="H949" i="1"/>
  <c r="C949" i="1"/>
  <c r="H843" i="1"/>
  <c r="F843" i="1"/>
  <c r="C843" i="1"/>
  <c r="C734" i="1"/>
  <c r="H824" i="1"/>
  <c r="E824" i="1"/>
  <c r="I865" i="1"/>
  <c r="C865" i="1"/>
  <c r="I731" i="1"/>
  <c r="C684" i="1"/>
  <c r="I703" i="1"/>
  <c r="F703" i="1"/>
  <c r="H703" i="1"/>
  <c r="H743" i="1"/>
  <c r="I743" i="1"/>
  <c r="I640" i="1"/>
  <c r="E640" i="1"/>
  <c r="E978" i="1"/>
  <c r="I978" i="1"/>
  <c r="F978" i="1"/>
  <c r="H978" i="1"/>
  <c r="E788" i="1"/>
  <c r="C788" i="1"/>
  <c r="F954" i="1"/>
  <c r="C954" i="1"/>
  <c r="H988" i="1"/>
  <c r="E988" i="1"/>
  <c r="I988" i="1"/>
  <c r="C557" i="1"/>
  <c r="F918" i="1"/>
  <c r="H918" i="1"/>
  <c r="H976" i="1"/>
  <c r="E976" i="1"/>
  <c r="I976" i="1"/>
  <c r="E911" i="1"/>
  <c r="F911" i="1"/>
  <c r="H911" i="1"/>
  <c r="I709" i="1"/>
  <c r="I612" i="1"/>
  <c r="F805" i="1"/>
  <c r="H805" i="1"/>
  <c r="C679" i="1"/>
  <c r="H679" i="1"/>
  <c r="E679" i="1"/>
  <c r="D679" i="1" s="1"/>
  <c r="E590" i="1"/>
  <c r="C590" i="1"/>
  <c r="H590" i="1"/>
  <c r="I590" i="1"/>
  <c r="C680" i="1"/>
  <c r="I680" i="1"/>
  <c r="I721" i="1"/>
  <c r="H721" i="1"/>
  <c r="C842" i="1"/>
  <c r="I842" i="1"/>
  <c r="H939" i="1"/>
  <c r="C939" i="1"/>
  <c r="F939" i="1"/>
  <c r="E939" i="1"/>
  <c r="E830" i="1"/>
  <c r="C830" i="1"/>
  <c r="I792" i="1"/>
  <c r="E792" i="1"/>
  <c r="F833" i="1"/>
  <c r="H833" i="1"/>
  <c r="I659" i="1"/>
  <c r="F620" i="1"/>
  <c r="C620" i="1"/>
  <c r="I620" i="1"/>
  <c r="E806" i="1"/>
  <c r="I806" i="1"/>
  <c r="H806" i="1"/>
  <c r="C806" i="1"/>
  <c r="E864" i="1"/>
  <c r="F864" i="1"/>
  <c r="H864" i="1"/>
  <c r="E905" i="1"/>
  <c r="H905" i="1"/>
  <c r="I905" i="1"/>
  <c r="I799" i="1"/>
  <c r="E799" i="1"/>
  <c r="C799" i="1"/>
  <c r="F799" i="1"/>
  <c r="H799" i="1"/>
  <c r="H756" i="1"/>
  <c r="I756" i="1"/>
  <c r="C922" i="1"/>
  <c r="E922" i="1"/>
  <c r="H922" i="1"/>
  <c r="D922" i="1"/>
  <c r="I956" i="1"/>
  <c r="C956" i="1"/>
  <c r="E956" i="1"/>
  <c r="F995" i="1"/>
  <c r="H995" i="1"/>
  <c r="I995" i="1"/>
  <c r="F886" i="1"/>
  <c r="H886" i="1"/>
  <c r="F688" i="1"/>
  <c r="H688" i="1"/>
  <c r="C688" i="1"/>
  <c r="H729" i="1"/>
  <c r="C729" i="1"/>
  <c r="E603" i="1"/>
  <c r="C677" i="1"/>
  <c r="F677" i="1"/>
  <c r="I524" i="1"/>
  <c r="E524" i="1"/>
  <c r="I279" i="1"/>
  <c r="C279" i="1"/>
  <c r="H279" i="1"/>
  <c r="H468" i="1"/>
  <c r="F109" i="1"/>
  <c r="H109" i="1"/>
  <c r="C493" i="1"/>
  <c r="H493" i="1"/>
  <c r="I212" i="1"/>
  <c r="H212" i="1"/>
  <c r="C212" i="1"/>
  <c r="C211" i="1"/>
  <c r="H211" i="1"/>
  <c r="I315" i="1"/>
  <c r="C315" i="1"/>
  <c r="C250" i="1"/>
  <c r="H242" i="1"/>
  <c r="E242" i="1"/>
  <c r="D242" i="1" s="1"/>
  <c r="C242" i="1"/>
  <c r="I242" i="1"/>
  <c r="E102" i="1"/>
  <c r="I102" i="1"/>
  <c r="E190" i="1"/>
  <c r="E434" i="1"/>
  <c r="C434" i="1"/>
  <c r="H434" i="1"/>
  <c r="E481" i="1"/>
  <c r="D481" i="1"/>
  <c r="I481" i="1"/>
  <c r="C457" i="1"/>
  <c r="E457" i="1"/>
  <c r="H457" i="1"/>
  <c r="I457" i="1"/>
  <c r="H337" i="1"/>
  <c r="C337" i="1"/>
  <c r="E337" i="1"/>
  <c r="D337" i="1" s="1"/>
  <c r="C10" i="1"/>
  <c r="H10" i="1"/>
  <c r="I10" i="1"/>
  <c r="H494" i="1"/>
  <c r="E494" i="1"/>
  <c r="I494" i="1"/>
  <c r="E349" i="1"/>
  <c r="I349" i="1"/>
  <c r="H349" i="1"/>
  <c r="E204" i="1"/>
  <c r="H485" i="1"/>
  <c r="H924" i="1"/>
  <c r="C924" i="1"/>
  <c r="F924" i="1"/>
  <c r="E924" i="1"/>
  <c r="I963" i="1"/>
  <c r="H963" i="1"/>
  <c r="F963" i="1"/>
  <c r="C854" i="1"/>
  <c r="F854" i="1"/>
  <c r="H912" i="1"/>
  <c r="C912" i="1"/>
  <c r="F912" i="1"/>
  <c r="F953" i="1"/>
  <c r="H847" i="1"/>
  <c r="E847" i="1"/>
  <c r="F847" i="1"/>
  <c r="I847" i="1"/>
  <c r="I738" i="1"/>
  <c r="E555" i="1"/>
  <c r="I555" i="1"/>
  <c r="I910" i="1"/>
  <c r="H1000" i="1"/>
  <c r="C1000" i="1"/>
  <c r="H935" i="1"/>
  <c r="C935" i="1"/>
  <c r="E623" i="2"/>
  <c r="H621" i="1"/>
  <c r="C621" i="1"/>
  <c r="I621" i="1"/>
  <c r="E853" i="1"/>
  <c r="C853" i="1"/>
  <c r="F853" i="1"/>
  <c r="H853" i="1"/>
  <c r="I739" i="1"/>
  <c r="H739" i="1"/>
  <c r="F739" i="1"/>
  <c r="F689" i="1"/>
  <c r="E689" i="1"/>
  <c r="H600" i="1"/>
  <c r="F600" i="1"/>
  <c r="E600" i="1"/>
  <c r="I682" i="1"/>
  <c r="C682" i="1"/>
  <c r="H893" i="1"/>
  <c r="I893" i="1"/>
  <c r="E870" i="1"/>
  <c r="D870" i="1" s="1"/>
  <c r="F870" i="1"/>
  <c r="H870" i="1"/>
  <c r="I870" i="1"/>
  <c r="C870" i="1"/>
  <c r="F928" i="1"/>
  <c r="H928" i="1"/>
  <c r="I969" i="1"/>
  <c r="C969" i="1"/>
  <c r="H969" i="1"/>
  <c r="C863" i="1"/>
  <c r="E863" i="1"/>
  <c r="I863" i="1"/>
  <c r="F754" i="1"/>
  <c r="I754" i="1"/>
  <c r="I820" i="1"/>
  <c r="H820" i="1"/>
  <c r="C820" i="1"/>
  <c r="I986" i="1"/>
  <c r="E986" i="1"/>
  <c r="D986" i="1" s="1"/>
  <c r="F986" i="1"/>
  <c r="I605" i="1"/>
  <c r="C558" i="1"/>
  <c r="C950" i="1"/>
  <c r="E950" i="1"/>
  <c r="D950" i="1" s="1"/>
  <c r="E577" i="1"/>
  <c r="H577" i="1"/>
  <c r="H943" i="1"/>
  <c r="C943" i="1"/>
  <c r="F943" i="1"/>
  <c r="E943" i="1"/>
  <c r="D943" i="1" s="1"/>
  <c r="H834" i="1"/>
  <c r="F834" i="1"/>
  <c r="E834" i="1"/>
  <c r="F900" i="1"/>
  <c r="H158" i="1"/>
  <c r="C158" i="1"/>
  <c r="I158" i="1"/>
  <c r="I115" i="1"/>
  <c r="E115" i="1"/>
  <c r="I362" i="1"/>
  <c r="H362" i="1"/>
  <c r="E8" i="1"/>
  <c r="C8" i="1"/>
  <c r="H8" i="1"/>
  <c r="E286" i="1"/>
  <c r="D286" i="1"/>
  <c r="I286" i="1"/>
  <c r="H136" i="1"/>
  <c r="C136" i="1"/>
  <c r="F136" i="1"/>
  <c r="E282" i="1"/>
  <c r="H282" i="1"/>
  <c r="I117" i="1"/>
  <c r="C117" i="1"/>
  <c r="E117" i="1"/>
  <c r="E415" i="1"/>
  <c r="H415" i="1"/>
  <c r="H821" i="1"/>
  <c r="I821" i="1"/>
  <c r="F821" i="1"/>
  <c r="H695" i="1"/>
  <c r="C695" i="1"/>
  <c r="H606" i="1"/>
  <c r="E606" i="1"/>
  <c r="C606" i="1"/>
  <c r="E696" i="1"/>
  <c r="D696" i="1" s="1"/>
  <c r="C696" i="1"/>
  <c r="H696" i="1"/>
  <c r="C737" i="1"/>
  <c r="H737" i="1"/>
  <c r="E737" i="1"/>
  <c r="I737" i="1"/>
  <c r="I874" i="1"/>
  <c r="E874" i="1"/>
  <c r="D874" i="1" s="1"/>
  <c r="C874" i="1"/>
  <c r="C966" i="1"/>
  <c r="E966" i="1"/>
  <c r="D966" i="1" s="1"/>
  <c r="F966" i="1"/>
  <c r="I966" i="1"/>
  <c r="C601" i="1"/>
  <c r="H601" i="1"/>
  <c r="E601" i="1"/>
  <c r="F959" i="1"/>
  <c r="I850" i="1"/>
  <c r="C850" i="1"/>
  <c r="H850" i="1"/>
  <c r="I916" i="1"/>
  <c r="C916" i="1"/>
  <c r="F675" i="1"/>
  <c r="C675" i="1"/>
  <c r="E675" i="1"/>
  <c r="D675" i="1" s="1"/>
  <c r="E701" i="1"/>
  <c r="H604" i="1"/>
  <c r="E749" i="1"/>
  <c r="H749" i="1"/>
  <c r="C681" i="1"/>
  <c r="I681" i="1"/>
  <c r="C592" i="1"/>
  <c r="F930" i="1"/>
  <c r="C930" i="1"/>
  <c r="E930" i="1"/>
  <c r="F996" i="1"/>
  <c r="H996" i="1"/>
  <c r="E996" i="1"/>
  <c r="I996" i="1"/>
  <c r="H549" i="1"/>
  <c r="E549" i="1"/>
  <c r="H974" i="1"/>
  <c r="E974" i="1"/>
  <c r="F974" i="1"/>
  <c r="H641" i="1"/>
  <c r="C641" i="1"/>
  <c r="I641" i="1"/>
  <c r="F999" i="1"/>
  <c r="E999" i="1"/>
  <c r="D999" i="1" s="1"/>
  <c r="I586" i="1"/>
  <c r="I797" i="1"/>
  <c r="H797" i="1"/>
  <c r="E917" i="1"/>
  <c r="I917" i="1"/>
  <c r="C917" i="1"/>
  <c r="C811" i="1"/>
  <c r="E811" i="1"/>
  <c r="D811" i="1" s="1"/>
  <c r="F702" i="1"/>
  <c r="H702" i="1"/>
  <c r="E702" i="1"/>
  <c r="I702" i="1"/>
  <c r="H664" i="1"/>
  <c r="H810" i="1"/>
  <c r="C810" i="1"/>
  <c r="E810" i="1"/>
  <c r="C934" i="1"/>
  <c r="F934" i="1"/>
  <c r="H934" i="1"/>
  <c r="I934" i="1"/>
  <c r="C992" i="1"/>
  <c r="H927" i="1"/>
  <c r="I818" i="1"/>
  <c r="E818" i="1"/>
  <c r="H818" i="1"/>
  <c r="C884" i="1"/>
  <c r="E884" i="1"/>
  <c r="E645" i="2"/>
  <c r="E643" i="1"/>
  <c r="I669" i="1"/>
  <c r="C669" i="1"/>
  <c r="C541" i="1"/>
  <c r="E717" i="1"/>
  <c r="I717" i="1"/>
  <c r="H717" i="1"/>
  <c r="C960" i="1"/>
  <c r="E960" i="1"/>
  <c r="D960" i="1" s="1"/>
  <c r="H960" i="1"/>
  <c r="E914" i="1"/>
  <c r="I914" i="1"/>
  <c r="I759" i="1"/>
  <c r="H759" i="1"/>
  <c r="E759" i="1"/>
  <c r="F759" i="1"/>
  <c r="I773" i="1"/>
  <c r="E773" i="1"/>
  <c r="F773" i="1"/>
  <c r="C750" i="1"/>
  <c r="I750" i="1"/>
  <c r="E840" i="1"/>
  <c r="F840" i="1"/>
  <c r="C840" i="1"/>
  <c r="I840" i="1"/>
  <c r="F881" i="1"/>
  <c r="H881" i="1"/>
  <c r="C881" i="1"/>
  <c r="H775" i="1"/>
  <c r="I775" i="1"/>
  <c r="C775" i="1"/>
  <c r="E716" i="1"/>
  <c r="D716" i="1"/>
  <c r="I716" i="1"/>
  <c r="I965" i="1"/>
  <c r="H965" i="1"/>
  <c r="C965" i="1"/>
  <c r="F965" i="1"/>
  <c r="C859" i="1"/>
  <c r="I859" i="1"/>
  <c r="I686" i="1"/>
  <c r="H686" i="1"/>
  <c r="C686" i="1"/>
  <c r="H776" i="1"/>
  <c r="C776" i="1"/>
  <c r="E817" i="1"/>
  <c r="F817" i="1"/>
  <c r="I817" i="1"/>
  <c r="H817" i="1"/>
  <c r="I685" i="1"/>
  <c r="E685" i="1"/>
  <c r="F685" i="1"/>
  <c r="C685" i="1"/>
  <c r="C733" i="1"/>
  <c r="H733" i="1"/>
  <c r="I733" i="1"/>
  <c r="C885" i="1"/>
  <c r="I779" i="1"/>
  <c r="E779" i="1"/>
  <c r="D779" i="1" s="1"/>
  <c r="E670" i="1"/>
  <c r="I670" i="1"/>
  <c r="C760" i="1"/>
  <c r="H760" i="1"/>
  <c r="H801" i="1"/>
  <c r="C595" i="1"/>
  <c r="H595" i="1"/>
  <c r="E595" i="1"/>
  <c r="I540" i="1"/>
  <c r="C774" i="1"/>
  <c r="I774" i="1"/>
  <c r="E774" i="1"/>
  <c r="D774" i="1" s="1"/>
  <c r="I832" i="1"/>
  <c r="F832" i="1"/>
  <c r="C873" i="1"/>
  <c r="H873" i="1"/>
  <c r="H658" i="1"/>
  <c r="H890" i="1"/>
  <c r="C890" i="1"/>
  <c r="H895" i="1"/>
  <c r="C895" i="1"/>
  <c r="I895" i="1"/>
  <c r="H693" i="1"/>
  <c r="I693" i="1"/>
  <c r="F693" i="1"/>
  <c r="E693" i="1"/>
  <c r="C563" i="1"/>
  <c r="H563" i="1"/>
  <c r="I762" i="1"/>
  <c r="C762" i="1"/>
  <c r="H522" i="1"/>
  <c r="I522" i="1"/>
  <c r="E982" i="1"/>
  <c r="F982" i="1"/>
  <c r="C784" i="1"/>
  <c r="I784" i="1"/>
  <c r="E784" i="1"/>
  <c r="H825" i="1"/>
  <c r="F699" i="1"/>
  <c r="C610" i="1"/>
  <c r="I610" i="1"/>
  <c r="F676" i="1"/>
  <c r="I676" i="1"/>
  <c r="I997" i="1"/>
  <c r="C997" i="1"/>
  <c r="C891" i="1"/>
  <c r="E891" i="1"/>
  <c r="F891" i="1"/>
  <c r="I782" i="1"/>
  <c r="C872" i="1"/>
  <c r="I872" i="1"/>
  <c r="I913" i="1"/>
  <c r="F913" i="1"/>
  <c r="F807" i="1"/>
  <c r="H807" i="1"/>
  <c r="C807" i="1"/>
  <c r="H780" i="1"/>
  <c r="C780" i="1"/>
  <c r="I780" i="1"/>
  <c r="F780" i="1"/>
  <c r="C819" i="1"/>
  <c r="E819" i="1"/>
  <c r="I819" i="1"/>
  <c r="I725" i="1"/>
  <c r="C894" i="1"/>
  <c r="I728" i="1"/>
  <c r="E769" i="1"/>
  <c r="D769" i="1" s="1"/>
  <c r="H769" i="1"/>
  <c r="I769" i="1"/>
  <c r="C769" i="1"/>
  <c r="I938" i="1"/>
  <c r="H938" i="1"/>
  <c r="C938" i="1"/>
  <c r="I556" i="1"/>
  <c r="E556" i="1"/>
  <c r="I998" i="1"/>
  <c r="H998" i="1"/>
  <c r="E998" i="1"/>
  <c r="E991" i="1"/>
  <c r="H882" i="1"/>
  <c r="C882" i="1"/>
  <c r="E882" i="1"/>
  <c r="E692" i="1"/>
  <c r="H692" i="1"/>
  <c r="D692" i="1"/>
  <c r="F692" i="1"/>
  <c r="E858" i="1"/>
  <c r="F858" i="1"/>
  <c r="F892" i="1"/>
  <c r="H892" i="1"/>
  <c r="E892" i="1"/>
  <c r="H781" i="1"/>
  <c r="C781" i="1"/>
  <c r="H655" i="1"/>
  <c r="I655" i="1"/>
  <c r="E655" i="1"/>
  <c r="F713" i="1"/>
  <c r="I624" i="1"/>
  <c r="C624" i="1"/>
  <c r="C962" i="1"/>
  <c r="I962" i="1"/>
  <c r="H613" i="1"/>
  <c r="E613" i="1"/>
  <c r="C613" i="1"/>
  <c r="I523" i="1"/>
  <c r="C523" i="1"/>
  <c r="E523" i="1"/>
  <c r="C63" i="1"/>
  <c r="I63" i="1"/>
  <c r="E63" i="1"/>
  <c r="D63" i="1" s="1"/>
  <c r="C475" i="1"/>
  <c r="H469" i="1"/>
  <c r="E469" i="1"/>
  <c r="C469" i="1"/>
  <c r="F122" i="1"/>
  <c r="E122" i="1"/>
  <c r="D122" i="1" s="1"/>
  <c r="H189" i="1"/>
  <c r="C189" i="1"/>
  <c r="E41" i="1"/>
  <c r="C41" i="1"/>
  <c r="H390" i="1"/>
  <c r="E390" i="1"/>
  <c r="I390" i="1"/>
  <c r="E477" i="1"/>
  <c r="H116" i="1"/>
  <c r="C755" i="1"/>
  <c r="I990" i="1"/>
  <c r="E990" i="1"/>
  <c r="C657" i="1"/>
  <c r="H657" i="1"/>
  <c r="I829" i="1"/>
  <c r="F829" i="1"/>
  <c r="F838" i="1"/>
  <c r="C838" i="1"/>
  <c r="I838" i="1"/>
  <c r="F896" i="1"/>
  <c r="C896" i="1"/>
  <c r="E937" i="1"/>
  <c r="I937" i="1"/>
  <c r="H937" i="1"/>
  <c r="F937" i="1"/>
  <c r="C831" i="1"/>
  <c r="H722" i="1"/>
  <c r="E722" i="1"/>
  <c r="C527" i="1"/>
  <c r="E527" i="1"/>
  <c r="I527" i="1"/>
  <c r="I698" i="1"/>
  <c r="H698" i="1"/>
  <c r="F698" i="1"/>
  <c r="C698" i="1"/>
  <c r="H732" i="1"/>
  <c r="C732" i="1"/>
  <c r="H877" i="1"/>
  <c r="E877" i="1"/>
  <c r="C877" i="1"/>
  <c r="C771" i="1"/>
  <c r="C662" i="1"/>
  <c r="I662" i="1"/>
  <c r="H662" i="1"/>
  <c r="C720" i="1"/>
  <c r="C761" i="1"/>
  <c r="I761" i="1"/>
  <c r="H761" i="1"/>
  <c r="E802" i="1"/>
  <c r="H802" i="1"/>
  <c r="C868" i="1"/>
  <c r="E868" i="1"/>
  <c r="H868" i="1"/>
  <c r="H955" i="1"/>
  <c r="F955" i="1"/>
  <c r="E846" i="1"/>
  <c r="C936" i="1"/>
  <c r="F936" i="1"/>
  <c r="I936" i="1"/>
  <c r="H977" i="1"/>
  <c r="F977" i="1"/>
  <c r="E977" i="1"/>
  <c r="D977" i="1" s="1"/>
  <c r="I871" i="1"/>
  <c r="E871" i="1"/>
  <c r="H871" i="1"/>
  <c r="E908" i="1"/>
  <c r="D908" i="1"/>
  <c r="I908" i="1"/>
  <c r="E947" i="1"/>
  <c r="H663" i="1"/>
  <c r="C663" i="1"/>
  <c r="C625" i="1"/>
  <c r="H625" i="1"/>
  <c r="I983" i="1"/>
  <c r="E983" i="1"/>
  <c r="H983" i="1"/>
  <c r="F983" i="1"/>
  <c r="H719" i="1"/>
  <c r="I719" i="1"/>
  <c r="I765" i="1"/>
  <c r="E765" i="1"/>
  <c r="F765" i="1"/>
  <c r="E697" i="1"/>
  <c r="I697" i="1"/>
  <c r="C697" i="1"/>
  <c r="I608" i="1"/>
  <c r="E608" i="1"/>
  <c r="D608" i="1" s="1"/>
  <c r="E946" i="1"/>
  <c r="F946" i="1"/>
  <c r="H946" i="1"/>
  <c r="I946" i="1"/>
  <c r="H597" i="1"/>
  <c r="E597" i="1"/>
  <c r="I562" i="1"/>
  <c r="E666" i="1"/>
  <c r="F666" i="1"/>
  <c r="C700" i="1"/>
  <c r="H700" i="1"/>
  <c r="I845" i="1"/>
  <c r="C845" i="1"/>
  <c r="H845" i="1"/>
  <c r="E944" i="1"/>
  <c r="F944" i="1"/>
  <c r="I944" i="1"/>
  <c r="I985" i="1"/>
  <c r="C985" i="1"/>
  <c r="H985" i="1"/>
  <c r="F985" i="1"/>
  <c r="H879" i="1"/>
  <c r="I879" i="1"/>
  <c r="H770" i="1"/>
  <c r="F836" i="1"/>
  <c r="I836" i="1"/>
  <c r="H277" i="1"/>
  <c r="I277" i="1"/>
  <c r="E277" i="1"/>
  <c r="D277" i="1" s="1"/>
  <c r="E7" i="1"/>
  <c r="I7" i="1"/>
  <c r="C7" i="1"/>
  <c r="I363" i="1"/>
  <c r="C363" i="1"/>
  <c r="H482" i="1"/>
  <c r="I484" i="1"/>
  <c r="I380" i="1"/>
  <c r="H380" i="1"/>
  <c r="E486" i="1"/>
  <c r="I448" i="1"/>
  <c r="E448" i="1"/>
  <c r="C448" i="1"/>
  <c r="E437" i="1"/>
  <c r="C437" i="1"/>
  <c r="H47" i="1"/>
  <c r="E47" i="1"/>
  <c r="E432" i="1"/>
  <c r="I338" i="1"/>
  <c r="H82" i="1"/>
  <c r="I297" i="1"/>
  <c r="H297" i="1"/>
  <c r="H278" i="1"/>
  <c r="C278" i="1"/>
  <c r="E278" i="1"/>
  <c r="E383" i="1"/>
  <c r="E476" i="1"/>
  <c r="D476" i="1" s="1"/>
  <c r="H79" i="1"/>
  <c r="E94" i="1"/>
  <c r="C94" i="1"/>
  <c r="E13" i="1"/>
  <c r="C13" i="1"/>
  <c r="I13" i="1"/>
  <c r="E668" i="1"/>
  <c r="D668" i="1" s="1"/>
  <c r="H813" i="1"/>
  <c r="E813" i="1"/>
  <c r="I813" i="1"/>
  <c r="I687" i="1"/>
  <c r="E687" i="1"/>
  <c r="E598" i="1"/>
  <c r="I598" i="1"/>
  <c r="C656" i="1"/>
  <c r="H656" i="1"/>
  <c r="I656" i="1"/>
  <c r="C994" i="1"/>
  <c r="H994" i="1"/>
  <c r="F994" i="1"/>
  <c r="F804" i="1"/>
  <c r="I804" i="1"/>
  <c r="H869" i="1"/>
  <c r="I869" i="1"/>
  <c r="E869" i="1"/>
  <c r="E763" i="1"/>
  <c r="D763" i="1"/>
  <c r="E654" i="1"/>
  <c r="C654" i="1"/>
  <c r="I654" i="1"/>
  <c r="E744" i="1"/>
  <c r="D744" i="1"/>
  <c r="C744" i="1"/>
  <c r="F744" i="1"/>
  <c r="F785" i="1"/>
  <c r="C785" i="1"/>
  <c r="H785" i="1"/>
  <c r="E785" i="1"/>
  <c r="E970" i="1"/>
  <c r="I550" i="1"/>
  <c r="E550" i="1"/>
  <c r="H766" i="1"/>
  <c r="H856" i="1"/>
  <c r="I856" i="1"/>
  <c r="E897" i="1"/>
  <c r="D897" i="1"/>
  <c r="H897" i="1"/>
  <c r="F791" i="1"/>
  <c r="E791" i="1"/>
  <c r="I791" i="1"/>
  <c r="I748" i="1"/>
  <c r="H748" i="1"/>
  <c r="H787" i="1"/>
  <c r="C787" i="1"/>
  <c r="F614" i="1"/>
  <c r="I672" i="1"/>
  <c r="F672" i="1"/>
  <c r="C587" i="1"/>
  <c r="H587" i="1"/>
  <c r="E532" i="1"/>
  <c r="C532" i="1"/>
  <c r="H532" i="1"/>
  <c r="H730" i="1"/>
  <c r="H764" i="1"/>
  <c r="F909" i="1"/>
  <c r="E909" i="1"/>
  <c r="C803" i="1"/>
  <c r="I694" i="1"/>
  <c r="H694" i="1"/>
  <c r="C752" i="1"/>
  <c r="H752" i="1"/>
  <c r="E752" i="1"/>
  <c r="H793" i="1"/>
  <c r="E793" i="1"/>
  <c r="F667" i="1"/>
  <c r="I667" i="1"/>
  <c r="H667" i="1"/>
  <c r="H560" i="1"/>
  <c r="C261" i="1"/>
  <c r="E170" i="1"/>
  <c r="F170" i="1"/>
  <c r="I170" i="1"/>
  <c r="C320" i="1"/>
  <c r="E320" i="1"/>
  <c r="H320" i="1"/>
  <c r="I320" i="1"/>
  <c r="I77" i="1"/>
  <c r="C77" i="1"/>
  <c r="I294" i="1"/>
  <c r="E294" i="1"/>
  <c r="D294" i="1" s="1"/>
  <c r="E271" i="1"/>
  <c r="I271" i="1"/>
  <c r="F271" i="1"/>
  <c r="I31" i="1"/>
  <c r="C31" i="1"/>
  <c r="E6" i="1"/>
  <c r="I6" i="1"/>
  <c r="C6" i="1"/>
  <c r="I194" i="1"/>
  <c r="I280" i="1"/>
  <c r="E971" i="1"/>
  <c r="I971" i="1"/>
  <c r="F862" i="1"/>
  <c r="E862" i="1"/>
  <c r="C862" i="1"/>
  <c r="H952" i="1"/>
  <c r="C952" i="1"/>
  <c r="E993" i="1"/>
  <c r="H993" i="1"/>
  <c r="I993" i="1"/>
  <c r="C993" i="1"/>
  <c r="I887" i="1"/>
  <c r="H887" i="1"/>
  <c r="F887" i="1"/>
  <c r="E940" i="1"/>
  <c r="C940" i="1"/>
  <c r="I940" i="1"/>
  <c r="F940" i="1"/>
  <c r="H979" i="1"/>
  <c r="C979" i="1"/>
  <c r="E710" i="1"/>
  <c r="H809" i="1"/>
  <c r="F809" i="1"/>
  <c r="I809" i="1"/>
  <c r="C809" i="1"/>
  <c r="C683" i="1"/>
  <c r="H683" i="1"/>
  <c r="I594" i="1"/>
  <c r="H594" i="1"/>
  <c r="H660" i="1"/>
  <c r="C660" i="1"/>
  <c r="I660" i="1"/>
  <c r="C826" i="1"/>
  <c r="I826" i="1"/>
  <c r="H826" i="1"/>
  <c r="E860" i="1"/>
  <c r="F860" i="1"/>
  <c r="D860" i="1"/>
  <c r="H860" i="1"/>
  <c r="F899" i="1"/>
  <c r="C790" i="1"/>
  <c r="H790" i="1"/>
  <c r="I848" i="1"/>
  <c r="H848" i="1"/>
  <c r="C889" i="1"/>
  <c r="F889" i="1"/>
  <c r="H889" i="1"/>
  <c r="I889" i="1"/>
  <c r="E783" i="1"/>
  <c r="D783" i="1"/>
  <c r="C674" i="1"/>
  <c r="I674" i="1"/>
  <c r="H674" i="1"/>
  <c r="E740" i="1"/>
  <c r="D740" i="1"/>
  <c r="H740" i="1"/>
  <c r="F933" i="1"/>
  <c r="I933" i="1"/>
  <c r="E933" i="1"/>
  <c r="C933" i="1"/>
  <c r="I827" i="1"/>
  <c r="C718" i="1"/>
  <c r="F718" i="1"/>
  <c r="H718" i="1"/>
  <c r="I718" i="1"/>
  <c r="I808" i="1"/>
  <c r="C808" i="1"/>
  <c r="H849" i="1"/>
  <c r="I849" i="1"/>
  <c r="H691" i="1"/>
  <c r="C691" i="1"/>
  <c r="I652" i="1"/>
  <c r="H652" i="1"/>
  <c r="C652" i="1"/>
  <c r="F671" i="1"/>
  <c r="H671" i="1"/>
  <c r="H958" i="1"/>
  <c r="E958" i="1"/>
  <c r="D958" i="1" s="1"/>
  <c r="F920" i="1"/>
  <c r="H920" i="1"/>
  <c r="E961" i="1"/>
  <c r="C961" i="1"/>
  <c r="D961" i="1"/>
  <c r="H961" i="1"/>
  <c r="F855" i="1"/>
  <c r="E876" i="1"/>
  <c r="D876" i="1"/>
  <c r="H876" i="1"/>
  <c r="H915" i="1"/>
  <c r="E915" i="1"/>
  <c r="C678" i="1"/>
  <c r="C736" i="1"/>
  <c r="F736" i="1"/>
  <c r="I777" i="1"/>
  <c r="E777" i="1"/>
  <c r="H777" i="1"/>
  <c r="E651" i="1"/>
  <c r="I651" i="1"/>
  <c r="C651" i="1"/>
  <c r="I735" i="1"/>
  <c r="H735" i="1"/>
  <c r="I794" i="1"/>
  <c r="F794" i="1"/>
  <c r="I828" i="1"/>
  <c r="H973" i="1"/>
  <c r="C973" i="1"/>
  <c r="H867" i="1"/>
  <c r="I867" i="1"/>
  <c r="E867" i="1"/>
  <c r="H758" i="1"/>
  <c r="F758" i="1"/>
  <c r="C758" i="1"/>
  <c r="I758" i="1"/>
  <c r="C816" i="1"/>
  <c r="H857" i="1"/>
  <c r="C857" i="1"/>
  <c r="H747" i="1"/>
  <c r="F747" i="1"/>
  <c r="I642" i="1"/>
  <c r="E642" i="1"/>
  <c r="I708" i="1"/>
  <c r="H708" i="1"/>
  <c r="C248" i="1"/>
  <c r="H248" i="1"/>
  <c r="I248" i="1"/>
  <c r="F248" i="1"/>
  <c r="I249" i="1"/>
  <c r="I17" i="1"/>
  <c r="C17" i="1"/>
  <c r="H17" i="1"/>
  <c r="C262" i="1"/>
  <c r="I964" i="1"/>
  <c r="E964" i="1"/>
  <c r="F964" i="1"/>
  <c r="E409" i="1"/>
  <c r="C409" i="1"/>
  <c r="H409" i="1"/>
  <c r="F55" i="1"/>
  <c r="I55" i="1"/>
  <c r="H55" i="1"/>
  <c r="C298" i="1"/>
  <c r="F298" i="1"/>
  <c r="E298" i="1"/>
  <c r="F296" i="1"/>
  <c r="E296" i="1"/>
  <c r="H243" i="1"/>
  <c r="I243" i="1"/>
  <c r="I408" i="1"/>
  <c r="F408" i="1"/>
  <c r="I69" i="1"/>
  <c r="E69" i="1"/>
  <c r="H32" i="1"/>
  <c r="E32" i="1"/>
  <c r="I32" i="1"/>
  <c r="C83" i="1"/>
  <c r="H83" i="1"/>
  <c r="C240" i="1"/>
  <c r="I240" i="1"/>
  <c r="H240" i="1"/>
  <c r="E240" i="1"/>
  <c r="H188" i="1"/>
  <c r="I188" i="1"/>
  <c r="C287" i="1"/>
  <c r="I287" i="1"/>
  <c r="E299" i="1"/>
  <c r="C299" i="1"/>
  <c r="I299" i="1"/>
  <c r="H364" i="1"/>
  <c r="I364" i="1"/>
  <c r="I289" i="1"/>
  <c r="H289" i="1"/>
  <c r="I208" i="1"/>
  <c r="C208" i="1"/>
  <c r="E208" i="1"/>
  <c r="C209" i="1"/>
  <c r="I209" i="1"/>
  <c r="E20" i="1"/>
  <c r="C20" i="1"/>
  <c r="C423" i="1"/>
  <c r="I423" i="1"/>
  <c r="E229" i="1"/>
  <c r="C19" i="1"/>
  <c r="H19" i="1"/>
  <c r="H414" i="1"/>
  <c r="E414" i="1"/>
  <c r="C22" i="1"/>
  <c r="H22" i="1"/>
  <c r="E474" i="1"/>
  <c r="C474" i="1"/>
  <c r="I272" i="1"/>
  <c r="E40" i="1"/>
  <c r="C40" i="1"/>
  <c r="F40" i="1"/>
  <c r="E114" i="1"/>
  <c r="C114" i="1"/>
  <c r="E141" i="1"/>
  <c r="I141" i="1"/>
  <c r="C141" i="1"/>
  <c r="E366" i="1"/>
  <c r="I366" i="1"/>
  <c r="C254" i="1"/>
  <c r="H254" i="1"/>
  <c r="E254" i="1"/>
  <c r="F132" i="1"/>
  <c r="C132" i="1"/>
  <c r="I132" i="1"/>
  <c r="F436" i="1"/>
  <c r="H436" i="1"/>
  <c r="E436" i="1"/>
  <c r="H292" i="1"/>
  <c r="E265" i="1"/>
  <c r="I265" i="1"/>
  <c r="H290" i="1"/>
  <c r="E258" i="1"/>
  <c r="C258" i="1"/>
  <c r="C449" i="1"/>
  <c r="H449" i="1"/>
  <c r="I449" i="1"/>
  <c r="I228" i="1"/>
  <c r="C228" i="1"/>
  <c r="E216" i="1"/>
  <c r="H216" i="1"/>
  <c r="I216" i="1"/>
  <c r="H140" i="1"/>
  <c r="C140" i="1"/>
  <c r="H326" i="1"/>
  <c r="C326" i="1"/>
  <c r="H361" i="1"/>
  <c r="E361" i="1"/>
  <c r="C361" i="1"/>
  <c r="C319" i="1"/>
  <c r="C253" i="1"/>
  <c r="H253" i="1"/>
  <c r="I2" i="1"/>
  <c r="E2" i="1"/>
  <c r="H2" i="1"/>
  <c r="I48" i="1"/>
  <c r="C48" i="1"/>
  <c r="H48" i="1"/>
  <c r="E171" i="1"/>
  <c r="H171" i="1"/>
  <c r="I505" i="1"/>
  <c r="E505" i="1"/>
  <c r="H505" i="1"/>
  <c r="C505" i="1"/>
  <c r="C266" i="1"/>
  <c r="H266" i="1"/>
  <c r="H134" i="1"/>
  <c r="I134" i="1"/>
  <c r="H80" i="1"/>
  <c r="I80" i="1"/>
  <c r="C5" i="1"/>
  <c r="E5" i="1"/>
  <c r="E368" i="1"/>
  <c r="C65" i="1"/>
  <c r="H256" i="1"/>
  <c r="C256" i="1"/>
  <c r="E256" i="1"/>
  <c r="E214" i="1"/>
  <c r="C214" i="1"/>
  <c r="I214" i="1"/>
  <c r="C898" i="1"/>
  <c r="E898" i="1"/>
  <c r="H898" i="1"/>
  <c r="I521" i="1"/>
  <c r="E521" i="1"/>
  <c r="D521" i="1" s="1"/>
  <c r="H521" i="1"/>
  <c r="E67" i="1"/>
  <c r="I67" i="1"/>
  <c r="H67" i="1"/>
  <c r="H397" i="1"/>
  <c r="I397" i="1"/>
  <c r="I483" i="1"/>
  <c r="C483" i="1"/>
  <c r="H483" i="1"/>
  <c r="C133" i="1"/>
  <c r="H433" i="1"/>
  <c r="E433" i="1"/>
  <c r="C461" i="1"/>
  <c r="E461" i="1"/>
  <c r="H461" i="1"/>
  <c r="H273" i="1"/>
  <c r="E273" i="1"/>
  <c r="C56" i="1"/>
  <c r="I56" i="1"/>
  <c r="E135" i="1"/>
  <c r="I135" i="1"/>
  <c r="C135" i="1"/>
  <c r="I16" i="1"/>
  <c r="H16" i="1"/>
  <c r="E16" i="1"/>
  <c r="E281" i="1"/>
  <c r="I281" i="1"/>
  <c r="I293" i="1"/>
  <c r="H276" i="1"/>
  <c r="C276" i="1"/>
  <c r="E276" i="1"/>
  <c r="E202" i="1"/>
  <c r="H202" i="1"/>
  <c r="C202" i="1"/>
  <c r="C252" i="1"/>
  <c r="I252" i="1"/>
  <c r="H252" i="1"/>
  <c r="I195" i="1"/>
  <c r="H103" i="1"/>
  <c r="E103" i="1"/>
  <c r="C367" i="1"/>
  <c r="E367" i="1"/>
  <c r="C327" i="1"/>
  <c r="E327" i="1"/>
  <c r="E12" i="1"/>
  <c r="H12" i="1"/>
  <c r="I12" i="1"/>
  <c r="H11" i="1"/>
  <c r="C11" i="1"/>
  <c r="I382" i="1"/>
  <c r="H275" i="1"/>
  <c r="I275" i="1"/>
  <c r="I66" i="1"/>
  <c r="E66" i="1"/>
  <c r="H29" i="1"/>
  <c r="C29" i="1"/>
  <c r="F29" i="1"/>
  <c r="C288" i="1"/>
  <c r="I288" i="1"/>
  <c r="H75" i="1"/>
  <c r="E75" i="1"/>
  <c r="C75" i="1"/>
  <c r="E203" i="1"/>
  <c r="C203" i="1"/>
  <c r="I203" i="1"/>
  <c r="H456" i="1"/>
  <c r="C456" i="1"/>
  <c r="H18" i="1"/>
  <c r="C18" i="1"/>
  <c r="H4" i="1"/>
  <c r="E4" i="1"/>
  <c r="H241" i="1"/>
  <c r="C241" i="1"/>
  <c r="I241" i="1"/>
  <c r="H350" i="1"/>
  <c r="E350" i="1"/>
  <c r="I350" i="1"/>
  <c r="E422" i="1"/>
  <c r="E59" i="1"/>
  <c r="H68" i="1"/>
  <c r="I68" i="1"/>
  <c r="C205" i="1"/>
  <c r="H205" i="1"/>
  <c r="C93" i="1"/>
  <c r="E217" i="1"/>
  <c r="I76" i="1"/>
  <c r="E76" i="1"/>
  <c r="I274" i="1"/>
  <c r="C64" i="1"/>
  <c r="C431" i="1"/>
  <c r="I267" i="1"/>
  <c r="E21" i="1"/>
  <c r="E15" i="1"/>
  <c r="C210" i="1"/>
  <c r="E251" i="1"/>
  <c r="H255" i="1"/>
  <c r="E314" i="1"/>
  <c r="F314" i="1"/>
  <c r="C156" i="1"/>
  <c r="H156" i="1"/>
  <c r="E156" i="1"/>
  <c r="D156" i="1" s="1"/>
  <c r="C186" i="1"/>
  <c r="E520" i="1"/>
  <c r="H520" i="1"/>
  <c r="C313" i="1"/>
  <c r="I313" i="1"/>
  <c r="E155" i="1"/>
  <c r="H155" i="1"/>
  <c r="I155" i="1"/>
  <c r="C519" i="1"/>
  <c r="I519" i="1"/>
  <c r="E519" i="1"/>
  <c r="I312" i="1"/>
  <c r="H154" i="1"/>
  <c r="E154" i="1"/>
  <c r="I184" i="1"/>
  <c r="E518" i="1"/>
  <c r="H311" i="1"/>
  <c r="I311" i="1"/>
  <c r="E153" i="1"/>
  <c r="C183" i="1"/>
  <c r="E183" i="1"/>
  <c r="E517" i="1"/>
  <c r="C169" i="1"/>
  <c r="H169" i="1"/>
  <c r="I310" i="1"/>
  <c r="C310" i="1"/>
  <c r="E152" i="1"/>
  <c r="H152" i="1"/>
  <c r="H182" i="1"/>
  <c r="I182" i="1"/>
  <c r="C182" i="1"/>
  <c r="I504" i="1"/>
  <c r="C504" i="1"/>
  <c r="H504" i="1"/>
  <c r="E168" i="1"/>
  <c r="H168" i="1"/>
  <c r="H447" i="1"/>
  <c r="C447" i="1"/>
  <c r="I447" i="1"/>
  <c r="E348" i="1"/>
  <c r="C348" i="1"/>
  <c r="C309" i="1"/>
  <c r="E309" i="1"/>
  <c r="E239" i="1"/>
  <c r="I239" i="1"/>
  <c r="C151" i="1"/>
  <c r="H151" i="1"/>
  <c r="H181" i="1"/>
  <c r="I181" i="1"/>
  <c r="H378" i="1"/>
  <c r="I378" i="1"/>
  <c r="E360" i="1"/>
  <c r="C360" i="1"/>
  <c r="C227" i="1"/>
  <c r="H227" i="1"/>
  <c r="E515" i="1"/>
  <c r="I515" i="1"/>
  <c r="C515" i="1"/>
  <c r="C407" i="1"/>
  <c r="I407" i="1"/>
  <c r="H407" i="1"/>
  <c r="E503" i="1"/>
  <c r="I503" i="1"/>
  <c r="C503" i="1"/>
  <c r="E167" i="1"/>
  <c r="I572" i="1"/>
  <c r="E572" i="1"/>
  <c r="C572" i="1"/>
  <c r="C446" i="1"/>
  <c r="I347" i="1"/>
  <c r="C347" i="1"/>
  <c r="C92" i="1"/>
  <c r="I92" i="1"/>
  <c r="C308" i="1"/>
  <c r="I308" i="1"/>
  <c r="I238" i="1"/>
  <c r="E238" i="1"/>
  <c r="C238" i="1"/>
  <c r="I150" i="1"/>
  <c r="E180" i="1"/>
  <c r="C377" i="1"/>
  <c r="E377" i="1"/>
  <c r="E336" i="1"/>
  <c r="C336" i="1"/>
  <c r="I336" i="1"/>
  <c r="I359" i="1"/>
  <c r="H359" i="1"/>
  <c r="C226" i="1"/>
  <c r="I226" i="1"/>
  <c r="I514" i="1"/>
  <c r="E514" i="1"/>
  <c r="H514" i="1"/>
  <c r="C514" i="1"/>
  <c r="H406" i="1"/>
  <c r="E406" i="1"/>
  <c r="I406" i="1"/>
  <c r="C406" i="1"/>
  <c r="C131" i="1"/>
  <c r="E131" i="1"/>
  <c r="D131" i="1" s="1"/>
  <c r="C502" i="1"/>
  <c r="H502" i="1"/>
  <c r="H585" i="1"/>
  <c r="C585" i="1"/>
  <c r="H166" i="1"/>
  <c r="E571" i="1"/>
  <c r="C571" i="1"/>
  <c r="E445" i="1"/>
  <c r="H346" i="1"/>
  <c r="C346" i="1"/>
  <c r="I346" i="1"/>
  <c r="E91" i="1"/>
  <c r="H91" i="1"/>
  <c r="C91" i="1"/>
  <c r="E307" i="1"/>
  <c r="I307" i="1"/>
  <c r="H307" i="1"/>
  <c r="H237" i="1"/>
  <c r="C149" i="1"/>
  <c r="H149" i="1"/>
  <c r="H179" i="1"/>
  <c r="C376" i="1"/>
  <c r="I376" i="1"/>
  <c r="H376" i="1"/>
  <c r="C335" i="1"/>
  <c r="E335" i="1"/>
  <c r="C358" i="1"/>
  <c r="E358" i="1"/>
  <c r="C225" i="1"/>
  <c r="I225" i="1"/>
  <c r="H225" i="1"/>
  <c r="I513" i="1"/>
  <c r="H513" i="1"/>
  <c r="C513" i="1"/>
  <c r="C405" i="1"/>
  <c r="I405" i="1"/>
  <c r="H501" i="1"/>
  <c r="C501" i="1"/>
  <c r="C584" i="1"/>
  <c r="E584" i="1"/>
  <c r="H584" i="1"/>
  <c r="H165" i="1"/>
  <c r="I165" i="1"/>
  <c r="E548" i="1"/>
  <c r="I548" i="1"/>
  <c r="C570" i="1"/>
  <c r="I444" i="1"/>
  <c r="H345" i="1"/>
  <c r="I345" i="1"/>
  <c r="C101" i="1"/>
  <c r="E101" i="1"/>
  <c r="C39" i="1"/>
  <c r="I39" i="1"/>
  <c r="H90" i="1"/>
  <c r="E90" i="1"/>
  <c r="C90" i="1"/>
  <c r="E306" i="1"/>
  <c r="H430" i="1"/>
  <c r="I236" i="1"/>
  <c r="C236" i="1"/>
  <c r="E236" i="1"/>
  <c r="H148" i="1"/>
  <c r="E148" i="1"/>
  <c r="C148" i="1"/>
  <c r="C178" i="1"/>
  <c r="E178" i="1"/>
  <c r="I178" i="1"/>
  <c r="I375" i="1"/>
  <c r="C334" i="1"/>
  <c r="H334" i="1"/>
  <c r="E357" i="1"/>
  <c r="I357" i="1"/>
  <c r="I224" i="1"/>
  <c r="H224" i="1"/>
  <c r="C539" i="1"/>
  <c r="H539" i="1"/>
  <c r="H512" i="1"/>
  <c r="C404" i="1"/>
  <c r="H129" i="1"/>
  <c r="C129" i="1"/>
  <c r="H500" i="1"/>
  <c r="E500" i="1"/>
  <c r="I500" i="1"/>
  <c r="I583" i="1"/>
  <c r="E164" i="1"/>
  <c r="E421" i="1"/>
  <c r="C547" i="1"/>
  <c r="I547" i="1"/>
  <c r="H569" i="1"/>
  <c r="I569" i="1"/>
  <c r="E396" i="1"/>
  <c r="I492" i="1"/>
  <c r="H492" i="1"/>
  <c r="E492" i="1"/>
  <c r="E344" i="1"/>
  <c r="I344" i="1"/>
  <c r="C100" i="1"/>
  <c r="E38" i="1"/>
  <c r="C89" i="1"/>
  <c r="I89" i="1"/>
  <c r="C305" i="1"/>
  <c r="I429" i="1"/>
  <c r="C429" i="1"/>
  <c r="H429" i="1"/>
  <c r="C235" i="1"/>
  <c r="I235" i="1"/>
  <c r="H235" i="1"/>
  <c r="I28" i="1"/>
  <c r="E147" i="1"/>
  <c r="I147" i="1"/>
  <c r="H147" i="1"/>
  <c r="C147" i="1"/>
  <c r="I455" i="1"/>
  <c r="H455" i="1"/>
  <c r="I54" i="1"/>
  <c r="H177" i="1"/>
  <c r="I177" i="1"/>
  <c r="H374" i="1"/>
  <c r="E374" i="1"/>
  <c r="I374" i="1"/>
  <c r="E467" i="1"/>
  <c r="C467" i="1"/>
  <c r="H333" i="1"/>
  <c r="E333" i="1"/>
  <c r="E356" i="1"/>
  <c r="C356" i="1"/>
  <c r="I356" i="1"/>
  <c r="I223" i="1"/>
  <c r="E223" i="1"/>
  <c r="C223" i="1"/>
  <c r="H538" i="1"/>
  <c r="E538" i="1"/>
  <c r="I538" i="1"/>
  <c r="C511" i="1"/>
  <c r="H403" i="1"/>
  <c r="C403" i="1"/>
  <c r="I403" i="1"/>
  <c r="C128" i="1"/>
  <c r="H128" i="1"/>
  <c r="I128" i="1"/>
  <c r="C499" i="1"/>
  <c r="I499" i="1"/>
  <c r="C582" i="1"/>
  <c r="H582" i="1"/>
  <c r="E582" i="1"/>
  <c r="H163" i="1"/>
  <c r="H420" i="1"/>
  <c r="I420" i="1"/>
  <c r="H546" i="1"/>
  <c r="I546" i="1"/>
  <c r="E546" i="1"/>
  <c r="C546" i="1"/>
  <c r="C568" i="1"/>
  <c r="E568" i="1"/>
  <c r="H46" i="1"/>
  <c r="C46" i="1"/>
  <c r="I395" i="1"/>
  <c r="H491" i="1"/>
  <c r="H442" i="1"/>
  <c r="H343" i="1"/>
  <c r="I343" i="1"/>
  <c r="E388" i="1"/>
  <c r="C325" i="1"/>
  <c r="E325" i="1"/>
  <c r="H325" i="1"/>
  <c r="E74" i="1"/>
  <c r="I74" i="1"/>
  <c r="H74" i="1"/>
  <c r="H37" i="1"/>
  <c r="C37" i="1"/>
  <c r="H88" i="1"/>
  <c r="I88" i="1"/>
  <c r="C88" i="1"/>
  <c r="H304" i="1"/>
  <c r="C304" i="1"/>
  <c r="H428" i="1"/>
  <c r="I428" i="1"/>
  <c r="C428" i="1"/>
  <c r="I234" i="1"/>
  <c r="H234" i="1"/>
  <c r="C234" i="1"/>
  <c r="I27" i="1"/>
  <c r="I146" i="1"/>
  <c r="E146" i="1"/>
  <c r="H454" i="1"/>
  <c r="E454" i="1"/>
  <c r="I454" i="1"/>
  <c r="C53" i="1"/>
  <c r="I176" i="1"/>
  <c r="C176" i="1"/>
  <c r="I201" i="1"/>
  <c r="C201" i="1"/>
  <c r="I373" i="1"/>
  <c r="I466" i="1"/>
  <c r="C466" i="1"/>
  <c r="H466" i="1"/>
  <c r="E466" i="1"/>
  <c r="I108" i="1"/>
  <c r="H108" i="1"/>
  <c r="C108" i="1"/>
  <c r="I332" i="1"/>
  <c r="I355" i="1"/>
  <c r="C355" i="1"/>
  <c r="C222" i="1"/>
  <c r="H537" i="1"/>
  <c r="C537" i="1"/>
  <c r="C510" i="1"/>
  <c r="I510" i="1"/>
  <c r="E510" i="1"/>
  <c r="E402" i="1"/>
  <c r="E127" i="1"/>
  <c r="I127" i="1"/>
  <c r="C127" i="1"/>
  <c r="C498" i="1"/>
  <c r="E498" i="1"/>
  <c r="H498" i="1"/>
  <c r="C581" i="1"/>
  <c r="H581" i="1"/>
  <c r="E581" i="1"/>
  <c r="E162" i="1"/>
  <c r="I419" i="1"/>
  <c r="E419" i="1"/>
  <c r="H419" i="1"/>
  <c r="C545" i="1"/>
  <c r="H545" i="1"/>
  <c r="H567" i="1"/>
  <c r="C473" i="1"/>
  <c r="H473" i="1"/>
  <c r="H45" i="1"/>
  <c r="I394" i="1"/>
  <c r="H394" i="1"/>
  <c r="I490" i="1"/>
  <c r="E441" i="1"/>
  <c r="I441" i="1"/>
  <c r="H342" i="1"/>
  <c r="C342" i="1"/>
  <c r="E342" i="1"/>
  <c r="H387" i="1"/>
  <c r="H98" i="1"/>
  <c r="E98" i="1"/>
  <c r="H554" i="1"/>
  <c r="E554" i="1"/>
  <c r="I324" i="1"/>
  <c r="C324" i="1"/>
  <c r="H324" i="1"/>
  <c r="E413" i="1"/>
  <c r="H247" i="1"/>
  <c r="E73" i="1"/>
  <c r="H36" i="1"/>
  <c r="E36" i="1"/>
  <c r="C36" i="1"/>
  <c r="C87" i="1"/>
  <c r="H87" i="1"/>
  <c r="E303" i="1"/>
  <c r="I303" i="1"/>
  <c r="H427" i="1"/>
  <c r="I233" i="1"/>
  <c r="H233" i="1"/>
  <c r="C233" i="1"/>
  <c r="E26" i="1"/>
  <c r="H26" i="1"/>
  <c r="C26" i="1"/>
  <c r="H145" i="1"/>
  <c r="C145" i="1"/>
  <c r="H453" i="1"/>
  <c r="C453" i="1"/>
  <c r="I453" i="1"/>
  <c r="I52" i="1"/>
  <c r="H52" i="1"/>
  <c r="C52" i="1"/>
  <c r="C175" i="1"/>
  <c r="H175" i="1"/>
  <c r="E200" i="1"/>
  <c r="H200" i="1"/>
  <c r="C200" i="1"/>
  <c r="C372" i="1"/>
  <c r="I372" i="1"/>
  <c r="H372" i="1"/>
  <c r="E465" i="1"/>
  <c r="H465" i="1"/>
  <c r="C107" i="1"/>
  <c r="H107" i="1"/>
  <c r="I107" i="1"/>
  <c r="E107" i="1"/>
  <c r="E331" i="1"/>
  <c r="I331" i="1"/>
  <c r="E354" i="1"/>
  <c r="I354" i="1"/>
  <c r="C221" i="1"/>
  <c r="H221" i="1"/>
  <c r="C536" i="1"/>
  <c r="I536" i="1"/>
  <c r="E531" i="1"/>
  <c r="H509" i="1"/>
  <c r="E401" i="1"/>
  <c r="I401" i="1"/>
  <c r="E113" i="1"/>
  <c r="E126" i="1"/>
  <c r="I126" i="1"/>
  <c r="I497" i="1"/>
  <c r="E497" i="1"/>
  <c r="C580" i="1"/>
  <c r="I580" i="1"/>
  <c r="C161" i="1"/>
  <c r="H161" i="1"/>
  <c r="I161" i="1"/>
  <c r="E285" i="1"/>
  <c r="F285" i="1"/>
  <c r="H120" i="1"/>
  <c r="I418" i="1"/>
  <c r="H418" i="1"/>
  <c r="E418" i="1"/>
  <c r="H544" i="1"/>
  <c r="I544" i="1"/>
  <c r="H566" i="1"/>
  <c r="C566" i="1"/>
  <c r="I566" i="1"/>
  <c r="E472" i="1"/>
  <c r="I472" i="1"/>
  <c r="I44" i="1"/>
  <c r="H44" i="1"/>
  <c r="E393" i="1"/>
  <c r="H480" i="1"/>
  <c r="I480" i="1"/>
  <c r="E489" i="1"/>
  <c r="E440" i="1"/>
  <c r="C440" i="1"/>
  <c r="H440" i="1"/>
  <c r="C341" i="1"/>
  <c r="H341" i="1"/>
  <c r="C386" i="1"/>
  <c r="H386" i="1"/>
  <c r="C97" i="1"/>
  <c r="E97" i="1"/>
  <c r="I97" i="1"/>
  <c r="C553" i="1"/>
  <c r="I323" i="1"/>
  <c r="E323" i="1"/>
  <c r="C323" i="1"/>
  <c r="I412" i="1"/>
  <c r="E412" i="1"/>
  <c r="H412" i="1"/>
  <c r="I246" i="1"/>
  <c r="C246" i="1"/>
  <c r="H246" i="1"/>
  <c r="I72" i="1"/>
  <c r="C35" i="1"/>
  <c r="E35" i="1"/>
  <c r="I86" i="1"/>
  <c r="C86" i="1"/>
  <c r="I302" i="1"/>
  <c r="C426" i="1"/>
  <c r="H426" i="1"/>
  <c r="H232" i="1"/>
  <c r="E25" i="1"/>
  <c r="H25" i="1"/>
  <c r="H144" i="1"/>
  <c r="C452" i="1"/>
  <c r="H51" i="1"/>
  <c r="E51" i="1"/>
  <c r="C51" i="1"/>
  <c r="H174" i="1"/>
  <c r="C174" i="1"/>
  <c r="E174" i="1"/>
  <c r="I199" i="1"/>
  <c r="E199" i="1"/>
  <c r="E371" i="1"/>
  <c r="I371" i="1"/>
  <c r="H371" i="1"/>
  <c r="E464" i="1"/>
  <c r="H106" i="1"/>
  <c r="C106" i="1"/>
  <c r="I106" i="1"/>
  <c r="E330" i="1"/>
  <c r="C353" i="1"/>
  <c r="E353" i="1"/>
  <c r="E62" i="1"/>
  <c r="I62" i="1"/>
  <c r="C62" i="1"/>
  <c r="I220" i="1"/>
  <c r="H220" i="1"/>
  <c r="H270" i="1"/>
  <c r="H634" i="1"/>
  <c r="E634" i="1"/>
  <c r="C535" i="1"/>
  <c r="I535" i="1"/>
  <c r="E530" i="1"/>
  <c r="H530" i="1"/>
  <c r="I530" i="1"/>
  <c r="I508" i="1"/>
  <c r="H139" i="1"/>
  <c r="C400" i="1"/>
  <c r="H400" i="1"/>
  <c r="I400" i="1"/>
  <c r="E400" i="1"/>
  <c r="H112" i="1"/>
  <c r="I112" i="1"/>
  <c r="C125" i="1"/>
  <c r="H125" i="1"/>
  <c r="C526" i="1"/>
  <c r="E526" i="1"/>
  <c r="H459" i="1"/>
  <c r="E496" i="1"/>
  <c r="H496" i="1"/>
  <c r="E579" i="1"/>
  <c r="I579" i="1"/>
  <c r="H160" i="1"/>
  <c r="E160" i="1"/>
  <c r="C284" i="1"/>
  <c r="H284" i="1"/>
  <c r="E119" i="1"/>
  <c r="E543" i="1"/>
  <c r="H543" i="1"/>
  <c r="H565" i="1"/>
  <c r="C565" i="1"/>
  <c r="H471" i="1"/>
  <c r="E471" i="1"/>
  <c r="E43" i="1"/>
  <c r="C392" i="1"/>
  <c r="H392" i="1"/>
  <c r="I392" i="1"/>
  <c r="E392" i="1"/>
  <c r="E479" i="1"/>
  <c r="C479" i="1"/>
  <c r="C488" i="1"/>
  <c r="H488" i="1"/>
  <c r="H439" i="1"/>
  <c r="I439" i="1"/>
  <c r="C340" i="1"/>
  <c r="E340" i="1"/>
  <c r="I385" i="1"/>
  <c r="E96" i="1"/>
  <c r="H96" i="1"/>
  <c r="I96" i="1"/>
  <c r="C552" i="1"/>
  <c r="I552" i="1"/>
  <c r="H589" i="1"/>
  <c r="H322" i="1"/>
  <c r="I322" i="1"/>
  <c r="C322" i="1"/>
  <c r="E411" i="1"/>
  <c r="C411" i="1"/>
  <c r="H411" i="1"/>
  <c r="C245" i="1"/>
  <c r="E245" i="1"/>
  <c r="H34" i="1"/>
  <c r="I34" i="1"/>
  <c r="C34" i="1"/>
  <c r="C85" i="1"/>
  <c r="H85" i="1"/>
  <c r="I301" i="1"/>
  <c r="C301" i="1"/>
  <c r="H301" i="1"/>
  <c r="C425" i="1"/>
  <c r="I231" i="1"/>
  <c r="H231" i="1"/>
  <c r="I24" i="1"/>
  <c r="H24" i="1"/>
  <c r="H143" i="1"/>
  <c r="C143" i="1"/>
  <c r="I260" i="1"/>
  <c r="E260" i="1"/>
  <c r="C451" i="1"/>
  <c r="I451" i="1"/>
  <c r="I50" i="1"/>
  <c r="C173" i="1"/>
  <c r="E198" i="1"/>
  <c r="I198" i="1"/>
  <c r="C370" i="1"/>
  <c r="I370" i="1"/>
  <c r="I463" i="1"/>
  <c r="C463" i="1"/>
  <c r="E463" i="1"/>
  <c r="E105" i="1"/>
  <c r="I105" i="1"/>
  <c r="H329" i="1"/>
  <c r="E352" i="1"/>
  <c r="C352" i="1"/>
  <c r="C61" i="1"/>
  <c r="H61" i="1"/>
  <c r="E61" i="1"/>
  <c r="C207" i="1"/>
  <c r="I207" i="1"/>
  <c r="H207" i="1"/>
  <c r="C219" i="1"/>
  <c r="E219" i="1"/>
  <c r="H269" i="1"/>
  <c r="E269" i="1"/>
  <c r="H318" i="1"/>
  <c r="H633" i="1"/>
  <c r="C633" i="1"/>
  <c r="H534" i="1"/>
  <c r="C534" i="1"/>
  <c r="I534" i="1"/>
  <c r="C529" i="1"/>
  <c r="I529" i="1"/>
  <c r="E507" i="1"/>
  <c r="H507" i="1"/>
  <c r="E618" i="2"/>
  <c r="H616" i="1"/>
  <c r="C575" i="1"/>
  <c r="E575" i="1"/>
  <c r="I399" i="1"/>
  <c r="C399" i="1"/>
  <c r="H399" i="1"/>
  <c r="H111" i="1"/>
  <c r="E124" i="1"/>
  <c r="C124" i="1"/>
  <c r="I525" i="1"/>
  <c r="I435" i="1"/>
  <c r="C435" i="1"/>
  <c r="I458" i="1"/>
  <c r="C458" i="1"/>
  <c r="H458" i="1"/>
  <c r="C495" i="1"/>
  <c r="E495" i="1"/>
  <c r="H578" i="1"/>
  <c r="C578" i="1"/>
  <c r="I159" i="1"/>
  <c r="H159" i="1"/>
  <c r="C159" i="1"/>
  <c r="C283" i="1"/>
  <c r="E283" i="1"/>
  <c r="I118" i="1"/>
  <c r="C118" i="1"/>
  <c r="E118" i="1"/>
  <c r="E416" i="1"/>
  <c r="C416" i="1"/>
  <c r="I416" i="1"/>
  <c r="H416" i="1"/>
  <c r="H607" i="1"/>
  <c r="C602" i="1"/>
  <c r="H542" i="1"/>
  <c r="C542" i="1"/>
  <c r="I542" i="1"/>
  <c r="E542" i="1"/>
  <c r="E596" i="1"/>
  <c r="I596" i="1"/>
  <c r="I564" i="1"/>
  <c r="H470" i="1"/>
  <c r="C470" i="1"/>
  <c r="E470" i="1"/>
  <c r="H42" i="1"/>
  <c r="E42" i="1"/>
  <c r="C42" i="1"/>
  <c r="I391" i="1"/>
  <c r="C391" i="1"/>
  <c r="H391" i="1"/>
  <c r="C478" i="1"/>
  <c r="H381" i="1"/>
  <c r="E381" i="1"/>
  <c r="I381" i="1"/>
  <c r="C438" i="1"/>
  <c r="E438" i="1"/>
  <c r="D438" i="1" s="1"/>
  <c r="E339" i="1"/>
  <c r="H339" i="1"/>
  <c r="I384" i="1"/>
  <c r="C384" i="1"/>
  <c r="E384" i="1"/>
  <c r="E95" i="1"/>
  <c r="H14" i="1"/>
  <c r="C14" i="1"/>
  <c r="E14" i="1"/>
  <c r="H599" i="1"/>
  <c r="H551" i="1"/>
  <c r="C551" i="1"/>
  <c r="I551" i="1"/>
  <c r="H588" i="1"/>
  <c r="E588" i="1"/>
  <c r="C561" i="1"/>
  <c r="H561" i="1"/>
  <c r="C321" i="1"/>
  <c r="E321" i="1"/>
  <c r="E263" i="1"/>
  <c r="E410" i="1"/>
  <c r="H410" i="1"/>
  <c r="H244" i="1"/>
  <c r="E244" i="1"/>
  <c r="C244" i="1"/>
  <c r="E70" i="1"/>
  <c r="I70" i="1"/>
  <c r="E33" i="1"/>
  <c r="H33" i="1"/>
  <c r="I84" i="1"/>
  <c r="E84" i="1"/>
  <c r="H300" i="1"/>
  <c r="C300" i="1"/>
  <c r="E300" i="1"/>
  <c r="C365" i="1"/>
  <c r="E365" i="1"/>
  <c r="H365" i="1"/>
  <c r="E424" i="1"/>
  <c r="E230" i="1"/>
  <c r="H23" i="1"/>
  <c r="E142" i="1"/>
  <c r="I142" i="1"/>
  <c r="E259" i="1"/>
  <c r="E450" i="1"/>
  <c r="E3" i="1"/>
  <c r="C3" i="1"/>
  <c r="C49" i="1"/>
  <c r="H49" i="1"/>
  <c r="I49" i="1"/>
  <c r="E172" i="1"/>
  <c r="H172" i="1"/>
  <c r="C81" i="1"/>
  <c r="H81" i="1"/>
  <c r="H197" i="1"/>
  <c r="C197" i="1"/>
  <c r="E369" i="1"/>
  <c r="C369" i="1"/>
  <c r="E215" i="1"/>
  <c r="H215" i="1"/>
  <c r="C215" i="1"/>
  <c r="H462" i="1"/>
  <c r="C462" i="1"/>
  <c r="I57" i="1"/>
  <c r="H57" i="1"/>
  <c r="I104" i="1"/>
  <c r="E328" i="1"/>
  <c r="C351" i="1"/>
  <c r="E351" i="1"/>
  <c r="E60" i="1"/>
  <c r="I60" i="1"/>
  <c r="C206" i="1"/>
  <c r="E206" i="1"/>
  <c r="I206" i="1"/>
  <c r="C218" i="1"/>
  <c r="H218" i="1"/>
  <c r="I268" i="1"/>
  <c r="C268" i="1"/>
  <c r="E901" i="1"/>
  <c r="D901" i="1" s="1"/>
  <c r="F901" i="1"/>
  <c r="C901" i="1"/>
  <c r="E795" i="1"/>
  <c r="D795" i="1"/>
  <c r="C795" i="1"/>
  <c r="H968" i="1"/>
  <c r="F968" i="1"/>
  <c r="C903" i="1"/>
  <c r="I903" i="1"/>
  <c r="H903" i="1"/>
  <c r="F903" i="1"/>
  <c r="E972" i="1"/>
  <c r="D972" i="1" s="1"/>
  <c r="I972" i="1"/>
  <c r="I987" i="1"/>
  <c r="F987" i="1"/>
  <c r="C987" i="1"/>
  <c r="I814" i="1"/>
  <c r="E814" i="1"/>
  <c r="C904" i="1"/>
  <c r="E904" i="1"/>
  <c r="D904" i="1" s="1"/>
  <c r="I778" i="1"/>
  <c r="E778" i="1"/>
  <c r="I989" i="1"/>
  <c r="F989" i="1"/>
  <c r="C907" i="1"/>
  <c r="F907" i="1"/>
  <c r="I907" i="1"/>
  <c r="H907" i="1"/>
  <c r="E798" i="1"/>
  <c r="D798" i="1" s="1"/>
  <c r="F798" i="1"/>
  <c r="F888" i="1"/>
  <c r="H888" i="1"/>
  <c r="I888" i="1"/>
  <c r="E888" i="1"/>
  <c r="D888" i="1" s="1"/>
  <c r="E929" i="1"/>
  <c r="D929" i="1"/>
  <c r="C929" i="1"/>
  <c r="I823" i="1"/>
  <c r="H823" i="1"/>
  <c r="C812" i="1"/>
  <c r="F812" i="1"/>
  <c r="E878" i="1"/>
  <c r="H878" i="1"/>
  <c r="C878" i="1"/>
  <c r="C712" i="1"/>
  <c r="I753" i="1"/>
  <c r="H753" i="1"/>
  <c r="D753" i="1"/>
  <c r="C753" i="1"/>
  <c r="H906" i="1"/>
  <c r="E906" i="1"/>
  <c r="D906" i="1" s="1"/>
  <c r="I906" i="1"/>
  <c r="E837" i="1"/>
  <c r="D837" i="1" s="1"/>
  <c r="C837" i="1"/>
  <c r="I837" i="1"/>
  <c r="H711" i="1"/>
  <c r="I711" i="1"/>
  <c r="D711" i="1"/>
  <c r="F711" i="1"/>
  <c r="I559" i="1"/>
  <c r="E559" i="1"/>
  <c r="C559" i="1"/>
  <c r="I945" i="1"/>
  <c r="H945" i="1"/>
  <c r="C945" i="1"/>
  <c r="E945" i="1"/>
  <c r="F945" i="1"/>
  <c r="I839" i="1"/>
  <c r="H839" i="1"/>
  <c r="I844" i="1"/>
  <c r="E844" i="1"/>
  <c r="I883" i="1"/>
  <c r="F883" i="1"/>
  <c r="E883" i="1"/>
  <c r="H883" i="1"/>
  <c r="E757" i="1"/>
  <c r="D757" i="1" s="1"/>
  <c r="I757" i="1"/>
  <c r="C631" i="1"/>
  <c r="E631" i="1"/>
  <c r="D631" i="1" s="1"/>
  <c r="E727" i="1"/>
  <c r="H727" i="1"/>
  <c r="C632" i="1"/>
  <c r="E632" i="1"/>
  <c r="H632" i="1"/>
  <c r="E746" i="1"/>
  <c r="D746" i="1" s="1"/>
  <c r="I746" i="1"/>
  <c r="H957" i="1"/>
  <c r="C902" i="1"/>
  <c r="C851" i="1"/>
  <c r="H851" i="1"/>
  <c r="D851" i="1"/>
  <c r="E704" i="1"/>
  <c r="D704" i="1" s="1"/>
  <c r="I704" i="1"/>
  <c r="F704" i="1"/>
  <c r="H704" i="1"/>
  <c r="C704" i="1"/>
  <c r="C980" i="1"/>
  <c r="E980" i="1"/>
  <c r="D980" i="1" s="1"/>
  <c r="H980" i="1"/>
  <c r="I980" i="1"/>
  <c r="I923" i="1"/>
  <c r="H923" i="1"/>
  <c r="H673" i="1"/>
  <c r="I576" i="1"/>
  <c r="C576" i="1"/>
  <c r="E576" i="1"/>
  <c r="E650" i="1"/>
  <c r="C650" i="1"/>
  <c r="I650" i="1"/>
  <c r="E861" i="1"/>
  <c r="D861" i="1" s="1"/>
  <c r="C861" i="1"/>
  <c r="C942" i="1"/>
  <c r="I942" i="1"/>
  <c r="H609" i="1"/>
  <c r="C609" i="1"/>
  <c r="C967" i="1"/>
  <c r="F967" i="1"/>
  <c r="E967" i="1"/>
  <c r="D967" i="1" s="1"/>
  <c r="C533" i="1"/>
  <c r="H573" i="1"/>
  <c r="I573" i="1"/>
  <c r="I926" i="1"/>
  <c r="C926" i="1"/>
  <c r="F926" i="1"/>
  <c r="E593" i="1"/>
  <c r="I593" i="1"/>
  <c r="H593" i="1"/>
  <c r="C951" i="1"/>
  <c r="I951" i="1"/>
  <c r="H653" i="1"/>
  <c r="I653" i="1"/>
  <c r="E665" i="1"/>
  <c r="H665" i="1"/>
  <c r="C665" i="1"/>
  <c r="C528" i="1"/>
  <c r="E528" i="1"/>
  <c r="H528" i="1"/>
  <c r="H767" i="1"/>
  <c r="E767" i="1"/>
  <c r="I767" i="1"/>
  <c r="C724" i="1"/>
  <c r="E724" i="1"/>
  <c r="D724" i="1" s="1"/>
  <c r="C745" i="1"/>
  <c r="E745" i="1"/>
  <c r="E786" i="1"/>
  <c r="C786" i="1"/>
  <c r="H786" i="1"/>
  <c r="D852" i="1"/>
  <c r="I852" i="1"/>
  <c r="H852" i="1"/>
  <c r="C611" i="1"/>
  <c r="H796" i="1"/>
  <c r="E796" i="1"/>
  <c r="D796" i="1" s="1"/>
  <c r="I796" i="1"/>
  <c r="I941" i="1"/>
  <c r="H941" i="1"/>
  <c r="E941" i="1"/>
  <c r="H835" i="1"/>
  <c r="C835" i="1"/>
  <c r="F835" i="1"/>
  <c r="I835" i="1"/>
  <c r="E726" i="1"/>
  <c r="I726" i="1"/>
  <c r="H975" i="1"/>
  <c r="I975" i="1"/>
  <c r="F975" i="1"/>
  <c r="E866" i="1"/>
  <c r="D866" i="1" s="1"/>
  <c r="H932" i="1"/>
  <c r="C932" i="1"/>
  <c r="F932" i="1"/>
  <c r="E932" i="1"/>
  <c r="D932" i="1" s="1"/>
  <c r="I506" i="1"/>
  <c r="C506" i="1"/>
  <c r="E506" i="1"/>
  <c r="I741" i="1"/>
  <c r="H741" i="1"/>
  <c r="E741" i="1"/>
  <c r="D741" i="1" s="1"/>
  <c r="H615" i="1"/>
  <c r="E615" i="1"/>
  <c r="D615" i="1" s="1"/>
  <c r="C615" i="1"/>
  <c r="I615" i="1"/>
  <c r="H705" i="1"/>
  <c r="C705" i="1"/>
  <c r="C714" i="1"/>
  <c r="H714" i="1"/>
  <c r="E714" i="1"/>
  <c r="D714" i="1" s="1"/>
  <c r="F925" i="1"/>
  <c r="I925" i="1"/>
  <c r="E981" i="1"/>
  <c r="C981" i="1"/>
  <c r="C875" i="1"/>
  <c r="H875" i="1"/>
  <c r="E875" i="1"/>
  <c r="D875" i="1" s="1"/>
  <c r="E984" i="1"/>
  <c r="H984" i="1"/>
  <c r="D984" i="1"/>
  <c r="C919" i="1"/>
  <c r="E919" i="1"/>
  <c r="I919" i="1"/>
  <c r="D919" i="1"/>
  <c r="H919" i="1"/>
  <c r="I574" i="1"/>
  <c r="H574" i="1"/>
  <c r="C574" i="1"/>
  <c r="H742" i="1"/>
  <c r="F742" i="1"/>
  <c r="E742" i="1"/>
  <c r="D742" i="1" s="1"/>
  <c r="I742" i="1"/>
  <c r="I800" i="1"/>
  <c r="D800" i="1"/>
  <c r="H800" i="1"/>
  <c r="C841" i="1"/>
  <c r="I841" i="1"/>
  <c r="H841" i="1"/>
  <c r="E841" i="1"/>
  <c r="D841" i="1" s="1"/>
  <c r="E715" i="1"/>
  <c r="D715" i="1"/>
  <c r="E948" i="1"/>
  <c r="D948" i="1" s="1"/>
  <c r="C948" i="1"/>
  <c r="F948" i="1"/>
  <c r="E707" i="1"/>
  <c r="D707" i="1" s="1"/>
  <c r="C707" i="1"/>
  <c r="I707" i="1"/>
  <c r="E751" i="1"/>
  <c r="I751" i="1"/>
  <c r="E931" i="1"/>
  <c r="C931" i="1"/>
  <c r="D822" i="1"/>
  <c r="C822" i="1"/>
  <c r="F822" i="1"/>
  <c r="I880" i="1"/>
  <c r="C880" i="1"/>
  <c r="I921" i="1"/>
  <c r="F921" i="1"/>
  <c r="E921" i="1"/>
  <c r="I815" i="1"/>
  <c r="C706" i="1"/>
  <c r="I706" i="1"/>
  <c r="H772" i="1"/>
  <c r="E187" i="1"/>
  <c r="I187" i="1"/>
  <c r="D187" i="1"/>
  <c r="H137" i="1"/>
  <c r="I137" i="1"/>
  <c r="C137" i="1"/>
  <c r="I398" i="1"/>
  <c r="E460" i="1"/>
  <c r="C460" i="1"/>
  <c r="F389" i="1"/>
  <c r="C389" i="1"/>
  <c r="E389" i="1"/>
  <c r="D389" i="1" s="1"/>
  <c r="I110" i="1"/>
  <c r="E110" i="1"/>
  <c r="I123" i="1"/>
  <c r="H264" i="1"/>
  <c r="C264" i="1"/>
  <c r="I264" i="1"/>
  <c r="C157" i="1"/>
  <c r="E157" i="1"/>
  <c r="I379" i="1"/>
  <c r="H379" i="1"/>
  <c r="C191" i="1"/>
  <c r="H191" i="1"/>
  <c r="I191" i="1"/>
  <c r="I843" i="1"/>
  <c r="E843" i="1"/>
  <c r="E734" i="1"/>
  <c r="I734" i="1"/>
  <c r="H734" i="1"/>
  <c r="D824" i="1"/>
  <c r="I824" i="1"/>
  <c r="C824" i="1"/>
  <c r="F865" i="1"/>
  <c r="H865" i="1"/>
  <c r="E865" i="1"/>
  <c r="D865" i="1" s="1"/>
  <c r="E731" i="1"/>
  <c r="D731" i="1" s="1"/>
  <c r="H731" i="1"/>
  <c r="C731" i="1"/>
  <c r="H684" i="1"/>
  <c r="E684" i="1"/>
  <c r="D684" i="1" s="1"/>
  <c r="I684" i="1"/>
  <c r="C703" i="1"/>
  <c r="E703" i="1"/>
  <c r="D703" i="1" s="1"/>
  <c r="F743" i="1"/>
  <c r="C743" i="1"/>
  <c r="E743" i="1"/>
  <c r="D743" i="1" s="1"/>
  <c r="D640" i="1"/>
  <c r="H640" i="1"/>
  <c r="F640" i="1"/>
  <c r="C640" i="1"/>
  <c r="D978" i="1"/>
  <c r="C978" i="1"/>
  <c r="I788" i="1"/>
  <c r="F788" i="1"/>
  <c r="H788" i="1"/>
  <c r="I954" i="1"/>
  <c r="H954" i="1"/>
  <c r="E954" i="1"/>
  <c r="D954" i="1" s="1"/>
  <c r="F988" i="1"/>
  <c r="C988" i="1"/>
  <c r="H557" i="1"/>
  <c r="I557" i="1"/>
  <c r="F557" i="1"/>
  <c r="E557" i="1"/>
  <c r="E918" i="1"/>
  <c r="I918" i="1"/>
  <c r="C918" i="1"/>
  <c r="C976" i="1"/>
  <c r="F976" i="1"/>
  <c r="C911" i="1"/>
  <c r="I911" i="1"/>
  <c r="C709" i="1"/>
  <c r="H709" i="1"/>
  <c r="E709" i="1"/>
  <c r="D709" i="1" s="1"/>
  <c r="H612" i="1"/>
  <c r="C612" i="1"/>
  <c r="E612" i="1"/>
  <c r="D612" i="1" s="1"/>
  <c r="F612" i="1"/>
  <c r="C805" i="1"/>
  <c r="E805" i="1"/>
  <c r="D805" i="1" s="1"/>
  <c r="I805" i="1"/>
  <c r="F679" i="1"/>
  <c r="I679" i="1"/>
  <c r="H680" i="1"/>
  <c r="E680" i="1"/>
  <c r="D680" i="1" s="1"/>
  <c r="E721" i="1"/>
  <c r="C721" i="1"/>
  <c r="H842" i="1"/>
  <c r="E842" i="1"/>
  <c r="D842" i="1" s="1"/>
  <c r="D939" i="1"/>
  <c r="I939" i="1"/>
  <c r="I830" i="1"/>
  <c r="F830" i="1"/>
  <c r="H830" i="1"/>
  <c r="D792" i="1"/>
  <c r="C792" i="1"/>
  <c r="H792" i="1"/>
  <c r="I833" i="1"/>
  <c r="E833" i="1"/>
  <c r="D833" i="1" s="1"/>
  <c r="C833" i="1"/>
  <c r="E659" i="1"/>
  <c r="C659" i="1"/>
  <c r="H659" i="1"/>
  <c r="H620" i="1"/>
  <c r="E620" i="1"/>
  <c r="D620" i="1" s="1"/>
  <c r="F806" i="1"/>
  <c r="I864" i="1"/>
  <c r="C864" i="1"/>
  <c r="F905" i="1"/>
  <c r="C905" i="1"/>
  <c r="I690" i="1"/>
  <c r="E690" i="1"/>
  <c r="H690" i="1"/>
  <c r="C690" i="1"/>
  <c r="E756" i="1"/>
  <c r="C756" i="1"/>
  <c r="F756" i="1"/>
  <c r="I922" i="1"/>
  <c r="F922" i="1"/>
  <c r="H956" i="1"/>
  <c r="F956" i="1"/>
  <c r="C995" i="1"/>
  <c r="E995" i="1"/>
  <c r="D995" i="1" s="1"/>
  <c r="I886" i="1"/>
  <c r="E886" i="1"/>
  <c r="C886" i="1"/>
  <c r="I688" i="1"/>
  <c r="E688" i="1"/>
  <c r="D688" i="1"/>
  <c r="I729" i="1"/>
  <c r="E729" i="1"/>
  <c r="D729" i="1" s="1"/>
  <c r="C603" i="1"/>
  <c r="I603" i="1"/>
  <c r="H603" i="1"/>
  <c r="I677" i="1"/>
  <c r="H677" i="1"/>
  <c r="E677" i="1"/>
  <c r="D677" i="1" s="1"/>
  <c r="H524" i="1"/>
  <c r="C524" i="1"/>
  <c r="E279" i="1"/>
  <c r="D279" i="1" s="1"/>
  <c r="E468" i="1"/>
  <c r="I468" i="1"/>
  <c r="C468" i="1"/>
  <c r="I109" i="1"/>
  <c r="E109" i="1"/>
  <c r="C109" i="1"/>
  <c r="I493" i="1"/>
  <c r="E493" i="1"/>
  <c r="E212" i="1"/>
  <c r="D212" i="1" s="1"/>
  <c r="E211" i="1"/>
  <c r="I211" i="1"/>
  <c r="E315" i="1"/>
  <c r="H315" i="1"/>
  <c r="I250" i="1"/>
  <c r="E250" i="1"/>
  <c r="D250" i="1" s="1"/>
  <c r="H250" i="1"/>
  <c r="F242" i="1"/>
  <c r="C102" i="1"/>
  <c r="H102" i="1"/>
  <c r="C190" i="1"/>
  <c r="I190" i="1"/>
  <c r="H190" i="1"/>
  <c r="I434" i="1"/>
  <c r="H481" i="1"/>
  <c r="C481" i="1"/>
  <c r="F337" i="1"/>
  <c r="I337" i="1"/>
  <c r="E10" i="1"/>
  <c r="D10" i="1"/>
  <c r="C494" i="1"/>
  <c r="C349" i="1"/>
  <c r="D349" i="1"/>
  <c r="C78" i="1"/>
  <c r="H78" i="1"/>
  <c r="E78" i="1"/>
  <c r="I78" i="1"/>
  <c r="H204" i="1"/>
  <c r="I204" i="1"/>
  <c r="D204" i="1"/>
  <c r="C204" i="1"/>
  <c r="I485" i="1"/>
  <c r="E485" i="1"/>
  <c r="D485" i="1" s="1"/>
  <c r="C485" i="1"/>
  <c r="I924" i="1"/>
  <c r="E963" i="1"/>
  <c r="C963" i="1"/>
  <c r="I854" i="1"/>
  <c r="E854" i="1"/>
  <c r="D854" i="1" s="1"/>
  <c r="H854" i="1"/>
  <c r="I912" i="1"/>
  <c r="E912" i="1"/>
  <c r="D912" i="1"/>
  <c r="H953" i="1"/>
  <c r="C953" i="1"/>
  <c r="E953" i="1"/>
  <c r="I953" i="1"/>
  <c r="D847" i="1"/>
  <c r="C847" i="1"/>
  <c r="E738" i="1"/>
  <c r="D738" i="1" s="1"/>
  <c r="C738" i="1"/>
  <c r="F738" i="1"/>
  <c r="H738" i="1"/>
  <c r="H555" i="1"/>
  <c r="C555" i="1"/>
  <c r="F910" i="1"/>
  <c r="H910" i="1"/>
  <c r="C910" i="1"/>
  <c r="E910" i="1"/>
  <c r="E1000" i="1"/>
  <c r="F1000" i="1"/>
  <c r="I1000" i="1"/>
  <c r="I935" i="1"/>
  <c r="E935" i="1"/>
  <c r="F935" i="1"/>
  <c r="E621" i="1"/>
  <c r="I853" i="1"/>
  <c r="E739" i="1"/>
  <c r="C739" i="1"/>
  <c r="C689" i="1"/>
  <c r="H689" i="1"/>
  <c r="I689" i="1"/>
  <c r="I600" i="1"/>
  <c r="C600" i="1"/>
  <c r="H682" i="1"/>
  <c r="E682" i="1"/>
  <c r="F893" i="1"/>
  <c r="C893" i="1"/>
  <c r="E893" i="1"/>
  <c r="C928" i="1"/>
  <c r="I928" i="1"/>
  <c r="E928" i="1"/>
  <c r="D928" i="1" s="1"/>
  <c r="E969" i="1"/>
  <c r="F969" i="1"/>
  <c r="D863" i="1"/>
  <c r="F863" i="1"/>
  <c r="H863" i="1"/>
  <c r="C754" i="1"/>
  <c r="E754" i="1"/>
  <c r="H754" i="1"/>
  <c r="E820" i="1"/>
  <c r="D820" i="1" s="1"/>
  <c r="F820" i="1"/>
  <c r="C986" i="1"/>
  <c r="H986" i="1"/>
  <c r="E605" i="1"/>
  <c r="D605" i="1" s="1"/>
  <c r="C605" i="1"/>
  <c r="H605" i="1"/>
  <c r="E558" i="1"/>
  <c r="I558" i="1"/>
  <c r="H558" i="1"/>
  <c r="H950" i="1"/>
  <c r="I950" i="1"/>
  <c r="F950" i="1"/>
  <c r="C577" i="1"/>
  <c r="I577" i="1"/>
  <c r="I943" i="1"/>
  <c r="D834" i="1"/>
  <c r="C834" i="1"/>
  <c r="I834" i="1"/>
  <c r="I900" i="1"/>
  <c r="E900" i="1"/>
  <c r="H900" i="1"/>
  <c r="C900" i="1"/>
  <c r="E158" i="1"/>
  <c r="H115" i="1"/>
  <c r="C115" i="1"/>
  <c r="E362" i="1"/>
  <c r="C362" i="1"/>
  <c r="I8" i="1"/>
  <c r="C286" i="1"/>
  <c r="H286" i="1"/>
  <c r="E136" i="1"/>
  <c r="D136" i="1"/>
  <c r="I136" i="1"/>
  <c r="C291" i="1"/>
  <c r="E291" i="1"/>
  <c r="I291" i="1"/>
  <c r="H291" i="1"/>
  <c r="I282" i="1"/>
  <c r="C282" i="1"/>
  <c r="H117" i="1"/>
  <c r="C415" i="1"/>
  <c r="I415" i="1"/>
  <c r="E821" i="1"/>
  <c r="C821" i="1"/>
  <c r="I695" i="1"/>
  <c r="E695" i="1"/>
  <c r="D695" i="1" s="1"/>
  <c r="I606" i="1"/>
  <c r="I696" i="1"/>
  <c r="F696" i="1"/>
  <c r="D737" i="1"/>
  <c r="F737" i="1"/>
  <c r="H874" i="1"/>
  <c r="F874" i="1"/>
  <c r="H966" i="1"/>
  <c r="I601" i="1"/>
  <c r="E959" i="1"/>
  <c r="I959" i="1"/>
  <c r="C959" i="1"/>
  <c r="H959" i="1"/>
  <c r="F850" i="1"/>
  <c r="E850" i="1"/>
  <c r="D850" i="1" s="1"/>
  <c r="F916" i="1"/>
  <c r="E916" i="1"/>
  <c r="D916" i="1" s="1"/>
  <c r="H916" i="1"/>
  <c r="H675" i="1"/>
  <c r="I675" i="1"/>
  <c r="D701" i="1"/>
  <c r="H701" i="1"/>
  <c r="I701" i="1"/>
  <c r="C701" i="1"/>
  <c r="C604" i="1"/>
  <c r="E604" i="1"/>
  <c r="I604" i="1"/>
  <c r="D749" i="1"/>
  <c r="C749" i="1"/>
  <c r="I749" i="1"/>
  <c r="H681" i="1"/>
  <c r="F681" i="1"/>
  <c r="E681" i="1"/>
  <c r="I592" i="1"/>
  <c r="H592" i="1"/>
  <c r="E592" i="1"/>
  <c r="D930" i="1"/>
  <c r="H930" i="1"/>
  <c r="I930" i="1"/>
  <c r="C996" i="1"/>
  <c r="I549" i="1"/>
  <c r="C549" i="1"/>
  <c r="D974" i="1"/>
  <c r="I974" i="1"/>
  <c r="C974" i="1"/>
  <c r="E641" i="1"/>
  <c r="I999" i="1"/>
  <c r="C999" i="1"/>
  <c r="H999" i="1"/>
  <c r="E586" i="1"/>
  <c r="C586" i="1"/>
  <c r="H586" i="1"/>
  <c r="F797" i="1"/>
  <c r="E797" i="1"/>
  <c r="D797" i="1" s="1"/>
  <c r="C797" i="1"/>
  <c r="F917" i="1"/>
  <c r="H917" i="1"/>
  <c r="I811" i="1"/>
  <c r="H811" i="1"/>
  <c r="C702" i="1"/>
  <c r="C664" i="1"/>
  <c r="I664" i="1"/>
  <c r="E664" i="1"/>
  <c r="I810" i="1"/>
  <c r="F810" i="1"/>
  <c r="E934" i="1"/>
  <c r="I992" i="1"/>
  <c r="H992" i="1"/>
  <c r="E992" i="1"/>
  <c r="F992" i="1"/>
  <c r="I927" i="1"/>
  <c r="F927" i="1"/>
  <c r="E927" i="1"/>
  <c r="C927" i="1"/>
  <c r="C818" i="1"/>
  <c r="F818" i="1"/>
  <c r="I884" i="1"/>
  <c r="F884" i="1"/>
  <c r="H884" i="1"/>
  <c r="C643" i="1"/>
  <c r="H643" i="1"/>
  <c r="I643" i="1"/>
  <c r="H669" i="1"/>
  <c r="E669" i="1"/>
  <c r="F669" i="1"/>
  <c r="H541" i="1"/>
  <c r="E541" i="1"/>
  <c r="I541" i="1"/>
  <c r="C717" i="1"/>
  <c r="F717" i="1"/>
  <c r="I591" i="1"/>
  <c r="E591" i="1"/>
  <c r="H591" i="1"/>
  <c r="C591" i="1"/>
  <c r="I960" i="1"/>
  <c r="F960" i="1"/>
  <c r="F914" i="1"/>
  <c r="C914" i="1"/>
  <c r="H914" i="1"/>
  <c r="C759" i="1"/>
  <c r="C773" i="1"/>
  <c r="H773" i="1"/>
  <c r="H750" i="1"/>
  <c r="E750" i="1"/>
  <c r="D750" i="1" s="1"/>
  <c r="D840" i="1"/>
  <c r="H840" i="1"/>
  <c r="E881" i="1"/>
  <c r="D881" i="1" s="1"/>
  <c r="I881" i="1"/>
  <c r="E775" i="1"/>
  <c r="D775" i="1"/>
  <c r="H716" i="1"/>
  <c r="C716" i="1"/>
  <c r="E965" i="1"/>
  <c r="D965" i="1"/>
  <c r="E859" i="1"/>
  <c r="D859" i="1" s="1"/>
  <c r="F859" i="1"/>
  <c r="H859" i="1"/>
  <c r="E686" i="1"/>
  <c r="D686" i="1" s="1"/>
  <c r="I776" i="1"/>
  <c r="E776" i="1"/>
  <c r="F776" i="1"/>
  <c r="C817" i="1"/>
  <c r="D685" i="1"/>
  <c r="H685" i="1"/>
  <c r="E733" i="1"/>
  <c r="D733" i="1" s="1"/>
  <c r="I885" i="1"/>
  <c r="H885" i="1"/>
  <c r="E885" i="1"/>
  <c r="D885" i="1" s="1"/>
  <c r="F885" i="1"/>
  <c r="H779" i="1"/>
  <c r="C779" i="1"/>
  <c r="D670" i="1"/>
  <c r="H670" i="1"/>
  <c r="C670" i="1"/>
  <c r="F670" i="1"/>
  <c r="E760" i="1"/>
  <c r="D760" i="1" s="1"/>
  <c r="I760" i="1"/>
  <c r="C801" i="1"/>
  <c r="F801" i="1"/>
  <c r="E801" i="1"/>
  <c r="D801" i="1" s="1"/>
  <c r="I801" i="1"/>
  <c r="I595" i="1"/>
  <c r="C540" i="1"/>
  <c r="H540" i="1"/>
  <c r="E540" i="1"/>
  <c r="D540" i="1" s="1"/>
  <c r="H774" i="1"/>
  <c r="C832" i="1"/>
  <c r="H832" i="1"/>
  <c r="E832" i="1"/>
  <c r="D832" i="1" s="1"/>
  <c r="I873" i="1"/>
  <c r="E873" i="1"/>
  <c r="I658" i="1"/>
  <c r="C658" i="1"/>
  <c r="E658" i="1"/>
  <c r="E890" i="1"/>
  <c r="I890" i="1"/>
  <c r="F890" i="1"/>
  <c r="E895" i="1"/>
  <c r="D895" i="1" s="1"/>
  <c r="F895" i="1"/>
  <c r="C693" i="1"/>
  <c r="I563" i="1"/>
  <c r="E563" i="1"/>
  <c r="E762" i="1"/>
  <c r="D762" i="1"/>
  <c r="H762" i="1"/>
  <c r="C522" i="1"/>
  <c r="E522" i="1"/>
  <c r="D982" i="1"/>
  <c r="C982" i="1"/>
  <c r="H982" i="1"/>
  <c r="I982" i="1"/>
  <c r="H784" i="1"/>
  <c r="E825" i="1"/>
  <c r="I825" i="1"/>
  <c r="C825" i="1"/>
  <c r="E699" i="1"/>
  <c r="I699" i="1"/>
  <c r="H699" i="1"/>
  <c r="C699" i="1"/>
  <c r="E610" i="1"/>
  <c r="H610" i="1"/>
  <c r="E676" i="1"/>
  <c r="H676" i="1"/>
  <c r="C676" i="1"/>
  <c r="H997" i="1"/>
  <c r="F997" i="1"/>
  <c r="E997" i="1"/>
  <c r="H891" i="1"/>
  <c r="I891" i="1"/>
  <c r="E782" i="1"/>
  <c r="C782" i="1"/>
  <c r="H782" i="1"/>
  <c r="H872" i="1"/>
  <c r="E872" i="1"/>
  <c r="F872" i="1"/>
  <c r="E913" i="1"/>
  <c r="D913" i="1" s="1"/>
  <c r="H913" i="1"/>
  <c r="C913" i="1"/>
  <c r="E807" i="1"/>
  <c r="D807" i="1"/>
  <c r="I807" i="1"/>
  <c r="E780" i="1"/>
  <c r="H819" i="1"/>
  <c r="C725" i="1"/>
  <c r="E725" i="1"/>
  <c r="H725" i="1"/>
  <c r="E894" i="1"/>
  <c r="F894" i="1"/>
  <c r="I894" i="1"/>
  <c r="D894" i="1"/>
  <c r="H894" i="1"/>
  <c r="H728" i="1"/>
  <c r="C728" i="1"/>
  <c r="E728" i="1"/>
  <c r="D728" i="1" s="1"/>
  <c r="F938" i="1"/>
  <c r="E938" i="1"/>
  <c r="D938" i="1" s="1"/>
  <c r="C556" i="1"/>
  <c r="H556" i="1"/>
  <c r="F998" i="1"/>
  <c r="C998" i="1"/>
  <c r="H991" i="1"/>
  <c r="C991" i="1"/>
  <c r="F991" i="1"/>
  <c r="I991" i="1"/>
  <c r="F882" i="1"/>
  <c r="I882" i="1"/>
  <c r="I692" i="1"/>
  <c r="C692" i="1"/>
  <c r="H858" i="1"/>
  <c r="C858" i="1"/>
  <c r="D858" i="1"/>
  <c r="I858" i="1"/>
  <c r="I892" i="1"/>
  <c r="C892" i="1"/>
  <c r="E781" i="1"/>
  <c r="D781" i="1" s="1"/>
  <c r="I781" i="1"/>
  <c r="C655" i="1"/>
  <c r="H713" i="1"/>
  <c r="I713" i="1"/>
  <c r="C713" i="1"/>
  <c r="E713" i="1"/>
  <c r="E624" i="1"/>
  <c r="H624" i="1"/>
  <c r="F962" i="1"/>
  <c r="H962" i="1"/>
  <c r="E962" i="1"/>
  <c r="D962" i="1" s="1"/>
  <c r="I613" i="1"/>
  <c r="H523" i="1"/>
  <c r="H63" i="1"/>
  <c r="I475" i="1"/>
  <c r="H475" i="1"/>
  <c r="E475" i="1"/>
  <c r="D475" i="1" s="1"/>
  <c r="I469" i="1"/>
  <c r="H122" i="1"/>
  <c r="C122" i="1"/>
  <c r="I122" i="1"/>
  <c r="C257" i="1"/>
  <c r="E257" i="1"/>
  <c r="D257" i="1" s="1"/>
  <c r="H257" i="1"/>
  <c r="I257" i="1"/>
  <c r="I189" i="1"/>
  <c r="E189" i="1"/>
  <c r="D189" i="1" s="1"/>
  <c r="H41" i="1"/>
  <c r="I41" i="1"/>
  <c r="C390" i="1"/>
  <c r="C477" i="1"/>
  <c r="I477" i="1"/>
  <c r="H477" i="1"/>
  <c r="C116" i="1"/>
  <c r="E116" i="1"/>
  <c r="D116" i="1" s="1"/>
  <c r="I116" i="1"/>
  <c r="F116" i="1"/>
  <c r="I755" i="1"/>
  <c r="H755" i="1"/>
  <c r="E755" i="1"/>
  <c r="H990" i="1"/>
  <c r="F990" i="1"/>
  <c r="C990" i="1"/>
  <c r="I657" i="1"/>
  <c r="E657" i="1"/>
  <c r="E829" i="1"/>
  <c r="D829" i="1" s="1"/>
  <c r="H829" i="1"/>
  <c r="C829" i="1"/>
  <c r="E838" i="1"/>
  <c r="H838" i="1"/>
  <c r="I896" i="1"/>
  <c r="H896" i="1"/>
  <c r="E896" i="1"/>
  <c r="D896" i="1" s="1"/>
  <c r="C937" i="1"/>
  <c r="I831" i="1"/>
  <c r="E831" i="1"/>
  <c r="F831" i="1"/>
  <c r="H831" i="1"/>
  <c r="C722" i="1"/>
  <c r="I722" i="1"/>
  <c r="D527" i="1"/>
  <c r="H527" i="1"/>
  <c r="E698" i="1"/>
  <c r="D698" i="1" s="1"/>
  <c r="I732" i="1"/>
  <c r="E732" i="1"/>
  <c r="D732" i="1" s="1"/>
  <c r="F877" i="1"/>
  <c r="I877" i="1"/>
  <c r="I771" i="1"/>
  <c r="F771" i="1"/>
  <c r="E771" i="1"/>
  <c r="D771" i="1" s="1"/>
  <c r="H771" i="1"/>
  <c r="E662" i="1"/>
  <c r="D662" i="1" s="1"/>
  <c r="E720" i="1"/>
  <c r="H720" i="1"/>
  <c r="I720" i="1"/>
  <c r="E761" i="1"/>
  <c r="D761" i="1" s="1"/>
  <c r="F802" i="1"/>
  <c r="I802" i="1"/>
  <c r="C802" i="1"/>
  <c r="D868" i="1"/>
  <c r="I868" i="1"/>
  <c r="I955" i="1"/>
  <c r="C955" i="1"/>
  <c r="E955" i="1"/>
  <c r="C846" i="1"/>
  <c r="I846" i="1"/>
  <c r="F846" i="1"/>
  <c r="H846" i="1"/>
  <c r="H936" i="1"/>
  <c r="E936" i="1"/>
  <c r="D936" i="1"/>
  <c r="C977" i="1"/>
  <c r="I977" i="1"/>
  <c r="F871" i="1"/>
  <c r="C871" i="1"/>
  <c r="H908" i="1"/>
  <c r="F908" i="1"/>
  <c r="C908" i="1"/>
  <c r="F947" i="1"/>
  <c r="C947" i="1"/>
  <c r="D947" i="1"/>
  <c r="H947" i="1"/>
  <c r="I947" i="1"/>
  <c r="C789" i="1"/>
  <c r="I789" i="1"/>
  <c r="H789" i="1"/>
  <c r="E789" i="1"/>
  <c r="E663" i="1"/>
  <c r="I663" i="1"/>
  <c r="E627" i="2"/>
  <c r="E625" i="1"/>
  <c r="I625" i="1"/>
  <c r="C983" i="1"/>
  <c r="E719" i="1"/>
  <c r="C719" i="1"/>
  <c r="C765" i="1"/>
  <c r="H765" i="1"/>
  <c r="D697" i="1"/>
  <c r="H697" i="1"/>
  <c r="H608" i="1"/>
  <c r="C608" i="1"/>
  <c r="C946" i="1"/>
  <c r="D597" i="1"/>
  <c r="C597" i="1"/>
  <c r="I597" i="1"/>
  <c r="C562" i="1"/>
  <c r="H562" i="1"/>
  <c r="E562" i="1"/>
  <c r="D562" i="1" s="1"/>
  <c r="F562" i="1"/>
  <c r="I666" i="1"/>
  <c r="C666" i="1"/>
  <c r="H666" i="1"/>
  <c r="E700" i="1"/>
  <c r="D700" i="1" s="1"/>
  <c r="I700" i="1"/>
  <c r="E845" i="1"/>
  <c r="D845" i="1" s="1"/>
  <c r="F845" i="1"/>
  <c r="C723" i="1"/>
  <c r="I723" i="1"/>
  <c r="E723" i="1"/>
  <c r="D723" i="1" s="1"/>
  <c r="H723" i="1"/>
  <c r="H944" i="1"/>
  <c r="C944" i="1"/>
  <c r="E985" i="1"/>
  <c r="E879" i="1"/>
  <c r="F879" i="1"/>
  <c r="C879" i="1"/>
  <c r="I770" i="1"/>
  <c r="E770" i="1"/>
  <c r="C770" i="1"/>
  <c r="E836" i="1"/>
  <c r="C836" i="1"/>
  <c r="H836" i="1"/>
  <c r="E192" i="1"/>
  <c r="H192" i="1"/>
  <c r="C192" i="1"/>
  <c r="I192" i="1"/>
  <c r="C277" i="1"/>
  <c r="H7" i="1"/>
  <c r="H363" i="1"/>
  <c r="E363" i="1"/>
  <c r="C482" i="1"/>
  <c r="I482" i="1"/>
  <c r="E482" i="1"/>
  <c r="H484" i="1"/>
  <c r="E484" i="1"/>
  <c r="C484" i="1"/>
  <c r="E380" i="1"/>
  <c r="C380" i="1"/>
  <c r="C486" i="1"/>
  <c r="H486" i="1"/>
  <c r="I486" i="1"/>
  <c r="H448" i="1"/>
  <c r="H437" i="1"/>
  <c r="I437" i="1"/>
  <c r="C47" i="1"/>
  <c r="I47" i="1"/>
  <c r="I432" i="1"/>
  <c r="C432" i="1"/>
  <c r="H432" i="1"/>
  <c r="C338" i="1"/>
  <c r="H338" i="1"/>
  <c r="E338" i="1"/>
  <c r="C82" i="1"/>
  <c r="E82" i="1"/>
  <c r="I82" i="1"/>
  <c r="E297" i="1"/>
  <c r="C297" i="1"/>
  <c r="I278" i="1"/>
  <c r="C383" i="1"/>
  <c r="H383" i="1"/>
  <c r="I383" i="1"/>
  <c r="C476" i="1"/>
  <c r="F476" i="1"/>
  <c r="I476" i="1"/>
  <c r="H476" i="1"/>
  <c r="E79" i="1"/>
  <c r="C79" i="1"/>
  <c r="I79" i="1"/>
  <c r="H94" i="1"/>
  <c r="I94" i="1"/>
  <c r="H13" i="1"/>
  <c r="H668" i="1"/>
  <c r="I668" i="1"/>
  <c r="C668" i="1"/>
  <c r="C813" i="1"/>
  <c r="F687" i="1"/>
  <c r="H687" i="1"/>
  <c r="C687" i="1"/>
  <c r="C598" i="1"/>
  <c r="H598" i="1"/>
  <c r="E656" i="1"/>
  <c r="I994" i="1"/>
  <c r="E994" i="1"/>
  <c r="E804" i="1"/>
  <c r="D804" i="1" s="1"/>
  <c r="C804" i="1"/>
  <c r="H804" i="1"/>
  <c r="D869" i="1"/>
  <c r="C869" i="1"/>
  <c r="C763" i="1"/>
  <c r="I763" i="1"/>
  <c r="H763" i="1"/>
  <c r="H654" i="1"/>
  <c r="H744" i="1"/>
  <c r="I744" i="1"/>
  <c r="D785" i="1"/>
  <c r="I785" i="1"/>
  <c r="F970" i="1"/>
  <c r="C970" i="1"/>
  <c r="H970" i="1"/>
  <c r="I970" i="1"/>
  <c r="C550" i="1"/>
  <c r="H550" i="1"/>
  <c r="C766" i="1"/>
  <c r="E766" i="1"/>
  <c r="D766" i="1" s="1"/>
  <c r="I766" i="1"/>
  <c r="F856" i="1"/>
  <c r="C856" i="1"/>
  <c r="E856" i="1"/>
  <c r="C897" i="1"/>
  <c r="I897" i="1"/>
  <c r="F897" i="1"/>
  <c r="H791" i="1"/>
  <c r="C791" i="1"/>
  <c r="E748" i="1"/>
  <c r="D748" i="1" s="1"/>
  <c r="C748" i="1"/>
  <c r="I787" i="1"/>
  <c r="E787" i="1"/>
  <c r="I614" i="1"/>
  <c r="C614" i="1"/>
  <c r="E614" i="1"/>
  <c r="D614" i="1" s="1"/>
  <c r="H614" i="1"/>
  <c r="H672" i="1"/>
  <c r="C672" i="1"/>
  <c r="E672" i="1"/>
  <c r="D672" i="1" s="1"/>
  <c r="I587" i="1"/>
  <c r="E587" i="1"/>
  <c r="C661" i="1"/>
  <c r="I661" i="1"/>
  <c r="H661" i="1"/>
  <c r="E661" i="1"/>
  <c r="I532" i="1"/>
  <c r="D532" i="1"/>
  <c r="F730" i="1"/>
  <c r="I730" i="1"/>
  <c r="C730" i="1"/>
  <c r="E730" i="1"/>
  <c r="D730" i="1" s="1"/>
  <c r="E764" i="1"/>
  <c r="I764" i="1"/>
  <c r="D764" i="1"/>
  <c r="C764" i="1"/>
  <c r="C909" i="1"/>
  <c r="H909" i="1"/>
  <c r="I909" i="1"/>
  <c r="I803" i="1"/>
  <c r="F803" i="1"/>
  <c r="E803" i="1"/>
  <c r="H803" i="1"/>
  <c r="E694" i="1"/>
  <c r="C694" i="1"/>
  <c r="I752" i="1"/>
  <c r="F752" i="1"/>
  <c r="I793" i="1"/>
  <c r="F793" i="1"/>
  <c r="C793" i="1"/>
  <c r="C667" i="1"/>
  <c r="E667" i="1"/>
  <c r="D667" i="1" s="1"/>
  <c r="I560" i="1"/>
  <c r="E560" i="1"/>
  <c r="C560" i="1"/>
  <c r="H261" i="1"/>
  <c r="E261" i="1"/>
  <c r="D261" i="1" s="1"/>
  <c r="I261" i="1"/>
  <c r="C170" i="1"/>
  <c r="H170" i="1"/>
  <c r="E77" i="1"/>
  <c r="D77" i="1" s="1"/>
  <c r="H77" i="1"/>
  <c r="F77" i="1"/>
  <c r="C294" i="1"/>
  <c r="H294" i="1"/>
  <c r="E58" i="1"/>
  <c r="H58" i="1"/>
  <c r="I58" i="1"/>
  <c r="C58" i="1"/>
  <c r="C271" i="1"/>
  <c r="H271" i="1"/>
  <c r="H31" i="1"/>
  <c r="E31" i="1"/>
  <c r="F6" i="1"/>
  <c r="H6" i="1"/>
  <c r="E194" i="1"/>
  <c r="D194" i="1" s="1"/>
  <c r="H194" i="1"/>
  <c r="C194" i="1"/>
  <c r="E280" i="1"/>
  <c r="C280" i="1"/>
  <c r="H280" i="1"/>
  <c r="C971" i="1"/>
  <c r="F971" i="1"/>
  <c r="H971" i="1"/>
  <c r="H862" i="1"/>
  <c r="I862" i="1"/>
  <c r="F952" i="1"/>
  <c r="I952" i="1"/>
  <c r="E952" i="1"/>
  <c r="D952" i="1" s="1"/>
  <c r="F993" i="1"/>
  <c r="E887" i="1"/>
  <c r="C887" i="1"/>
  <c r="D940" i="1"/>
  <c r="H940" i="1"/>
  <c r="F979" i="1"/>
  <c r="E979" i="1"/>
  <c r="I979" i="1"/>
  <c r="I710" i="1"/>
  <c r="D710" i="1"/>
  <c r="C710" i="1"/>
  <c r="H710" i="1"/>
  <c r="E768" i="1"/>
  <c r="H768" i="1"/>
  <c r="I768" i="1"/>
  <c r="C768" i="1"/>
  <c r="E809" i="1"/>
  <c r="D809" i="1" s="1"/>
  <c r="E683" i="1"/>
  <c r="F683" i="1"/>
  <c r="I683" i="1"/>
  <c r="E594" i="1"/>
  <c r="C594" i="1"/>
  <c r="E660" i="1"/>
  <c r="E826" i="1"/>
  <c r="D826" i="1" s="1"/>
  <c r="I860" i="1"/>
  <c r="C860" i="1"/>
  <c r="I899" i="1"/>
  <c r="E899" i="1"/>
  <c r="D899" i="1" s="1"/>
  <c r="C899" i="1"/>
  <c r="H899" i="1"/>
  <c r="I790" i="1"/>
  <c r="E790" i="1"/>
  <c r="C848" i="1"/>
  <c r="F848" i="1"/>
  <c r="E848" i="1"/>
  <c r="E889" i="1"/>
  <c r="H783" i="1"/>
  <c r="I783" i="1"/>
  <c r="C783" i="1"/>
  <c r="E674" i="1"/>
  <c r="I740" i="1"/>
  <c r="C740" i="1"/>
  <c r="F740" i="1"/>
  <c r="H933" i="1"/>
  <c r="D933" i="1"/>
  <c r="C827" i="1"/>
  <c r="E827" i="1"/>
  <c r="D827" i="1" s="1"/>
  <c r="H827" i="1"/>
  <c r="E718" i="1"/>
  <c r="D718" i="1" s="1"/>
  <c r="E808" i="1"/>
  <c r="D808" i="1" s="1"/>
  <c r="H808" i="1"/>
  <c r="C849" i="1"/>
  <c r="F849" i="1"/>
  <c r="E849" i="1"/>
  <c r="I691" i="1"/>
  <c r="E691" i="1"/>
  <c r="E652" i="1"/>
  <c r="D652" i="1"/>
  <c r="E671" i="1"/>
  <c r="D671" i="1" s="1"/>
  <c r="C671" i="1"/>
  <c r="I671" i="1"/>
  <c r="I958" i="1"/>
  <c r="F958" i="1"/>
  <c r="C958" i="1"/>
  <c r="E920" i="1"/>
  <c r="I920" i="1"/>
  <c r="D920" i="1"/>
  <c r="C920" i="1"/>
  <c r="I961" i="1"/>
  <c r="F961" i="1"/>
  <c r="C855" i="1"/>
  <c r="H855" i="1"/>
  <c r="I855" i="1"/>
  <c r="E855" i="1"/>
  <c r="D855" i="1" s="1"/>
  <c r="C876" i="1"/>
  <c r="F876" i="1"/>
  <c r="I876" i="1"/>
  <c r="F915" i="1"/>
  <c r="C915" i="1"/>
  <c r="I915" i="1"/>
  <c r="E678" i="1"/>
  <c r="D678" i="1" s="1"/>
  <c r="H678" i="1"/>
  <c r="I678" i="1"/>
  <c r="E736" i="1"/>
  <c r="H736" i="1"/>
  <c r="D736" i="1"/>
  <c r="I736" i="1"/>
  <c r="C777" i="1"/>
  <c r="H651" i="1"/>
  <c r="E735" i="1"/>
  <c r="D735" i="1" s="1"/>
  <c r="F735" i="1"/>
  <c r="C735" i="1"/>
  <c r="E794" i="1"/>
  <c r="C794" i="1"/>
  <c r="D794" i="1"/>
  <c r="H794" i="1"/>
  <c r="E828" i="1"/>
  <c r="D828" i="1" s="1"/>
  <c r="F828" i="1"/>
  <c r="C828" i="1"/>
  <c r="H828" i="1"/>
  <c r="I973" i="1"/>
  <c r="E973" i="1"/>
  <c r="D973" i="1"/>
  <c r="F973" i="1"/>
  <c r="F867" i="1"/>
  <c r="C867" i="1"/>
  <c r="E758" i="1"/>
  <c r="E816" i="1"/>
  <c r="D816" i="1" s="1"/>
  <c r="F816" i="1"/>
  <c r="H816" i="1"/>
  <c r="I816" i="1"/>
  <c r="I857" i="1"/>
  <c r="E857" i="1"/>
  <c r="F857" i="1"/>
  <c r="I747" i="1"/>
  <c r="C747" i="1"/>
  <c r="E747" i="1"/>
  <c r="H642" i="1"/>
  <c r="C642" i="1"/>
  <c r="F708" i="1"/>
  <c r="E708" i="1"/>
  <c r="D708" i="1" s="1"/>
  <c r="C708" i="1"/>
  <c r="E248" i="1"/>
  <c r="C249" i="1"/>
  <c r="H249" i="1"/>
  <c r="E249" i="1"/>
  <c r="D249" i="1" s="1"/>
  <c r="E17" i="1"/>
  <c r="D17" i="1"/>
  <c r="H262" i="1"/>
  <c r="I262" i="1"/>
  <c r="E262" i="1"/>
  <c r="H964" i="1"/>
  <c r="C964" i="1"/>
  <c r="I409" i="1"/>
  <c r="E55" i="1"/>
  <c r="C55" i="1"/>
  <c r="H298" i="1"/>
  <c r="I298" i="1"/>
  <c r="H296" i="1"/>
  <c r="I296" i="1"/>
  <c r="C296" i="1"/>
  <c r="E243" i="1"/>
  <c r="C243" i="1"/>
  <c r="C30" i="1"/>
  <c r="I30" i="1"/>
  <c r="H30" i="1"/>
  <c r="E30" i="1"/>
  <c r="C408" i="1"/>
  <c r="E408" i="1"/>
  <c r="H408" i="1"/>
  <c r="H69" i="1"/>
  <c r="C69" i="1"/>
  <c r="C32" i="1"/>
  <c r="E83" i="1"/>
  <c r="I83" i="1"/>
  <c r="D240" i="1"/>
  <c r="C188" i="1"/>
  <c r="E188" i="1"/>
  <c r="H287" i="1"/>
  <c r="E287" i="1"/>
  <c r="H299" i="1"/>
  <c r="E364" i="1"/>
  <c r="C364" i="1"/>
  <c r="C289" i="1"/>
  <c r="E289" i="1"/>
  <c r="D208" i="1"/>
  <c r="F208" i="1"/>
  <c r="H208" i="1"/>
  <c r="E209" i="1"/>
  <c r="H209" i="1"/>
  <c r="H20" i="1"/>
  <c r="I20" i="1"/>
  <c r="E423" i="1"/>
  <c r="H423" i="1"/>
  <c r="H229" i="1"/>
  <c r="C229" i="1"/>
  <c r="I229" i="1"/>
  <c r="I19" i="1"/>
  <c r="E19" i="1"/>
  <c r="D414" i="1"/>
  <c r="I414" i="1"/>
  <c r="F414" i="1"/>
  <c r="C414" i="1"/>
  <c r="E22" i="1"/>
  <c r="I22" i="1"/>
  <c r="H474" i="1"/>
  <c r="I474" i="1"/>
  <c r="F474" i="1"/>
  <c r="C272" i="1"/>
  <c r="E272" i="1"/>
  <c r="H272" i="1"/>
  <c r="H40" i="1"/>
  <c r="I40" i="1"/>
  <c r="H114" i="1"/>
  <c r="I114" i="1"/>
  <c r="H141" i="1"/>
  <c r="C366" i="1"/>
  <c r="H366" i="1"/>
  <c r="D254" i="1"/>
  <c r="I254" i="1"/>
  <c r="E132" i="1"/>
  <c r="D132" i="1"/>
  <c r="H132" i="1"/>
  <c r="C436" i="1"/>
  <c r="I436" i="1"/>
  <c r="I292" i="1"/>
  <c r="C292" i="1"/>
  <c r="E292" i="1"/>
  <c r="D292" i="1" s="1"/>
  <c r="C265" i="1"/>
  <c r="H265" i="1"/>
  <c r="C290" i="1"/>
  <c r="I290" i="1"/>
  <c r="E290" i="1"/>
  <c r="D290" i="1" s="1"/>
  <c r="I258" i="1"/>
  <c r="H258" i="1"/>
  <c r="E449" i="1"/>
  <c r="H228" i="1"/>
  <c r="E228" i="1"/>
  <c r="D216" i="1"/>
  <c r="F216" i="1"/>
  <c r="C216" i="1"/>
  <c r="E140" i="1"/>
  <c r="D140" i="1" s="1"/>
  <c r="I140" i="1"/>
  <c r="I326" i="1"/>
  <c r="F326" i="1"/>
  <c r="E326" i="1"/>
  <c r="I361" i="1"/>
  <c r="E319" i="1"/>
  <c r="H319" i="1"/>
  <c r="I319" i="1"/>
  <c r="D319" i="1"/>
  <c r="I253" i="1"/>
  <c r="E253" i="1"/>
  <c r="C2" i="1"/>
  <c r="E48" i="1"/>
  <c r="I171" i="1"/>
  <c r="C171" i="1"/>
  <c r="D505" i="1"/>
  <c r="E266" i="1"/>
  <c r="D266" i="1" s="1"/>
  <c r="I266" i="1"/>
  <c r="C134" i="1"/>
  <c r="E134" i="1"/>
  <c r="C80" i="1"/>
  <c r="E80" i="1"/>
  <c r="H5" i="1"/>
  <c r="I5" i="1"/>
  <c r="H196" i="1"/>
  <c r="C196" i="1"/>
  <c r="I196" i="1"/>
  <c r="E196" i="1"/>
  <c r="C368" i="1"/>
  <c r="I368" i="1"/>
  <c r="H368" i="1"/>
  <c r="E65" i="1"/>
  <c r="I65" i="1"/>
  <c r="H65" i="1"/>
  <c r="I256" i="1"/>
  <c r="H214" i="1"/>
  <c r="D898" i="1"/>
  <c r="I898" i="1"/>
  <c r="F898" i="1"/>
  <c r="C521" i="1"/>
  <c r="C67" i="1"/>
  <c r="E397" i="1"/>
  <c r="D397" i="1" s="1"/>
  <c r="C397" i="1"/>
  <c r="F483" i="1"/>
  <c r="E483" i="1"/>
  <c r="D483" i="1" s="1"/>
  <c r="E133" i="1"/>
  <c r="H133" i="1"/>
  <c r="I133" i="1"/>
  <c r="I433" i="1"/>
  <c r="C433" i="1"/>
  <c r="F433" i="1"/>
  <c r="I461" i="1"/>
  <c r="I273" i="1"/>
  <c r="C273" i="1"/>
  <c r="E56" i="1"/>
  <c r="H56" i="1"/>
  <c r="H135" i="1"/>
  <c r="C16" i="1"/>
  <c r="C281" i="1"/>
  <c r="D281" i="1"/>
  <c r="H281" i="1"/>
  <c r="C293" i="1"/>
  <c r="H293" i="1"/>
  <c r="E293" i="1"/>
  <c r="I276" i="1"/>
  <c r="D202" i="1"/>
  <c r="I202" i="1"/>
  <c r="E252" i="1"/>
  <c r="C195" i="1"/>
  <c r="H195" i="1"/>
  <c r="E195" i="1"/>
  <c r="C103" i="1"/>
  <c r="I103" i="1"/>
  <c r="H367" i="1"/>
  <c r="I367" i="1"/>
  <c r="I327" i="1"/>
  <c r="H327" i="1"/>
  <c r="F12" i="1"/>
  <c r="D12" i="1"/>
  <c r="C12" i="1"/>
  <c r="E11" i="1"/>
  <c r="I11" i="1"/>
  <c r="H382" i="1"/>
  <c r="C382" i="1"/>
  <c r="E382" i="1"/>
  <c r="D382" i="1" s="1"/>
  <c r="E275" i="1"/>
  <c r="C275" i="1"/>
  <c r="C66" i="1"/>
  <c r="D66" i="1"/>
  <c r="H66" i="1"/>
  <c r="I29" i="1"/>
  <c r="E29" i="1"/>
  <c r="H288" i="1"/>
  <c r="F288" i="1"/>
  <c r="E288" i="1"/>
  <c r="D288" i="1" s="1"/>
  <c r="I75" i="1"/>
  <c r="H203" i="1"/>
  <c r="E456" i="1"/>
  <c r="D456" i="1" s="1"/>
  <c r="I456" i="1"/>
  <c r="E18" i="1"/>
  <c r="I18" i="1"/>
  <c r="I4" i="1"/>
  <c r="F4" i="1"/>
  <c r="C4" i="1"/>
  <c r="E241" i="1"/>
  <c r="C350" i="1"/>
  <c r="H422" i="1"/>
  <c r="C422" i="1"/>
  <c r="I422" i="1"/>
  <c r="C59" i="1"/>
  <c r="H59" i="1"/>
  <c r="I59" i="1"/>
  <c r="C68" i="1"/>
  <c r="E205" i="1"/>
  <c r="I205" i="1"/>
  <c r="E93" i="1"/>
  <c r="H93" i="1"/>
  <c r="C217" i="1"/>
  <c r="I217" i="1"/>
  <c r="C76" i="1"/>
  <c r="H274" i="1"/>
  <c r="C274" i="1"/>
  <c r="E64" i="1"/>
  <c r="H64" i="1"/>
  <c r="I64" i="1"/>
  <c r="H431" i="1"/>
  <c r="E267" i="1"/>
  <c r="C267" i="1"/>
  <c r="D21" i="1"/>
  <c r="H21" i="1"/>
  <c r="C295" i="1"/>
  <c r="I295" i="1"/>
  <c r="H15" i="1"/>
  <c r="C15" i="1"/>
  <c r="F210" i="1"/>
  <c r="I210" i="1"/>
  <c r="I316" i="1"/>
  <c r="H316" i="1"/>
  <c r="E316" i="1"/>
  <c r="C251" i="1"/>
  <c r="H251" i="1"/>
  <c r="I255" i="1"/>
  <c r="C255" i="1"/>
  <c r="E213" i="1"/>
  <c r="I213" i="1"/>
  <c r="E68" i="1"/>
  <c r="D68" i="1" s="1"/>
  <c r="I93" i="1"/>
  <c r="H217" i="1"/>
  <c r="H76" i="1"/>
  <c r="E274" i="1"/>
  <c r="D274" i="1"/>
  <c r="I431" i="1"/>
  <c r="E431" i="1"/>
  <c r="H267" i="1"/>
  <c r="C21" i="1"/>
  <c r="I21" i="1"/>
  <c r="H295" i="1"/>
  <c r="E295" i="1"/>
  <c r="I15" i="1"/>
  <c r="E210" i="1"/>
  <c r="D210" i="1" s="1"/>
  <c r="H210" i="1"/>
  <c r="C316" i="1"/>
  <c r="I251" i="1"/>
  <c r="E255" i="1"/>
  <c r="H213" i="1"/>
  <c r="C213" i="1"/>
  <c r="D72" i="1"/>
  <c r="D317" i="1"/>
  <c r="D276" i="1"/>
  <c r="D372" i="1"/>
  <c r="D368" i="1"/>
  <c r="D367" i="1"/>
  <c r="E624" i="2"/>
  <c r="E619" i="2"/>
  <c r="I17" i="2" l="1"/>
  <c r="I189" i="2"/>
  <c r="AE663" i="2"/>
  <c r="I460" i="2"/>
  <c r="I395" i="2"/>
  <c r="I122" i="2"/>
  <c r="I128" i="2"/>
  <c r="I389" i="2"/>
  <c r="I129" i="2"/>
  <c r="I375" i="2"/>
  <c r="I130" i="2"/>
  <c r="I378" i="2"/>
  <c r="I372" i="2"/>
  <c r="I397" i="2"/>
  <c r="I377" i="2"/>
  <c r="I317" i="2"/>
  <c r="I193" i="2"/>
  <c r="I363" i="2"/>
  <c r="I370" i="2"/>
  <c r="I371" i="2"/>
  <c r="I440" i="2"/>
  <c r="I374" i="2"/>
  <c r="I456" i="2"/>
  <c r="I376" i="2"/>
  <c r="I131" i="2"/>
  <c r="I210" i="2"/>
  <c r="AE666" i="2"/>
  <c r="I58" i="2"/>
  <c r="I194" i="2"/>
  <c r="I337" i="2"/>
  <c r="P619" i="2"/>
  <c r="L619" i="2"/>
  <c r="H619" i="2"/>
  <c r="M619" i="2"/>
  <c r="Q619" i="2"/>
  <c r="K619" i="2"/>
  <c r="U619" i="2"/>
  <c r="C619" i="2"/>
  <c r="N619" i="2"/>
  <c r="O619" i="2"/>
  <c r="J619" i="2"/>
  <c r="N624" i="2"/>
  <c r="C624" i="2"/>
  <c r="U624" i="2"/>
  <c r="Q624" i="2"/>
  <c r="M624" i="2"/>
  <c r="O624" i="2"/>
  <c r="K624" i="2"/>
  <c r="J624" i="2"/>
  <c r="P624" i="2"/>
  <c r="L624" i="2"/>
  <c r="H624" i="2"/>
  <c r="U627" i="2"/>
  <c r="K627" i="2"/>
  <c r="J627" i="2"/>
  <c r="N627" i="2"/>
  <c r="M627" i="2"/>
  <c r="C627" i="2"/>
  <c r="O627" i="2"/>
  <c r="P627" i="2"/>
  <c r="L627" i="2"/>
  <c r="H627" i="2"/>
  <c r="Q627" i="2"/>
  <c r="K618" i="2"/>
  <c r="P618" i="2"/>
  <c r="L618" i="2"/>
  <c r="Q618" i="2"/>
  <c r="O618" i="2"/>
  <c r="J618" i="2"/>
  <c r="C618" i="2"/>
  <c r="U618" i="2"/>
  <c r="H618" i="2"/>
  <c r="M618" i="2"/>
  <c r="N618" i="2"/>
  <c r="N645" i="2"/>
  <c r="P645" i="2"/>
  <c r="J645" i="2"/>
  <c r="U645" i="2"/>
  <c r="Q645" i="2"/>
  <c r="M645" i="2"/>
  <c r="K645" i="2"/>
  <c r="O645" i="2"/>
  <c r="C645" i="2"/>
  <c r="L645" i="2"/>
  <c r="H645" i="2"/>
  <c r="L623" i="2"/>
  <c r="K623" i="2"/>
  <c r="O623" i="2"/>
  <c r="U623" i="2"/>
  <c r="C623" i="2"/>
  <c r="H623" i="2"/>
  <c r="J623" i="2"/>
  <c r="Q623" i="2"/>
  <c r="P623" i="2"/>
  <c r="N623" i="2"/>
  <c r="M623" i="2"/>
  <c r="P636" i="2"/>
  <c r="N636" i="2"/>
  <c r="M636" i="2"/>
  <c r="J636" i="2"/>
  <c r="O636" i="2"/>
  <c r="C636" i="2"/>
  <c r="H636" i="2"/>
  <c r="Q636" i="2"/>
  <c r="L636" i="2"/>
  <c r="K636" i="2"/>
  <c r="U636" i="2"/>
  <c r="AE369" i="2"/>
  <c r="AE371" i="2"/>
  <c r="AE122" i="2"/>
  <c r="AE128" i="2"/>
  <c r="AE389" i="2"/>
  <c r="X214" i="2"/>
  <c r="V214" i="2"/>
  <c r="Y214" i="2" s="1"/>
  <c r="AF211" i="2"/>
  <c r="AH211" i="2" s="1"/>
  <c r="AJ211" i="2" s="1"/>
  <c r="AK211" i="2"/>
  <c r="AG211" i="2"/>
  <c r="AI211" i="2"/>
  <c r="AP211" i="2" s="1"/>
  <c r="X206" i="2"/>
  <c r="V206" i="2"/>
  <c r="Y206" i="2" s="1"/>
  <c r="AI423" i="2"/>
  <c r="AP423" i="2" s="1"/>
  <c r="AK423" i="2"/>
  <c r="AG423" i="2"/>
  <c r="AF423" i="2"/>
  <c r="AH423" i="2" s="1"/>
  <c r="AJ423" i="2"/>
  <c r="AA423" i="2" s="1"/>
  <c r="I256" i="2"/>
  <c r="V256" i="2"/>
  <c r="Y256" i="2" s="1"/>
  <c r="X256" i="2"/>
  <c r="W256" i="2"/>
  <c r="G256" i="2" s="1"/>
  <c r="V252" i="2"/>
  <c r="Y252" i="2" s="1"/>
  <c r="I252" i="2" s="1"/>
  <c r="X252" i="2"/>
  <c r="AE317" i="2"/>
  <c r="W211" i="2"/>
  <c r="G211" i="2" s="1"/>
  <c r="X211" i="2"/>
  <c r="V211" i="2"/>
  <c r="Y211" i="2" s="1"/>
  <c r="AO211" i="2" s="1"/>
  <c r="AC211" i="2"/>
  <c r="AD211" i="2" s="1"/>
  <c r="AB211" i="2"/>
  <c r="X16" i="2"/>
  <c r="W16" i="2"/>
  <c r="G16" i="2" s="1"/>
  <c r="V16" i="2"/>
  <c r="Y16" i="2" s="1"/>
  <c r="AO16" i="2" s="1"/>
  <c r="V296" i="2"/>
  <c r="Y296" i="2" s="1"/>
  <c r="W296" i="2"/>
  <c r="G296" i="2" s="1"/>
  <c r="X296" i="2"/>
  <c r="AI22" i="2"/>
  <c r="AP22" i="2" s="1"/>
  <c r="AG22" i="2"/>
  <c r="AK22" i="2"/>
  <c r="AF22" i="2"/>
  <c r="AH22" i="2" s="1"/>
  <c r="AJ22" i="2"/>
  <c r="AA22" i="2" s="1"/>
  <c r="W22" i="2"/>
  <c r="G22" i="2" s="1"/>
  <c r="X22" i="2"/>
  <c r="V22" i="2"/>
  <c r="Y22" i="2" s="1"/>
  <c r="AO22" i="2" s="1"/>
  <c r="X268" i="2"/>
  <c r="V268" i="2"/>
  <c r="Y268" i="2" s="1"/>
  <c r="W268" i="2"/>
  <c r="G268" i="2" s="1"/>
  <c r="X275" i="2"/>
  <c r="V275" i="2"/>
  <c r="Y275" i="2" s="1"/>
  <c r="AE275" i="2"/>
  <c r="V77" i="2"/>
  <c r="Y77" i="2" s="1"/>
  <c r="X77" i="2"/>
  <c r="W77" i="2"/>
  <c r="G77" i="2" s="1"/>
  <c r="X218" i="2"/>
  <c r="V218" i="2"/>
  <c r="Y218" i="2" s="1"/>
  <c r="X94" i="2"/>
  <c r="W94" i="2"/>
  <c r="G94" i="2" s="1"/>
  <c r="V94" i="2"/>
  <c r="Y94" i="2" s="1"/>
  <c r="AO94" i="2" s="1"/>
  <c r="X351" i="2"/>
  <c r="V351" i="2"/>
  <c r="Y351" i="2" s="1"/>
  <c r="V242" i="2"/>
  <c r="Y242" i="2" s="1"/>
  <c r="X242" i="2"/>
  <c r="AB5" i="2"/>
  <c r="AC5" i="2"/>
  <c r="AD5" i="2" s="1"/>
  <c r="AK5" i="2"/>
  <c r="AI5" i="2"/>
  <c r="AP5" i="2" s="1"/>
  <c r="AG5" i="2"/>
  <c r="AF5" i="2"/>
  <c r="AH5" i="2" s="1"/>
  <c r="AJ5" i="2" s="1"/>
  <c r="W457" i="2"/>
  <c r="G457" i="2" s="1"/>
  <c r="X457" i="2"/>
  <c r="V457" i="2"/>
  <c r="Y457" i="2" s="1"/>
  <c r="AO457" i="2" s="1"/>
  <c r="AC289" i="2"/>
  <c r="AD289" i="2" s="1"/>
  <c r="AB289" i="2"/>
  <c r="W30" i="2"/>
  <c r="G30" i="2" s="1"/>
  <c r="V30" i="2"/>
  <c r="Y30" i="2" s="1"/>
  <c r="AO30" i="2" s="1"/>
  <c r="X30" i="2"/>
  <c r="AI67" i="2"/>
  <c r="AP67" i="2" s="1"/>
  <c r="AK67" i="2"/>
  <c r="AF67" i="2"/>
  <c r="AG67" i="2"/>
  <c r="AJ67" i="2"/>
  <c r="AA67" i="2" s="1"/>
  <c r="AH67" i="2"/>
  <c r="AF276" i="2"/>
  <c r="AH276" i="2" s="1"/>
  <c r="AI276" i="2" s="1"/>
  <c r="AP276" i="2" s="1"/>
  <c r="AJ276" i="2"/>
  <c r="AA276" i="2" s="1"/>
  <c r="AK276" i="2"/>
  <c r="AG276" i="2"/>
  <c r="V13" i="2"/>
  <c r="Y13" i="2" s="1"/>
  <c r="AO13" i="2" s="1"/>
  <c r="W13" i="2"/>
  <c r="G13" i="2" s="1"/>
  <c r="X13" i="2"/>
  <c r="AK13" i="2"/>
  <c r="AF13" i="2"/>
  <c r="AH13" i="2" s="1"/>
  <c r="AJ13" i="2" s="1"/>
  <c r="AI13" i="2"/>
  <c r="AP13" i="2" s="1"/>
  <c r="AG13" i="2"/>
  <c r="AB13" i="2"/>
  <c r="AC13" i="2"/>
  <c r="AD13" i="2" s="1"/>
  <c r="AE368" i="2"/>
  <c r="V368" i="2"/>
  <c r="Y368" i="2" s="1"/>
  <c r="X368" i="2"/>
  <c r="W368" i="2"/>
  <c r="G368" i="2" s="1"/>
  <c r="X104" i="2"/>
  <c r="V104" i="2"/>
  <c r="Y104" i="2" s="1"/>
  <c r="V196" i="2"/>
  <c r="Y196" i="2" s="1"/>
  <c r="X196" i="2"/>
  <c r="W196" i="2"/>
  <c r="G196" i="2" s="1"/>
  <c r="W253" i="2"/>
  <c r="G253" i="2" s="1"/>
  <c r="V253" i="2"/>
  <c r="Y253" i="2" s="1"/>
  <c r="AO253" i="2" s="1"/>
  <c r="X253" i="2"/>
  <c r="AK203" i="2"/>
  <c r="AG203" i="2"/>
  <c r="AJ203" i="2"/>
  <c r="AA203" i="2" s="1"/>
  <c r="AF203" i="2"/>
  <c r="AH203" i="2" s="1"/>
  <c r="AI203" i="2" s="1"/>
  <c r="AP203" i="2" s="1"/>
  <c r="X203" i="2"/>
  <c r="W203" i="2"/>
  <c r="G203" i="2" s="1"/>
  <c r="V203" i="2"/>
  <c r="Y203" i="2" s="1"/>
  <c r="AO203" i="2" s="1"/>
  <c r="V294" i="2"/>
  <c r="Y294" i="2" s="1"/>
  <c r="X294" i="2"/>
  <c r="W294" i="2"/>
  <c r="G294" i="2" s="1"/>
  <c r="W282" i="2"/>
  <c r="G282" i="2" s="1"/>
  <c r="X282" i="2"/>
  <c r="V282" i="2"/>
  <c r="Y282" i="2" s="1"/>
  <c r="AO282" i="2" s="1"/>
  <c r="X17" i="2"/>
  <c r="V17" i="2"/>
  <c r="Y17" i="2" s="1"/>
  <c r="W17" i="2"/>
  <c r="G17" i="2" s="1"/>
  <c r="AE17" i="2"/>
  <c r="X57" i="2"/>
  <c r="V57" i="2"/>
  <c r="Y57" i="2" s="1"/>
  <c r="W274" i="2"/>
  <c r="G274" i="2" s="1"/>
  <c r="V274" i="2"/>
  <c r="Y274" i="2" s="1"/>
  <c r="AO274" i="2" s="1"/>
  <c r="X274" i="2"/>
  <c r="AC434" i="2"/>
  <c r="AD434" i="2" s="1"/>
  <c r="AB434" i="2"/>
  <c r="AK434" i="2"/>
  <c r="AG434" i="2"/>
  <c r="AF434" i="2"/>
  <c r="AH434" i="2" s="1"/>
  <c r="AJ434" i="2" s="1"/>
  <c r="AI434" i="2"/>
  <c r="AP434" i="2" s="1"/>
  <c r="W434" i="2"/>
  <c r="G434" i="2" s="1"/>
  <c r="V434" i="2"/>
  <c r="Y434" i="2" s="1"/>
  <c r="AO434" i="2" s="1"/>
  <c r="X434" i="2"/>
  <c r="AJ484" i="2"/>
  <c r="AI484" i="2"/>
  <c r="AP484" i="2" s="1"/>
  <c r="AG484" i="2"/>
  <c r="AK484" i="2"/>
  <c r="AF484" i="2"/>
  <c r="AH484" i="2" s="1"/>
  <c r="W484" i="2"/>
  <c r="G484" i="2" s="1"/>
  <c r="X484" i="2"/>
  <c r="V484" i="2"/>
  <c r="Y484" i="2" s="1"/>
  <c r="AO484" i="2" s="1"/>
  <c r="AB484" i="2"/>
  <c r="AC484" i="2"/>
  <c r="AD484" i="2" s="1"/>
  <c r="V398" i="2"/>
  <c r="Y398" i="2" s="1"/>
  <c r="AO398" i="2" s="1"/>
  <c r="W398" i="2"/>
  <c r="G398" i="2" s="1"/>
  <c r="X398" i="2"/>
  <c r="V68" i="2"/>
  <c r="Y68" i="2" s="1"/>
  <c r="W68" i="2"/>
  <c r="G68" i="2" s="1"/>
  <c r="X68" i="2"/>
  <c r="V522" i="2"/>
  <c r="Y522" i="2" s="1"/>
  <c r="AO522" i="2" s="1"/>
  <c r="W522" i="2"/>
  <c r="G522" i="2" s="1"/>
  <c r="X522" i="2"/>
  <c r="AB899" i="2"/>
  <c r="AC899" i="2"/>
  <c r="AD899" i="2" s="1"/>
  <c r="AC1053" i="2"/>
  <c r="AD1053" i="2" s="1"/>
  <c r="AB1053" i="2"/>
  <c r="AF1053" i="2"/>
  <c r="AH1053" i="2"/>
  <c r="AI1053" i="2"/>
  <c r="AP1053" i="2" s="1"/>
  <c r="AK1053" i="2"/>
  <c r="AJ1053" i="2"/>
  <c r="AG1053" i="2"/>
  <c r="W1053" i="2"/>
  <c r="G1053" i="2" s="1"/>
  <c r="T1053" i="2" s="1"/>
  <c r="X1053" i="2"/>
  <c r="V1053" i="2"/>
  <c r="Y1053" i="2" s="1"/>
  <c r="AO1053" i="2" s="1"/>
  <c r="V215" i="2"/>
  <c r="Y215" i="2" s="1"/>
  <c r="X215" i="2"/>
  <c r="W215" i="2"/>
  <c r="G215" i="2" s="1"/>
  <c r="V66" i="2"/>
  <c r="Y66" i="2" s="1"/>
  <c r="X66" i="2"/>
  <c r="W66" i="2"/>
  <c r="G66" i="2" s="1"/>
  <c r="X369" i="2"/>
  <c r="V369" i="2"/>
  <c r="Y369" i="2" s="1"/>
  <c r="V197" i="2"/>
  <c r="Y197" i="2" s="1"/>
  <c r="X197" i="2"/>
  <c r="X81" i="2"/>
  <c r="V81" i="2"/>
  <c r="Y81" i="2" s="1"/>
  <c r="W81" i="2"/>
  <c r="G81" i="2" s="1"/>
  <c r="AI135" i="2"/>
  <c r="AP135" i="2" s="1"/>
  <c r="AG135" i="2"/>
  <c r="AK135" i="2"/>
  <c r="AF135" i="2"/>
  <c r="AH135" i="2" s="1"/>
  <c r="AJ135" i="2" s="1"/>
  <c r="AA135" i="2" s="1"/>
  <c r="AG267" i="2"/>
  <c r="AJ267" i="2"/>
  <c r="AA267" i="2" s="1"/>
  <c r="AF267" i="2"/>
  <c r="AH267" i="2" s="1"/>
  <c r="AI267" i="2" s="1"/>
  <c r="AP267" i="2" s="1"/>
  <c r="AK267" i="2"/>
  <c r="X172" i="2"/>
  <c r="V172" i="2"/>
  <c r="Y172" i="2" s="1"/>
  <c r="V3" i="2"/>
  <c r="Y3" i="2" s="1"/>
  <c r="I3" i="2" s="1"/>
  <c r="X3" i="2"/>
  <c r="W3" i="2"/>
  <c r="G3" i="2" s="1"/>
  <c r="V254" i="2"/>
  <c r="Y254" i="2" s="1"/>
  <c r="X254" i="2"/>
  <c r="AK320" i="2"/>
  <c r="AG320" i="2"/>
  <c r="AF320" i="2"/>
  <c r="AH320" i="2" s="1"/>
  <c r="AJ320" i="2" s="1"/>
  <c r="AA320" i="2" s="1"/>
  <c r="AI320" i="2"/>
  <c r="AP320" i="2" s="1"/>
  <c r="X362" i="2"/>
  <c r="W362" i="2"/>
  <c r="G362" i="2" s="1"/>
  <c r="V362" i="2"/>
  <c r="Y362" i="2" s="1"/>
  <c r="AO362" i="2" s="1"/>
  <c r="AF362" i="2"/>
  <c r="AH362" i="2" s="1"/>
  <c r="AJ362" i="2" s="1"/>
  <c r="AA362" i="2" s="1"/>
  <c r="AG362" i="2"/>
  <c r="AK362" i="2"/>
  <c r="AI362" i="2"/>
  <c r="AP362" i="2" s="1"/>
  <c r="AC327" i="2"/>
  <c r="AD327" i="2" s="1"/>
  <c r="AB327" i="2"/>
  <c r="V141" i="2"/>
  <c r="Y141" i="2" s="1"/>
  <c r="AO141" i="2" s="1"/>
  <c r="W141" i="2"/>
  <c r="G141" i="2" s="1"/>
  <c r="X141" i="2"/>
  <c r="AC217" i="2"/>
  <c r="AD217" i="2" s="1"/>
  <c r="AB217" i="2"/>
  <c r="W217" i="2"/>
  <c r="G217" i="2" s="1"/>
  <c r="V217" i="2"/>
  <c r="Y217" i="2" s="1"/>
  <c r="AO217" i="2" s="1"/>
  <c r="X217" i="2"/>
  <c r="W229" i="2"/>
  <c r="G229" i="2" s="1"/>
  <c r="V229" i="2"/>
  <c r="Y229" i="2" s="1"/>
  <c r="AO229" i="2" s="1"/>
  <c r="X229" i="2"/>
  <c r="V450" i="2"/>
  <c r="Y450" i="2" s="1"/>
  <c r="X450" i="2"/>
  <c r="W450" i="2"/>
  <c r="G450" i="2" s="1"/>
  <c r="V266" i="2"/>
  <c r="Y266" i="2" s="1"/>
  <c r="X266" i="2"/>
  <c r="AF437" i="2"/>
  <c r="AH437" i="2" s="1"/>
  <c r="AK437" i="2"/>
  <c r="AJ437" i="2"/>
  <c r="AG437" i="2"/>
  <c r="AI437" i="2"/>
  <c r="AP437" i="2" s="1"/>
  <c r="W437" i="2"/>
  <c r="G437" i="2" s="1"/>
  <c r="X437" i="2"/>
  <c r="V437" i="2"/>
  <c r="Y437" i="2" s="1"/>
  <c r="AO437" i="2" s="1"/>
  <c r="AF133" i="2"/>
  <c r="AI133" i="2"/>
  <c r="AP133" i="2" s="1"/>
  <c r="AG133" i="2"/>
  <c r="AH133" i="2"/>
  <c r="AK133" i="2"/>
  <c r="AJ133" i="2"/>
  <c r="AF255" i="2"/>
  <c r="AH255" i="2" s="1"/>
  <c r="AI255" i="2" s="1"/>
  <c r="AP255" i="2" s="1"/>
  <c r="AJ255" i="2"/>
  <c r="AA255" i="2" s="1"/>
  <c r="AG255" i="2"/>
  <c r="AK255" i="2"/>
  <c r="W255" i="2"/>
  <c r="G255" i="2" s="1"/>
  <c r="X255" i="2"/>
  <c r="V255" i="2"/>
  <c r="Y255" i="2" s="1"/>
  <c r="AO255" i="2" s="1"/>
  <c r="X142" i="2"/>
  <c r="V142" i="2"/>
  <c r="Y142" i="2" s="1"/>
  <c r="V115" i="2"/>
  <c r="Y115" i="2" s="1"/>
  <c r="AO115" i="2" s="1"/>
  <c r="W115" i="2"/>
  <c r="G115" i="2" s="1"/>
  <c r="X115" i="2"/>
  <c r="AJ115" i="2"/>
  <c r="AA115" i="2" s="1"/>
  <c r="AF115" i="2"/>
  <c r="AH115" i="2" s="1"/>
  <c r="AI115" i="2" s="1"/>
  <c r="AP115" i="2" s="1"/>
  <c r="AG115" i="2"/>
  <c r="AK115" i="2"/>
  <c r="X41" i="2"/>
  <c r="W41" i="2"/>
  <c r="G41" i="2" s="1"/>
  <c r="V41" i="2"/>
  <c r="Y41" i="2" s="1"/>
  <c r="AO41" i="2" s="1"/>
  <c r="AK41" i="2"/>
  <c r="AF41" i="2"/>
  <c r="AH41" i="2" s="1"/>
  <c r="AJ41" i="2" s="1"/>
  <c r="AI41" i="2"/>
  <c r="AP41" i="2" s="1"/>
  <c r="AG41" i="2"/>
  <c r="AC475" i="2"/>
  <c r="AD475" i="2" s="1"/>
  <c r="AB475" i="2"/>
  <c r="X23" i="2"/>
  <c r="V23" i="2"/>
  <c r="Y23" i="2" s="1"/>
  <c r="W23" i="2"/>
  <c r="G23" i="2" s="1"/>
  <c r="W415" i="2"/>
  <c r="G415" i="2" s="1"/>
  <c r="X415" i="2"/>
  <c r="V415" i="2"/>
  <c r="Y415" i="2" s="1"/>
  <c r="AO415" i="2" s="1"/>
  <c r="AB415" i="2"/>
  <c r="AC415" i="2"/>
  <c r="AD415" i="2" s="1"/>
  <c r="W20" i="2"/>
  <c r="G20" i="2" s="1"/>
  <c r="V20" i="2"/>
  <c r="Y20" i="2" s="1"/>
  <c r="AO20" i="2" s="1"/>
  <c r="X20" i="2"/>
  <c r="X424" i="2"/>
  <c r="V424" i="2"/>
  <c r="Y424" i="2" s="1"/>
  <c r="AE210" i="2"/>
  <c r="AK209" i="2"/>
  <c r="AF209" i="2"/>
  <c r="AH209" i="2" s="1"/>
  <c r="AJ209" i="2" s="1"/>
  <c r="AI209" i="2"/>
  <c r="AP209" i="2" s="1"/>
  <c r="AG209" i="2"/>
  <c r="V209" i="2"/>
  <c r="Y209" i="2" s="1"/>
  <c r="AO209" i="2" s="1"/>
  <c r="W209" i="2"/>
  <c r="G209" i="2" s="1"/>
  <c r="X209" i="2"/>
  <c r="AB209" i="2"/>
  <c r="AC209" i="2"/>
  <c r="AD209" i="2" s="1"/>
  <c r="V290" i="2"/>
  <c r="Y290" i="2" s="1"/>
  <c r="X290" i="2"/>
  <c r="W290" i="2"/>
  <c r="G290" i="2" s="1"/>
  <c r="V300" i="2"/>
  <c r="Y300" i="2" s="1"/>
  <c r="I300" i="2" s="1"/>
  <c r="X300" i="2"/>
  <c r="V189" i="2"/>
  <c r="Y189" i="2" s="1"/>
  <c r="X189" i="2"/>
  <c r="W189" i="2"/>
  <c r="G189" i="2" s="1"/>
  <c r="V241" i="2"/>
  <c r="Y241" i="2" s="1"/>
  <c r="AO241" i="2" s="1"/>
  <c r="W241" i="2"/>
  <c r="G241" i="2" s="1"/>
  <c r="X241" i="2"/>
  <c r="AF241" i="2"/>
  <c r="AH241" i="2" s="1"/>
  <c r="AJ241" i="2" s="1"/>
  <c r="AA241" i="2" s="1"/>
  <c r="AK241" i="2"/>
  <c r="AG241" i="2"/>
  <c r="AI241" i="2"/>
  <c r="AP241" i="2" s="1"/>
  <c r="X84" i="2"/>
  <c r="V84" i="2"/>
  <c r="Y84" i="2" s="1"/>
  <c r="X33" i="2"/>
  <c r="V33" i="2"/>
  <c r="Y33" i="2" s="1"/>
  <c r="V409" i="2"/>
  <c r="Y409" i="2" s="1"/>
  <c r="AO409" i="2" s="1"/>
  <c r="W409" i="2"/>
  <c r="G409" i="2" s="1"/>
  <c r="X409" i="2"/>
  <c r="AG56" i="2"/>
  <c r="AK56" i="2"/>
  <c r="AF56" i="2"/>
  <c r="AH56" i="2" s="1"/>
  <c r="AJ56" i="2" s="1"/>
  <c r="AI56" i="2"/>
  <c r="AP56" i="2" s="1"/>
  <c r="W965" i="2"/>
  <c r="G965" i="2" s="1"/>
  <c r="X965" i="2"/>
  <c r="V965" i="2"/>
  <c r="Y965" i="2" s="1"/>
  <c r="AO965" i="2" s="1"/>
  <c r="AH965" i="2"/>
  <c r="AG965" i="2"/>
  <c r="AI965" i="2"/>
  <c r="AP965" i="2" s="1"/>
  <c r="AF965" i="2"/>
  <c r="AK965" i="2"/>
  <c r="AJ965" i="2"/>
  <c r="X1008" i="2"/>
  <c r="W1008" i="2"/>
  <c r="G1008" i="2" s="1"/>
  <c r="T1008" i="2" s="1"/>
  <c r="V1008" i="2"/>
  <c r="Y1008" i="2" s="1"/>
  <c r="AO1008" i="2" s="1"/>
  <c r="AH1008" i="2"/>
  <c r="AI1008" i="2"/>
  <c r="AP1008" i="2" s="1"/>
  <c r="AK1008" i="2"/>
  <c r="AF1008" i="2"/>
  <c r="AJ1008" i="2"/>
  <c r="AG1008" i="2"/>
  <c r="X18" i="2"/>
  <c r="W18" i="2"/>
  <c r="G18" i="2" s="1"/>
  <c r="V18" i="2"/>
  <c r="Y18" i="2" s="1"/>
  <c r="AO18" i="2" s="1"/>
  <c r="X250" i="2"/>
  <c r="V250" i="2"/>
  <c r="Y250" i="2" s="1"/>
  <c r="W250" i="2"/>
  <c r="G250" i="2" s="1"/>
  <c r="AF249" i="2"/>
  <c r="AH249" i="2" s="1"/>
  <c r="AJ249" i="2" s="1"/>
  <c r="AK249" i="2"/>
  <c r="AG249" i="2"/>
  <c r="AI249" i="2"/>
  <c r="AP249" i="2" s="1"/>
  <c r="AB709" i="2"/>
  <c r="AC709" i="2"/>
  <c r="AD709" i="2" s="1"/>
  <c r="W748" i="2"/>
  <c r="G748" i="2" s="1"/>
  <c r="X748" i="2"/>
  <c r="V748" i="2"/>
  <c r="Y748" i="2" s="1"/>
  <c r="AO748" i="2" s="1"/>
  <c r="AC858" i="2"/>
  <c r="AD858" i="2" s="1"/>
  <c r="AB858" i="2"/>
  <c r="AC817" i="2"/>
  <c r="AD817" i="2" s="1"/>
  <c r="AB817" i="2"/>
  <c r="AF759" i="2"/>
  <c r="AJ759" i="2"/>
  <c r="AH759" i="2"/>
  <c r="AG759" i="2"/>
  <c r="AK759" i="2"/>
  <c r="AI759" i="2"/>
  <c r="AP759" i="2" s="1"/>
  <c r="V759" i="2"/>
  <c r="Y759" i="2" s="1"/>
  <c r="AO759" i="2" s="1"/>
  <c r="W759" i="2"/>
  <c r="G759" i="2" s="1"/>
  <c r="X759" i="2"/>
  <c r="V868" i="2"/>
  <c r="Y868" i="2" s="1"/>
  <c r="AO868" i="2" s="1"/>
  <c r="W868" i="2"/>
  <c r="G868" i="2" s="1"/>
  <c r="X868" i="2"/>
  <c r="AC868" i="2"/>
  <c r="AD868" i="2" s="1"/>
  <c r="AB868" i="2"/>
  <c r="AC974" i="2"/>
  <c r="AD974" i="2" s="1"/>
  <c r="AB974" i="2"/>
  <c r="AC829" i="2"/>
  <c r="AD829" i="2" s="1"/>
  <c r="AB829" i="2"/>
  <c r="W829" i="2"/>
  <c r="G829" i="2" s="1"/>
  <c r="V829" i="2"/>
  <c r="Y829" i="2" s="1"/>
  <c r="AO829" i="2" s="1"/>
  <c r="X829" i="2"/>
  <c r="AK736" i="2"/>
  <c r="AG736" i="2"/>
  <c r="AF736" i="2"/>
  <c r="AH736" i="2" s="1"/>
  <c r="AJ736" i="2" s="1"/>
  <c r="AI736" i="2"/>
  <c r="AP736" i="2" s="1"/>
  <c r="X736" i="2"/>
  <c r="W736" i="2"/>
  <c r="G736" i="2" s="1"/>
  <c r="V736" i="2"/>
  <c r="Y736" i="2" s="1"/>
  <c r="AO736" i="2" s="1"/>
  <c r="AC736" i="2"/>
  <c r="AD736" i="2" s="1"/>
  <c r="AB736" i="2"/>
  <c r="V652" i="2"/>
  <c r="Y652" i="2" s="1"/>
  <c r="X652" i="2"/>
  <c r="W652" i="2"/>
  <c r="G652" i="2" s="1"/>
  <c r="AG778" i="2"/>
  <c r="AK778" i="2"/>
  <c r="AI778" i="2"/>
  <c r="AP778" i="2" s="1"/>
  <c r="AF778" i="2"/>
  <c r="AH778" i="2" s="1"/>
  <c r="AJ778" i="2" s="1"/>
  <c r="AA778" i="2" s="1"/>
  <c r="AG737" i="2"/>
  <c r="AI737" i="2"/>
  <c r="AP737" i="2" s="1"/>
  <c r="AK737" i="2"/>
  <c r="AF737" i="2"/>
  <c r="AH737" i="2" s="1"/>
  <c r="AJ737" i="2" s="1"/>
  <c r="W737" i="2"/>
  <c r="G737" i="2" s="1"/>
  <c r="V737" i="2"/>
  <c r="Y737" i="2" s="1"/>
  <c r="AO737" i="2" s="1"/>
  <c r="X737" i="2"/>
  <c r="AI679" i="2"/>
  <c r="AP679" i="2" s="1"/>
  <c r="AF679" i="2"/>
  <c r="AH679" i="2" s="1"/>
  <c r="AJ679" i="2"/>
  <c r="AA679" i="2" s="1"/>
  <c r="AK679" i="2"/>
  <c r="AG679" i="2"/>
  <c r="AB916" i="2"/>
  <c r="AC916" i="2"/>
  <c r="AD916" i="2" s="1"/>
  <c r="AB877" i="2"/>
  <c r="AC877" i="2"/>
  <c r="AD877" i="2" s="1"/>
  <c r="AK877" i="2"/>
  <c r="AI877" i="2"/>
  <c r="AP877" i="2" s="1"/>
  <c r="AH877" i="2"/>
  <c r="AJ877" i="2"/>
  <c r="AG877" i="2"/>
  <c r="AF877" i="2"/>
  <c r="W962" i="2"/>
  <c r="G962" i="2" s="1"/>
  <c r="V962" i="2"/>
  <c r="Y962" i="2" s="1"/>
  <c r="AO962" i="2" s="1"/>
  <c r="X962" i="2"/>
  <c r="AB962" i="2"/>
  <c r="AC962" i="2"/>
  <c r="AD962" i="2" s="1"/>
  <c r="AI921" i="2"/>
  <c r="AP921" i="2" s="1"/>
  <c r="AK921" i="2"/>
  <c r="AG921" i="2"/>
  <c r="AH921" i="2"/>
  <c r="AJ921" i="2"/>
  <c r="AF921" i="2"/>
  <c r="AB959" i="2"/>
  <c r="AC959" i="2"/>
  <c r="AD959" i="2" s="1"/>
  <c r="AK672" i="2"/>
  <c r="AG672" i="2"/>
  <c r="AJ672" i="2"/>
  <c r="AI672" i="2"/>
  <c r="AP672" i="2" s="1"/>
  <c r="AF672" i="2"/>
  <c r="AH672" i="2" s="1"/>
  <c r="X672" i="2"/>
  <c r="W672" i="2"/>
  <c r="G672" i="2" s="1"/>
  <c r="V672" i="2"/>
  <c r="Y672" i="2" s="1"/>
  <c r="AO672" i="2" s="1"/>
  <c r="AI653" i="2"/>
  <c r="AP653" i="2" s="1"/>
  <c r="AK653" i="2"/>
  <c r="AJ653" i="2"/>
  <c r="AA653" i="2" s="1"/>
  <c r="AG653" i="2"/>
  <c r="AF653" i="2"/>
  <c r="AH653" i="2" s="1"/>
  <c r="AF692" i="2"/>
  <c r="AG692" i="2"/>
  <c r="AI692" i="2"/>
  <c r="AP692" i="2" s="1"/>
  <c r="AJ692" i="2"/>
  <c r="AA692" i="2" s="1"/>
  <c r="AH692" i="2"/>
  <c r="AK692" i="2"/>
  <c r="AB850" i="2"/>
  <c r="AC850" i="2"/>
  <c r="AD850" i="2" s="1"/>
  <c r="W809" i="2"/>
  <c r="G809" i="2" s="1"/>
  <c r="V809" i="2"/>
  <c r="Y809" i="2" s="1"/>
  <c r="AO809" i="2" s="1"/>
  <c r="X809" i="2"/>
  <c r="AF719" i="2"/>
  <c r="AH719" i="2" s="1"/>
  <c r="AJ719" i="2" s="1"/>
  <c r="AG719" i="2"/>
  <c r="AK719" i="2"/>
  <c r="AI719" i="2"/>
  <c r="AP719" i="2" s="1"/>
  <c r="W719" i="2"/>
  <c r="G719" i="2" s="1"/>
  <c r="X719" i="2"/>
  <c r="V719" i="2"/>
  <c r="Y719" i="2" s="1"/>
  <c r="AO719" i="2" s="1"/>
  <c r="X934" i="2"/>
  <c r="W934" i="2"/>
  <c r="G934" i="2" s="1"/>
  <c r="V934" i="2"/>
  <c r="Y934" i="2" s="1"/>
  <c r="AO934" i="2" s="1"/>
  <c r="AC741" i="2"/>
  <c r="AD741" i="2" s="1"/>
  <c r="AB741" i="2"/>
  <c r="AI741" i="2"/>
  <c r="AP741" i="2" s="1"/>
  <c r="AF741" i="2"/>
  <c r="AH741" i="2" s="1"/>
  <c r="AJ741" i="2" s="1"/>
  <c r="AG741" i="2"/>
  <c r="AK741" i="2"/>
  <c r="W675" i="2"/>
  <c r="G675" i="2" s="1"/>
  <c r="V675" i="2"/>
  <c r="Y675" i="2" s="1"/>
  <c r="AO675" i="2" s="1"/>
  <c r="X675" i="2"/>
  <c r="AF784" i="2"/>
  <c r="AH784" i="2" s="1"/>
  <c r="AJ784" i="2" s="1"/>
  <c r="AA784" i="2" s="1"/>
  <c r="AG784" i="2"/>
  <c r="AK784" i="2"/>
  <c r="AI784" i="2"/>
  <c r="AP784" i="2" s="1"/>
  <c r="AI890" i="2"/>
  <c r="AP890" i="2" s="1"/>
  <c r="AF890" i="2"/>
  <c r="AG890" i="2"/>
  <c r="AJ890" i="2"/>
  <c r="AK890" i="2"/>
  <c r="AH890" i="2"/>
  <c r="W849" i="2"/>
  <c r="G849" i="2" s="1"/>
  <c r="V849" i="2"/>
  <c r="Y849" i="2" s="1"/>
  <c r="AO849" i="2" s="1"/>
  <c r="X849" i="2"/>
  <c r="AB849" i="2"/>
  <c r="AC849" i="2"/>
  <c r="AD849" i="2" s="1"/>
  <c r="AH1006" i="2"/>
  <c r="AG1006" i="2"/>
  <c r="AF1006" i="2"/>
  <c r="AI1006" i="2"/>
  <c r="AP1006" i="2" s="1"/>
  <c r="AK1006" i="2"/>
  <c r="AJ1006" i="2"/>
  <c r="W1006" i="2"/>
  <c r="G1006" i="2" s="1"/>
  <c r="T1006" i="2" s="1"/>
  <c r="X1006" i="2"/>
  <c r="V1006" i="2"/>
  <c r="Y1006" i="2" s="1"/>
  <c r="AO1006" i="2" s="1"/>
  <c r="AB1006" i="2"/>
  <c r="AC1006" i="2"/>
  <c r="AD1006" i="2" s="1"/>
  <c r="W861" i="2"/>
  <c r="G861" i="2" s="1"/>
  <c r="X861" i="2"/>
  <c r="V861" i="2"/>
  <c r="Y861" i="2" s="1"/>
  <c r="AO861" i="2" s="1"/>
  <c r="V827" i="2"/>
  <c r="Y827" i="2" s="1"/>
  <c r="AO827" i="2" s="1"/>
  <c r="W827" i="2"/>
  <c r="G827" i="2" s="1"/>
  <c r="X827" i="2"/>
  <c r="V684" i="2"/>
  <c r="Y684" i="2" s="1"/>
  <c r="AO684" i="2" s="1"/>
  <c r="W684" i="2"/>
  <c r="G684" i="2" s="1"/>
  <c r="X684" i="2"/>
  <c r="AB684" i="2"/>
  <c r="AC684" i="2"/>
  <c r="AD684" i="2" s="1"/>
  <c r="AJ810" i="2"/>
  <c r="AF810" i="2"/>
  <c r="AH810" i="2" s="1"/>
  <c r="AI810" i="2"/>
  <c r="AP810" i="2" s="1"/>
  <c r="AK810" i="2"/>
  <c r="AG810" i="2"/>
  <c r="V769" i="2"/>
  <c r="Y769" i="2" s="1"/>
  <c r="AO769" i="2" s="1"/>
  <c r="W769" i="2"/>
  <c r="G769" i="2" s="1"/>
  <c r="X769" i="2"/>
  <c r="AG711" i="2"/>
  <c r="AF711" i="2"/>
  <c r="AH711" i="2" s="1"/>
  <c r="AK711" i="2"/>
  <c r="AJ711" i="2"/>
  <c r="AA711" i="2" s="1"/>
  <c r="AI711" i="2"/>
  <c r="AP711" i="2" s="1"/>
  <c r="V980" i="2"/>
  <c r="Y980" i="2" s="1"/>
  <c r="AO980" i="2" s="1"/>
  <c r="W980" i="2"/>
  <c r="G980" i="2" s="1"/>
  <c r="X980" i="2"/>
  <c r="AB980" i="2"/>
  <c r="AC980" i="2"/>
  <c r="AD980" i="2" s="1"/>
  <c r="AI941" i="2"/>
  <c r="AP941" i="2" s="1"/>
  <c r="AK941" i="2"/>
  <c r="AJ941" i="2"/>
  <c r="AH941" i="2"/>
  <c r="AF941" i="2"/>
  <c r="AG941" i="2"/>
  <c r="W888" i="2"/>
  <c r="G888" i="2" s="1"/>
  <c r="X888" i="2"/>
  <c r="V888" i="2"/>
  <c r="Y888" i="2" s="1"/>
  <c r="AO888" i="2" s="1"/>
  <c r="AK888" i="2"/>
  <c r="AG888" i="2"/>
  <c r="AF888" i="2"/>
  <c r="AJ888" i="2"/>
  <c r="AI888" i="2"/>
  <c r="AP888" i="2" s="1"/>
  <c r="AH888" i="2"/>
  <c r="AB994" i="2"/>
  <c r="AC994" i="2"/>
  <c r="AD994" i="2" s="1"/>
  <c r="V994" i="2"/>
  <c r="Y994" i="2" s="1"/>
  <c r="AO994" i="2" s="1"/>
  <c r="W994" i="2"/>
  <c r="G994" i="2" s="1"/>
  <c r="X994" i="2"/>
  <c r="AB953" i="2"/>
  <c r="AC953" i="2"/>
  <c r="AD953" i="2" s="1"/>
  <c r="X953" i="2"/>
  <c r="W953" i="2"/>
  <c r="G953" i="2" s="1"/>
  <c r="V953" i="2"/>
  <c r="Y953" i="2" s="1"/>
  <c r="AO953" i="2" s="1"/>
  <c r="AK953" i="2"/>
  <c r="AJ953" i="2"/>
  <c r="AI953" i="2"/>
  <c r="AP953" i="2" s="1"/>
  <c r="AH953" i="2"/>
  <c r="AF953" i="2"/>
  <c r="AG953" i="2"/>
  <c r="W863" i="2"/>
  <c r="G863" i="2" s="1"/>
  <c r="X863" i="2"/>
  <c r="V863" i="2"/>
  <c r="Y863" i="2" s="1"/>
  <c r="AO863" i="2" s="1"/>
  <c r="AJ972" i="2"/>
  <c r="AH972" i="2"/>
  <c r="AF972" i="2"/>
  <c r="AG972" i="2"/>
  <c r="AK972" i="2"/>
  <c r="AI972" i="2"/>
  <c r="AP972" i="2" s="1"/>
  <c r="AC972" i="2"/>
  <c r="AD972" i="2" s="1"/>
  <c r="AB972" i="2"/>
  <c r="AJ1017" i="2"/>
  <c r="AF1017" i="2"/>
  <c r="AG1017" i="2"/>
  <c r="AK1017" i="2"/>
  <c r="AI1017" i="2"/>
  <c r="AP1017" i="2" s="1"/>
  <c r="AH1017" i="2"/>
  <c r="V281" i="2"/>
  <c r="Y281" i="2" s="1"/>
  <c r="X281" i="2"/>
  <c r="W195" i="2"/>
  <c r="G195" i="2" s="1"/>
  <c r="V195" i="2"/>
  <c r="Y195" i="2" s="1"/>
  <c r="AO195" i="2" s="1"/>
  <c r="X195" i="2"/>
  <c r="AB7" i="2"/>
  <c r="AC7" i="2"/>
  <c r="AD7" i="2" s="1"/>
  <c r="W7" i="2"/>
  <c r="G7" i="2" s="1"/>
  <c r="X7" i="2"/>
  <c r="V7" i="2"/>
  <c r="Y7" i="2" s="1"/>
  <c r="AO7" i="2" s="1"/>
  <c r="X32" i="2"/>
  <c r="W32" i="2"/>
  <c r="G32" i="2" s="1"/>
  <c r="V32" i="2"/>
  <c r="Y32" i="2" s="1"/>
  <c r="AO32" i="2" s="1"/>
  <c r="X272" i="2"/>
  <c r="W272" i="2"/>
  <c r="G272" i="2" s="1"/>
  <c r="V272" i="2"/>
  <c r="Y272" i="2" s="1"/>
  <c r="AO272" i="2" s="1"/>
  <c r="W59" i="2"/>
  <c r="G59" i="2" s="1"/>
  <c r="V59" i="2"/>
  <c r="Y59" i="2" s="1"/>
  <c r="AO59" i="2" s="1"/>
  <c r="X59" i="2"/>
  <c r="AK295" i="2"/>
  <c r="AJ295" i="2"/>
  <c r="AA295" i="2" s="1"/>
  <c r="AG295" i="2"/>
  <c r="AI295" i="2"/>
  <c r="AP295" i="2" s="1"/>
  <c r="AF295" i="2"/>
  <c r="AH295" i="2" s="1"/>
  <c r="AC78" i="2"/>
  <c r="AD78" i="2" s="1"/>
  <c r="AB78" i="2"/>
  <c r="AG262" i="2"/>
  <c r="AI262" i="2"/>
  <c r="AP262" i="2" s="1"/>
  <c r="AF262" i="2"/>
  <c r="AH262" i="2" s="1"/>
  <c r="AJ262" i="2" s="1"/>
  <c r="AA262" i="2" s="1"/>
  <c r="AK262" i="2"/>
  <c r="AF668" i="2"/>
  <c r="AH668" i="2" s="1"/>
  <c r="AJ668" i="2" s="1"/>
  <c r="AG668" i="2"/>
  <c r="AK668" i="2"/>
  <c r="AI668" i="2"/>
  <c r="AP668" i="2" s="1"/>
  <c r="W794" i="2"/>
  <c r="G794" i="2" s="1"/>
  <c r="V794" i="2"/>
  <c r="Y794" i="2" s="1"/>
  <c r="AO794" i="2" s="1"/>
  <c r="X794" i="2"/>
  <c r="AB794" i="2"/>
  <c r="AC794" i="2"/>
  <c r="AD794" i="2" s="1"/>
  <c r="AB753" i="2"/>
  <c r="AC753" i="2"/>
  <c r="AD753" i="2" s="1"/>
  <c r="W753" i="2"/>
  <c r="G753" i="2" s="1"/>
  <c r="X753" i="2"/>
  <c r="V753" i="2"/>
  <c r="Y753" i="2" s="1"/>
  <c r="AO753" i="2" s="1"/>
  <c r="W695" i="2"/>
  <c r="G695" i="2" s="1"/>
  <c r="X695" i="2"/>
  <c r="V695" i="2"/>
  <c r="Y695" i="2" s="1"/>
  <c r="AO695" i="2" s="1"/>
  <c r="AC804" i="2"/>
  <c r="AD804" i="2" s="1"/>
  <c r="AB804" i="2"/>
  <c r="AK910" i="2"/>
  <c r="AH910" i="2"/>
  <c r="AG910" i="2"/>
  <c r="AJ910" i="2"/>
  <c r="AF910" i="2"/>
  <c r="AI910" i="2"/>
  <c r="AP910" i="2" s="1"/>
  <c r="AC731" i="2"/>
  <c r="AD731" i="2" s="1"/>
  <c r="AB731" i="2"/>
  <c r="V662" i="2"/>
  <c r="Y662" i="2" s="1"/>
  <c r="X662" i="2"/>
  <c r="AF1059" i="2"/>
  <c r="AI1059" i="2"/>
  <c r="AP1059" i="2" s="1"/>
  <c r="AK1059" i="2"/>
  <c r="AH1059" i="2"/>
  <c r="AJ1059" i="2"/>
  <c r="AG1059" i="2"/>
  <c r="V1059" i="2"/>
  <c r="Y1059" i="2" s="1"/>
  <c r="AO1059" i="2" s="1"/>
  <c r="W1059" i="2"/>
  <c r="G1059" i="2" s="1"/>
  <c r="T1059" i="2" s="1"/>
  <c r="X1059" i="2"/>
  <c r="V749" i="2"/>
  <c r="Y749" i="2" s="1"/>
  <c r="AO749" i="2" s="1"/>
  <c r="W749" i="2"/>
  <c r="G749" i="2" s="1"/>
  <c r="X749" i="2"/>
  <c r="AG792" i="2"/>
  <c r="AK792" i="2"/>
  <c r="AI792" i="2"/>
  <c r="AP792" i="2" s="1"/>
  <c r="AF792" i="2"/>
  <c r="AH792" i="2" s="1"/>
  <c r="AJ792" i="2" s="1"/>
  <c r="AB898" i="2"/>
  <c r="AC898" i="2"/>
  <c r="AD898" i="2" s="1"/>
  <c r="AF898" i="2"/>
  <c r="AK898" i="2"/>
  <c r="AG898" i="2"/>
  <c r="AI898" i="2"/>
  <c r="AP898" i="2" s="1"/>
  <c r="AJ898" i="2"/>
  <c r="AH898" i="2"/>
  <c r="AB857" i="2"/>
  <c r="AC857" i="2"/>
  <c r="AD857" i="2" s="1"/>
  <c r="AG1049" i="2"/>
  <c r="AK1049" i="2"/>
  <c r="AJ1049" i="2"/>
  <c r="AF1049" i="2"/>
  <c r="AI1049" i="2"/>
  <c r="AP1049" i="2" s="1"/>
  <c r="AH1049" i="2"/>
  <c r="X1049" i="2"/>
  <c r="W1049" i="2"/>
  <c r="G1049" i="2" s="1"/>
  <c r="T1049" i="2" s="1"/>
  <c r="V1049" i="2"/>
  <c r="Y1049" i="2" s="1"/>
  <c r="AO1049" i="2" s="1"/>
  <c r="W971" i="2"/>
  <c r="G971" i="2" s="1"/>
  <c r="X971" i="2"/>
  <c r="V971" i="2"/>
  <c r="Y971" i="2" s="1"/>
  <c r="AO971" i="2" s="1"/>
  <c r="AC971" i="2"/>
  <c r="AD971" i="2" s="1"/>
  <c r="AB971" i="2"/>
  <c r="W745" i="2"/>
  <c r="G745" i="2" s="1"/>
  <c r="V745" i="2"/>
  <c r="Y745" i="2" s="1"/>
  <c r="AO745" i="2" s="1"/>
  <c r="X745" i="2"/>
  <c r="AF764" i="2"/>
  <c r="AH764" i="2" s="1"/>
  <c r="AK764" i="2"/>
  <c r="AI764" i="2"/>
  <c r="AP764" i="2" s="1"/>
  <c r="AG764" i="2"/>
  <c r="AJ764" i="2"/>
  <c r="AA764" i="2" s="1"/>
  <c r="W870" i="2"/>
  <c r="G870" i="2" s="1"/>
  <c r="V870" i="2"/>
  <c r="Y870" i="2" s="1"/>
  <c r="AO870" i="2" s="1"/>
  <c r="X870" i="2"/>
  <c r="W805" i="2"/>
  <c r="G805" i="2" s="1"/>
  <c r="X805" i="2"/>
  <c r="V805" i="2"/>
  <c r="Y805" i="2" s="1"/>
  <c r="AO805" i="2" s="1"/>
  <c r="V995" i="2"/>
  <c r="Y995" i="2" s="1"/>
  <c r="AO995" i="2" s="1"/>
  <c r="W995" i="2"/>
  <c r="G995" i="2" s="1"/>
  <c r="X995" i="2"/>
  <c r="AB1043" i="2"/>
  <c r="AC1043" i="2"/>
  <c r="AD1043" i="2" s="1"/>
  <c r="AB688" i="2"/>
  <c r="AC688" i="2"/>
  <c r="AD688" i="2" s="1"/>
  <c r="W814" i="2"/>
  <c r="G814" i="2" s="1"/>
  <c r="X814" i="2"/>
  <c r="V814" i="2"/>
  <c r="Y814" i="2" s="1"/>
  <c r="AO814" i="2" s="1"/>
  <c r="AG669" i="2"/>
  <c r="AK669" i="2"/>
  <c r="AF669" i="2"/>
  <c r="AH669" i="2" s="1"/>
  <c r="AI669" i="2"/>
  <c r="AP669" i="2" s="1"/>
  <c r="AJ669" i="2"/>
  <c r="AA669" i="2" s="1"/>
  <c r="AC477" i="2"/>
  <c r="AD477" i="2" s="1"/>
  <c r="AB477" i="2"/>
  <c r="V298" i="2"/>
  <c r="Y298" i="2" s="1"/>
  <c r="X298" i="2"/>
  <c r="W298" i="2"/>
  <c r="G298" i="2" s="1"/>
  <c r="AG83" i="2"/>
  <c r="AI83" i="2"/>
  <c r="AP83" i="2" s="1"/>
  <c r="AH83" i="2"/>
  <c r="AJ83" i="2" s="1"/>
  <c r="AA83" i="2" s="1"/>
  <c r="AF83" i="2"/>
  <c r="AK83" i="2"/>
  <c r="X339" i="2"/>
  <c r="V339" i="2"/>
  <c r="Y339" i="2" s="1"/>
  <c r="V433" i="2"/>
  <c r="Y433" i="2" s="1"/>
  <c r="X433" i="2"/>
  <c r="W433" i="2"/>
  <c r="G433" i="2" s="1"/>
  <c r="W48" i="2"/>
  <c r="G48" i="2" s="1"/>
  <c r="V48" i="2"/>
  <c r="Y48" i="2" s="1"/>
  <c r="AO48" i="2" s="1"/>
  <c r="X48" i="2"/>
  <c r="AJ48" i="2"/>
  <c r="AA48" i="2" s="1"/>
  <c r="AI48" i="2"/>
  <c r="AP48" i="2" s="1"/>
  <c r="AG48" i="2"/>
  <c r="AK48" i="2"/>
  <c r="AF48" i="2"/>
  <c r="AH48" i="2" s="1"/>
  <c r="V485" i="2"/>
  <c r="Y485" i="2" s="1"/>
  <c r="X485" i="2"/>
  <c r="W485" i="2"/>
  <c r="G485" i="2" s="1"/>
  <c r="AG364" i="2"/>
  <c r="AI364" i="2"/>
  <c r="AP364" i="2" s="1"/>
  <c r="AJ364" i="2"/>
  <c r="AA364" i="2" s="1"/>
  <c r="AK364" i="2"/>
  <c r="AF364" i="2"/>
  <c r="AH364" i="2" s="1"/>
  <c r="X364" i="2"/>
  <c r="W364" i="2"/>
  <c r="G364" i="2" s="1"/>
  <c r="V364" i="2"/>
  <c r="Y364" i="2" s="1"/>
  <c r="AO364" i="2" s="1"/>
  <c r="AF771" i="2"/>
  <c r="AH771" i="2" s="1"/>
  <c r="AI771" i="2"/>
  <c r="AP771" i="2" s="1"/>
  <c r="AK771" i="2"/>
  <c r="AG771" i="2"/>
  <c r="AJ771" i="2"/>
  <c r="AA771" i="2" s="1"/>
  <c r="AB880" i="2"/>
  <c r="AC880" i="2"/>
  <c r="AD880" i="2" s="1"/>
  <c r="W880" i="2"/>
  <c r="G880" i="2" s="1"/>
  <c r="V880" i="2"/>
  <c r="Y880" i="2" s="1"/>
  <c r="AO880" i="2" s="1"/>
  <c r="X880" i="2"/>
  <c r="W945" i="2"/>
  <c r="G945" i="2" s="1"/>
  <c r="X945" i="2"/>
  <c r="V945" i="2"/>
  <c r="Y945" i="2" s="1"/>
  <c r="AO945" i="2" s="1"/>
  <c r="W724" i="2"/>
  <c r="G724" i="2" s="1"/>
  <c r="X724" i="2"/>
  <c r="V724" i="2"/>
  <c r="Y724" i="2" s="1"/>
  <c r="AO724" i="2" s="1"/>
  <c r="AC846" i="2"/>
  <c r="AD846" i="2" s="1"/>
  <c r="AB846" i="2"/>
  <c r="AI846" i="2"/>
  <c r="AP846" i="2" s="1"/>
  <c r="AH846" i="2"/>
  <c r="AJ846" i="2" s="1"/>
  <c r="AK846" i="2"/>
  <c r="AF846" i="2"/>
  <c r="AG846" i="2"/>
  <c r="AH701" i="2"/>
  <c r="AG701" i="2"/>
  <c r="AF701" i="2"/>
  <c r="AJ701" i="2"/>
  <c r="AA701" i="2" s="1"/>
  <c r="AK701" i="2"/>
  <c r="AI701" i="2"/>
  <c r="AP701" i="2" s="1"/>
  <c r="AF667" i="2"/>
  <c r="AH667" i="2" s="1"/>
  <c r="AJ667" i="2" s="1"/>
  <c r="AK667" i="2"/>
  <c r="AI667" i="2"/>
  <c r="AP667" i="2" s="1"/>
  <c r="AG667" i="2"/>
  <c r="AB563" i="2"/>
  <c r="AC563" i="2"/>
  <c r="AD563" i="2" s="1"/>
  <c r="AI598" i="2"/>
  <c r="AP598" i="2" s="1"/>
  <c r="AF598" i="2"/>
  <c r="AH598" i="2" s="1"/>
  <c r="AG598" i="2"/>
  <c r="AK598" i="2"/>
  <c r="AJ598" i="2"/>
  <c r="AA598" i="2" s="1"/>
  <c r="X598" i="2"/>
  <c r="W598" i="2"/>
  <c r="G598" i="2" s="1"/>
  <c r="V598" i="2"/>
  <c r="Y598" i="2" s="1"/>
  <c r="AO598" i="2" s="1"/>
  <c r="AK947" i="2"/>
  <c r="AG947" i="2"/>
  <c r="AI947" i="2"/>
  <c r="AP947" i="2" s="1"/>
  <c r="AF947" i="2"/>
  <c r="AJ947" i="2"/>
  <c r="AH947" i="2"/>
  <c r="V947" i="2"/>
  <c r="Y947" i="2" s="1"/>
  <c r="AO947" i="2" s="1"/>
  <c r="W947" i="2"/>
  <c r="G947" i="2" s="1"/>
  <c r="X947" i="2"/>
  <c r="AH1056" i="2"/>
  <c r="AK1056" i="2"/>
  <c r="AF1056" i="2"/>
  <c r="AI1056" i="2"/>
  <c r="AP1056" i="2" s="1"/>
  <c r="AJ1056" i="2"/>
  <c r="AG1056" i="2"/>
  <c r="W609" i="2"/>
  <c r="G609" i="2" s="1"/>
  <c r="X609" i="2"/>
  <c r="V609" i="2"/>
  <c r="Y609" i="2" s="1"/>
  <c r="AO609" i="2" s="1"/>
  <c r="AK766" i="2"/>
  <c r="AF766" i="2"/>
  <c r="AH766" i="2" s="1"/>
  <c r="AG766" i="2"/>
  <c r="AJ766" i="2"/>
  <c r="AI766" i="2"/>
  <c r="AP766" i="2" s="1"/>
  <c r="AK720" i="2"/>
  <c r="AF720" i="2"/>
  <c r="AH720" i="2" s="1"/>
  <c r="AJ720" i="2" s="1"/>
  <c r="AA720" i="2" s="1"/>
  <c r="AI720" i="2"/>
  <c r="AP720" i="2" s="1"/>
  <c r="AG720" i="2"/>
  <c r="AJ984" i="2"/>
  <c r="AK984" i="2"/>
  <c r="AF984" i="2"/>
  <c r="AG984" i="2"/>
  <c r="AH984" i="2"/>
  <c r="AI984" i="2"/>
  <c r="AP984" i="2" s="1"/>
  <c r="X984" i="2"/>
  <c r="W984" i="2"/>
  <c r="G984" i="2" s="1"/>
  <c r="V984" i="2"/>
  <c r="Y984" i="2" s="1"/>
  <c r="AO984" i="2" s="1"/>
  <c r="AB1029" i="2"/>
  <c r="AC1029" i="2"/>
  <c r="AD1029" i="2" s="1"/>
  <c r="V1029" i="2"/>
  <c r="Y1029" i="2" s="1"/>
  <c r="AO1029" i="2" s="1"/>
  <c r="W1029" i="2"/>
  <c r="G1029" i="2" s="1"/>
  <c r="T1029" i="2" s="1"/>
  <c r="X1029" i="2"/>
  <c r="AK1029" i="2"/>
  <c r="AF1029" i="2"/>
  <c r="AH1029" i="2"/>
  <c r="AG1029" i="2"/>
  <c r="AI1029" i="2"/>
  <c r="AP1029" i="2" s="1"/>
  <c r="AJ1029" i="2"/>
  <c r="X626" i="2"/>
  <c r="V626" i="2"/>
  <c r="Y626" i="2" s="1"/>
  <c r="V790" i="2"/>
  <c r="Y790" i="2" s="1"/>
  <c r="AO790" i="2" s="1"/>
  <c r="W790" i="2"/>
  <c r="G790" i="2" s="1"/>
  <c r="X790" i="2"/>
  <c r="AC948" i="2"/>
  <c r="AD948" i="2" s="1"/>
  <c r="AB948" i="2"/>
  <c r="AC909" i="2"/>
  <c r="AD909" i="2" s="1"/>
  <c r="AB909" i="2"/>
  <c r="AI909" i="2"/>
  <c r="AP909" i="2" s="1"/>
  <c r="AK909" i="2"/>
  <c r="AG909" i="2"/>
  <c r="AJ909" i="2"/>
  <c r="AF909" i="2"/>
  <c r="AH909" i="2"/>
  <c r="AC872" i="2"/>
  <c r="AD872" i="2" s="1"/>
  <c r="AB872" i="2"/>
  <c r="V978" i="2"/>
  <c r="Y978" i="2" s="1"/>
  <c r="AO978" i="2" s="1"/>
  <c r="W978" i="2"/>
  <c r="G978" i="2" s="1"/>
  <c r="X978" i="2"/>
  <c r="AG978" i="2"/>
  <c r="AF978" i="2"/>
  <c r="AH978" i="2"/>
  <c r="AI978" i="2"/>
  <c r="AP978" i="2" s="1"/>
  <c r="AJ978" i="2"/>
  <c r="AK978" i="2"/>
  <c r="W937" i="2"/>
  <c r="G937" i="2" s="1"/>
  <c r="V937" i="2"/>
  <c r="Y937" i="2" s="1"/>
  <c r="AO937" i="2" s="1"/>
  <c r="X937" i="2"/>
  <c r="AB847" i="2"/>
  <c r="AC847" i="2"/>
  <c r="AD847" i="2" s="1"/>
  <c r="AH847" i="2"/>
  <c r="AI847" i="2"/>
  <c r="AP847" i="2" s="1"/>
  <c r="AJ847" i="2"/>
  <c r="AF847" i="2"/>
  <c r="AK847" i="2"/>
  <c r="AG847" i="2"/>
  <c r="AH956" i="2"/>
  <c r="AG956" i="2"/>
  <c r="AK956" i="2"/>
  <c r="AI956" i="2"/>
  <c r="AP956" i="2" s="1"/>
  <c r="AJ956" i="2"/>
  <c r="AF956" i="2"/>
  <c r="AI1062" i="2"/>
  <c r="AP1062" i="2" s="1"/>
  <c r="AJ1062" i="2"/>
  <c r="AG1062" i="2"/>
  <c r="AK1062" i="2"/>
  <c r="AH1062" i="2"/>
  <c r="AF1062" i="2"/>
  <c r="V1062" i="2"/>
  <c r="Y1062" i="2" s="1"/>
  <c r="AO1062" i="2" s="1"/>
  <c r="W1062" i="2"/>
  <c r="G1062" i="2" s="1"/>
  <c r="T1062" i="2" s="1"/>
  <c r="X1062" i="2"/>
  <c r="AK869" i="2"/>
  <c r="AG869" i="2"/>
  <c r="AF869" i="2"/>
  <c r="AH869" i="2" s="1"/>
  <c r="AJ869" i="2"/>
  <c r="AA869" i="2" s="1"/>
  <c r="AI869" i="2"/>
  <c r="AP869" i="2" s="1"/>
  <c r="X869" i="2"/>
  <c r="W869" i="2"/>
  <c r="G869" i="2" s="1"/>
  <c r="V869" i="2"/>
  <c r="Y869" i="2" s="1"/>
  <c r="AO869" i="2" s="1"/>
  <c r="W803" i="2"/>
  <c r="G803" i="2" s="1"/>
  <c r="X803" i="2"/>
  <c r="V803" i="2"/>
  <c r="Y803" i="2" s="1"/>
  <c r="AO803" i="2" s="1"/>
  <c r="AB803" i="2"/>
  <c r="AC803" i="2"/>
  <c r="AD803" i="2" s="1"/>
  <c r="AF803" i="2"/>
  <c r="AH803" i="2" s="1"/>
  <c r="AJ803" i="2"/>
  <c r="AG803" i="2"/>
  <c r="AK803" i="2"/>
  <c r="AI803" i="2"/>
  <c r="AP803" i="2" s="1"/>
  <c r="X762" i="2"/>
  <c r="W762" i="2"/>
  <c r="G762" i="2" s="1"/>
  <c r="V762" i="2"/>
  <c r="Y762" i="2" s="1"/>
  <c r="AO762" i="2" s="1"/>
  <c r="AI762" i="2"/>
  <c r="AP762" i="2" s="1"/>
  <c r="AF762" i="2"/>
  <c r="AH762" i="2" s="1"/>
  <c r="AK762" i="2"/>
  <c r="AJ762" i="2"/>
  <c r="AA762" i="2" s="1"/>
  <c r="AG762" i="2"/>
  <c r="V721" i="2"/>
  <c r="Y721" i="2" s="1"/>
  <c r="AO721" i="2" s="1"/>
  <c r="W721" i="2"/>
  <c r="G721" i="2" s="1"/>
  <c r="X721" i="2"/>
  <c r="AB772" i="2"/>
  <c r="AC772" i="2"/>
  <c r="AD772" i="2" s="1"/>
  <c r="AC878" i="2"/>
  <c r="AD878" i="2" s="1"/>
  <c r="AB878" i="2"/>
  <c r="W878" i="2"/>
  <c r="G878" i="2" s="1"/>
  <c r="V878" i="2"/>
  <c r="Y878" i="2" s="1"/>
  <c r="AO878" i="2" s="1"/>
  <c r="X878" i="2"/>
  <c r="V733" i="2"/>
  <c r="Y733" i="2" s="1"/>
  <c r="AO733" i="2" s="1"/>
  <c r="W733" i="2"/>
  <c r="G733" i="2" s="1"/>
  <c r="X733" i="2"/>
  <c r="AI733" i="2"/>
  <c r="AP733" i="2" s="1"/>
  <c r="AF733" i="2"/>
  <c r="AH733" i="2" s="1"/>
  <c r="AG733" i="2"/>
  <c r="AK733" i="2"/>
  <c r="AJ733" i="2"/>
  <c r="AA733" i="2" s="1"/>
  <c r="AI699" i="2"/>
  <c r="AP699" i="2" s="1"/>
  <c r="AK699" i="2"/>
  <c r="AG699" i="2"/>
  <c r="AF699" i="2"/>
  <c r="AH699" i="2" s="1"/>
  <c r="AJ699" i="2" s="1"/>
  <c r="AG528" i="2"/>
  <c r="AF528" i="2"/>
  <c r="AH528" i="2" s="1"/>
  <c r="AJ528" i="2" s="1"/>
  <c r="AA528" i="2" s="1"/>
  <c r="AK528" i="2"/>
  <c r="AI528" i="2"/>
  <c r="AP528" i="2" s="1"/>
  <c r="X528" i="2"/>
  <c r="W528" i="2"/>
  <c r="G528" i="2" s="1"/>
  <c r="V528" i="2"/>
  <c r="Y528" i="2" s="1"/>
  <c r="AO528" i="2" s="1"/>
  <c r="V723" i="2"/>
  <c r="Y723" i="2" s="1"/>
  <c r="AO723" i="2" s="1"/>
  <c r="W723" i="2"/>
  <c r="G723" i="2" s="1"/>
  <c r="X723" i="2"/>
  <c r="AC832" i="2"/>
  <c r="AD832" i="2" s="1"/>
  <c r="AB832" i="2"/>
  <c r="AF832" i="2"/>
  <c r="AH832" i="2"/>
  <c r="AJ832" i="2" s="1"/>
  <c r="AK832" i="2"/>
  <c r="AI832" i="2"/>
  <c r="AP832" i="2" s="1"/>
  <c r="AG832" i="2"/>
  <c r="AG938" i="2"/>
  <c r="AI938" i="2"/>
  <c r="AP938" i="2" s="1"/>
  <c r="AH938" i="2"/>
  <c r="AJ938" i="2"/>
  <c r="AK938" i="2"/>
  <c r="AF938" i="2"/>
  <c r="X938" i="2"/>
  <c r="W938" i="2"/>
  <c r="G938" i="2" s="1"/>
  <c r="V938" i="2"/>
  <c r="Y938" i="2" s="1"/>
  <c r="AO938" i="2" s="1"/>
  <c r="AK897" i="2"/>
  <c r="AJ897" i="2"/>
  <c r="AF897" i="2"/>
  <c r="AI897" i="2"/>
  <c r="AP897" i="2" s="1"/>
  <c r="AG897" i="2"/>
  <c r="AH897" i="2"/>
  <c r="AF839" i="2"/>
  <c r="AH839" i="2" s="1"/>
  <c r="AJ839" i="2" s="1"/>
  <c r="AI839" i="2"/>
  <c r="AP839" i="2" s="1"/>
  <c r="AG839" i="2"/>
  <c r="AK839" i="2"/>
  <c r="AB1016" i="2"/>
  <c r="AC1016" i="2"/>
  <c r="AD1016" i="2" s="1"/>
  <c r="AH1016" i="2"/>
  <c r="AG1016" i="2"/>
  <c r="AI1016" i="2"/>
  <c r="AP1016" i="2" s="1"/>
  <c r="AF1016" i="2"/>
  <c r="AJ1016" i="2"/>
  <c r="AK1016" i="2"/>
  <c r="AB1061" i="2"/>
  <c r="AC1061" i="2"/>
  <c r="AD1061" i="2" s="1"/>
  <c r="W1061" i="2"/>
  <c r="G1061" i="2" s="1"/>
  <c r="T1061" i="2" s="1"/>
  <c r="V1061" i="2"/>
  <c r="Y1061" i="2" s="1"/>
  <c r="AO1061" i="2" s="1"/>
  <c r="X1061" i="2"/>
  <c r="AI658" i="2"/>
  <c r="AP658" i="2" s="1"/>
  <c r="AG658" i="2"/>
  <c r="AK658" i="2"/>
  <c r="AF658" i="2"/>
  <c r="AH658" i="2" s="1"/>
  <c r="AJ658" i="2" s="1"/>
  <c r="AA658" i="2" s="1"/>
  <c r="X658" i="2"/>
  <c r="W658" i="2"/>
  <c r="G658" i="2" s="1"/>
  <c r="V658" i="2"/>
  <c r="Y658" i="2" s="1"/>
  <c r="AO658" i="2" s="1"/>
  <c r="AC991" i="2"/>
  <c r="AD991" i="2" s="1"/>
  <c r="AB991" i="2"/>
  <c r="AH991" i="2"/>
  <c r="AF991" i="2"/>
  <c r="AI991" i="2"/>
  <c r="AP991" i="2" s="1"/>
  <c r="AK991" i="2"/>
  <c r="AJ991" i="2"/>
  <c r="AG991" i="2"/>
  <c r="AB1039" i="2"/>
  <c r="AC1039" i="2"/>
  <c r="AD1039" i="2" s="1"/>
  <c r="V1039" i="2"/>
  <c r="Y1039" i="2" s="1"/>
  <c r="AO1039" i="2" s="1"/>
  <c r="W1039" i="2"/>
  <c r="G1039" i="2" s="1"/>
  <c r="T1039" i="2" s="1"/>
  <c r="X1039" i="2"/>
  <c r="AI756" i="2"/>
  <c r="AP756" i="2" s="1"/>
  <c r="AF756" i="2"/>
  <c r="AH756" i="2" s="1"/>
  <c r="AG756" i="2"/>
  <c r="AK756" i="2"/>
  <c r="AJ756" i="2"/>
  <c r="AA756" i="2" s="1"/>
  <c r="AB117" i="2"/>
  <c r="AC117" i="2"/>
  <c r="AD117" i="2" s="1"/>
  <c r="V117" i="2"/>
  <c r="Y117" i="2" s="1"/>
  <c r="AO117" i="2" s="1"/>
  <c r="W117" i="2"/>
  <c r="G117" i="2" s="1"/>
  <c r="X117" i="2"/>
  <c r="V478" i="2"/>
  <c r="Y478" i="2" s="1"/>
  <c r="W478" i="2"/>
  <c r="G478" i="2" s="1"/>
  <c r="X478" i="2"/>
  <c r="V391" i="2"/>
  <c r="Y391" i="2" s="1"/>
  <c r="X391" i="2"/>
  <c r="W391" i="2"/>
  <c r="G391" i="2" s="1"/>
  <c r="X42" i="2"/>
  <c r="V42" i="2"/>
  <c r="Y42" i="2" s="1"/>
  <c r="X190" i="2"/>
  <c r="W190" i="2"/>
  <c r="G190" i="2" s="1"/>
  <c r="V190" i="2"/>
  <c r="Y190" i="2" s="1"/>
  <c r="AO190" i="2" s="1"/>
  <c r="AG190" i="2"/>
  <c r="AK190" i="2"/>
  <c r="AI190" i="2"/>
  <c r="AP190" i="2" s="1"/>
  <c r="AF190" i="2"/>
  <c r="AH190" i="2" s="1"/>
  <c r="AJ190" i="2" s="1"/>
  <c r="AA190" i="2" s="1"/>
  <c r="W123" i="2"/>
  <c r="G123" i="2" s="1"/>
  <c r="X123" i="2"/>
  <c r="V123" i="2"/>
  <c r="Y123" i="2" s="1"/>
  <c r="AO123" i="2" s="1"/>
  <c r="AK123" i="2"/>
  <c r="AF123" i="2"/>
  <c r="AH123" i="2" s="1"/>
  <c r="AJ123" i="2" s="1"/>
  <c r="AI123" i="2"/>
  <c r="AP123" i="2" s="1"/>
  <c r="AG123" i="2"/>
  <c r="V470" i="2"/>
  <c r="Y470" i="2" s="1"/>
  <c r="X470" i="2"/>
  <c r="AF64" i="2"/>
  <c r="AH64" i="2" s="1"/>
  <c r="AK64" i="2"/>
  <c r="AJ64" i="2"/>
  <c r="AA64" i="2" s="1"/>
  <c r="AI64" i="2"/>
  <c r="AP64" i="2" s="1"/>
  <c r="AG64" i="2"/>
  <c r="X614" i="2"/>
  <c r="V614" i="2"/>
  <c r="Y614" i="2" s="1"/>
  <c r="AH963" i="2"/>
  <c r="AI963" i="2"/>
  <c r="AP963" i="2" s="1"/>
  <c r="AJ963" i="2"/>
  <c r="AG963" i="2"/>
  <c r="AK963" i="2"/>
  <c r="AF963" i="2"/>
  <c r="AB963" i="2"/>
  <c r="AC963" i="2"/>
  <c r="AD963" i="2" s="1"/>
  <c r="V963" i="2"/>
  <c r="Y963" i="2" s="1"/>
  <c r="AO963" i="2" s="1"/>
  <c r="W963" i="2"/>
  <c r="G963" i="2" s="1"/>
  <c r="X963" i="2"/>
  <c r="AJ1011" i="2"/>
  <c r="AK1011" i="2"/>
  <c r="AF1011" i="2"/>
  <c r="AG1011" i="2"/>
  <c r="AI1011" i="2"/>
  <c r="AP1011" i="2" s="1"/>
  <c r="AH1011" i="2"/>
  <c r="W1011" i="2"/>
  <c r="G1011" i="2" s="1"/>
  <c r="T1011" i="2" s="1"/>
  <c r="V1011" i="2"/>
  <c r="Y1011" i="2" s="1"/>
  <c r="AO1011" i="2" s="1"/>
  <c r="X1011" i="2"/>
  <c r="AI625" i="2"/>
  <c r="AP625" i="2" s="1"/>
  <c r="AG625" i="2"/>
  <c r="AF625" i="2"/>
  <c r="AH625" i="2" s="1"/>
  <c r="AK625" i="2"/>
  <c r="AJ625" i="2"/>
  <c r="AA625" i="2" s="1"/>
  <c r="AG714" i="2"/>
  <c r="AF714" i="2"/>
  <c r="AH714" i="2" s="1"/>
  <c r="AJ714" i="2" s="1"/>
  <c r="AK714" i="2"/>
  <c r="AI714" i="2"/>
  <c r="AP714" i="2" s="1"/>
  <c r="X656" i="2"/>
  <c r="W656" i="2"/>
  <c r="G656" i="2" s="1"/>
  <c r="V656" i="2"/>
  <c r="Y656" i="2" s="1"/>
  <c r="V782" i="2"/>
  <c r="Y782" i="2" s="1"/>
  <c r="AO782" i="2" s="1"/>
  <c r="W782" i="2"/>
  <c r="G782" i="2" s="1"/>
  <c r="X782" i="2"/>
  <c r="AK893" i="2"/>
  <c r="AJ893" i="2"/>
  <c r="AF893" i="2"/>
  <c r="AI893" i="2"/>
  <c r="AP893" i="2" s="1"/>
  <c r="AH893" i="2"/>
  <c r="AG893" i="2"/>
  <c r="V893" i="2"/>
  <c r="Y893" i="2" s="1"/>
  <c r="AO893" i="2" s="1"/>
  <c r="W893" i="2"/>
  <c r="G893" i="2" s="1"/>
  <c r="X893" i="2"/>
  <c r="AF693" i="2"/>
  <c r="AG693" i="2"/>
  <c r="AI693" i="2"/>
  <c r="AP693" i="2" s="1"/>
  <c r="AK693" i="2"/>
  <c r="AH693" i="2"/>
  <c r="AJ693" i="2" s="1"/>
  <c r="V883" i="2"/>
  <c r="Y883" i="2" s="1"/>
  <c r="AO883" i="2" s="1"/>
  <c r="W883" i="2"/>
  <c r="G883" i="2" s="1"/>
  <c r="X883" i="2"/>
  <c r="AB883" i="2"/>
  <c r="AC883" i="2"/>
  <c r="AD883" i="2" s="1"/>
  <c r="V992" i="2"/>
  <c r="Y992" i="2" s="1"/>
  <c r="AO992" i="2" s="1"/>
  <c r="W992" i="2"/>
  <c r="G992" i="2" s="1"/>
  <c r="X992" i="2"/>
  <c r="AC992" i="2"/>
  <c r="AD992" i="2" s="1"/>
  <c r="AB992" i="2"/>
  <c r="AB1037" i="2"/>
  <c r="AC1037" i="2"/>
  <c r="AD1037" i="2" s="1"/>
  <c r="W1037" i="2"/>
  <c r="G1037" i="2" s="1"/>
  <c r="T1037" i="2" s="1"/>
  <c r="V1037" i="2"/>
  <c r="Y1037" i="2" s="1"/>
  <c r="AO1037" i="2" s="1"/>
  <c r="X1037" i="2"/>
  <c r="AF1037" i="2"/>
  <c r="AH1037" i="2"/>
  <c r="AJ1037" i="2"/>
  <c r="AI1037" i="2"/>
  <c r="AP1037" i="2" s="1"/>
  <c r="AK1037" i="2"/>
  <c r="AG1037" i="2"/>
  <c r="AF999" i="2"/>
  <c r="AG999" i="2"/>
  <c r="AK999" i="2"/>
  <c r="AJ999" i="2"/>
  <c r="AI999" i="2"/>
  <c r="AP999" i="2" s="1"/>
  <c r="AH999" i="2"/>
  <c r="AC999" i="2"/>
  <c r="AD999" i="2" s="1"/>
  <c r="AB999" i="2"/>
  <c r="AI939" i="2"/>
  <c r="AP939" i="2" s="1"/>
  <c r="AJ939" i="2"/>
  <c r="AH939" i="2"/>
  <c r="AK939" i="2"/>
  <c r="AF939" i="2"/>
  <c r="AG939" i="2"/>
  <c r="AB939" i="2"/>
  <c r="AC939" i="2"/>
  <c r="AD939" i="2" s="1"/>
  <c r="AG770" i="2"/>
  <c r="AK770" i="2"/>
  <c r="AH770" i="2"/>
  <c r="AI770" i="2"/>
  <c r="AP770" i="2" s="1"/>
  <c r="AJ770" i="2"/>
  <c r="AA770" i="2" s="1"/>
  <c r="AF770" i="2"/>
  <c r="AI729" i="2"/>
  <c r="AP729" i="2" s="1"/>
  <c r="AG729" i="2"/>
  <c r="AK729" i="2"/>
  <c r="AJ729" i="2"/>
  <c r="AA729" i="2" s="1"/>
  <c r="AF729" i="2"/>
  <c r="AH729" i="2" s="1"/>
  <c r="AK895" i="2"/>
  <c r="AG895" i="2"/>
  <c r="AH895" i="2"/>
  <c r="AF895" i="2"/>
  <c r="AJ895" i="2"/>
  <c r="AI895" i="2"/>
  <c r="AP895" i="2" s="1"/>
  <c r="W895" i="2"/>
  <c r="G895" i="2" s="1"/>
  <c r="V895" i="2"/>
  <c r="Y895" i="2" s="1"/>
  <c r="AO895" i="2" s="1"/>
  <c r="X895" i="2"/>
  <c r="AB895" i="2"/>
  <c r="AC895" i="2"/>
  <c r="AD895" i="2" s="1"/>
  <c r="X820" i="2"/>
  <c r="W820" i="2"/>
  <c r="G820" i="2" s="1"/>
  <c r="V820" i="2"/>
  <c r="Y820" i="2" s="1"/>
  <c r="AO820" i="2" s="1"/>
  <c r="AK820" i="2"/>
  <c r="AJ820" i="2"/>
  <c r="AA820" i="2" s="1"/>
  <c r="AF820" i="2"/>
  <c r="AH820" i="2" s="1"/>
  <c r="AI820" i="2"/>
  <c r="AP820" i="2" s="1"/>
  <c r="AG820" i="2"/>
  <c r="W781" i="2"/>
  <c r="G781" i="2" s="1"/>
  <c r="X781" i="2"/>
  <c r="V781" i="2"/>
  <c r="Y781" i="2" s="1"/>
  <c r="AO781" i="2" s="1"/>
  <c r="AI781" i="2"/>
  <c r="AP781" i="2" s="1"/>
  <c r="AK781" i="2"/>
  <c r="AG781" i="2"/>
  <c r="AF781" i="2"/>
  <c r="AH781" i="2" s="1"/>
  <c r="AJ781" i="2"/>
  <c r="W914" i="2"/>
  <c r="G914" i="2" s="1"/>
  <c r="X914" i="2"/>
  <c r="V914" i="2"/>
  <c r="Y914" i="2" s="1"/>
  <c r="AO914" i="2" s="1"/>
  <c r="AG873" i="2"/>
  <c r="AF873" i="2"/>
  <c r="AI873" i="2"/>
  <c r="AP873" i="2" s="1"/>
  <c r="AJ873" i="2"/>
  <c r="AK873" i="2"/>
  <c r="AH873" i="2"/>
  <c r="AC873" i="2"/>
  <c r="AD873" i="2" s="1"/>
  <c r="AB873" i="2"/>
  <c r="AI783" i="2"/>
  <c r="AP783" i="2" s="1"/>
  <c r="AJ783" i="2"/>
  <c r="AA783" i="2" s="1"/>
  <c r="AF783" i="2"/>
  <c r="AH783" i="2" s="1"/>
  <c r="AK783" i="2"/>
  <c r="AG783" i="2"/>
  <c r="X892" i="2"/>
  <c r="W892" i="2"/>
  <c r="G892" i="2" s="1"/>
  <c r="V892" i="2"/>
  <c r="Y892" i="2" s="1"/>
  <c r="AO892" i="2" s="1"/>
  <c r="AB998" i="2"/>
  <c r="AC998" i="2"/>
  <c r="AD998" i="2" s="1"/>
  <c r="AK677" i="2"/>
  <c r="AI677" i="2"/>
  <c r="AP677" i="2" s="1"/>
  <c r="AG677" i="2"/>
  <c r="AF677" i="2"/>
  <c r="AH677" i="2" s="1"/>
  <c r="AJ677" i="2" s="1"/>
  <c r="V677" i="2"/>
  <c r="Y677" i="2" s="1"/>
  <c r="AO677" i="2" s="1"/>
  <c r="W677" i="2"/>
  <c r="G677" i="2" s="1"/>
  <c r="X677" i="2"/>
  <c r="W611" i="2"/>
  <c r="G611" i="2" s="1"/>
  <c r="X611" i="2"/>
  <c r="V611" i="2"/>
  <c r="Y611" i="2" s="1"/>
  <c r="AO611" i="2" s="1"/>
  <c r="W700" i="2"/>
  <c r="G700" i="2" s="1"/>
  <c r="V700" i="2"/>
  <c r="Y700" i="2" s="1"/>
  <c r="AO700" i="2" s="1"/>
  <c r="X700" i="2"/>
  <c r="AJ826" i="2"/>
  <c r="AA826" i="2" s="1"/>
  <c r="AF826" i="2"/>
  <c r="AH826" i="2" s="1"/>
  <c r="AI826" i="2"/>
  <c r="AP826" i="2" s="1"/>
  <c r="AG826" i="2"/>
  <c r="AK826" i="2"/>
  <c r="AF785" i="2"/>
  <c r="AH785" i="2" s="1"/>
  <c r="AJ785" i="2"/>
  <c r="AA785" i="2" s="1"/>
  <c r="AI785" i="2"/>
  <c r="AP785" i="2" s="1"/>
  <c r="AG785" i="2"/>
  <c r="AK785" i="2"/>
  <c r="V983" i="2"/>
  <c r="Y983" i="2" s="1"/>
  <c r="AO983" i="2" s="1"/>
  <c r="W983" i="2"/>
  <c r="G983" i="2" s="1"/>
  <c r="X983" i="2"/>
  <c r="X1031" i="2"/>
  <c r="W1031" i="2"/>
  <c r="G1031" i="2" s="1"/>
  <c r="T1031" i="2" s="1"/>
  <c r="V1031" i="2"/>
  <c r="Y1031" i="2" s="1"/>
  <c r="AO1031" i="2" s="1"/>
  <c r="AB1031" i="2"/>
  <c r="AC1031" i="2"/>
  <c r="AD1031" i="2" s="1"/>
  <c r="V523" i="2"/>
  <c r="Y523" i="2" s="1"/>
  <c r="X523" i="2"/>
  <c r="W523" i="2"/>
  <c r="G523" i="2" s="1"/>
  <c r="W763" i="2"/>
  <c r="G763" i="2" s="1"/>
  <c r="X763" i="2"/>
  <c r="V763" i="2"/>
  <c r="Y763" i="2" s="1"/>
  <c r="AO763" i="2" s="1"/>
  <c r="X564" i="2"/>
  <c r="V564" i="2"/>
  <c r="Y564" i="2" s="1"/>
  <c r="W564" i="2"/>
  <c r="G564" i="2" s="1"/>
  <c r="AC896" i="2"/>
  <c r="AD896" i="2" s="1"/>
  <c r="AB896" i="2"/>
  <c r="AB891" i="2"/>
  <c r="AC891" i="2"/>
  <c r="AD891" i="2" s="1"/>
  <c r="AH891" i="2"/>
  <c r="AG891" i="2"/>
  <c r="AK891" i="2"/>
  <c r="AJ891" i="2"/>
  <c r="AI891" i="2"/>
  <c r="AP891" i="2" s="1"/>
  <c r="AF891" i="2"/>
  <c r="AF874" i="2"/>
  <c r="AH874" i="2" s="1"/>
  <c r="AK874" i="2"/>
  <c r="AJ874" i="2"/>
  <c r="AA874" i="2" s="1"/>
  <c r="AG874" i="2"/>
  <c r="AI874" i="2"/>
  <c r="AP874" i="2" s="1"/>
  <c r="W833" i="2"/>
  <c r="G833" i="2" s="1"/>
  <c r="X833" i="2"/>
  <c r="V833" i="2"/>
  <c r="Y833" i="2" s="1"/>
  <c r="AO833" i="2" s="1"/>
  <c r="V775" i="2"/>
  <c r="Y775" i="2" s="1"/>
  <c r="AO775" i="2" s="1"/>
  <c r="W775" i="2"/>
  <c r="G775" i="2" s="1"/>
  <c r="X775" i="2"/>
  <c r="AJ775" i="2"/>
  <c r="AA775" i="2" s="1"/>
  <c r="AF775" i="2"/>
  <c r="AH775" i="2" s="1"/>
  <c r="AI775" i="2"/>
  <c r="AP775" i="2" s="1"/>
  <c r="AG775" i="2"/>
  <c r="AK775" i="2"/>
  <c r="W541" i="2"/>
  <c r="G541" i="2" s="1"/>
  <c r="X541" i="2"/>
  <c r="V541" i="2"/>
  <c r="Y541" i="2" s="1"/>
  <c r="AO541" i="2" s="1"/>
  <c r="V596" i="2"/>
  <c r="Y596" i="2" s="1"/>
  <c r="X596" i="2"/>
  <c r="W596" i="2"/>
  <c r="G596" i="2" s="1"/>
  <c r="AI802" i="2"/>
  <c r="AP802" i="2" s="1"/>
  <c r="AG802" i="2"/>
  <c r="AF802" i="2"/>
  <c r="AH802" i="2" s="1"/>
  <c r="AJ802" i="2" s="1"/>
  <c r="AK802" i="2"/>
  <c r="AB802" i="2"/>
  <c r="AC802" i="2"/>
  <c r="AD802" i="2" s="1"/>
  <c r="AC671" i="2"/>
  <c r="AD671" i="2" s="1"/>
  <c r="AB671" i="2"/>
  <c r="W780" i="2"/>
  <c r="G780" i="2" s="1"/>
  <c r="X780" i="2"/>
  <c r="V780" i="2"/>
  <c r="Y780" i="2" s="1"/>
  <c r="AO780" i="2" s="1"/>
  <c r="AH886" i="2"/>
  <c r="AK886" i="2"/>
  <c r="AF886" i="2"/>
  <c r="AG886" i="2"/>
  <c r="AJ886" i="2"/>
  <c r="AI886" i="2"/>
  <c r="AP886" i="2" s="1"/>
  <c r="AC886" i="2"/>
  <c r="AD886" i="2" s="1"/>
  <c r="AB886" i="2"/>
  <c r="AK734" i="2"/>
  <c r="AI734" i="2"/>
  <c r="AP734" i="2" s="1"/>
  <c r="AJ734" i="2"/>
  <c r="AA734" i="2" s="1"/>
  <c r="AG734" i="2"/>
  <c r="AF734" i="2"/>
  <c r="AH734" i="2" s="1"/>
  <c r="X734" i="2"/>
  <c r="W734" i="2"/>
  <c r="G734" i="2" s="1"/>
  <c r="V734" i="2"/>
  <c r="Y734" i="2" s="1"/>
  <c r="AO734" i="2" s="1"/>
  <c r="W686" i="2"/>
  <c r="G686" i="2" s="1"/>
  <c r="X686" i="2"/>
  <c r="V686" i="2"/>
  <c r="Y686" i="2" s="1"/>
  <c r="AO686" i="2" s="1"/>
  <c r="W818" i="2"/>
  <c r="G818" i="2" s="1"/>
  <c r="V818" i="2"/>
  <c r="Y818" i="2" s="1"/>
  <c r="AO818" i="2" s="1"/>
  <c r="X818" i="2"/>
  <c r="AK818" i="2"/>
  <c r="AI818" i="2"/>
  <c r="AP818" i="2" s="1"/>
  <c r="AF818" i="2"/>
  <c r="AH818" i="2" s="1"/>
  <c r="AG818" i="2"/>
  <c r="AJ818" i="2"/>
  <c r="AH777" i="2"/>
  <c r="AJ777" i="2" s="1"/>
  <c r="AK777" i="2"/>
  <c r="AF777" i="2"/>
  <c r="AG777" i="2"/>
  <c r="AI777" i="2"/>
  <c r="AP777" i="2" s="1"/>
  <c r="AC777" i="2"/>
  <c r="AD777" i="2" s="1"/>
  <c r="AB777" i="2"/>
  <c r="W687" i="2"/>
  <c r="G687" i="2" s="1"/>
  <c r="X687" i="2"/>
  <c r="V687" i="2"/>
  <c r="Y687" i="2" s="1"/>
  <c r="AO687" i="2" s="1"/>
  <c r="AC860" i="2"/>
  <c r="AD860" i="2" s="1"/>
  <c r="AB860" i="2"/>
  <c r="W860" i="2"/>
  <c r="G860" i="2" s="1"/>
  <c r="V860" i="2"/>
  <c r="Y860" i="2" s="1"/>
  <c r="AO860" i="2" s="1"/>
  <c r="X860" i="2"/>
  <c r="AK776" i="2"/>
  <c r="AF776" i="2"/>
  <c r="AH776" i="2" s="1"/>
  <c r="AJ776" i="2" s="1"/>
  <c r="AA776" i="2" s="1"/>
  <c r="AI776" i="2"/>
  <c r="AP776" i="2" s="1"/>
  <c r="AG776" i="2"/>
  <c r="V776" i="2"/>
  <c r="Y776" i="2" s="1"/>
  <c r="AO776" i="2" s="1"/>
  <c r="W776" i="2"/>
  <c r="G776" i="2" s="1"/>
  <c r="X776" i="2"/>
  <c r="AH882" i="2"/>
  <c r="AG882" i="2"/>
  <c r="AJ882" i="2"/>
  <c r="AK882" i="2"/>
  <c r="AI882" i="2"/>
  <c r="AP882" i="2" s="1"/>
  <c r="AF882" i="2"/>
  <c r="X882" i="2"/>
  <c r="W882" i="2"/>
  <c r="G882" i="2" s="1"/>
  <c r="V882" i="2"/>
  <c r="Y882" i="2" s="1"/>
  <c r="AO882" i="2" s="1"/>
  <c r="X841" i="2"/>
  <c r="W841" i="2"/>
  <c r="G841" i="2" s="1"/>
  <c r="V841" i="2"/>
  <c r="Y841" i="2" s="1"/>
  <c r="AO841" i="2" s="1"/>
  <c r="AG841" i="2"/>
  <c r="AI841" i="2"/>
  <c r="AP841" i="2" s="1"/>
  <c r="AF841" i="2"/>
  <c r="AH841" i="2" s="1"/>
  <c r="AJ841" i="2"/>
  <c r="AK841" i="2"/>
  <c r="W751" i="2"/>
  <c r="G751" i="2" s="1"/>
  <c r="X751" i="2"/>
  <c r="V751" i="2"/>
  <c r="Y751" i="2" s="1"/>
  <c r="AO751" i="2" s="1"/>
  <c r="AG751" i="2"/>
  <c r="AK751" i="2"/>
  <c r="AI751" i="2"/>
  <c r="AP751" i="2" s="1"/>
  <c r="AJ751" i="2"/>
  <c r="AA751" i="2" s="1"/>
  <c r="AF751" i="2"/>
  <c r="AH751" i="2" s="1"/>
  <c r="AJ774" i="2"/>
  <c r="AG774" i="2"/>
  <c r="AI774" i="2"/>
  <c r="AP774" i="2" s="1"/>
  <c r="AK774" i="2"/>
  <c r="AF774" i="2"/>
  <c r="AH774" i="2" s="1"/>
  <c r="AG760" i="2"/>
  <c r="AK760" i="2"/>
  <c r="AI760" i="2"/>
  <c r="AP760" i="2" s="1"/>
  <c r="AH760" i="2"/>
  <c r="AF760" i="2"/>
  <c r="AJ760" i="2"/>
  <c r="V760" i="2"/>
  <c r="Y760" i="2" s="1"/>
  <c r="AO760" i="2" s="1"/>
  <c r="W760" i="2"/>
  <c r="G760" i="2" s="1"/>
  <c r="X760" i="2"/>
  <c r="W915" i="2"/>
  <c r="G915" i="2" s="1"/>
  <c r="X915" i="2"/>
  <c r="V915" i="2"/>
  <c r="Y915" i="2" s="1"/>
  <c r="AO915" i="2" s="1"/>
  <c r="AC915" i="2"/>
  <c r="AD915" i="2" s="1"/>
  <c r="AB915" i="2"/>
  <c r="AB961" i="2"/>
  <c r="AC961" i="2"/>
  <c r="AD961" i="2" s="1"/>
  <c r="AK961" i="2"/>
  <c r="AJ961" i="2"/>
  <c r="AG961" i="2"/>
  <c r="AH961" i="2"/>
  <c r="AI961" i="2"/>
  <c r="AP961" i="2" s="1"/>
  <c r="AF961" i="2"/>
  <c r="X961" i="2"/>
  <c r="W961" i="2"/>
  <c r="G961" i="2" s="1"/>
  <c r="V961" i="2"/>
  <c r="Y961" i="2" s="1"/>
  <c r="AO961" i="2" s="1"/>
  <c r="AB718" i="2"/>
  <c r="AC718" i="2"/>
  <c r="AD718" i="2" s="1"/>
  <c r="AC670" i="2"/>
  <c r="AD670" i="2" s="1"/>
  <c r="AB670" i="2"/>
  <c r="X670" i="2"/>
  <c r="W670" i="2"/>
  <c r="G670" i="2" s="1"/>
  <c r="V670" i="2"/>
  <c r="Y670" i="2" s="1"/>
  <c r="AO670" i="2" s="1"/>
  <c r="X644" i="2"/>
  <c r="V644" i="2"/>
  <c r="Y644" i="2" s="1"/>
  <c r="AC885" i="2"/>
  <c r="AD885" i="2" s="1"/>
  <c r="AB885" i="2"/>
  <c r="AJ885" i="2"/>
  <c r="AF885" i="2"/>
  <c r="AH885" i="2"/>
  <c r="AG885" i="2"/>
  <c r="AI885" i="2"/>
  <c r="AP885" i="2" s="1"/>
  <c r="AK885" i="2"/>
  <c r="AC819" i="2"/>
  <c r="AD819" i="2" s="1"/>
  <c r="AB819" i="2"/>
  <c r="AG819" i="2"/>
  <c r="AK819" i="2"/>
  <c r="AJ819" i="2"/>
  <c r="AF819" i="2"/>
  <c r="AH819" i="2" s="1"/>
  <c r="AI819" i="2"/>
  <c r="AP819" i="2" s="1"/>
  <c r="AB928" i="2"/>
  <c r="AC928" i="2"/>
  <c r="AD928" i="2" s="1"/>
  <c r="X1034" i="2"/>
  <c r="W1034" i="2"/>
  <c r="G1034" i="2" s="1"/>
  <c r="T1034" i="2" s="1"/>
  <c r="V1034" i="2"/>
  <c r="Y1034" i="2" s="1"/>
  <c r="AO1034" i="2" s="1"/>
  <c r="AC993" i="2"/>
  <c r="AD993" i="2" s="1"/>
  <c r="AB993" i="2"/>
  <c r="AG935" i="2"/>
  <c r="AK935" i="2"/>
  <c r="AI935" i="2"/>
  <c r="AP935" i="2" s="1"/>
  <c r="AH935" i="2"/>
  <c r="AF935" i="2"/>
  <c r="AJ935" i="2"/>
  <c r="W935" i="2"/>
  <c r="G935" i="2" s="1"/>
  <c r="X935" i="2"/>
  <c r="V935" i="2"/>
  <c r="Y935" i="2" s="1"/>
  <c r="AO935" i="2" s="1"/>
  <c r="W1022" i="2"/>
  <c r="G1022" i="2" s="1"/>
  <c r="T1022" i="2" s="1"/>
  <c r="V1022" i="2"/>
  <c r="Y1022" i="2" s="1"/>
  <c r="AO1022" i="2" s="1"/>
  <c r="X1022" i="2"/>
  <c r="AF1022" i="2"/>
  <c r="AI1022" i="2"/>
  <c r="AP1022" i="2" s="1"/>
  <c r="AH1022" i="2"/>
  <c r="AJ1022" i="2"/>
  <c r="AG1022" i="2"/>
  <c r="AK1022" i="2"/>
  <c r="AC811" i="2"/>
  <c r="AD811" i="2" s="1"/>
  <c r="AB811" i="2"/>
  <c r="AC1051" i="2"/>
  <c r="AD1051" i="2" s="1"/>
  <c r="AB1051" i="2"/>
  <c r="V665" i="2"/>
  <c r="Y665" i="2" s="1"/>
  <c r="W665" i="2"/>
  <c r="G665" i="2" s="1"/>
  <c r="X665" i="2"/>
  <c r="V703" i="2"/>
  <c r="Y703" i="2" s="1"/>
  <c r="AO703" i="2" s="1"/>
  <c r="W703" i="2"/>
  <c r="G703" i="2" s="1"/>
  <c r="X703" i="2"/>
  <c r="W812" i="2"/>
  <c r="G812" i="2" s="1"/>
  <c r="V812" i="2"/>
  <c r="Y812" i="2" s="1"/>
  <c r="AO812" i="2" s="1"/>
  <c r="X812" i="2"/>
  <c r="AK812" i="2"/>
  <c r="AI812" i="2"/>
  <c r="AP812" i="2" s="1"/>
  <c r="AG812" i="2"/>
  <c r="AF812" i="2"/>
  <c r="AH812" i="2" s="1"/>
  <c r="AJ812" i="2"/>
  <c r="AA812" i="2" s="1"/>
  <c r="AH918" i="2"/>
  <c r="AK918" i="2"/>
  <c r="AG918" i="2"/>
  <c r="AI918" i="2"/>
  <c r="AP918" i="2" s="1"/>
  <c r="AJ918" i="2"/>
  <c r="AF918" i="2"/>
  <c r="AC918" i="2"/>
  <c r="AD918" i="2" s="1"/>
  <c r="AB918" i="2"/>
  <c r="X798" i="2"/>
  <c r="W798" i="2"/>
  <c r="G798" i="2" s="1"/>
  <c r="V798" i="2"/>
  <c r="Y798" i="2" s="1"/>
  <c r="AO798" i="2" s="1"/>
  <c r="AB798" i="2"/>
  <c r="AC798" i="2"/>
  <c r="AD798" i="2" s="1"/>
  <c r="AF798" i="2"/>
  <c r="AH798" i="2" s="1"/>
  <c r="AJ798" i="2" s="1"/>
  <c r="AG798" i="2"/>
  <c r="AK798" i="2"/>
  <c r="AI798" i="2"/>
  <c r="AP798" i="2" s="1"/>
  <c r="AF587" i="2"/>
  <c r="AH587" i="2" s="1"/>
  <c r="AK587" i="2"/>
  <c r="AJ587" i="2"/>
  <c r="AA587" i="2" s="1"/>
  <c r="AI587" i="2"/>
  <c r="AP587" i="2" s="1"/>
  <c r="AG587" i="2"/>
  <c r="AI1000" i="2"/>
  <c r="AP1000" i="2" s="1"/>
  <c r="AJ1000" i="2"/>
  <c r="AG1000" i="2"/>
  <c r="AF1000" i="2"/>
  <c r="AH1000" i="2"/>
  <c r="AK1000" i="2"/>
  <c r="X1000" i="2"/>
  <c r="W1000" i="2"/>
  <c r="G1000" i="2" s="1"/>
  <c r="V1000" i="2"/>
  <c r="Y1000" i="2" s="1"/>
  <c r="AO1000" i="2" s="1"/>
  <c r="X642" i="2"/>
  <c r="V642" i="2"/>
  <c r="Y642" i="2" s="1"/>
  <c r="W642" i="2"/>
  <c r="G642" i="2" s="1"/>
  <c r="AF975" i="2"/>
  <c r="AG975" i="2"/>
  <c r="AK975" i="2"/>
  <c r="AH975" i="2"/>
  <c r="AJ975" i="2"/>
  <c r="AI975" i="2"/>
  <c r="AP975" i="2" s="1"/>
  <c r="W550" i="2"/>
  <c r="G550" i="2" s="1"/>
  <c r="X550" i="2"/>
  <c r="V550" i="2"/>
  <c r="Y550" i="2" s="1"/>
  <c r="AO550" i="2" s="1"/>
  <c r="V997" i="2"/>
  <c r="Y997" i="2" s="1"/>
  <c r="AO997" i="2" s="1"/>
  <c r="W997" i="2"/>
  <c r="G997" i="2" s="1"/>
  <c r="X997" i="2"/>
  <c r="AI931" i="2"/>
  <c r="AP931" i="2" s="1"/>
  <c r="AG931" i="2"/>
  <c r="AK931" i="2"/>
  <c r="AH931" i="2"/>
  <c r="AF931" i="2"/>
  <c r="AJ931" i="2"/>
  <c r="V931" i="2"/>
  <c r="Y931" i="2" s="1"/>
  <c r="AO931" i="2" s="1"/>
  <c r="W931" i="2"/>
  <c r="G931" i="2" s="1"/>
  <c r="X931" i="2"/>
  <c r="AB682" i="2"/>
  <c r="AC682" i="2"/>
  <c r="AD682" i="2" s="1"/>
  <c r="X605" i="2"/>
  <c r="V605" i="2"/>
  <c r="Y605" i="2" s="1"/>
  <c r="W676" i="2"/>
  <c r="G676" i="2" s="1"/>
  <c r="X676" i="2"/>
  <c r="V676" i="2"/>
  <c r="Y676" i="2" s="1"/>
  <c r="AO676" i="2" s="1"/>
  <c r="AK676" i="2"/>
  <c r="AG676" i="2"/>
  <c r="AI676" i="2"/>
  <c r="AP676" i="2" s="1"/>
  <c r="AF676" i="2"/>
  <c r="AH676" i="2" s="1"/>
  <c r="AJ676" i="2" s="1"/>
  <c r="W917" i="2"/>
  <c r="G917" i="2" s="1"/>
  <c r="V917" i="2"/>
  <c r="Y917" i="2" s="1"/>
  <c r="AO917" i="2" s="1"/>
  <c r="X917" i="2"/>
  <c r="AB917" i="2"/>
  <c r="AC917" i="2"/>
  <c r="AD917" i="2" s="1"/>
  <c r="W851" i="2"/>
  <c r="G851" i="2" s="1"/>
  <c r="X851" i="2"/>
  <c r="V851" i="2"/>
  <c r="Y851" i="2" s="1"/>
  <c r="AO851" i="2" s="1"/>
  <c r="AK851" i="2"/>
  <c r="AI851" i="2"/>
  <c r="AP851" i="2" s="1"/>
  <c r="AJ851" i="2"/>
  <c r="AH851" i="2"/>
  <c r="AF851" i="2"/>
  <c r="AG851" i="2"/>
  <c r="AB851" i="2"/>
  <c r="AC851" i="2"/>
  <c r="AD851" i="2" s="1"/>
  <c r="AG1005" i="2"/>
  <c r="AH1005" i="2"/>
  <c r="AK1005" i="2"/>
  <c r="AJ1005" i="2"/>
  <c r="AI1005" i="2"/>
  <c r="AP1005" i="2" s="1"/>
  <c r="AF1005" i="2"/>
  <c r="V1005" i="2"/>
  <c r="Y1005" i="2" s="1"/>
  <c r="AO1005" i="2" s="1"/>
  <c r="W1005" i="2"/>
  <c r="G1005" i="2" s="1"/>
  <c r="T1005" i="2" s="1"/>
  <c r="X1005" i="2"/>
  <c r="X602" i="2"/>
  <c r="V602" i="2"/>
  <c r="Y602" i="2" s="1"/>
  <c r="W967" i="2"/>
  <c r="G967" i="2" s="1"/>
  <c r="X967" i="2"/>
  <c r="V967" i="2"/>
  <c r="Y967" i="2" s="1"/>
  <c r="AO967" i="2" s="1"/>
  <c r="W1025" i="2"/>
  <c r="G1025" i="2" s="1"/>
  <c r="T1025" i="2" s="1"/>
  <c r="V1025" i="2"/>
  <c r="Y1025" i="2" s="1"/>
  <c r="AO1025" i="2" s="1"/>
  <c r="X1025" i="2"/>
  <c r="AC1025" i="2"/>
  <c r="AD1025" i="2" s="1"/>
  <c r="AB1025" i="2"/>
  <c r="AB875" i="2"/>
  <c r="AC875" i="2"/>
  <c r="AD875" i="2" s="1"/>
  <c r="AI875" i="2"/>
  <c r="AP875" i="2" s="1"/>
  <c r="AG875" i="2"/>
  <c r="AH875" i="2"/>
  <c r="AF875" i="2"/>
  <c r="AJ875" i="2"/>
  <c r="AK875" i="2"/>
  <c r="AG738" i="2"/>
  <c r="AK738" i="2"/>
  <c r="AF738" i="2"/>
  <c r="AH738" i="2" s="1"/>
  <c r="AJ738" i="2" s="1"/>
  <c r="AI738" i="2"/>
  <c r="AP738" i="2" s="1"/>
  <c r="W738" i="2"/>
  <c r="G738" i="2" s="1"/>
  <c r="V738" i="2"/>
  <c r="Y738" i="2" s="1"/>
  <c r="AO738" i="2" s="1"/>
  <c r="X738" i="2"/>
  <c r="AB738" i="2"/>
  <c r="AC738" i="2"/>
  <c r="AD738" i="2" s="1"/>
  <c r="AB697" i="2"/>
  <c r="AC697" i="2"/>
  <c r="AD697" i="2" s="1"/>
  <c r="V607" i="2"/>
  <c r="Y607" i="2" s="1"/>
  <c r="X607" i="2"/>
  <c r="W607" i="2"/>
  <c r="G607" i="2" s="1"/>
  <c r="AF696" i="2"/>
  <c r="AH696" i="2" s="1"/>
  <c r="AG696" i="2"/>
  <c r="AJ696" i="2"/>
  <c r="AA696" i="2" s="1"/>
  <c r="AI696" i="2"/>
  <c r="AP696" i="2" s="1"/>
  <c r="AK696" i="2"/>
  <c r="W696" i="2"/>
  <c r="G696" i="2" s="1"/>
  <c r="V696" i="2"/>
  <c r="Y696" i="2" s="1"/>
  <c r="AO696" i="2" s="1"/>
  <c r="X696" i="2"/>
  <c r="AF822" i="2"/>
  <c r="AH822" i="2"/>
  <c r="AJ822" i="2" s="1"/>
  <c r="AK822" i="2"/>
  <c r="AG822" i="2"/>
  <c r="AI822" i="2"/>
  <c r="AP822" i="2" s="1"/>
  <c r="X416" i="2"/>
  <c r="V416" i="2"/>
  <c r="Y416" i="2" s="1"/>
  <c r="X118" i="2"/>
  <c r="V118" i="2"/>
  <c r="Y118" i="2" s="1"/>
  <c r="I118" i="2" s="1"/>
  <c r="X283" i="2"/>
  <c r="V283" i="2"/>
  <c r="Y283" i="2" s="1"/>
  <c r="W137" i="2"/>
  <c r="G137" i="2" s="1"/>
  <c r="V137" i="2"/>
  <c r="Y137" i="2" s="1"/>
  <c r="AO137" i="2" s="1"/>
  <c r="X137" i="2"/>
  <c r="V287" i="2"/>
  <c r="Y287" i="2" s="1"/>
  <c r="AO287" i="2" s="1"/>
  <c r="W287" i="2"/>
  <c r="G287" i="2" s="1"/>
  <c r="X287" i="2"/>
  <c r="AF287" i="2"/>
  <c r="AH287" i="2" s="1"/>
  <c r="AI287" i="2" s="1"/>
  <c r="AP287" i="2" s="1"/>
  <c r="AK287" i="2"/>
  <c r="AG287" i="2"/>
  <c r="AJ287" i="2"/>
  <c r="AA287" i="2" s="1"/>
  <c r="AE363" i="2"/>
  <c r="V159" i="2"/>
  <c r="Y159" i="2" s="1"/>
  <c r="X159" i="2"/>
  <c r="W159" i="2"/>
  <c r="G159" i="2" s="1"/>
  <c r="W901" i="2"/>
  <c r="G901" i="2" s="1"/>
  <c r="X901" i="2"/>
  <c r="V901" i="2"/>
  <c r="Y901" i="2" s="1"/>
  <c r="AO901" i="2" s="1"/>
  <c r="W835" i="2"/>
  <c r="G835" i="2" s="1"/>
  <c r="X835" i="2"/>
  <c r="V835" i="2"/>
  <c r="Y835" i="2" s="1"/>
  <c r="AO835" i="2" s="1"/>
  <c r="W944" i="2"/>
  <c r="G944" i="2" s="1"/>
  <c r="X944" i="2"/>
  <c r="V944" i="2"/>
  <c r="Y944" i="2" s="1"/>
  <c r="AO944" i="2" s="1"/>
  <c r="AG944" i="2"/>
  <c r="AJ944" i="2"/>
  <c r="AH944" i="2"/>
  <c r="AK944" i="2"/>
  <c r="AI944" i="2"/>
  <c r="AP944" i="2" s="1"/>
  <c r="AF944" i="2"/>
  <c r="X578" i="2"/>
  <c r="V578" i="2"/>
  <c r="Y578" i="2" s="1"/>
  <c r="AB951" i="2"/>
  <c r="AC951" i="2"/>
  <c r="AD951" i="2" s="1"/>
  <c r="V951" i="2"/>
  <c r="Y951" i="2" s="1"/>
  <c r="AO951" i="2" s="1"/>
  <c r="W951" i="2"/>
  <c r="G951" i="2" s="1"/>
  <c r="X951" i="2"/>
  <c r="AI606" i="2"/>
  <c r="AP606" i="2" s="1"/>
  <c r="AF606" i="2"/>
  <c r="AH606" i="2" s="1"/>
  <c r="AJ606" i="2" s="1"/>
  <c r="AA606" i="2" s="1"/>
  <c r="AG606" i="2"/>
  <c r="AK606" i="2"/>
  <c r="AF987" i="2"/>
  <c r="AI987" i="2"/>
  <c r="AP987" i="2" s="1"/>
  <c r="AH987" i="2"/>
  <c r="AJ987" i="2"/>
  <c r="AK987" i="2"/>
  <c r="AG987" i="2"/>
  <c r="W987" i="2"/>
  <c r="G987" i="2" s="1"/>
  <c r="V987" i="2"/>
  <c r="Y987" i="2" s="1"/>
  <c r="AO987" i="2" s="1"/>
  <c r="X987" i="2"/>
  <c r="AB821" i="2"/>
  <c r="AC821" i="2"/>
  <c r="AD821" i="2" s="1"/>
  <c r="W821" i="2"/>
  <c r="G821" i="2" s="1"/>
  <c r="V821" i="2"/>
  <c r="Y821" i="2" s="1"/>
  <c r="AO821" i="2" s="1"/>
  <c r="X821" i="2"/>
  <c r="AI821" i="2"/>
  <c r="AP821" i="2" s="1"/>
  <c r="AF821" i="2"/>
  <c r="AH821" i="2"/>
  <c r="AG821" i="2"/>
  <c r="AK821" i="2"/>
  <c r="AJ821" i="2"/>
  <c r="W864" i="2"/>
  <c r="G864" i="2" s="1"/>
  <c r="X864" i="2"/>
  <c r="V864" i="2"/>
  <c r="Y864" i="2" s="1"/>
  <c r="AO864" i="2" s="1"/>
  <c r="AC864" i="2"/>
  <c r="AD864" i="2" s="1"/>
  <c r="AB864" i="2"/>
  <c r="AC970" i="2"/>
  <c r="AD970" i="2" s="1"/>
  <c r="AB970" i="2"/>
  <c r="W970" i="2"/>
  <c r="G970" i="2" s="1"/>
  <c r="V970" i="2"/>
  <c r="Y970" i="2" s="1"/>
  <c r="AO970" i="2" s="1"/>
  <c r="X970" i="2"/>
  <c r="AH970" i="2"/>
  <c r="AJ970" i="2"/>
  <c r="AK970" i="2"/>
  <c r="AF970" i="2"/>
  <c r="AI970" i="2"/>
  <c r="AP970" i="2" s="1"/>
  <c r="AG970" i="2"/>
  <c r="W929" i="2"/>
  <c r="G929" i="2" s="1"/>
  <c r="X929" i="2"/>
  <c r="V929" i="2"/>
  <c r="Y929" i="2" s="1"/>
  <c r="AO929" i="2" s="1"/>
  <c r="AH929" i="2"/>
  <c r="AK929" i="2"/>
  <c r="AF929" i="2"/>
  <c r="AJ929" i="2"/>
  <c r="AG929" i="2"/>
  <c r="AI929" i="2"/>
  <c r="AP929" i="2" s="1"/>
  <c r="W871" i="2"/>
  <c r="G871" i="2" s="1"/>
  <c r="X871" i="2"/>
  <c r="V871" i="2"/>
  <c r="Y871" i="2" s="1"/>
  <c r="AO871" i="2" s="1"/>
  <c r="AF871" i="2"/>
  <c r="AG871" i="2"/>
  <c r="AK871" i="2"/>
  <c r="AI871" i="2"/>
  <c r="AP871" i="2" s="1"/>
  <c r="AJ871" i="2"/>
  <c r="AH871" i="2"/>
  <c r="AB894" i="2"/>
  <c r="AC894" i="2"/>
  <c r="AD894" i="2" s="1"/>
  <c r="W894" i="2"/>
  <c r="G894" i="2" s="1"/>
  <c r="X894" i="2"/>
  <c r="V894" i="2"/>
  <c r="Y894" i="2" s="1"/>
  <c r="AO894" i="2" s="1"/>
  <c r="V683" i="2"/>
  <c r="Y683" i="2" s="1"/>
  <c r="AO683" i="2" s="1"/>
  <c r="W683" i="2"/>
  <c r="G683" i="2" s="1"/>
  <c r="X683" i="2"/>
  <c r="AF683" i="2"/>
  <c r="AH683" i="2" s="1"/>
  <c r="AK683" i="2"/>
  <c r="AJ683" i="2"/>
  <c r="AA683" i="2" s="1"/>
  <c r="AG683" i="2"/>
  <c r="AI683" i="2"/>
  <c r="AP683" i="2" s="1"/>
  <c r="AH1048" i="2"/>
  <c r="AG1048" i="2"/>
  <c r="AJ1048" i="2"/>
  <c r="AI1048" i="2"/>
  <c r="AP1048" i="2" s="1"/>
  <c r="AK1048" i="2"/>
  <c r="AF1048" i="2"/>
  <c r="W1048" i="2"/>
  <c r="G1048" i="2" s="1"/>
  <c r="T1048" i="2" s="1"/>
  <c r="V1048" i="2"/>
  <c r="Y1048" i="2" s="1"/>
  <c r="AO1048" i="2" s="1"/>
  <c r="X1048" i="2"/>
  <c r="AK601" i="2"/>
  <c r="AI601" i="2"/>
  <c r="AP601" i="2" s="1"/>
  <c r="AF601" i="2"/>
  <c r="AH601" i="2" s="1"/>
  <c r="AJ601" i="2" s="1"/>
  <c r="AG601" i="2"/>
  <c r="W601" i="2"/>
  <c r="G601" i="2" s="1"/>
  <c r="V601" i="2"/>
  <c r="Y601" i="2" s="1"/>
  <c r="AO601" i="2" s="1"/>
  <c r="X601" i="2"/>
  <c r="W690" i="2"/>
  <c r="G690" i="2" s="1"/>
  <c r="X690" i="2"/>
  <c r="V690" i="2"/>
  <c r="Y690" i="2" s="1"/>
  <c r="AO690" i="2" s="1"/>
  <c r="W854" i="2"/>
  <c r="G854" i="2" s="1"/>
  <c r="V854" i="2"/>
  <c r="Y854" i="2" s="1"/>
  <c r="AO854" i="2" s="1"/>
  <c r="X854" i="2"/>
  <c r="W1015" i="2"/>
  <c r="G1015" i="2" s="1"/>
  <c r="T1015" i="2" s="1"/>
  <c r="X1015" i="2"/>
  <c r="V1015" i="2"/>
  <c r="Y1015" i="2" s="1"/>
  <c r="AO1015" i="2" s="1"/>
  <c r="X622" i="2"/>
  <c r="V622" i="2"/>
  <c r="Y622" i="2" s="1"/>
  <c r="AB936" i="2"/>
  <c r="AC936" i="2"/>
  <c r="AD936" i="2" s="1"/>
  <c r="AI936" i="2"/>
  <c r="AP936" i="2" s="1"/>
  <c r="AF936" i="2"/>
  <c r="AK936" i="2"/>
  <c r="AJ936" i="2"/>
  <c r="AH936" i="2"/>
  <c r="AG936" i="2"/>
  <c r="AI1042" i="2"/>
  <c r="AP1042" i="2" s="1"/>
  <c r="AJ1042" i="2"/>
  <c r="AH1042" i="2"/>
  <c r="AF1042" i="2"/>
  <c r="AG1042" i="2"/>
  <c r="AK1042" i="2"/>
  <c r="X1001" i="2"/>
  <c r="W1001" i="2"/>
  <c r="G1001" i="2" s="1"/>
  <c r="V1001" i="2"/>
  <c r="Y1001" i="2" s="1"/>
  <c r="AO1001" i="2" s="1"/>
  <c r="AC1001" i="2"/>
  <c r="AD1001" i="2" s="1"/>
  <c r="AB1001" i="2"/>
  <c r="AB911" i="2"/>
  <c r="AC911" i="2"/>
  <c r="AD911" i="2" s="1"/>
  <c r="W1020" i="2"/>
  <c r="G1020" i="2" s="1"/>
  <c r="T1020" i="2" s="1"/>
  <c r="X1020" i="2"/>
  <c r="V1020" i="2"/>
  <c r="Y1020" i="2" s="1"/>
  <c r="AO1020" i="2" s="1"/>
  <c r="AB1020" i="2"/>
  <c r="AC1020" i="2"/>
  <c r="AD1020" i="2" s="1"/>
  <c r="X556" i="2"/>
  <c r="W556" i="2"/>
  <c r="G556" i="2" s="1"/>
  <c r="V556" i="2"/>
  <c r="Y556" i="2" s="1"/>
  <c r="AO556" i="2" s="1"/>
  <c r="AF556" i="2"/>
  <c r="AH556" i="2" s="1"/>
  <c r="AJ556" i="2"/>
  <c r="AA556" i="2" s="1"/>
  <c r="AG556" i="2"/>
  <c r="AI556" i="2"/>
  <c r="AP556" i="2" s="1"/>
  <c r="AK556" i="2"/>
  <c r="AC739" i="2"/>
  <c r="AD739" i="2" s="1"/>
  <c r="AB739" i="2"/>
  <c r="W848" i="2"/>
  <c r="G848" i="2" s="1"/>
  <c r="V848" i="2"/>
  <c r="Y848" i="2" s="1"/>
  <c r="AO848" i="2" s="1"/>
  <c r="X848" i="2"/>
  <c r="W954" i="2"/>
  <c r="G954" i="2" s="1"/>
  <c r="V954" i="2"/>
  <c r="Y954" i="2" s="1"/>
  <c r="AO954" i="2" s="1"/>
  <c r="X954" i="2"/>
  <c r="AG855" i="2"/>
  <c r="AK855" i="2"/>
  <c r="AJ855" i="2"/>
  <c r="AI855" i="2"/>
  <c r="AP855" i="2" s="1"/>
  <c r="AF855" i="2"/>
  <c r="AH855" i="2" s="1"/>
  <c r="AI964" i="2"/>
  <c r="AP964" i="2" s="1"/>
  <c r="AJ964" i="2"/>
  <c r="AG964" i="2"/>
  <c r="AF964" i="2"/>
  <c r="AK964" i="2"/>
  <c r="AH964" i="2"/>
  <c r="AF1009" i="2"/>
  <c r="AH1009" i="2"/>
  <c r="AJ1009" i="2"/>
  <c r="AI1009" i="2"/>
  <c r="AP1009" i="2" s="1"/>
  <c r="AG1009" i="2"/>
  <c r="AK1009" i="2"/>
  <c r="X1009" i="2"/>
  <c r="W1009" i="2"/>
  <c r="G1009" i="2" s="1"/>
  <c r="T1009" i="2" s="1"/>
  <c r="V1009" i="2"/>
  <c r="Y1009" i="2" s="1"/>
  <c r="AO1009" i="2" s="1"/>
  <c r="AJ486" i="2"/>
  <c r="AA486" i="2" s="1"/>
  <c r="AK486" i="2"/>
  <c r="AI486" i="2"/>
  <c r="AP486" i="2" s="1"/>
  <c r="AG486" i="2"/>
  <c r="AF486" i="2"/>
  <c r="AH486" i="2" s="1"/>
  <c r="AF205" i="2"/>
  <c r="AH205" i="2" s="1"/>
  <c r="AJ205" i="2" s="1"/>
  <c r="AA205" i="2" s="1"/>
  <c r="AK205" i="2"/>
  <c r="AG205" i="2"/>
  <c r="AI205" i="2"/>
  <c r="AP205" i="2" s="1"/>
  <c r="AJ350" i="2"/>
  <c r="AA350" i="2" s="1"/>
  <c r="AI350" i="2"/>
  <c r="AP350" i="2" s="1"/>
  <c r="AF350" i="2"/>
  <c r="AH350" i="2" s="1"/>
  <c r="AG350" i="2"/>
  <c r="AK350" i="2"/>
  <c r="V495" i="2"/>
  <c r="Y495" i="2" s="1"/>
  <c r="X495" i="2"/>
  <c r="AK11" i="2"/>
  <c r="AJ11" i="2"/>
  <c r="AA11" i="2" s="1"/>
  <c r="AF11" i="2"/>
  <c r="AH11" i="2" s="1"/>
  <c r="AG11" i="2"/>
  <c r="AI11" i="2"/>
  <c r="AP11" i="2" s="1"/>
  <c r="AB338" i="2"/>
  <c r="AC338" i="2"/>
  <c r="AD338" i="2" s="1"/>
  <c r="V338" i="2"/>
  <c r="Y338" i="2" s="1"/>
  <c r="AO338" i="2" s="1"/>
  <c r="W338" i="2"/>
  <c r="G338" i="2" s="1"/>
  <c r="X338" i="2"/>
  <c r="AK338" i="2"/>
  <c r="AI338" i="2"/>
  <c r="AP338" i="2" s="1"/>
  <c r="AG338" i="2"/>
  <c r="AF338" i="2"/>
  <c r="AH338" i="2" s="1"/>
  <c r="AJ338" i="2" s="1"/>
  <c r="X458" i="2"/>
  <c r="V458" i="2"/>
  <c r="Y458" i="2" s="1"/>
  <c r="I458" i="2" s="1"/>
  <c r="V482" i="2"/>
  <c r="Y482" i="2" s="1"/>
  <c r="AO482" i="2" s="1"/>
  <c r="W482" i="2"/>
  <c r="G482" i="2" s="1"/>
  <c r="X482" i="2"/>
  <c r="W103" i="2"/>
  <c r="G103" i="2" s="1"/>
  <c r="V103" i="2"/>
  <c r="Y103" i="2" s="1"/>
  <c r="AO103" i="2" s="1"/>
  <c r="X103" i="2"/>
  <c r="AK243" i="2"/>
  <c r="AG243" i="2"/>
  <c r="AI243" i="2"/>
  <c r="AP243" i="2" s="1"/>
  <c r="AF243" i="2"/>
  <c r="AH243" i="2" s="1"/>
  <c r="AJ243" i="2" s="1"/>
  <c r="AB243" i="2"/>
  <c r="AC243" i="2"/>
  <c r="AD243" i="2" s="1"/>
  <c r="AK251" i="2"/>
  <c r="AF251" i="2"/>
  <c r="AH251" i="2" s="1"/>
  <c r="AJ251" i="2" s="1"/>
  <c r="AA251" i="2" s="1"/>
  <c r="AG251" i="2"/>
  <c r="AI251" i="2"/>
  <c r="AP251" i="2" s="1"/>
  <c r="W251" i="2"/>
  <c r="G251" i="2" s="1"/>
  <c r="V251" i="2"/>
  <c r="Y251" i="2" s="1"/>
  <c r="AO251" i="2" s="1"/>
  <c r="X251" i="2"/>
  <c r="AJ316" i="2"/>
  <c r="AA316" i="2" s="1"/>
  <c r="AF316" i="2"/>
  <c r="AH316" i="2" s="1"/>
  <c r="AK316" i="2"/>
  <c r="AG316" i="2"/>
  <c r="AI316" i="2"/>
  <c r="AP316" i="2" s="1"/>
  <c r="V212" i="2"/>
  <c r="Y212" i="2" s="1"/>
  <c r="X212" i="2"/>
  <c r="W212" i="2"/>
  <c r="G212" i="2" s="1"/>
  <c r="AK213" i="2"/>
  <c r="AI213" i="2"/>
  <c r="AP213" i="2" s="1"/>
  <c r="AG213" i="2"/>
  <c r="AF213" i="2"/>
  <c r="AH213" i="2" s="1"/>
  <c r="AJ213" i="2"/>
  <c r="AA213" i="2" s="1"/>
  <c r="AK494" i="2"/>
  <c r="AG494" i="2"/>
  <c r="AF494" i="2"/>
  <c r="AH494" i="2" s="1"/>
  <c r="AJ494" i="2"/>
  <c r="AA494" i="2" s="1"/>
  <c r="AI494" i="2"/>
  <c r="AP494" i="2" s="1"/>
  <c r="AK110" i="2"/>
  <c r="AG110" i="2"/>
  <c r="AI110" i="2"/>
  <c r="AP110" i="2" s="1"/>
  <c r="AF110" i="2"/>
  <c r="AH110" i="2" s="1"/>
  <c r="AJ110" i="2" s="1"/>
  <c r="V280" i="2"/>
  <c r="Y280" i="2" s="1"/>
  <c r="AO280" i="2" s="1"/>
  <c r="W280" i="2"/>
  <c r="G280" i="2" s="1"/>
  <c r="X280" i="2"/>
  <c r="V525" i="2"/>
  <c r="Y525" i="2" s="1"/>
  <c r="X525" i="2"/>
  <c r="W678" i="2"/>
  <c r="G678" i="2" s="1"/>
  <c r="X678" i="2"/>
  <c r="V678" i="2"/>
  <c r="Y678" i="2" s="1"/>
  <c r="AO678" i="2" s="1"/>
  <c r="AK730" i="2"/>
  <c r="AG730" i="2"/>
  <c r="AI730" i="2"/>
  <c r="AP730" i="2" s="1"/>
  <c r="AF730" i="2"/>
  <c r="AH730" i="2" s="1"/>
  <c r="AJ730" i="2"/>
  <c r="AA730" i="2" s="1"/>
  <c r="V689" i="2"/>
  <c r="Y689" i="2" s="1"/>
  <c r="AO689" i="2" s="1"/>
  <c r="W689" i="2"/>
  <c r="G689" i="2" s="1"/>
  <c r="X689" i="2"/>
  <c r="AJ689" i="2"/>
  <c r="AK689" i="2"/>
  <c r="AH689" i="2"/>
  <c r="AG689" i="2"/>
  <c r="AF689" i="2"/>
  <c r="AI689" i="2"/>
  <c r="AP689" i="2" s="1"/>
  <c r="V887" i="2"/>
  <c r="Y887" i="2" s="1"/>
  <c r="AO887" i="2" s="1"/>
  <c r="W887" i="2"/>
  <c r="G887" i="2" s="1"/>
  <c r="X887" i="2"/>
  <c r="AH1041" i="2"/>
  <c r="AJ1041" i="2"/>
  <c r="AI1041" i="2"/>
  <c r="AP1041" i="2" s="1"/>
  <c r="AG1041" i="2"/>
  <c r="AF1041" i="2"/>
  <c r="AK1041" i="2"/>
  <c r="AC1041" i="2"/>
  <c r="AD1041" i="2" s="1"/>
  <c r="AB1041" i="2"/>
  <c r="AB957" i="2"/>
  <c r="AC957" i="2"/>
  <c r="AD957" i="2" s="1"/>
  <c r="V957" i="2"/>
  <c r="Y957" i="2" s="1"/>
  <c r="AO957" i="2" s="1"/>
  <c r="W957" i="2"/>
  <c r="G957" i="2" s="1"/>
  <c r="X957" i="2"/>
  <c r="AB923" i="2"/>
  <c r="AC923" i="2"/>
  <c r="AD923" i="2" s="1"/>
  <c r="AJ923" i="2"/>
  <c r="AI923" i="2"/>
  <c r="AP923" i="2" s="1"/>
  <c r="AH923" i="2"/>
  <c r="AG923" i="2"/>
  <c r="AF923" i="2"/>
  <c r="AK923" i="2"/>
  <c r="V923" i="2"/>
  <c r="Y923" i="2" s="1"/>
  <c r="AO923" i="2" s="1"/>
  <c r="W923" i="2"/>
  <c r="G923" i="2" s="1"/>
  <c r="X923" i="2"/>
  <c r="AB757" i="2"/>
  <c r="AC757" i="2"/>
  <c r="AD757" i="2" s="1"/>
  <c r="AK800" i="2"/>
  <c r="AF800" i="2"/>
  <c r="AJ800" i="2"/>
  <c r="AH800" i="2"/>
  <c r="AI800" i="2"/>
  <c r="AP800" i="2" s="1"/>
  <c r="AG800" i="2"/>
  <c r="W800" i="2"/>
  <c r="G800" i="2" s="1"/>
  <c r="X800" i="2"/>
  <c r="V800" i="2"/>
  <c r="Y800" i="2" s="1"/>
  <c r="AO800" i="2" s="1"/>
  <c r="AC906" i="2"/>
  <c r="AD906" i="2" s="1"/>
  <c r="AB906" i="2"/>
  <c r="V865" i="2"/>
  <c r="Y865" i="2" s="1"/>
  <c r="AO865" i="2" s="1"/>
  <c r="W865" i="2"/>
  <c r="G865" i="2" s="1"/>
  <c r="X865" i="2"/>
  <c r="AB807" i="2"/>
  <c r="AC807" i="2"/>
  <c r="AD807" i="2" s="1"/>
  <c r="W621" i="2"/>
  <c r="G621" i="2" s="1"/>
  <c r="V621" i="2"/>
  <c r="Y621" i="2" s="1"/>
  <c r="AO621" i="2" s="1"/>
  <c r="X621" i="2"/>
  <c r="V660" i="2"/>
  <c r="Y660" i="2" s="1"/>
  <c r="I660" i="2" s="1"/>
  <c r="X660" i="2"/>
  <c r="AG834" i="2"/>
  <c r="AK834" i="2"/>
  <c r="AI834" i="2"/>
  <c r="AP834" i="2" s="1"/>
  <c r="AF834" i="2"/>
  <c r="AH834" i="2" s="1"/>
  <c r="AJ834" i="2" s="1"/>
  <c r="AC831" i="2"/>
  <c r="AD831" i="2" s="1"/>
  <c r="AB831" i="2"/>
  <c r="W940" i="2"/>
  <c r="G940" i="2" s="1"/>
  <c r="X940" i="2"/>
  <c r="V940" i="2"/>
  <c r="Y940" i="2" s="1"/>
  <c r="AO940" i="2" s="1"/>
  <c r="AK1054" i="2"/>
  <c r="AI1054" i="2"/>
  <c r="AP1054" i="2" s="1"/>
  <c r="AJ1054" i="2"/>
  <c r="AH1054" i="2"/>
  <c r="AF1054" i="2"/>
  <c r="AG1054" i="2"/>
  <c r="W722" i="2"/>
  <c r="G722" i="2" s="1"/>
  <c r="X722" i="2"/>
  <c r="V722" i="2"/>
  <c r="Y722" i="2" s="1"/>
  <c r="AO722" i="2" s="1"/>
  <c r="AI722" i="2"/>
  <c r="AP722" i="2" s="1"/>
  <c r="AG722" i="2"/>
  <c r="AK722" i="2" s="1"/>
  <c r="AF722" i="2"/>
  <c r="AH722" i="2" s="1"/>
  <c r="AJ722" i="2" s="1"/>
  <c r="AA722" i="2" s="1"/>
  <c r="AH681" i="2"/>
  <c r="AI681" i="2"/>
  <c r="AP681" i="2" s="1"/>
  <c r="AF681" i="2"/>
  <c r="AJ681" i="2"/>
  <c r="AA681" i="2" s="1"/>
  <c r="AG681" i="2"/>
  <c r="AK681" i="2"/>
  <c r="W681" i="2"/>
  <c r="G681" i="2" s="1"/>
  <c r="X681" i="2"/>
  <c r="V681" i="2"/>
  <c r="Y681" i="2" s="1"/>
  <c r="AO681" i="2" s="1"/>
  <c r="AJ591" i="2"/>
  <c r="AA591" i="2" s="1"/>
  <c r="AF591" i="2"/>
  <c r="AG591" i="2"/>
  <c r="AI591" i="2"/>
  <c r="AP591" i="2" s="1"/>
  <c r="AK591" i="2"/>
  <c r="AH591" i="2"/>
  <c r="W680" i="2"/>
  <c r="G680" i="2" s="1"/>
  <c r="V680" i="2"/>
  <c r="Y680" i="2" s="1"/>
  <c r="AO680" i="2" s="1"/>
  <c r="X680" i="2"/>
  <c r="AI680" i="2"/>
  <c r="AP680" i="2" s="1"/>
  <c r="AG680" i="2"/>
  <c r="AF680" i="2"/>
  <c r="AH680" i="2" s="1"/>
  <c r="AK680" i="2"/>
  <c r="AJ680" i="2"/>
  <c r="AB680" i="2"/>
  <c r="AC680" i="2"/>
  <c r="AD680" i="2" s="1"/>
  <c r="AG806" i="2"/>
  <c r="AK806" i="2"/>
  <c r="AJ806" i="2"/>
  <c r="AF806" i="2"/>
  <c r="AH806" i="2" s="1"/>
  <c r="AI806" i="2"/>
  <c r="AP806" i="2" s="1"/>
  <c r="W806" i="2"/>
  <c r="G806" i="2" s="1"/>
  <c r="X806" i="2"/>
  <c r="V806" i="2"/>
  <c r="Y806" i="2" s="1"/>
  <c r="AO806" i="2" s="1"/>
  <c r="AC613" i="2"/>
  <c r="AD613" i="2" s="1"/>
  <c r="AB613" i="2"/>
  <c r="AK613" i="2"/>
  <c r="AI613" i="2"/>
  <c r="AP613" i="2" s="1"/>
  <c r="AF613" i="2"/>
  <c r="AH613" i="2" s="1"/>
  <c r="AJ613" i="2" s="1"/>
  <c r="AG613" i="2"/>
  <c r="W1018" i="2"/>
  <c r="G1018" i="2" s="1"/>
  <c r="T1018" i="2" s="1"/>
  <c r="V1018" i="2"/>
  <c r="Y1018" i="2" s="1"/>
  <c r="AO1018" i="2" s="1"/>
  <c r="X1018" i="2"/>
  <c r="AC1018" i="2"/>
  <c r="AD1018" i="2" s="1"/>
  <c r="AB1018" i="2"/>
  <c r="AI1018" i="2"/>
  <c r="AP1018" i="2" s="1"/>
  <c r="AJ1018" i="2"/>
  <c r="AH1018" i="2"/>
  <c r="AK1018" i="2"/>
  <c r="AG1018" i="2"/>
  <c r="AF1018" i="2"/>
  <c r="AB977" i="2"/>
  <c r="AC977" i="2"/>
  <c r="AD977" i="2" s="1"/>
  <c r="W977" i="2"/>
  <c r="G977" i="2" s="1"/>
  <c r="X977" i="2"/>
  <c r="V977" i="2"/>
  <c r="Y977" i="2" s="1"/>
  <c r="AO977" i="2" s="1"/>
  <c r="AK919" i="2"/>
  <c r="AJ919" i="2"/>
  <c r="AF919" i="2"/>
  <c r="AH919" i="2"/>
  <c r="AI919" i="2"/>
  <c r="AP919" i="2" s="1"/>
  <c r="AG919" i="2"/>
  <c r="AB558" i="2"/>
  <c r="AC558" i="2"/>
  <c r="AD558" i="2" s="1"/>
  <c r="X558" i="2"/>
  <c r="W558" i="2"/>
  <c r="G558" i="2" s="1"/>
  <c r="V558" i="2"/>
  <c r="Y558" i="2" s="1"/>
  <c r="AO558" i="2" s="1"/>
  <c r="AC989" i="2"/>
  <c r="AD989" i="2" s="1"/>
  <c r="AB989" i="2"/>
  <c r="AH989" i="2"/>
  <c r="AK989" i="2"/>
  <c r="AF989" i="2"/>
  <c r="AG989" i="2"/>
  <c r="AI989" i="2"/>
  <c r="AP989" i="2" s="1"/>
  <c r="AJ989" i="2"/>
  <c r="W955" i="2"/>
  <c r="G955" i="2" s="1"/>
  <c r="V955" i="2"/>
  <c r="Y955" i="2" s="1"/>
  <c r="AO955" i="2" s="1"/>
  <c r="X955" i="2"/>
  <c r="AB789" i="2"/>
  <c r="AC789" i="2"/>
  <c r="AD789" i="2" s="1"/>
  <c r="AK979" i="2"/>
  <c r="AJ979" i="2"/>
  <c r="AI979" i="2"/>
  <c r="AP979" i="2" s="1"/>
  <c r="AG979" i="2"/>
  <c r="AF979" i="2"/>
  <c r="AH979" i="2"/>
  <c r="X979" i="2"/>
  <c r="W979" i="2"/>
  <c r="G979" i="2" s="1"/>
  <c r="V979" i="2"/>
  <c r="Y979" i="2" s="1"/>
  <c r="AO979" i="2" s="1"/>
  <c r="AH1027" i="2"/>
  <c r="AJ1027" i="2"/>
  <c r="AF1027" i="2"/>
  <c r="AI1027" i="2"/>
  <c r="AP1027" i="2" s="1"/>
  <c r="AK1027" i="2"/>
  <c r="AG1027" i="2"/>
  <c r="AB1027" i="2"/>
  <c r="AC1027" i="2"/>
  <c r="AD1027" i="2" s="1"/>
  <c r="AB641" i="2"/>
  <c r="AC641" i="2"/>
  <c r="AD641" i="2" s="1"/>
  <c r="W641" i="2"/>
  <c r="G641" i="2" s="1"/>
  <c r="V641" i="2"/>
  <c r="Y641" i="2" s="1"/>
  <c r="AO641" i="2" s="1"/>
  <c r="X641" i="2"/>
  <c r="AB744" i="2"/>
  <c r="AC744" i="2"/>
  <c r="AD744" i="2" s="1"/>
  <c r="V704" i="2"/>
  <c r="Y704" i="2" s="1"/>
  <c r="AO704" i="2" s="1"/>
  <c r="W704" i="2"/>
  <c r="G704" i="2" s="1"/>
  <c r="X704" i="2"/>
  <c r="AI685" i="2"/>
  <c r="AP685" i="2" s="1"/>
  <c r="AK685" i="2"/>
  <c r="AF685" i="2"/>
  <c r="AJ685" i="2"/>
  <c r="AA685" i="2" s="1"/>
  <c r="AG685" i="2"/>
  <c r="AH685" i="2"/>
  <c r="V732" i="2"/>
  <c r="Y732" i="2" s="1"/>
  <c r="AO732" i="2" s="1"/>
  <c r="W732" i="2"/>
  <c r="G732" i="2" s="1"/>
  <c r="X732" i="2"/>
  <c r="AC866" i="2"/>
  <c r="AD866" i="2" s="1"/>
  <c r="AB866" i="2"/>
  <c r="AI825" i="2"/>
  <c r="AP825" i="2" s="1"/>
  <c r="AK825" i="2"/>
  <c r="AJ825" i="2"/>
  <c r="AA825" i="2" s="1"/>
  <c r="AF825" i="2"/>
  <c r="AH825" i="2" s="1"/>
  <c r="AG825" i="2"/>
  <c r="AH735" i="2"/>
  <c r="AJ735" i="2" s="1"/>
  <c r="AA735" i="2" s="1"/>
  <c r="AI735" i="2"/>
  <c r="AP735" i="2" s="1"/>
  <c r="AF735" i="2"/>
  <c r="AG735" i="2"/>
  <c r="AK735" i="2"/>
  <c r="AG844" i="2"/>
  <c r="AJ844" i="2"/>
  <c r="AI844" i="2"/>
  <c r="AP844" i="2" s="1"/>
  <c r="AF844" i="2"/>
  <c r="AH844" i="2"/>
  <c r="AK844" i="2"/>
  <c r="W950" i="2"/>
  <c r="G950" i="2" s="1"/>
  <c r="X950" i="2"/>
  <c r="V950" i="2"/>
  <c r="Y950" i="2" s="1"/>
  <c r="AO950" i="2" s="1"/>
  <c r="AH950" i="2"/>
  <c r="AI950" i="2"/>
  <c r="AP950" i="2" s="1"/>
  <c r="AK950" i="2"/>
  <c r="AG950" i="2"/>
  <c r="AF950" i="2"/>
  <c r="AJ950" i="2"/>
  <c r="W380" i="2"/>
  <c r="G380" i="2" s="1"/>
  <c r="V380" i="2"/>
  <c r="Y380" i="2" s="1"/>
  <c r="AO380" i="2" s="1"/>
  <c r="X380" i="2"/>
  <c r="X158" i="2"/>
  <c r="W158" i="2"/>
  <c r="G158" i="2" s="1"/>
  <c r="V158" i="2"/>
  <c r="Y158" i="2" s="1"/>
  <c r="AO158" i="2" s="1"/>
  <c r="AJ265" i="2"/>
  <c r="AA265" i="2" s="1"/>
  <c r="AG265" i="2"/>
  <c r="AI265" i="2"/>
  <c r="AP265" i="2" s="1"/>
  <c r="AH265" i="2"/>
  <c r="AK265" i="2"/>
  <c r="AF265" i="2"/>
  <c r="V124" i="2"/>
  <c r="Y124" i="2" s="1"/>
  <c r="I124" i="2" s="1"/>
  <c r="X124" i="2"/>
  <c r="AC390" i="2"/>
  <c r="AD390" i="2" s="1"/>
  <c r="AB390" i="2"/>
  <c r="X461" i="2"/>
  <c r="W461" i="2"/>
  <c r="G461" i="2" s="1"/>
  <c r="V461" i="2"/>
  <c r="Y461" i="2" s="1"/>
  <c r="AO461" i="2" s="1"/>
  <c r="AF773" i="2"/>
  <c r="AH773" i="2" s="1"/>
  <c r="AK773" i="2"/>
  <c r="AJ773" i="2"/>
  <c r="AI773" i="2"/>
  <c r="AP773" i="2" s="1"/>
  <c r="AG773" i="2"/>
  <c r="W773" i="2"/>
  <c r="G773" i="2" s="1"/>
  <c r="X773" i="2"/>
  <c r="V773" i="2"/>
  <c r="Y773" i="2" s="1"/>
  <c r="AO773" i="2" s="1"/>
  <c r="W707" i="2"/>
  <c r="G707" i="2" s="1"/>
  <c r="X707" i="2"/>
  <c r="V707" i="2"/>
  <c r="Y707" i="2" s="1"/>
  <c r="AO707" i="2" s="1"/>
  <c r="AI816" i="2"/>
  <c r="AP816" i="2" s="1"/>
  <c r="AH816" i="2"/>
  <c r="AG816" i="2"/>
  <c r="AJ816" i="2"/>
  <c r="AA816" i="2" s="1"/>
  <c r="AF816" i="2"/>
  <c r="AK816" i="2"/>
  <c r="W816" i="2"/>
  <c r="G816" i="2" s="1"/>
  <c r="V816" i="2"/>
  <c r="Y816" i="2" s="1"/>
  <c r="AO816" i="2" s="1"/>
  <c r="X816" i="2"/>
  <c r="V922" i="2"/>
  <c r="Y922" i="2" s="1"/>
  <c r="AO922" i="2" s="1"/>
  <c r="W922" i="2"/>
  <c r="G922" i="2" s="1"/>
  <c r="X922" i="2"/>
  <c r="AC922" i="2"/>
  <c r="AD922" i="2" s="1"/>
  <c r="AB922" i="2"/>
  <c r="AC823" i="2"/>
  <c r="AD823" i="2" s="1"/>
  <c r="AB823" i="2"/>
  <c r="AG823" i="2"/>
  <c r="AI823" i="2"/>
  <c r="AP823" i="2" s="1"/>
  <c r="AH823" i="2"/>
  <c r="AJ823" i="2"/>
  <c r="AK823" i="2"/>
  <c r="AF823" i="2"/>
  <c r="W932" i="2"/>
  <c r="G932" i="2" s="1"/>
  <c r="V932" i="2"/>
  <c r="Y932" i="2" s="1"/>
  <c r="AO932" i="2" s="1"/>
  <c r="X932" i="2"/>
  <c r="AG932" i="2"/>
  <c r="AF932" i="2"/>
  <c r="AK932" i="2"/>
  <c r="AJ932" i="2"/>
  <c r="AH932" i="2"/>
  <c r="AI932" i="2"/>
  <c r="AP932" i="2" s="1"/>
  <c r="AH1038" i="2"/>
  <c r="AF1038" i="2"/>
  <c r="AK1038" i="2"/>
  <c r="AJ1038" i="2"/>
  <c r="AI1038" i="2"/>
  <c r="AP1038" i="2" s="1"/>
  <c r="AG1038" i="2"/>
  <c r="W752" i="2"/>
  <c r="G752" i="2" s="1"/>
  <c r="V752" i="2"/>
  <c r="Y752" i="2" s="1"/>
  <c r="AO752" i="2" s="1"/>
  <c r="X752" i="2"/>
  <c r="W708" i="2"/>
  <c r="G708" i="2" s="1"/>
  <c r="V708" i="2"/>
  <c r="Y708" i="2" s="1"/>
  <c r="AO708" i="2" s="1"/>
  <c r="X708" i="2"/>
  <c r="AB949" i="2"/>
  <c r="AC949" i="2"/>
  <c r="AD949" i="2" s="1"/>
  <c r="X842" i="2"/>
  <c r="W842" i="2"/>
  <c r="G842" i="2" s="1"/>
  <c r="V842" i="2"/>
  <c r="Y842" i="2" s="1"/>
  <c r="AO842" i="2" s="1"/>
  <c r="AJ743" i="2"/>
  <c r="AF743" i="2"/>
  <c r="AH743" i="2"/>
  <c r="AG743" i="2"/>
  <c r="AI743" i="2"/>
  <c r="AP743" i="2" s="1"/>
  <c r="AK743" i="2"/>
  <c r="AB743" i="2"/>
  <c r="AC743" i="2"/>
  <c r="AD743" i="2" s="1"/>
  <c r="AK1044" i="2"/>
  <c r="AI1044" i="2"/>
  <c r="AP1044" i="2" s="1"/>
  <c r="AF1044" i="2"/>
  <c r="AH1044" i="2"/>
  <c r="AJ1044" i="2"/>
  <c r="AG1044" i="2"/>
  <c r="AB1044" i="2"/>
  <c r="AC1044" i="2"/>
  <c r="AD1044" i="2" s="1"/>
  <c r="V575" i="2"/>
  <c r="Y575" i="2" s="1"/>
  <c r="X575" i="2"/>
  <c r="AF1026" i="2"/>
  <c r="AG1026" i="2"/>
  <c r="AJ1026" i="2"/>
  <c r="AH1026" i="2"/>
  <c r="AK1026" i="2"/>
  <c r="AI1026" i="2"/>
  <c r="AP1026" i="2" s="1"/>
  <c r="X1026" i="2"/>
  <c r="W1026" i="2"/>
  <c r="G1026" i="2" s="1"/>
  <c r="T1026" i="2" s="1"/>
  <c r="V1026" i="2"/>
  <c r="Y1026" i="2" s="1"/>
  <c r="AO1026" i="2" s="1"/>
  <c r="AC1026" i="2"/>
  <c r="AD1026" i="2" s="1"/>
  <c r="AB1026" i="2"/>
  <c r="AG985" i="2"/>
  <c r="AK985" i="2"/>
  <c r="AF985" i="2"/>
  <c r="AJ985" i="2"/>
  <c r="AH985" i="2"/>
  <c r="AI985" i="2"/>
  <c r="AP985" i="2" s="1"/>
  <c r="X985" i="2"/>
  <c r="W985" i="2"/>
  <c r="G985" i="2" s="1"/>
  <c r="V985" i="2"/>
  <c r="Y985" i="2" s="1"/>
  <c r="AO985" i="2" s="1"/>
  <c r="W876" i="2"/>
  <c r="G876" i="2" s="1"/>
  <c r="V876" i="2"/>
  <c r="Y876" i="2" s="1"/>
  <c r="AO876" i="2" s="1"/>
  <c r="X876" i="2"/>
  <c r="AF982" i="2"/>
  <c r="AI982" i="2"/>
  <c r="AP982" i="2" s="1"/>
  <c r="AH982" i="2"/>
  <c r="AJ982" i="2"/>
  <c r="AK982" i="2"/>
  <c r="AG982" i="2"/>
  <c r="W982" i="2"/>
  <c r="G982" i="2" s="1"/>
  <c r="V982" i="2"/>
  <c r="Y982" i="2" s="1"/>
  <c r="AO982" i="2" s="1"/>
  <c r="X982" i="2"/>
  <c r="AB926" i="2"/>
  <c r="AC926" i="2"/>
  <c r="AD926" i="2" s="1"/>
  <c r="W926" i="2"/>
  <c r="G926" i="2" s="1"/>
  <c r="V926" i="2"/>
  <c r="Y926" i="2" s="1"/>
  <c r="AO926" i="2" s="1"/>
  <c r="X926" i="2"/>
  <c r="AI1003" i="2"/>
  <c r="AP1003" i="2" s="1"/>
  <c r="AJ1003" i="2"/>
  <c r="AH1003" i="2"/>
  <c r="AF1003" i="2"/>
  <c r="AK1003" i="2"/>
  <c r="AG1003" i="2"/>
  <c r="AC1003" i="2"/>
  <c r="AD1003" i="2" s="1"/>
  <c r="AB1003" i="2"/>
  <c r="V1003" i="2"/>
  <c r="Y1003" i="2" s="1"/>
  <c r="AO1003" i="2" s="1"/>
  <c r="W1003" i="2"/>
  <c r="G1003" i="2" s="1"/>
  <c r="T1003" i="2" s="1"/>
  <c r="X1003" i="2"/>
  <c r="W706" i="2"/>
  <c r="G706" i="2" s="1"/>
  <c r="V706" i="2"/>
  <c r="Y706" i="2" s="1"/>
  <c r="AO706" i="2" s="1"/>
  <c r="X706" i="2"/>
  <c r="AG933" i="2"/>
  <c r="AJ933" i="2"/>
  <c r="AH933" i="2"/>
  <c r="AK933" i="2"/>
  <c r="AI933" i="2"/>
  <c r="AP933" i="2" s="1"/>
  <c r="AF933" i="2"/>
  <c r="AC933" i="2"/>
  <c r="AD933" i="2" s="1"/>
  <c r="AB933" i="2"/>
  <c r="AI867" i="2"/>
  <c r="AP867" i="2" s="1"/>
  <c r="AG867" i="2"/>
  <c r="AF867" i="2"/>
  <c r="AH867" i="2"/>
  <c r="AJ867" i="2" s="1"/>
  <c r="AA867" i="2" s="1"/>
  <c r="AK867" i="2"/>
  <c r="X867" i="2"/>
  <c r="W867" i="2"/>
  <c r="G867" i="2" s="1"/>
  <c r="V867" i="2"/>
  <c r="Y867" i="2" s="1"/>
  <c r="AO867" i="2" s="1"/>
  <c r="AB976" i="2"/>
  <c r="AC976" i="2"/>
  <c r="AD976" i="2" s="1"/>
  <c r="W1021" i="2"/>
  <c r="G1021" i="2" s="1"/>
  <c r="T1021" i="2" s="1"/>
  <c r="V1021" i="2"/>
  <c r="Y1021" i="2" s="1"/>
  <c r="AO1021" i="2" s="1"/>
  <c r="X1021" i="2"/>
  <c r="W727" i="2"/>
  <c r="G727" i="2" s="1"/>
  <c r="X727" i="2"/>
  <c r="V727" i="2"/>
  <c r="Y727" i="2" s="1"/>
  <c r="AO727" i="2" s="1"/>
  <c r="X836" i="2"/>
  <c r="W836" i="2"/>
  <c r="G836" i="2" s="1"/>
  <c r="V836" i="2"/>
  <c r="Y836" i="2" s="1"/>
  <c r="AO836" i="2" s="1"/>
  <c r="AC836" i="2"/>
  <c r="AD836" i="2" s="1"/>
  <c r="AB836" i="2"/>
  <c r="V797" i="2"/>
  <c r="Y797" i="2" s="1"/>
  <c r="AO797" i="2" s="1"/>
  <c r="W797" i="2"/>
  <c r="G797" i="2" s="1"/>
  <c r="X797" i="2"/>
  <c r="W746" i="2"/>
  <c r="G746" i="2" s="1"/>
  <c r="V746" i="2"/>
  <c r="Y746" i="2" s="1"/>
  <c r="AO746" i="2" s="1"/>
  <c r="X746" i="2"/>
  <c r="X725" i="2"/>
  <c r="W725" i="2"/>
  <c r="G725" i="2" s="1"/>
  <c r="V725" i="2"/>
  <c r="Y725" i="2" s="1"/>
  <c r="AO725" i="2" s="1"/>
  <c r="AJ768" i="2"/>
  <c r="AA768" i="2" s="1"/>
  <c r="AI768" i="2"/>
  <c r="AP768" i="2" s="1"/>
  <c r="AF768" i="2"/>
  <c r="AH768" i="2" s="1"/>
  <c r="AK768" i="2"/>
  <c r="AG768" i="2"/>
  <c r="W768" i="2"/>
  <c r="G768" i="2" s="1"/>
  <c r="X768" i="2"/>
  <c r="V768" i="2"/>
  <c r="Y768" i="2" s="1"/>
  <c r="AO768" i="2" s="1"/>
  <c r="X529" i="2"/>
  <c r="V529" i="2"/>
  <c r="Y529" i="2" s="1"/>
  <c r="V666" i="2"/>
  <c r="Y666" i="2" s="1"/>
  <c r="X666" i="2"/>
  <c r="W1047" i="2"/>
  <c r="G1047" i="2" s="1"/>
  <c r="T1047" i="2" s="1"/>
  <c r="V1047" i="2"/>
  <c r="Y1047" i="2" s="1"/>
  <c r="AO1047" i="2" s="1"/>
  <c r="X1047" i="2"/>
  <c r="AH952" i="2"/>
  <c r="AK952" i="2"/>
  <c r="AG952" i="2"/>
  <c r="AJ952" i="2"/>
  <c r="AF952" i="2"/>
  <c r="AI952" i="2"/>
  <c r="AP952" i="2" s="1"/>
  <c r="W1058" i="2"/>
  <c r="G1058" i="2" s="1"/>
  <c r="T1058" i="2" s="1"/>
  <c r="X1058" i="2"/>
  <c r="V1058" i="2"/>
  <c r="Y1058" i="2" s="1"/>
  <c r="AO1058" i="2" s="1"/>
  <c r="AG1058" i="2"/>
  <c r="AJ1058" i="2"/>
  <c r="AH1058" i="2"/>
  <c r="AK1058" i="2"/>
  <c r="AI1058" i="2"/>
  <c r="AP1058" i="2" s="1"/>
  <c r="AF1058" i="2"/>
  <c r="AB1058" i="2"/>
  <c r="AC1058" i="2"/>
  <c r="AD1058" i="2" s="1"/>
  <c r="AB927" i="2"/>
  <c r="AC927" i="2"/>
  <c r="AD927" i="2" s="1"/>
  <c r="V927" i="2"/>
  <c r="Y927" i="2" s="1"/>
  <c r="AO927" i="2" s="1"/>
  <c r="W927" i="2"/>
  <c r="G927" i="2" s="1"/>
  <c r="X927" i="2"/>
  <c r="AJ927" i="2"/>
  <c r="AF927" i="2"/>
  <c r="AG927" i="2"/>
  <c r="AK927" i="2"/>
  <c r="AI927" i="2"/>
  <c r="AP927" i="2" s="1"/>
  <c r="AH927" i="2"/>
  <c r="W1036" i="2"/>
  <c r="G1036" i="2" s="1"/>
  <c r="T1036" i="2" s="1"/>
  <c r="X1036" i="2"/>
  <c r="V1036" i="2"/>
  <c r="Y1036" i="2" s="1"/>
  <c r="AO1036" i="2" s="1"/>
  <c r="X574" i="2"/>
  <c r="W574" i="2"/>
  <c r="G574" i="2" s="1"/>
  <c r="V574" i="2"/>
  <c r="Y574" i="2" s="1"/>
  <c r="AO574" i="2" s="1"/>
  <c r="V534" i="2"/>
  <c r="Y534" i="2" s="1"/>
  <c r="X534" i="2"/>
  <c r="AC968" i="2"/>
  <c r="AD968" i="2" s="1"/>
  <c r="AB968" i="2"/>
  <c r="X1013" i="2"/>
  <c r="W1013" i="2"/>
  <c r="G1013" i="2" s="1"/>
  <c r="T1013" i="2" s="1"/>
  <c r="V1013" i="2"/>
  <c r="Y1013" i="2" s="1"/>
  <c r="AO1013" i="2" s="1"/>
  <c r="AC1013" i="2"/>
  <c r="AD1013" i="2" s="1"/>
  <c r="AB1013" i="2"/>
  <c r="AJ943" i="2"/>
  <c r="AH943" i="2"/>
  <c r="AF943" i="2"/>
  <c r="AI943" i="2"/>
  <c r="AP943" i="2" s="1"/>
  <c r="AG943" i="2"/>
  <c r="AK943" i="2"/>
  <c r="V943" i="2"/>
  <c r="Y943" i="2" s="1"/>
  <c r="AO943" i="2" s="1"/>
  <c r="W943" i="2"/>
  <c r="G943" i="2" s="1"/>
  <c r="X943" i="2"/>
  <c r="X1055" i="2"/>
  <c r="W1055" i="2"/>
  <c r="G1055" i="2" s="1"/>
  <c r="T1055" i="2" s="1"/>
  <c r="V1055" i="2"/>
  <c r="Y1055" i="2" s="1"/>
  <c r="AO1055" i="2" s="1"/>
  <c r="AF1055" i="2"/>
  <c r="AJ1055" i="2"/>
  <c r="AG1055" i="2"/>
  <c r="AI1055" i="2"/>
  <c r="AP1055" i="2" s="1"/>
  <c r="AK1055" i="2"/>
  <c r="AH1055" i="2"/>
  <c r="X862" i="2"/>
  <c r="W862" i="2"/>
  <c r="G862" i="2" s="1"/>
  <c r="V862" i="2"/>
  <c r="Y862" i="2" s="1"/>
  <c r="AO862" i="2" s="1"/>
  <c r="X651" i="2"/>
  <c r="W651" i="2"/>
  <c r="G651" i="2" s="1"/>
  <c r="V651" i="2"/>
  <c r="Y651" i="2" s="1"/>
  <c r="AO651" i="2" s="1"/>
  <c r="V577" i="2"/>
  <c r="Y577" i="2" s="1"/>
  <c r="AO577" i="2" s="1"/>
  <c r="W577" i="2"/>
  <c r="G577" i="2" s="1"/>
  <c r="X577" i="2"/>
  <c r="W674" i="2"/>
  <c r="G674" i="2" s="1"/>
  <c r="X674" i="2"/>
  <c r="V674" i="2"/>
  <c r="Y674" i="2" s="1"/>
  <c r="AO674" i="2" s="1"/>
  <c r="AF674" i="2"/>
  <c r="AG674" i="2"/>
  <c r="AI674" i="2"/>
  <c r="AP674" i="2" s="1"/>
  <c r="AH674" i="2"/>
  <c r="AJ674" i="2"/>
  <c r="AK674" i="2"/>
  <c r="V924" i="2"/>
  <c r="Y924" i="2" s="1"/>
  <c r="AO924" i="2" s="1"/>
  <c r="W924" i="2"/>
  <c r="G924" i="2" s="1"/>
  <c r="X924" i="2"/>
  <c r="X1030" i="2"/>
  <c r="W1030" i="2"/>
  <c r="G1030" i="2" s="1"/>
  <c r="T1030" i="2" s="1"/>
  <c r="V1030" i="2"/>
  <c r="Y1030" i="2" s="1"/>
  <c r="AO1030" i="2" s="1"/>
  <c r="W981" i="2"/>
  <c r="G981" i="2" s="1"/>
  <c r="X981" i="2"/>
  <c r="V981" i="2"/>
  <c r="Y981" i="2" s="1"/>
  <c r="AO981" i="2" s="1"/>
  <c r="X1024" i="2"/>
  <c r="W1024" i="2"/>
  <c r="G1024" i="2" s="1"/>
  <c r="T1024" i="2" s="1"/>
  <c r="V1024" i="2"/>
  <c r="Y1024" i="2" s="1"/>
  <c r="AO1024" i="2" s="1"/>
  <c r="AB705" i="2"/>
  <c r="AC705" i="2"/>
  <c r="AD705" i="2" s="1"/>
  <c r="AI852" i="2"/>
  <c r="AP852" i="2" s="1"/>
  <c r="AK852" i="2"/>
  <c r="AH852" i="2"/>
  <c r="AF852" i="2"/>
  <c r="AG852" i="2"/>
  <c r="AJ852" i="2"/>
  <c r="AA852" i="2" s="1"/>
  <c r="X903" i="2"/>
  <c r="W903" i="2"/>
  <c r="G903" i="2" s="1"/>
  <c r="V903" i="2"/>
  <c r="Y903" i="2" s="1"/>
  <c r="AO903" i="2" s="1"/>
  <c r="AK903" i="2"/>
  <c r="AG903" i="2"/>
  <c r="AI903" i="2"/>
  <c r="AP903" i="2" s="1"/>
  <c r="AF903" i="2"/>
  <c r="AJ903" i="2"/>
  <c r="AH903" i="2"/>
  <c r="V958" i="2"/>
  <c r="Y958" i="2" s="1"/>
  <c r="AO958" i="2" s="1"/>
  <c r="W958" i="2"/>
  <c r="G958" i="2" s="1"/>
  <c r="X958" i="2"/>
  <c r="AH747" i="2"/>
  <c r="AG747" i="2"/>
  <c r="AF747" i="2"/>
  <c r="AK747" i="2"/>
  <c r="AJ747" i="2"/>
  <c r="AI747" i="2"/>
  <c r="AP747" i="2" s="1"/>
  <c r="AB1019" i="2"/>
  <c r="AC1019" i="2"/>
  <c r="AD1019" i="2" s="1"/>
  <c r="X633" i="2"/>
  <c r="V633" i="2"/>
  <c r="Y633" i="2" s="1"/>
  <c r="AK728" i="2"/>
  <c r="AF728" i="2"/>
  <c r="AH728" i="2" s="1"/>
  <c r="AJ728" i="2" s="1"/>
  <c r="AA728" i="2" s="1"/>
  <c r="AI728" i="2"/>
  <c r="AP728" i="2" s="1"/>
  <c r="AG728" i="2"/>
  <c r="W758" i="2"/>
  <c r="G758" i="2" s="1"/>
  <c r="V758" i="2"/>
  <c r="Y758" i="2" s="1"/>
  <c r="AO758" i="2" s="1"/>
  <c r="X758" i="2"/>
  <c r="AI884" i="2"/>
  <c r="AP884" i="2" s="1"/>
  <c r="AJ884" i="2"/>
  <c r="AG884" i="2"/>
  <c r="AK884" i="2"/>
  <c r="AH884" i="2"/>
  <c r="AF884" i="2"/>
  <c r="AB884" i="2"/>
  <c r="AC884" i="2"/>
  <c r="AD884" i="2" s="1"/>
  <c r="V840" i="2"/>
  <c r="Y840" i="2" s="1"/>
  <c r="AO840" i="2" s="1"/>
  <c r="W840" i="2"/>
  <c r="G840" i="2" s="1"/>
  <c r="X840" i="2"/>
  <c r="AG840" i="2"/>
  <c r="AK840" i="2"/>
  <c r="AJ840" i="2"/>
  <c r="AI840" i="2"/>
  <c r="AP840" i="2" s="1"/>
  <c r="AH840" i="2"/>
  <c r="AF840" i="2"/>
  <c r="AB946" i="2"/>
  <c r="AC946" i="2"/>
  <c r="AD946" i="2" s="1"/>
  <c r="AK560" i="2"/>
  <c r="AI560" i="2"/>
  <c r="AP560" i="2" s="1"/>
  <c r="AJ560" i="2"/>
  <c r="AA560" i="2" s="1"/>
  <c r="AF560" i="2"/>
  <c r="AH560" i="2" s="1"/>
  <c r="AG560" i="2"/>
  <c r="W560" i="2"/>
  <c r="G560" i="2" s="1"/>
  <c r="V560" i="2"/>
  <c r="Y560" i="2" s="1"/>
  <c r="AO560" i="2" s="1"/>
  <c r="X560" i="2"/>
  <c r="AB712" i="2"/>
  <c r="AC712" i="2"/>
  <c r="AD712" i="2" s="1"/>
  <c r="AK712" i="2"/>
  <c r="AI712" i="2"/>
  <c r="AP712" i="2" s="1"/>
  <c r="AF712" i="2"/>
  <c r="AH712" i="2" s="1"/>
  <c r="AJ712" i="2"/>
  <c r="AG712" i="2"/>
  <c r="V712" i="2"/>
  <c r="Y712" i="2" s="1"/>
  <c r="AO712" i="2" s="1"/>
  <c r="W712" i="2"/>
  <c r="G712" i="2" s="1"/>
  <c r="X712" i="2"/>
  <c r="W838" i="2"/>
  <c r="G838" i="2" s="1"/>
  <c r="X838" i="2"/>
  <c r="V838" i="2"/>
  <c r="Y838" i="2" s="1"/>
  <c r="AO838" i="2" s="1"/>
  <c r="AF1057" i="2"/>
  <c r="AG1057" i="2"/>
  <c r="AJ1057" i="2"/>
  <c r="AH1057" i="2"/>
  <c r="AI1057" i="2"/>
  <c r="AP1057" i="2" s="1"/>
  <c r="AK1057" i="2"/>
  <c r="W754" i="2"/>
  <c r="G754" i="2" s="1"/>
  <c r="V754" i="2"/>
  <c r="Y754" i="2" s="1"/>
  <c r="AO754" i="2" s="1"/>
  <c r="X754" i="2"/>
  <c r="AF713" i="2"/>
  <c r="AH713" i="2" s="1"/>
  <c r="AJ713" i="2" s="1"/>
  <c r="AA713" i="2" s="1"/>
  <c r="AK713" i="2"/>
  <c r="AG713" i="2"/>
  <c r="AI713" i="2"/>
  <c r="AP713" i="2" s="1"/>
  <c r="W713" i="2"/>
  <c r="G713" i="2" s="1"/>
  <c r="V713" i="2"/>
  <c r="Y713" i="2" s="1"/>
  <c r="AO713" i="2" s="1"/>
  <c r="X713" i="2"/>
  <c r="AG879" i="2"/>
  <c r="AJ879" i="2"/>
  <c r="AK879" i="2"/>
  <c r="AF879" i="2"/>
  <c r="AH879" i="2"/>
  <c r="AI879" i="2"/>
  <c r="AP879" i="2" s="1"/>
  <c r="AJ1052" i="2"/>
  <c r="AH1052" i="2"/>
  <c r="AK1052" i="2"/>
  <c r="AF1052" i="2"/>
  <c r="AI1052" i="2"/>
  <c r="AP1052" i="2" s="1"/>
  <c r="AG1052" i="2"/>
  <c r="AC813" i="2"/>
  <c r="AD813" i="2" s="1"/>
  <c r="AB813" i="2"/>
  <c r="AJ813" i="2"/>
  <c r="AG813" i="2"/>
  <c r="AI813" i="2"/>
  <c r="AP813" i="2" s="1"/>
  <c r="AK813" i="2"/>
  <c r="AF813" i="2"/>
  <c r="AH813" i="2" s="1"/>
  <c r="W824" i="2"/>
  <c r="G824" i="2" s="1"/>
  <c r="X824" i="2"/>
  <c r="V824" i="2"/>
  <c r="Y824" i="2" s="1"/>
  <c r="AO824" i="2" s="1"/>
  <c r="AI824" i="2"/>
  <c r="AP824" i="2" s="1"/>
  <c r="AG824" i="2"/>
  <c r="AF824" i="2"/>
  <c r="AJ824" i="2"/>
  <c r="AH824" i="2"/>
  <c r="AK824" i="2"/>
  <c r="V889" i="2"/>
  <c r="Y889" i="2" s="1"/>
  <c r="AO889" i="2" s="1"/>
  <c r="W889" i="2"/>
  <c r="G889" i="2" s="1"/>
  <c r="X889" i="2"/>
  <c r="AC889" i="2"/>
  <c r="AD889" i="2" s="1"/>
  <c r="AB889" i="2"/>
  <c r="AB799" i="2"/>
  <c r="AC799" i="2"/>
  <c r="AD799" i="2" s="1"/>
  <c r="AF908" i="2"/>
  <c r="AI908" i="2"/>
  <c r="AP908" i="2" s="1"/>
  <c r="AG908" i="2"/>
  <c r="AK908" i="2"/>
  <c r="AH908" i="2"/>
  <c r="AJ908" i="2"/>
  <c r="W908" i="2"/>
  <c r="G908" i="2" s="1"/>
  <c r="V908" i="2"/>
  <c r="Y908" i="2" s="1"/>
  <c r="AO908" i="2" s="1"/>
  <c r="X908" i="2"/>
  <c r="AC908" i="2"/>
  <c r="AD908" i="2" s="1"/>
  <c r="AB908" i="2"/>
  <c r="AH1014" i="2"/>
  <c r="AF1014" i="2"/>
  <c r="AI1014" i="2"/>
  <c r="AP1014" i="2" s="1"/>
  <c r="AG1014" i="2"/>
  <c r="AJ1014" i="2"/>
  <c r="AK1014" i="2"/>
  <c r="AC1014" i="2"/>
  <c r="AD1014" i="2" s="1"/>
  <c r="AB1014" i="2"/>
  <c r="AB990" i="2"/>
  <c r="AC990" i="2"/>
  <c r="AD990" i="2" s="1"/>
  <c r="AF990" i="2"/>
  <c r="AG990" i="2"/>
  <c r="AI990" i="2"/>
  <c r="AP990" i="2" s="1"/>
  <c r="AJ990" i="2"/>
  <c r="AH990" i="2"/>
  <c r="AK990" i="2"/>
  <c r="W779" i="2"/>
  <c r="G779" i="2" s="1"/>
  <c r="V779" i="2"/>
  <c r="Y779" i="2" s="1"/>
  <c r="AO779" i="2" s="1"/>
  <c r="X779" i="2"/>
  <c r="V1035" i="2"/>
  <c r="Y1035" i="2" s="1"/>
  <c r="AO1035" i="2" s="1"/>
  <c r="W1035" i="2"/>
  <c r="G1035" i="2" s="1"/>
  <c r="T1035" i="2" s="1"/>
  <c r="X1035" i="2"/>
  <c r="AB1035" i="2"/>
  <c r="AC1035" i="2"/>
  <c r="AD1035" i="2" s="1"/>
  <c r="V905" i="2"/>
  <c r="Y905" i="2" s="1"/>
  <c r="AO905" i="2" s="1"/>
  <c r="W905" i="2"/>
  <c r="G905" i="2" s="1"/>
  <c r="X905" i="2"/>
  <c r="V988" i="2"/>
  <c r="Y988" i="2" s="1"/>
  <c r="AO988" i="2" s="1"/>
  <c r="W988" i="2"/>
  <c r="G988" i="2" s="1"/>
  <c r="X988" i="2"/>
  <c r="AC988" i="2"/>
  <c r="AD988" i="2" s="1"/>
  <c r="AB988" i="2"/>
  <c r="V1033" i="2"/>
  <c r="Y1033" i="2" s="1"/>
  <c r="AO1033" i="2" s="1"/>
  <c r="W1033" i="2"/>
  <c r="G1033" i="2" s="1"/>
  <c r="T1033" i="2" s="1"/>
  <c r="X1033" i="2"/>
  <c r="AF1033" i="2"/>
  <c r="AI1033" i="2"/>
  <c r="AP1033" i="2" s="1"/>
  <c r="AJ1033" i="2"/>
  <c r="AH1033" i="2"/>
  <c r="AK1033" i="2"/>
  <c r="AG1033" i="2"/>
  <c r="AB1033" i="2"/>
  <c r="AC1033" i="2"/>
  <c r="AD1033" i="2" s="1"/>
  <c r="AF973" i="2"/>
  <c r="AK973" i="2"/>
  <c r="AH973" i="2"/>
  <c r="AG973" i="2"/>
  <c r="AJ973" i="2"/>
  <c r="AI973" i="2"/>
  <c r="AP973" i="2" s="1"/>
  <c r="W973" i="2"/>
  <c r="G973" i="2" s="1"/>
  <c r="V973" i="2"/>
  <c r="Y973" i="2" s="1"/>
  <c r="AO973" i="2" s="1"/>
  <c r="X973" i="2"/>
  <c r="AC904" i="2"/>
  <c r="AD904" i="2" s="1"/>
  <c r="AB904" i="2"/>
  <c r="AG1010" i="2"/>
  <c r="AF1010" i="2"/>
  <c r="AK1010" i="2"/>
  <c r="AI1010" i="2"/>
  <c r="AP1010" i="2" s="1"/>
  <c r="AJ1010" i="2"/>
  <c r="AH1010" i="2"/>
  <c r="AB969" i="2"/>
  <c r="AC969" i="2"/>
  <c r="AD969" i="2" s="1"/>
  <c r="AF969" i="2"/>
  <c r="AJ969" i="2"/>
  <c r="AH969" i="2"/>
  <c r="AI969" i="2"/>
  <c r="AP969" i="2" s="1"/>
  <c r="AG969" i="2"/>
  <c r="AK969" i="2"/>
  <c r="V969" i="2"/>
  <c r="Y969" i="2" s="1"/>
  <c r="AO969" i="2" s="1"/>
  <c r="W969" i="2"/>
  <c r="G969" i="2" s="1"/>
  <c r="X969" i="2"/>
  <c r="AB902" i="2"/>
  <c r="AC902" i="2"/>
  <c r="AD902" i="2" s="1"/>
  <c r="AE318" i="2"/>
  <c r="V207" i="2"/>
  <c r="Y207" i="2" s="1"/>
  <c r="X207" i="2"/>
  <c r="W207" i="2"/>
  <c r="G207" i="2" s="1"/>
  <c r="V61" i="2"/>
  <c r="Y61" i="2" s="1"/>
  <c r="X61" i="2"/>
  <c r="V352" i="2"/>
  <c r="Y352" i="2" s="1"/>
  <c r="X352" i="2"/>
  <c r="X329" i="2"/>
  <c r="V329" i="2"/>
  <c r="Y329" i="2" s="1"/>
  <c r="AE370" i="2"/>
  <c r="V370" i="2"/>
  <c r="Y370" i="2" s="1"/>
  <c r="X370" i="2"/>
  <c r="W370" i="2"/>
  <c r="G370" i="2" s="1"/>
  <c r="V198" i="2"/>
  <c r="Y198" i="2" s="1"/>
  <c r="X198" i="2"/>
  <c r="W198" i="2"/>
  <c r="G198" i="2" s="1"/>
  <c r="V173" i="2"/>
  <c r="Y173" i="2" s="1"/>
  <c r="X173" i="2"/>
  <c r="W173" i="2"/>
  <c r="G173" i="2" s="1"/>
  <c r="X451" i="2"/>
  <c r="V451" i="2"/>
  <c r="Y451" i="2" s="1"/>
  <c r="V260" i="2"/>
  <c r="Y260" i="2" s="1"/>
  <c r="X260" i="2"/>
  <c r="W260" i="2"/>
  <c r="G260" i="2" s="1"/>
  <c r="V143" i="2"/>
  <c r="Y143" i="2" s="1"/>
  <c r="X143" i="2"/>
  <c r="W143" i="2"/>
  <c r="G143" i="2" s="1"/>
  <c r="V231" i="2"/>
  <c r="Y231" i="2" s="1"/>
  <c r="X231" i="2"/>
  <c r="X301" i="2"/>
  <c r="V301" i="2"/>
  <c r="Y301" i="2" s="1"/>
  <c r="X85" i="2"/>
  <c r="V85" i="2"/>
  <c r="Y85" i="2" s="1"/>
  <c r="W85" i="2"/>
  <c r="G85" i="2" s="1"/>
  <c r="X34" i="2"/>
  <c r="V34" i="2"/>
  <c r="Y34" i="2" s="1"/>
  <c r="V71" i="2"/>
  <c r="Y71" i="2" s="1"/>
  <c r="X71" i="2"/>
  <c r="X245" i="2"/>
  <c r="V245" i="2"/>
  <c r="Y245" i="2" s="1"/>
  <c r="X322" i="2"/>
  <c r="V322" i="2"/>
  <c r="Y322" i="2" s="1"/>
  <c r="X589" i="2"/>
  <c r="V589" i="2"/>
  <c r="Y589" i="2" s="1"/>
  <c r="V15" i="2"/>
  <c r="Y15" i="2" s="1"/>
  <c r="X15" i="2"/>
  <c r="W15" i="2"/>
  <c r="G15" i="2" s="1"/>
  <c r="X96" i="2"/>
  <c r="V96" i="2"/>
  <c r="Y96" i="2" s="1"/>
  <c r="X385" i="2"/>
  <c r="V385" i="2"/>
  <c r="Y385" i="2" s="1"/>
  <c r="X340" i="2"/>
  <c r="V340" i="2"/>
  <c r="Y340" i="2" s="1"/>
  <c r="W340" i="2"/>
  <c r="G340" i="2" s="1"/>
  <c r="AE194" i="2"/>
  <c r="V194" i="2"/>
  <c r="Y194" i="2" s="1"/>
  <c r="X194" i="2"/>
  <c r="W194" i="2"/>
  <c r="G194" i="2" s="1"/>
  <c r="V479" i="2"/>
  <c r="Y479" i="2" s="1"/>
  <c r="X479" i="2"/>
  <c r="V392" i="2"/>
  <c r="Y392" i="2" s="1"/>
  <c r="X392" i="2"/>
  <c r="W392" i="2"/>
  <c r="G392" i="2" s="1"/>
  <c r="X565" i="2"/>
  <c r="V565" i="2"/>
  <c r="Y565" i="2" s="1"/>
  <c r="X284" i="2"/>
  <c r="V284" i="2"/>
  <c r="Y284" i="2" s="1"/>
  <c r="W284" i="2"/>
  <c r="G284" i="2" s="1"/>
  <c r="X526" i="2"/>
  <c r="V526" i="2"/>
  <c r="Y526" i="2" s="1"/>
  <c r="V125" i="2"/>
  <c r="Y125" i="2" s="1"/>
  <c r="X125" i="2"/>
  <c r="W125" i="2"/>
  <c r="G125" i="2" s="1"/>
  <c r="V400" i="2"/>
  <c r="Y400" i="2" s="1"/>
  <c r="X400" i="2"/>
  <c r="X139" i="2"/>
  <c r="V139" i="2"/>
  <c r="Y139" i="2" s="1"/>
  <c r="V576" i="2"/>
  <c r="Y576" i="2" s="1"/>
  <c r="X576" i="2"/>
  <c r="W576" i="2"/>
  <c r="G576" i="2" s="1"/>
  <c r="V617" i="2"/>
  <c r="Y617" i="2" s="1"/>
  <c r="X617" i="2"/>
  <c r="W617" i="2"/>
  <c r="G617" i="2" s="1"/>
  <c r="X530" i="2"/>
  <c r="V530" i="2"/>
  <c r="Y530" i="2" s="1"/>
  <c r="AK530" i="2"/>
  <c r="AG530" i="2"/>
  <c r="AI530" i="2"/>
  <c r="AP530" i="2" s="1"/>
  <c r="AJ530" i="2"/>
  <c r="AA530" i="2" s="1"/>
  <c r="AF530" i="2"/>
  <c r="AH530" i="2" s="1"/>
  <c r="X634" i="2"/>
  <c r="V634" i="2"/>
  <c r="Y634" i="2" s="1"/>
  <c r="V319" i="2"/>
  <c r="Y319" i="2" s="1"/>
  <c r="X319" i="2"/>
  <c r="W319" i="2"/>
  <c r="G319" i="2" s="1"/>
  <c r="X220" i="2"/>
  <c r="V220" i="2"/>
  <c r="Y220" i="2" s="1"/>
  <c r="X51" i="2"/>
  <c r="V51" i="2"/>
  <c r="Y51" i="2" s="1"/>
  <c r="X232" i="2"/>
  <c r="V232" i="2"/>
  <c r="Y232" i="2" s="1"/>
  <c r="V426" i="2"/>
  <c r="Y426" i="2" s="1"/>
  <c r="X426" i="2"/>
  <c r="W426" i="2"/>
  <c r="G426" i="2" s="1"/>
  <c r="X302" i="2"/>
  <c r="V302" i="2"/>
  <c r="Y302" i="2" s="1"/>
  <c r="W302" i="2"/>
  <c r="G302" i="2" s="1"/>
  <c r="X35" i="2"/>
  <c r="V35" i="2"/>
  <c r="Y35" i="2" s="1"/>
  <c r="V246" i="2"/>
  <c r="Y246" i="2" s="1"/>
  <c r="X246" i="2"/>
  <c r="X412" i="2"/>
  <c r="V412" i="2"/>
  <c r="Y412" i="2" s="1"/>
  <c r="X323" i="2"/>
  <c r="V323" i="2"/>
  <c r="Y323" i="2" s="1"/>
  <c r="X489" i="2"/>
  <c r="V489" i="2"/>
  <c r="Y489" i="2" s="1"/>
  <c r="V480" i="2"/>
  <c r="Y480" i="2" s="1"/>
  <c r="X480" i="2"/>
  <c r="W480" i="2"/>
  <c r="G480" i="2" s="1"/>
  <c r="X44" i="2"/>
  <c r="V44" i="2"/>
  <c r="Y44" i="2" s="1"/>
  <c r="X472" i="2"/>
  <c r="V472" i="2"/>
  <c r="Y472" i="2" s="1"/>
  <c r="X566" i="2"/>
  <c r="V566" i="2"/>
  <c r="Y566" i="2" s="1"/>
  <c r="V418" i="2"/>
  <c r="Y418" i="2" s="1"/>
  <c r="X418" i="2"/>
  <c r="W418" i="2"/>
  <c r="G418" i="2" s="1"/>
  <c r="V285" i="2"/>
  <c r="Y285" i="2" s="1"/>
  <c r="X285" i="2"/>
  <c r="W285" i="2"/>
  <c r="G285" i="2" s="1"/>
  <c r="X161" i="2"/>
  <c r="V161" i="2"/>
  <c r="Y161" i="2" s="1"/>
  <c r="W161" i="2"/>
  <c r="G161" i="2" s="1"/>
  <c r="V580" i="2"/>
  <c r="Y580" i="2" s="1"/>
  <c r="W580" i="2"/>
  <c r="G580" i="2" s="1"/>
  <c r="X580" i="2"/>
  <c r="V460" i="2"/>
  <c r="Y460" i="2" s="1"/>
  <c r="X460" i="2"/>
  <c r="W460" i="2"/>
  <c r="G460" i="2" s="1"/>
  <c r="X113" i="2"/>
  <c r="V113" i="2"/>
  <c r="Y113" i="2" s="1"/>
  <c r="V509" i="2"/>
  <c r="Y509" i="2" s="1"/>
  <c r="X509" i="2"/>
  <c r="W509" i="2"/>
  <c r="G509" i="2" s="1"/>
  <c r="V536" i="2"/>
  <c r="Y536" i="2" s="1"/>
  <c r="X536" i="2"/>
  <c r="X635" i="2"/>
  <c r="V635" i="2"/>
  <c r="Y635" i="2" s="1"/>
  <c r="X271" i="2"/>
  <c r="V271" i="2"/>
  <c r="Y271" i="2" s="1"/>
  <c r="V175" i="2"/>
  <c r="Y175" i="2" s="1"/>
  <c r="X175" i="2"/>
  <c r="W175" i="2"/>
  <c r="G175" i="2" s="1"/>
  <c r="X52" i="2"/>
  <c r="V52" i="2"/>
  <c r="Y52" i="2" s="1"/>
  <c r="V453" i="2"/>
  <c r="Y453" i="2" s="1"/>
  <c r="X453" i="2"/>
  <c r="V427" i="2"/>
  <c r="Y427" i="2" s="1"/>
  <c r="X427" i="2"/>
  <c r="W427" i="2"/>
  <c r="G427" i="2" s="1"/>
  <c r="X303" i="2"/>
  <c r="V303" i="2"/>
  <c r="Y303" i="2" s="1"/>
  <c r="X36" i="2"/>
  <c r="V36" i="2"/>
  <c r="Y36" i="2" s="1"/>
  <c r="X394" i="2"/>
  <c r="V394" i="2"/>
  <c r="Y394" i="2" s="1"/>
  <c r="X45" i="2"/>
  <c r="V45" i="2"/>
  <c r="Y45" i="2" s="1"/>
  <c r="X473" i="2"/>
  <c r="V473" i="2"/>
  <c r="Y473" i="2" s="1"/>
  <c r="X419" i="2"/>
  <c r="V419" i="2"/>
  <c r="Y419" i="2" s="1"/>
  <c r="V286" i="2"/>
  <c r="Y286" i="2" s="1"/>
  <c r="X286" i="2"/>
  <c r="W286" i="2"/>
  <c r="G286" i="2" s="1"/>
  <c r="AC286" i="2"/>
  <c r="AD286" i="2" s="1"/>
  <c r="AB286" i="2"/>
  <c r="X581" i="2"/>
  <c r="V581" i="2"/>
  <c r="Y581" i="2" s="1"/>
  <c r="V114" i="2"/>
  <c r="Y114" i="2" s="1"/>
  <c r="X114" i="2"/>
  <c r="W114" i="2"/>
  <c r="G114" i="2" s="1"/>
  <c r="V402" i="2"/>
  <c r="Y402" i="2" s="1"/>
  <c r="X402" i="2"/>
  <c r="W402" i="2"/>
  <c r="G402" i="2" s="1"/>
  <c r="V537" i="2"/>
  <c r="Y537" i="2" s="1"/>
  <c r="X537" i="2"/>
  <c r="W537" i="2"/>
  <c r="G537" i="2" s="1"/>
  <c r="AK537" i="2"/>
  <c r="AG537" i="2"/>
  <c r="AI537" i="2"/>
  <c r="AP537" i="2" s="1"/>
  <c r="AF537" i="2"/>
  <c r="AH537" i="2" s="1"/>
  <c r="AJ537" i="2" s="1"/>
  <c r="AA537" i="2" s="1"/>
  <c r="V332" i="2"/>
  <c r="Y332" i="2" s="1"/>
  <c r="W332" i="2"/>
  <c r="G332" i="2" s="1"/>
  <c r="X332" i="2"/>
  <c r="V466" i="2"/>
  <c r="Y466" i="2" s="1"/>
  <c r="X466" i="2"/>
  <c r="X373" i="2"/>
  <c r="V373" i="2"/>
  <c r="Y373" i="2" s="1"/>
  <c r="V176" i="2"/>
  <c r="Y176" i="2" s="1"/>
  <c r="X176" i="2"/>
  <c r="W176" i="2"/>
  <c r="G176" i="2" s="1"/>
  <c r="X53" i="2"/>
  <c r="V53" i="2"/>
  <c r="Y53" i="2" s="1"/>
  <c r="V146" i="2"/>
  <c r="Y146" i="2" s="1"/>
  <c r="W146" i="2"/>
  <c r="G146" i="2" s="1"/>
  <c r="X146" i="2"/>
  <c r="V234" i="2"/>
  <c r="Y234" i="2" s="1"/>
  <c r="X234" i="2"/>
  <c r="W234" i="2"/>
  <c r="G234" i="2" s="1"/>
  <c r="V74" i="2"/>
  <c r="Y74" i="2" s="1"/>
  <c r="X74" i="2"/>
  <c r="W74" i="2"/>
  <c r="G74" i="2" s="1"/>
  <c r="X414" i="2"/>
  <c r="V414" i="2"/>
  <c r="Y414" i="2" s="1"/>
  <c r="W414" i="2"/>
  <c r="G414" i="2" s="1"/>
  <c r="V555" i="2"/>
  <c r="Y555" i="2" s="1"/>
  <c r="X555" i="2"/>
  <c r="W555" i="2"/>
  <c r="G555" i="2" s="1"/>
  <c r="AE395" i="2"/>
  <c r="X46" i="2"/>
  <c r="V46" i="2"/>
  <c r="Y46" i="2" s="1"/>
  <c r="V568" i="2"/>
  <c r="Y568" i="2" s="1"/>
  <c r="X568" i="2"/>
  <c r="W568" i="2"/>
  <c r="G568" i="2" s="1"/>
  <c r="X546" i="2"/>
  <c r="V546" i="2"/>
  <c r="Y546" i="2" s="1"/>
  <c r="X163" i="2"/>
  <c r="V163" i="2"/>
  <c r="Y163" i="2" s="1"/>
  <c r="V582" i="2"/>
  <c r="Y582" i="2" s="1"/>
  <c r="X582" i="2"/>
  <c r="X499" i="2"/>
  <c r="V499" i="2"/>
  <c r="Y499" i="2" s="1"/>
  <c r="X128" i="2"/>
  <c r="V128" i="2"/>
  <c r="Y128" i="2" s="1"/>
  <c r="V403" i="2"/>
  <c r="Y403" i="2" s="1"/>
  <c r="X403" i="2"/>
  <c r="W403" i="2"/>
  <c r="G403" i="2" s="1"/>
  <c r="V538" i="2"/>
  <c r="Y538" i="2" s="1"/>
  <c r="X538" i="2"/>
  <c r="W538" i="2"/>
  <c r="G538" i="2" s="1"/>
  <c r="AJ538" i="2"/>
  <c r="AA538" i="2" s="1"/>
  <c r="AF538" i="2"/>
  <c r="AH538" i="2" s="1"/>
  <c r="AK538" i="2"/>
  <c r="AI538" i="2"/>
  <c r="AP538" i="2" s="1"/>
  <c r="AG538" i="2"/>
  <c r="V223" i="2"/>
  <c r="Y223" i="2" s="1"/>
  <c r="X223" i="2"/>
  <c r="W223" i="2"/>
  <c r="G223" i="2" s="1"/>
  <c r="X333" i="2"/>
  <c r="V333" i="2"/>
  <c r="Y333" i="2" s="1"/>
  <c r="X467" i="2"/>
  <c r="V467" i="2"/>
  <c r="Y467" i="2" s="1"/>
  <c r="X374" i="2"/>
  <c r="V374" i="2"/>
  <c r="Y374" i="2" s="1"/>
  <c r="AI374" i="2"/>
  <c r="AP374" i="2" s="1"/>
  <c r="AK374" i="2"/>
  <c r="AF374" i="2"/>
  <c r="AH374" i="2" s="1"/>
  <c r="AG374" i="2"/>
  <c r="AJ374" i="2"/>
  <c r="AA374" i="2" s="1"/>
  <c r="X202" i="2"/>
  <c r="V202" i="2"/>
  <c r="Y202" i="2" s="1"/>
  <c r="V177" i="2"/>
  <c r="Y177" i="2" s="1"/>
  <c r="I177" i="2" s="1"/>
  <c r="X177" i="2"/>
  <c r="W177" i="2"/>
  <c r="G177" i="2" s="1"/>
  <c r="X147" i="2"/>
  <c r="V147" i="2"/>
  <c r="Y147" i="2" s="1"/>
  <c r="X305" i="2"/>
  <c r="V305" i="2"/>
  <c r="Y305" i="2" s="1"/>
  <c r="X326" i="2"/>
  <c r="V326" i="2"/>
  <c r="Y326" i="2" s="1"/>
  <c r="V100" i="2"/>
  <c r="Y100" i="2" s="1"/>
  <c r="I100" i="2" s="1"/>
  <c r="X100" i="2"/>
  <c r="W100" i="2"/>
  <c r="G100" i="2" s="1"/>
  <c r="V47" i="2"/>
  <c r="Y47" i="2" s="1"/>
  <c r="X47" i="2"/>
  <c r="W47" i="2"/>
  <c r="G47" i="2" s="1"/>
  <c r="V569" i="2"/>
  <c r="Y569" i="2" s="1"/>
  <c r="X569" i="2"/>
  <c r="W569" i="2"/>
  <c r="G569" i="2" s="1"/>
  <c r="X164" i="2"/>
  <c r="V164" i="2"/>
  <c r="Y164" i="2" s="1"/>
  <c r="V500" i="2"/>
  <c r="Y500" i="2" s="1"/>
  <c r="X500" i="2"/>
  <c r="W500" i="2"/>
  <c r="G500" i="2" s="1"/>
  <c r="X512" i="2"/>
  <c r="V512" i="2"/>
  <c r="Y512" i="2" s="1"/>
  <c r="V539" i="2"/>
  <c r="Y539" i="2" s="1"/>
  <c r="X539" i="2"/>
  <c r="W539" i="2"/>
  <c r="G539" i="2" s="1"/>
  <c r="V357" i="2"/>
  <c r="Y357" i="2" s="1"/>
  <c r="X357" i="2"/>
  <c r="W357" i="2"/>
  <c r="G357" i="2" s="1"/>
  <c r="V334" i="2"/>
  <c r="Y334" i="2" s="1"/>
  <c r="X334" i="2"/>
  <c r="AE456" i="2"/>
  <c r="X148" i="2"/>
  <c r="V148" i="2"/>
  <c r="Y148" i="2" s="1"/>
  <c r="X29" i="2"/>
  <c r="V29" i="2"/>
  <c r="Y29" i="2" s="1"/>
  <c r="V430" i="2"/>
  <c r="Y430" i="2" s="1"/>
  <c r="X430" i="2"/>
  <c r="W430" i="2"/>
  <c r="G430" i="2" s="1"/>
  <c r="X306" i="2"/>
  <c r="V306" i="2"/>
  <c r="Y306" i="2" s="1"/>
  <c r="V101" i="2"/>
  <c r="Y101" i="2" s="1"/>
  <c r="X101" i="2"/>
  <c r="W101" i="2"/>
  <c r="G101" i="2" s="1"/>
  <c r="X444" i="2"/>
  <c r="V444" i="2"/>
  <c r="Y444" i="2" s="1"/>
  <c r="X397" i="2"/>
  <c r="V397" i="2"/>
  <c r="Y397" i="2" s="1"/>
  <c r="V548" i="2"/>
  <c r="Y548" i="2" s="1"/>
  <c r="X548" i="2"/>
  <c r="W548" i="2"/>
  <c r="G548" i="2" s="1"/>
  <c r="X584" i="2"/>
  <c r="V584" i="2"/>
  <c r="Y584" i="2" s="1"/>
  <c r="I584" i="2" s="1"/>
  <c r="V130" i="2"/>
  <c r="Y130" i="2" s="1"/>
  <c r="X130" i="2"/>
  <c r="V405" i="2"/>
  <c r="Y405" i="2" s="1"/>
  <c r="I405" i="2" s="1"/>
  <c r="X405" i="2"/>
  <c r="AI540" i="2"/>
  <c r="AP540" i="2" s="1"/>
  <c r="AF540" i="2"/>
  <c r="AH540" i="2" s="1"/>
  <c r="AJ540" i="2" s="1"/>
  <c r="AG540" i="2"/>
  <c r="AK540" i="2"/>
  <c r="V225" i="2"/>
  <c r="Y225" i="2" s="1"/>
  <c r="X225" i="2"/>
  <c r="W225" i="2"/>
  <c r="G225" i="2" s="1"/>
  <c r="V358" i="2"/>
  <c r="Y358" i="2" s="1"/>
  <c r="X358" i="2"/>
  <c r="W358" i="2"/>
  <c r="G358" i="2" s="1"/>
  <c r="X335" i="2"/>
  <c r="V335" i="2"/>
  <c r="Y335" i="2" s="1"/>
  <c r="AK376" i="2"/>
  <c r="AG376" i="2"/>
  <c r="AI376" i="2"/>
  <c r="AP376" i="2" s="1"/>
  <c r="AF376" i="2"/>
  <c r="AH376" i="2" s="1"/>
  <c r="AJ376" i="2" s="1"/>
  <c r="AA376" i="2" s="1"/>
  <c r="V91" i="2"/>
  <c r="Y91" i="2" s="1"/>
  <c r="X91" i="2"/>
  <c r="W91" i="2"/>
  <c r="G91" i="2" s="1"/>
  <c r="V549" i="2"/>
  <c r="Y549" i="2" s="1"/>
  <c r="X549" i="2"/>
  <c r="V166" i="2"/>
  <c r="Y166" i="2" s="1"/>
  <c r="X166" i="2"/>
  <c r="X502" i="2"/>
  <c r="V502" i="2"/>
  <c r="Y502" i="2" s="1"/>
  <c r="X131" i="2"/>
  <c r="V131" i="2"/>
  <c r="Y131" i="2" s="1"/>
  <c r="AE131" i="2"/>
  <c r="V377" i="2"/>
  <c r="Y377" i="2" s="1"/>
  <c r="X377" i="2"/>
  <c r="W377" i="2"/>
  <c r="G377" i="2" s="1"/>
  <c r="X150" i="2"/>
  <c r="V150" i="2"/>
  <c r="Y150" i="2" s="1"/>
  <c r="V238" i="2"/>
  <c r="Y238" i="2" s="1"/>
  <c r="X238" i="2"/>
  <c r="X308" i="2"/>
  <c r="V308" i="2"/>
  <c r="Y308" i="2" s="1"/>
  <c r="X446" i="2"/>
  <c r="V446" i="2"/>
  <c r="Y446" i="2" s="1"/>
  <c r="X167" i="2"/>
  <c r="V167" i="2"/>
  <c r="Y167" i="2" s="1"/>
  <c r="V586" i="2"/>
  <c r="Y586" i="2" s="1"/>
  <c r="X586" i="2"/>
  <c r="W586" i="2"/>
  <c r="G586" i="2" s="1"/>
  <c r="V503" i="2"/>
  <c r="Y503" i="2" s="1"/>
  <c r="X503" i="2"/>
  <c r="W503" i="2"/>
  <c r="G503" i="2" s="1"/>
  <c r="AE132" i="2"/>
  <c r="X337" i="2"/>
  <c r="V337" i="2"/>
  <c r="Y337" i="2" s="1"/>
  <c r="X181" i="2"/>
  <c r="V181" i="2"/>
  <c r="Y181" i="2" s="1"/>
  <c r="V309" i="2"/>
  <c r="Y309" i="2" s="1"/>
  <c r="X309" i="2"/>
  <c r="V447" i="2"/>
  <c r="Y447" i="2" s="1"/>
  <c r="X447" i="2"/>
  <c r="AK168" i="2"/>
  <c r="AI168" i="2"/>
  <c r="AP168" i="2" s="1"/>
  <c r="AG168" i="2"/>
  <c r="AJ168" i="2"/>
  <c r="AA168" i="2" s="1"/>
  <c r="AF168" i="2"/>
  <c r="AH168" i="2" s="1"/>
  <c r="X516" i="2"/>
  <c r="V516" i="2"/>
  <c r="Y516" i="2" s="1"/>
  <c r="X361" i="2"/>
  <c r="V361" i="2"/>
  <c r="Y361" i="2" s="1"/>
  <c r="W361" i="2"/>
  <c r="G361" i="2" s="1"/>
  <c r="V379" i="2"/>
  <c r="Y379" i="2" s="1"/>
  <c r="X379" i="2"/>
  <c r="V240" i="2"/>
  <c r="Y240" i="2" s="1"/>
  <c r="X240" i="2"/>
  <c r="W240" i="2"/>
  <c r="G240" i="2" s="1"/>
  <c r="X310" i="2"/>
  <c r="V310" i="2"/>
  <c r="Y310" i="2" s="1"/>
  <c r="V349" i="2"/>
  <c r="Y349" i="2" s="1"/>
  <c r="X349" i="2"/>
  <c r="W349" i="2"/>
  <c r="G349" i="2" s="1"/>
  <c r="X448" i="2"/>
  <c r="V448" i="2"/>
  <c r="Y448" i="2" s="1"/>
  <c r="V517" i="2"/>
  <c r="Y517" i="2" s="1"/>
  <c r="X517" i="2"/>
  <c r="W517" i="2"/>
  <c r="G517" i="2" s="1"/>
  <c r="V183" i="2"/>
  <c r="Y183" i="2" s="1"/>
  <c r="I183" i="2" s="1"/>
  <c r="X183" i="2"/>
  <c r="W183" i="2"/>
  <c r="G183" i="2" s="1"/>
  <c r="V153" i="2"/>
  <c r="Y153" i="2" s="1"/>
  <c r="X153" i="2"/>
  <c r="W153" i="2"/>
  <c r="G153" i="2" s="1"/>
  <c r="V311" i="2"/>
  <c r="Y311" i="2" s="1"/>
  <c r="X311" i="2"/>
  <c r="W311" i="2"/>
  <c r="G311" i="2" s="1"/>
  <c r="X170" i="2"/>
  <c r="V170" i="2"/>
  <c r="Y170" i="2" s="1"/>
  <c r="X518" i="2"/>
  <c r="V518" i="2"/>
  <c r="Y518" i="2" s="1"/>
  <c r="V184" i="2"/>
  <c r="Y184" i="2" s="1"/>
  <c r="X184" i="2"/>
  <c r="W184" i="2"/>
  <c r="G184" i="2" s="1"/>
  <c r="V154" i="2"/>
  <c r="Y154" i="2" s="1"/>
  <c r="X154" i="2"/>
  <c r="W154" i="2"/>
  <c r="G154" i="2" s="1"/>
  <c r="X312" i="2"/>
  <c r="V312" i="2"/>
  <c r="Y312" i="2" s="1"/>
  <c r="V185" i="2"/>
  <c r="Y185" i="2" s="1"/>
  <c r="X185" i="2"/>
  <c r="V155" i="2"/>
  <c r="Y155" i="2" s="1"/>
  <c r="X155" i="2"/>
  <c r="W155" i="2"/>
  <c r="G155" i="2" s="1"/>
  <c r="V313" i="2"/>
  <c r="Y313" i="2" s="1"/>
  <c r="X313" i="2"/>
  <c r="W313" i="2"/>
  <c r="G313" i="2" s="1"/>
  <c r="V520" i="2"/>
  <c r="Y520" i="2" s="1"/>
  <c r="X520" i="2"/>
  <c r="W520" i="2"/>
  <c r="G520" i="2" s="1"/>
  <c r="X186" i="2"/>
  <c r="V186" i="2"/>
  <c r="Y186" i="2" s="1"/>
  <c r="X156" i="2"/>
  <c r="V156" i="2"/>
  <c r="Y156" i="2" s="1"/>
  <c r="AG157" i="2"/>
  <c r="AK157" i="2"/>
  <c r="AF157" i="2"/>
  <c r="AH157" i="2"/>
  <c r="AI157" i="2" s="1"/>
  <c r="AP157" i="2" s="1"/>
  <c r="AJ157" i="2"/>
  <c r="AA157" i="2" s="1"/>
  <c r="AC315" i="2"/>
  <c r="AD315" i="2" s="1"/>
  <c r="AB315" i="2"/>
  <c r="V317" i="2"/>
  <c r="Y317" i="2" s="1"/>
  <c r="X317" i="2"/>
  <c r="W317" i="2"/>
  <c r="G317" i="2" s="1"/>
  <c r="AF16" i="2"/>
  <c r="AH16" i="2" s="1"/>
  <c r="AK16" i="2"/>
  <c r="AG16" i="2"/>
  <c r="AI16" i="2"/>
  <c r="AP16" i="2" s="1"/>
  <c r="AJ16" i="2"/>
  <c r="AA16" i="2" s="1"/>
  <c r="AK432" i="2"/>
  <c r="AF432" i="2"/>
  <c r="AH432" i="2" s="1"/>
  <c r="AI432" i="2"/>
  <c r="AP432" i="2" s="1"/>
  <c r="AG432" i="2"/>
  <c r="AJ432" i="2"/>
  <c r="AA432" i="2" s="1"/>
  <c r="X432" i="2"/>
  <c r="W432" i="2"/>
  <c r="G432" i="2" s="1"/>
  <c r="V432" i="2"/>
  <c r="Y432" i="2" s="1"/>
  <c r="AO432" i="2" s="1"/>
  <c r="V65" i="2"/>
  <c r="Y65" i="2" s="1"/>
  <c r="X65" i="2"/>
  <c r="W65" i="2"/>
  <c r="G65" i="2" s="1"/>
  <c r="AG94" i="2"/>
  <c r="AK94" i="2"/>
  <c r="AF94" i="2"/>
  <c r="AH94" i="2" s="1"/>
  <c r="AI94" i="2" s="1"/>
  <c r="AP94" i="2" s="1"/>
  <c r="AJ94" i="2"/>
  <c r="AA94" i="2" s="1"/>
  <c r="AF69" i="2"/>
  <c r="AH69" i="2" s="1"/>
  <c r="AI69" i="2"/>
  <c r="AP69" i="2" s="1"/>
  <c r="AK69" i="2"/>
  <c r="AJ69" i="2"/>
  <c r="AA69" i="2" s="1"/>
  <c r="AG69" i="2"/>
  <c r="W69" i="2"/>
  <c r="G69" i="2" s="1"/>
  <c r="X69" i="2"/>
  <c r="V69" i="2"/>
  <c r="Y69" i="2" s="1"/>
  <c r="AO69" i="2" s="1"/>
  <c r="X60" i="2"/>
  <c r="V60" i="2"/>
  <c r="Y60" i="2" s="1"/>
  <c r="V423" i="2"/>
  <c r="Y423" i="2" s="1"/>
  <c r="AO423" i="2" s="1"/>
  <c r="W423" i="2"/>
  <c r="G423" i="2" s="1"/>
  <c r="X423" i="2"/>
  <c r="V5" i="2"/>
  <c r="Y5" i="2" s="1"/>
  <c r="AO5" i="2" s="1"/>
  <c r="W5" i="2"/>
  <c r="G5" i="2" s="1"/>
  <c r="X5" i="2"/>
  <c r="X19" i="2"/>
  <c r="V19" i="2"/>
  <c r="Y19" i="2" s="1"/>
  <c r="W19" i="2"/>
  <c r="G19" i="2" s="1"/>
  <c r="AF457" i="2"/>
  <c r="AH457" i="2" s="1"/>
  <c r="AJ457" i="2"/>
  <c r="AA457" i="2" s="1"/>
  <c r="AK457" i="2"/>
  <c r="AG457" i="2"/>
  <c r="AI457" i="2"/>
  <c r="AP457" i="2" s="1"/>
  <c r="X204" i="2"/>
  <c r="V204" i="2"/>
  <c r="Y204" i="2" s="1"/>
  <c r="W204" i="2"/>
  <c r="G204" i="2" s="1"/>
  <c r="AF76" i="2"/>
  <c r="AH76" i="2" s="1"/>
  <c r="AI76" i="2"/>
  <c r="AP76" i="2" s="1"/>
  <c r="AK76" i="2"/>
  <c r="AJ76" i="2"/>
  <c r="AA76" i="2" s="1"/>
  <c r="AG76" i="2"/>
  <c r="X76" i="2"/>
  <c r="W76" i="2"/>
  <c r="G76" i="2" s="1"/>
  <c r="V76" i="2"/>
  <c r="Y76" i="2" s="1"/>
  <c r="AO76" i="2" s="1"/>
  <c r="W289" i="2"/>
  <c r="G289" i="2" s="1"/>
  <c r="V289" i="2"/>
  <c r="Y289" i="2" s="1"/>
  <c r="AO289" i="2" s="1"/>
  <c r="X289" i="2"/>
  <c r="AF289" i="2"/>
  <c r="AH289" i="2" s="1"/>
  <c r="AJ289" i="2" s="1"/>
  <c r="AK289" i="2"/>
  <c r="AI289" i="2"/>
  <c r="AP289" i="2" s="1"/>
  <c r="AG289" i="2"/>
  <c r="AK30" i="2"/>
  <c r="AI30" i="2"/>
  <c r="AP30" i="2" s="1"/>
  <c r="AF30" i="2"/>
  <c r="AH30" i="2" s="1"/>
  <c r="AJ30" i="2" s="1"/>
  <c r="AG30" i="2"/>
  <c r="AB30" i="2"/>
  <c r="AC30" i="2"/>
  <c r="AD30" i="2" s="1"/>
  <c r="W67" i="2"/>
  <c r="G67" i="2" s="1"/>
  <c r="V67" i="2"/>
  <c r="Y67" i="2" s="1"/>
  <c r="AO67" i="2" s="1"/>
  <c r="X67" i="2"/>
  <c r="V276" i="2"/>
  <c r="Y276" i="2" s="1"/>
  <c r="AO276" i="2" s="1"/>
  <c r="W276" i="2"/>
  <c r="G276" i="2" s="1"/>
  <c r="X276" i="2"/>
  <c r="V383" i="2"/>
  <c r="Y383" i="2" s="1"/>
  <c r="AO383" i="2" s="1"/>
  <c r="W383" i="2"/>
  <c r="G383" i="2" s="1"/>
  <c r="X383" i="2"/>
  <c r="AK383" i="2"/>
  <c r="AG383" i="2"/>
  <c r="AF383" i="2"/>
  <c r="AH383" i="2" s="1"/>
  <c r="AJ383" i="2" s="1"/>
  <c r="AA383" i="2" s="1"/>
  <c r="AI383" i="2"/>
  <c r="AP383" i="2" s="1"/>
  <c r="X12" i="2"/>
  <c r="V12" i="2"/>
  <c r="Y12" i="2" s="1"/>
  <c r="X328" i="2"/>
  <c r="V328" i="2"/>
  <c r="Y328" i="2" s="1"/>
  <c r="AI253" i="2"/>
  <c r="AP253" i="2" s="1"/>
  <c r="AF253" i="2"/>
  <c r="AH253" i="2" s="1"/>
  <c r="AK253" i="2"/>
  <c r="AJ253" i="2"/>
  <c r="AA253" i="2" s="1"/>
  <c r="AG253" i="2"/>
  <c r="V277" i="2"/>
  <c r="Y277" i="2" s="1"/>
  <c r="X277" i="2"/>
  <c r="AE277" i="2"/>
  <c r="AK282" i="2"/>
  <c r="AF282" i="2"/>
  <c r="AH282" i="2" s="1"/>
  <c r="AJ282" i="2" s="1"/>
  <c r="AA282" i="2" s="1"/>
  <c r="AG282" i="2"/>
  <c r="AI282" i="2"/>
  <c r="AP282" i="2" s="1"/>
  <c r="V136" i="2"/>
  <c r="Y136" i="2" s="1"/>
  <c r="X136" i="2"/>
  <c r="W136" i="2"/>
  <c r="G136" i="2" s="1"/>
  <c r="AK274" i="2"/>
  <c r="AG274" i="2"/>
  <c r="AJ274" i="2"/>
  <c r="AA274" i="2" s="1"/>
  <c r="AF274" i="2"/>
  <c r="AH274" i="2" s="1"/>
  <c r="AI274" i="2" s="1"/>
  <c r="AP274" i="2" s="1"/>
  <c r="V462" i="2"/>
  <c r="Y462" i="2" s="1"/>
  <c r="X462" i="2"/>
  <c r="X134" i="2"/>
  <c r="V134" i="2"/>
  <c r="Y134" i="2" s="1"/>
  <c r="AK398" i="2"/>
  <c r="AJ398" i="2"/>
  <c r="AA398" i="2" s="1"/>
  <c r="AF398" i="2"/>
  <c r="AH398" i="2" s="1"/>
  <c r="AI398" i="2"/>
  <c r="AP398" i="2" s="1"/>
  <c r="AG398" i="2"/>
  <c r="AI522" i="2"/>
  <c r="AP522" i="2" s="1"/>
  <c r="AG522" i="2"/>
  <c r="AK522" i="2"/>
  <c r="AF522" i="2"/>
  <c r="AH522" i="2" s="1"/>
  <c r="AJ522" i="2" s="1"/>
  <c r="AA522" i="2" s="1"/>
  <c r="AJ899" i="2"/>
  <c r="AK899" i="2"/>
  <c r="AH899" i="2"/>
  <c r="AG899" i="2"/>
  <c r="AI899" i="2"/>
  <c r="AP899" i="2" s="1"/>
  <c r="AF899" i="2"/>
  <c r="W899" i="2"/>
  <c r="G899" i="2" s="1"/>
  <c r="V899" i="2"/>
  <c r="Y899" i="2" s="1"/>
  <c r="AO899" i="2" s="1"/>
  <c r="X899" i="2"/>
  <c r="V257" i="2"/>
  <c r="Y257" i="2" s="1"/>
  <c r="X257" i="2"/>
  <c r="W257" i="2"/>
  <c r="G257" i="2" s="1"/>
  <c r="X6" i="2"/>
  <c r="V6" i="2"/>
  <c r="Y6" i="2" s="1"/>
  <c r="X135" i="2"/>
  <c r="W135" i="2"/>
  <c r="G135" i="2" s="1"/>
  <c r="V135" i="2"/>
  <c r="Y135" i="2" s="1"/>
  <c r="AO135" i="2" s="1"/>
  <c r="X267" i="2"/>
  <c r="W267" i="2"/>
  <c r="G267" i="2" s="1"/>
  <c r="V267" i="2"/>
  <c r="Y267" i="2" s="1"/>
  <c r="AO267" i="2" s="1"/>
  <c r="X506" i="2"/>
  <c r="W506" i="2"/>
  <c r="G506" i="2" s="1"/>
  <c r="V506" i="2"/>
  <c r="Y506" i="2" s="1"/>
  <c r="AO506" i="2" s="1"/>
  <c r="AK506" i="2"/>
  <c r="AI506" i="2"/>
  <c r="AP506" i="2" s="1"/>
  <c r="AG506" i="2"/>
  <c r="AF506" i="2"/>
  <c r="AH506" i="2" s="1"/>
  <c r="AJ506" i="2"/>
  <c r="AA506" i="2" s="1"/>
  <c r="X49" i="2"/>
  <c r="V49" i="2"/>
  <c r="Y49" i="2" s="1"/>
  <c r="X320" i="2"/>
  <c r="W320" i="2"/>
  <c r="G320" i="2" s="1"/>
  <c r="V320" i="2"/>
  <c r="Y320" i="2" s="1"/>
  <c r="AO320" i="2" s="1"/>
  <c r="AG327" i="2"/>
  <c r="AJ327" i="2"/>
  <c r="AK327" i="2"/>
  <c r="AF327" i="2"/>
  <c r="AH327" i="2" s="1"/>
  <c r="AI327" i="2"/>
  <c r="AP327" i="2" s="1"/>
  <c r="W327" i="2"/>
  <c r="G327" i="2" s="1"/>
  <c r="V327" i="2"/>
  <c r="Y327" i="2" s="1"/>
  <c r="AO327" i="2" s="1"/>
  <c r="X327" i="2"/>
  <c r="AF141" i="2"/>
  <c r="AH141" i="2" s="1"/>
  <c r="AJ141" i="2" s="1"/>
  <c r="AA141" i="2" s="1"/>
  <c r="AK141" i="2"/>
  <c r="AI141" i="2"/>
  <c r="AP141" i="2" s="1"/>
  <c r="AG141" i="2"/>
  <c r="AG217" i="2"/>
  <c r="AJ217" i="2"/>
  <c r="AF217" i="2"/>
  <c r="AH217" i="2" s="1"/>
  <c r="AI217" i="2" s="1"/>
  <c r="AP217" i="2" s="1"/>
  <c r="AK217" i="2"/>
  <c r="AF229" i="2"/>
  <c r="AH229" i="2" s="1"/>
  <c r="AI229" i="2" s="1"/>
  <c r="AP229" i="2" s="1"/>
  <c r="AJ229" i="2"/>
  <c r="AA229" i="2" s="1"/>
  <c r="AG229" i="2"/>
  <c r="AK229" i="2"/>
  <c r="V259" i="2"/>
  <c r="Y259" i="2" s="1"/>
  <c r="X259" i="2"/>
  <c r="W259" i="2"/>
  <c r="G259" i="2" s="1"/>
  <c r="AK291" i="2"/>
  <c r="AI291" i="2"/>
  <c r="AP291" i="2" s="1"/>
  <c r="AJ291" i="2"/>
  <c r="AA291" i="2" s="1"/>
  <c r="AF291" i="2"/>
  <c r="AH291" i="2" s="1"/>
  <c r="AG291" i="2"/>
  <c r="W291" i="2"/>
  <c r="G291" i="2" s="1"/>
  <c r="V291" i="2"/>
  <c r="Y291" i="2" s="1"/>
  <c r="AO291" i="2" s="1"/>
  <c r="X291" i="2"/>
  <c r="AI293" i="2"/>
  <c r="AP293" i="2" s="1"/>
  <c r="AK293" i="2"/>
  <c r="AG293" i="2"/>
  <c r="AF293" i="2"/>
  <c r="AH293" i="2" s="1"/>
  <c r="AJ293" i="2" s="1"/>
  <c r="AA293" i="2" s="1"/>
  <c r="W293" i="2"/>
  <c r="G293" i="2" s="1"/>
  <c r="X293" i="2"/>
  <c r="V293" i="2"/>
  <c r="Y293" i="2" s="1"/>
  <c r="AO293" i="2" s="1"/>
  <c r="AC437" i="2"/>
  <c r="AD437" i="2" s="1"/>
  <c r="AB437" i="2"/>
  <c r="W133" i="2"/>
  <c r="G133" i="2" s="1"/>
  <c r="V133" i="2"/>
  <c r="Y133" i="2" s="1"/>
  <c r="AO133" i="2" s="1"/>
  <c r="X133" i="2"/>
  <c r="AC133" i="2"/>
  <c r="AD133" i="2" s="1"/>
  <c r="AB133" i="2"/>
  <c r="AI367" i="2"/>
  <c r="AP367" i="2" s="1"/>
  <c r="AJ367" i="2"/>
  <c r="AA367" i="2" s="1"/>
  <c r="AK367" i="2"/>
  <c r="AF367" i="2"/>
  <c r="AH367" i="2" s="1"/>
  <c r="AG367" i="2"/>
  <c r="X367" i="2"/>
  <c r="W367" i="2"/>
  <c r="G367" i="2" s="1"/>
  <c r="V367" i="2"/>
  <c r="Y367" i="2" s="1"/>
  <c r="AO367" i="2" s="1"/>
  <c r="AB41" i="2"/>
  <c r="AC41" i="2"/>
  <c r="AD41" i="2" s="1"/>
  <c r="V273" i="2"/>
  <c r="Y273" i="2" s="1"/>
  <c r="X273" i="2"/>
  <c r="W273" i="2"/>
  <c r="G273" i="2" s="1"/>
  <c r="X475" i="2"/>
  <c r="W475" i="2"/>
  <c r="G475" i="2" s="1"/>
  <c r="V475" i="2"/>
  <c r="Y475" i="2" s="1"/>
  <c r="AO475" i="2" s="1"/>
  <c r="AI475" i="2"/>
  <c r="AP475" i="2" s="1"/>
  <c r="AG475" i="2"/>
  <c r="AK475" i="2"/>
  <c r="AF475" i="2"/>
  <c r="AH475" i="2" s="1"/>
  <c r="AJ475" i="2" s="1"/>
  <c r="AK415" i="2"/>
  <c r="AI415" i="2"/>
  <c r="AP415" i="2" s="1"/>
  <c r="AG415" i="2"/>
  <c r="AF415" i="2"/>
  <c r="AH415" i="2" s="1"/>
  <c r="AJ415" i="2" s="1"/>
  <c r="AF20" i="2"/>
  <c r="AH20" i="2" s="1"/>
  <c r="AG20" i="2"/>
  <c r="AI20" i="2"/>
  <c r="AP20" i="2" s="1"/>
  <c r="AJ20" i="2"/>
  <c r="AA20" i="2" s="1"/>
  <c r="AK20" i="2"/>
  <c r="V230" i="2"/>
  <c r="Y230" i="2" s="1"/>
  <c r="X230" i="2"/>
  <c r="V21" i="2"/>
  <c r="Y21" i="2" s="1"/>
  <c r="X21" i="2"/>
  <c r="X210" i="2"/>
  <c r="V210" i="2"/>
  <c r="Y210" i="2" s="1"/>
  <c r="V365" i="2"/>
  <c r="Y365" i="2" s="1"/>
  <c r="X365" i="2"/>
  <c r="X288" i="2"/>
  <c r="V288" i="2"/>
  <c r="Y288" i="2" s="1"/>
  <c r="AE189" i="2"/>
  <c r="X70" i="2"/>
  <c r="V70" i="2"/>
  <c r="Y70" i="2" s="1"/>
  <c r="AB409" i="2"/>
  <c r="AC409" i="2"/>
  <c r="AD409" i="2" s="1"/>
  <c r="AK409" i="2"/>
  <c r="AG409" i="2"/>
  <c r="AI409" i="2"/>
  <c r="AP409" i="2" s="1"/>
  <c r="AF409" i="2"/>
  <c r="AH409" i="2" s="1"/>
  <c r="AJ409" i="2" s="1"/>
  <c r="X31" i="2"/>
  <c r="V31" i="2"/>
  <c r="Y31" i="2" s="1"/>
  <c r="X244" i="2"/>
  <c r="V244" i="2"/>
  <c r="Y244" i="2" s="1"/>
  <c r="AG297" i="2"/>
  <c r="AH297" i="2"/>
  <c r="AJ297" i="2"/>
  <c r="AI297" i="2"/>
  <c r="AP297" i="2" s="1"/>
  <c r="AK297" i="2"/>
  <c r="AF297" i="2"/>
  <c r="X297" i="2"/>
  <c r="W297" i="2"/>
  <c r="G297" i="2" s="1"/>
  <c r="V297" i="2"/>
  <c r="Y297" i="2" s="1"/>
  <c r="AO297" i="2" s="1"/>
  <c r="AC297" i="2"/>
  <c r="AD297" i="2" s="1"/>
  <c r="AB297" i="2"/>
  <c r="AC299" i="2"/>
  <c r="AD299" i="2" s="1"/>
  <c r="AB299" i="2"/>
  <c r="AH299" i="2"/>
  <c r="AK299" i="2"/>
  <c r="AF299" i="2"/>
  <c r="AJ299" i="2"/>
  <c r="AG299" i="2"/>
  <c r="AI299" i="2"/>
  <c r="AP299" i="2" s="1"/>
  <c r="W299" i="2"/>
  <c r="G299" i="2" s="1"/>
  <c r="V299" i="2"/>
  <c r="Y299" i="2" s="1"/>
  <c r="AO299" i="2" s="1"/>
  <c r="X299" i="2"/>
  <c r="W56" i="2"/>
  <c r="G56" i="2" s="1"/>
  <c r="X56" i="2"/>
  <c r="V56" i="2"/>
  <c r="Y56" i="2" s="1"/>
  <c r="AO56" i="2" s="1"/>
  <c r="AB56" i="2"/>
  <c r="AC56" i="2"/>
  <c r="AD56" i="2" s="1"/>
  <c r="X410" i="2"/>
  <c r="V410" i="2"/>
  <c r="Y410" i="2" s="1"/>
  <c r="I410" i="2" s="1"/>
  <c r="AB965" i="2"/>
  <c r="AC965" i="2"/>
  <c r="AD965" i="2" s="1"/>
  <c r="AB1008" i="2"/>
  <c r="AC1008" i="2"/>
  <c r="AD1008" i="2" s="1"/>
  <c r="X263" i="2"/>
  <c r="V263" i="2"/>
  <c r="Y263" i="2" s="1"/>
  <c r="AJ18" i="2"/>
  <c r="AA18" i="2" s="1"/>
  <c r="AG18" i="2"/>
  <c r="AK18" i="2"/>
  <c r="AI18" i="2"/>
  <c r="AP18" i="2" s="1"/>
  <c r="AF18" i="2"/>
  <c r="AH18" i="2" s="1"/>
  <c r="AG250" i="2"/>
  <c r="AI250" i="2"/>
  <c r="AP250" i="2" s="1"/>
  <c r="AK250" i="2"/>
  <c r="AF250" i="2"/>
  <c r="AH250" i="2" s="1"/>
  <c r="AJ250" i="2" s="1"/>
  <c r="AA250" i="2" s="1"/>
  <c r="W249" i="2"/>
  <c r="G249" i="2" s="1"/>
  <c r="V249" i="2"/>
  <c r="Y249" i="2" s="1"/>
  <c r="AO249" i="2" s="1"/>
  <c r="X249" i="2"/>
  <c r="AB249" i="2"/>
  <c r="AC249" i="2"/>
  <c r="AD249" i="2" s="1"/>
  <c r="AJ709" i="2"/>
  <c r="AH709" i="2"/>
  <c r="AK709" i="2"/>
  <c r="AG709" i="2"/>
  <c r="AI709" i="2"/>
  <c r="AP709" i="2" s="1"/>
  <c r="AF709" i="2"/>
  <c r="W709" i="2"/>
  <c r="G709" i="2" s="1"/>
  <c r="X709" i="2"/>
  <c r="V709" i="2"/>
  <c r="Y709" i="2" s="1"/>
  <c r="AO709" i="2" s="1"/>
  <c r="AI643" i="2"/>
  <c r="AP643" i="2" s="1"/>
  <c r="AJ643" i="2"/>
  <c r="AA643" i="2" s="1"/>
  <c r="AF643" i="2"/>
  <c r="AH643" i="2" s="1"/>
  <c r="AG643" i="2"/>
  <c r="AK643" i="2"/>
  <c r="X643" i="2"/>
  <c r="W643" i="2"/>
  <c r="G643" i="2" s="1"/>
  <c r="V643" i="2"/>
  <c r="Y643" i="2" s="1"/>
  <c r="AO643" i="2" s="1"/>
  <c r="AB748" i="2"/>
  <c r="AC748" i="2"/>
  <c r="AD748" i="2" s="1"/>
  <c r="AF748" i="2"/>
  <c r="AG748" i="2"/>
  <c r="AK748" i="2"/>
  <c r="AH748" i="2"/>
  <c r="AJ748" i="2"/>
  <c r="AI748" i="2"/>
  <c r="AP748" i="2" s="1"/>
  <c r="W858" i="2"/>
  <c r="G858" i="2" s="1"/>
  <c r="V858" i="2"/>
  <c r="Y858" i="2" s="1"/>
  <c r="AO858" i="2" s="1"/>
  <c r="X858" i="2"/>
  <c r="AK858" i="2"/>
  <c r="AI858" i="2"/>
  <c r="AP858" i="2" s="1"/>
  <c r="AG858" i="2"/>
  <c r="AJ858" i="2"/>
  <c r="AF858" i="2"/>
  <c r="AH858" i="2" s="1"/>
  <c r="X817" i="2"/>
  <c r="W817" i="2"/>
  <c r="G817" i="2" s="1"/>
  <c r="V817" i="2"/>
  <c r="Y817" i="2" s="1"/>
  <c r="AO817" i="2" s="1"/>
  <c r="AK817" i="2"/>
  <c r="AG817" i="2"/>
  <c r="AH817" i="2"/>
  <c r="AI817" i="2"/>
  <c r="AP817" i="2" s="1"/>
  <c r="AJ817" i="2"/>
  <c r="AF817" i="2"/>
  <c r="AC759" i="2"/>
  <c r="AD759" i="2" s="1"/>
  <c r="AB759" i="2"/>
  <c r="AH868" i="2"/>
  <c r="AK868" i="2"/>
  <c r="AJ868" i="2"/>
  <c r="AG868" i="2"/>
  <c r="AF868" i="2"/>
  <c r="AI868" i="2"/>
  <c r="AP868" i="2" s="1"/>
  <c r="W974" i="2"/>
  <c r="G974" i="2" s="1"/>
  <c r="V974" i="2"/>
  <c r="Y974" i="2" s="1"/>
  <c r="AO974" i="2" s="1"/>
  <c r="X974" i="2"/>
  <c r="AG974" i="2"/>
  <c r="AK974" i="2"/>
  <c r="AI974" i="2"/>
  <c r="AP974" i="2" s="1"/>
  <c r="AF974" i="2"/>
  <c r="AH974" i="2"/>
  <c r="AJ974" i="2"/>
  <c r="AJ829" i="2"/>
  <c r="AI829" i="2"/>
  <c r="AP829" i="2" s="1"/>
  <c r="AG829" i="2"/>
  <c r="AK829" i="2"/>
  <c r="AF829" i="2"/>
  <c r="AH829" i="2" s="1"/>
  <c r="AC795" i="2"/>
  <c r="AD795" i="2" s="1"/>
  <c r="AB795" i="2"/>
  <c r="AF795" i="2"/>
  <c r="AH795" i="2" s="1"/>
  <c r="AG795" i="2"/>
  <c r="AJ795" i="2"/>
  <c r="AK795" i="2"/>
  <c r="AI795" i="2"/>
  <c r="AP795" i="2" s="1"/>
  <c r="W795" i="2"/>
  <c r="G795" i="2" s="1"/>
  <c r="V795" i="2"/>
  <c r="Y795" i="2" s="1"/>
  <c r="AO795" i="2" s="1"/>
  <c r="X795" i="2"/>
  <c r="V778" i="2"/>
  <c r="Y778" i="2" s="1"/>
  <c r="AO778" i="2" s="1"/>
  <c r="W778" i="2"/>
  <c r="G778" i="2" s="1"/>
  <c r="X778" i="2"/>
  <c r="AC737" i="2"/>
  <c r="AD737" i="2" s="1"/>
  <c r="AB737" i="2"/>
  <c r="X679" i="2"/>
  <c r="V679" i="2"/>
  <c r="Y679" i="2" s="1"/>
  <c r="AO679" i="2" s="1"/>
  <c r="W679" i="2"/>
  <c r="G679" i="2" s="1"/>
  <c r="AG916" i="2"/>
  <c r="AK916" i="2"/>
  <c r="AH916" i="2"/>
  <c r="AJ916" i="2"/>
  <c r="AI916" i="2"/>
  <c r="AP916" i="2" s="1"/>
  <c r="AF916" i="2"/>
  <c r="V916" i="2"/>
  <c r="Y916" i="2" s="1"/>
  <c r="AO916" i="2" s="1"/>
  <c r="X916" i="2"/>
  <c r="W916" i="2"/>
  <c r="G916" i="2" s="1"/>
  <c r="W877" i="2"/>
  <c r="G877" i="2" s="1"/>
  <c r="V877" i="2"/>
  <c r="Y877" i="2" s="1"/>
  <c r="AO877" i="2" s="1"/>
  <c r="X877" i="2"/>
  <c r="X856" i="2"/>
  <c r="V856" i="2"/>
  <c r="Y856" i="2" s="1"/>
  <c r="AO856" i="2" s="1"/>
  <c r="W856" i="2"/>
  <c r="G856" i="2" s="1"/>
  <c r="AB856" i="2"/>
  <c r="AC856" i="2"/>
  <c r="AD856" i="2" s="1"/>
  <c r="AG856" i="2"/>
  <c r="AF856" i="2"/>
  <c r="AH856" i="2" s="1"/>
  <c r="AI856" i="2"/>
  <c r="AP856" i="2" s="1"/>
  <c r="AK856" i="2"/>
  <c r="AJ856" i="2"/>
  <c r="AG962" i="2"/>
  <c r="AI962" i="2"/>
  <c r="AP962" i="2" s="1"/>
  <c r="AH962" i="2"/>
  <c r="AJ962" i="2"/>
  <c r="AF962" i="2"/>
  <c r="AK962" i="2"/>
  <c r="AB921" i="2"/>
  <c r="AC921" i="2"/>
  <c r="AD921" i="2" s="1"/>
  <c r="W921" i="2"/>
  <c r="G921" i="2" s="1"/>
  <c r="V921" i="2"/>
  <c r="Y921" i="2" s="1"/>
  <c r="AO921" i="2" s="1"/>
  <c r="X921" i="2"/>
  <c r="W959" i="2"/>
  <c r="G959" i="2" s="1"/>
  <c r="X959" i="2"/>
  <c r="V959" i="2"/>
  <c r="Y959" i="2" s="1"/>
  <c r="AO959" i="2" s="1"/>
  <c r="AF959" i="2"/>
  <c r="AK959" i="2"/>
  <c r="AH959" i="2"/>
  <c r="AG959" i="2"/>
  <c r="AI959" i="2"/>
  <c r="AP959" i="2" s="1"/>
  <c r="AJ959" i="2"/>
  <c r="X1007" i="2"/>
  <c r="W1007" i="2"/>
  <c r="G1007" i="2" s="1"/>
  <c r="T1007" i="2" s="1"/>
  <c r="V1007" i="2"/>
  <c r="Y1007" i="2" s="1"/>
  <c r="AO1007" i="2" s="1"/>
  <c r="AK1007" i="2"/>
  <c r="AI1007" i="2"/>
  <c r="AP1007" i="2" s="1"/>
  <c r="AJ1007" i="2"/>
  <c r="AG1007" i="2"/>
  <c r="AH1007" i="2"/>
  <c r="AF1007" i="2"/>
  <c r="AC1007" i="2"/>
  <c r="AD1007" i="2" s="1"/>
  <c r="AB1007" i="2"/>
  <c r="AB672" i="2"/>
  <c r="AC672" i="2"/>
  <c r="AD672" i="2" s="1"/>
  <c r="W653" i="2"/>
  <c r="G653" i="2" s="1"/>
  <c r="V653" i="2"/>
  <c r="Y653" i="2" s="1"/>
  <c r="AO653" i="2" s="1"/>
  <c r="X653" i="2"/>
  <c r="W692" i="2"/>
  <c r="G692" i="2" s="1"/>
  <c r="X692" i="2"/>
  <c r="V692" i="2"/>
  <c r="Y692" i="2" s="1"/>
  <c r="AO692" i="2" s="1"/>
  <c r="AJ850" i="2"/>
  <c r="AK850" i="2"/>
  <c r="AF850" i="2"/>
  <c r="AH850" i="2" s="1"/>
  <c r="AG850" i="2"/>
  <c r="AI850" i="2"/>
  <c r="AP850" i="2" s="1"/>
  <c r="V850" i="2"/>
  <c r="Y850" i="2" s="1"/>
  <c r="AO850" i="2" s="1"/>
  <c r="W850" i="2"/>
  <c r="G850" i="2" s="1"/>
  <c r="X850" i="2"/>
  <c r="AK809" i="2"/>
  <c r="AI809" i="2"/>
  <c r="AP809" i="2" s="1"/>
  <c r="AG809" i="2"/>
  <c r="AF809" i="2"/>
  <c r="AH809" i="2" s="1"/>
  <c r="AJ809" i="2"/>
  <c r="AA809" i="2" s="1"/>
  <c r="AB719" i="2"/>
  <c r="AC719" i="2"/>
  <c r="AD719" i="2" s="1"/>
  <c r="W828" i="2"/>
  <c r="G828" i="2" s="1"/>
  <c r="V828" i="2"/>
  <c r="Y828" i="2" s="1"/>
  <c r="AO828" i="2" s="1"/>
  <c r="X828" i="2"/>
  <c r="AJ828" i="2"/>
  <c r="AA828" i="2" s="1"/>
  <c r="AG828" i="2"/>
  <c r="AF828" i="2"/>
  <c r="AH828" i="2" s="1"/>
  <c r="AI828" i="2"/>
  <c r="AP828" i="2" s="1"/>
  <c r="AK828" i="2"/>
  <c r="AB934" i="2"/>
  <c r="AC934" i="2"/>
  <c r="AD934" i="2" s="1"/>
  <c r="AI934" i="2"/>
  <c r="AP934" i="2" s="1"/>
  <c r="AH934" i="2"/>
  <c r="AG934" i="2"/>
  <c r="AJ934" i="2"/>
  <c r="AF934" i="2"/>
  <c r="AK934" i="2"/>
  <c r="X741" i="2"/>
  <c r="W741" i="2"/>
  <c r="G741" i="2" s="1"/>
  <c r="V741" i="2"/>
  <c r="Y741" i="2" s="1"/>
  <c r="AO741" i="2" s="1"/>
  <c r="AG675" i="2"/>
  <c r="AK675" i="2"/>
  <c r="AF675" i="2"/>
  <c r="AH675" i="2" s="1"/>
  <c r="AI675" i="2"/>
  <c r="AP675" i="2" s="1"/>
  <c r="AJ675" i="2"/>
  <c r="AA675" i="2" s="1"/>
  <c r="W784" i="2"/>
  <c r="G784" i="2" s="1"/>
  <c r="X784" i="2"/>
  <c r="V784" i="2"/>
  <c r="Y784" i="2" s="1"/>
  <c r="AO784" i="2" s="1"/>
  <c r="AB890" i="2"/>
  <c r="AC890" i="2"/>
  <c r="AD890" i="2" s="1"/>
  <c r="V890" i="2"/>
  <c r="Y890" i="2" s="1"/>
  <c r="AO890" i="2" s="1"/>
  <c r="W890" i="2"/>
  <c r="G890" i="2" s="1"/>
  <c r="X890" i="2"/>
  <c r="AG849" i="2"/>
  <c r="AF849" i="2"/>
  <c r="AK849" i="2"/>
  <c r="AH849" i="2"/>
  <c r="AJ849" i="2" s="1"/>
  <c r="AI849" i="2"/>
  <c r="AP849" i="2" s="1"/>
  <c r="AJ791" i="2"/>
  <c r="AA791" i="2" s="1"/>
  <c r="AK791" i="2"/>
  <c r="AG791" i="2"/>
  <c r="AI791" i="2"/>
  <c r="AP791" i="2" s="1"/>
  <c r="AF791" i="2"/>
  <c r="AH791" i="2" s="1"/>
  <c r="V791" i="2"/>
  <c r="Y791" i="2" s="1"/>
  <c r="AO791" i="2" s="1"/>
  <c r="W791" i="2"/>
  <c r="G791" i="2" s="1"/>
  <c r="X791" i="2"/>
  <c r="AB900" i="2"/>
  <c r="AC900" i="2"/>
  <c r="AD900" i="2" s="1"/>
  <c r="AJ900" i="2"/>
  <c r="AF900" i="2"/>
  <c r="AK900" i="2"/>
  <c r="AH900" i="2"/>
  <c r="AG900" i="2"/>
  <c r="AI900" i="2"/>
  <c r="AP900" i="2" s="1"/>
  <c r="X900" i="2"/>
  <c r="W900" i="2"/>
  <c r="G900" i="2" s="1"/>
  <c r="V900" i="2"/>
  <c r="Y900" i="2" s="1"/>
  <c r="AO900" i="2" s="1"/>
  <c r="AC861" i="2"/>
  <c r="AD861" i="2" s="1"/>
  <c r="AB861" i="2"/>
  <c r="AJ861" i="2"/>
  <c r="AG861" i="2"/>
  <c r="AH861" i="2"/>
  <c r="AF861" i="2"/>
  <c r="AI861" i="2"/>
  <c r="AP861" i="2" s="1"/>
  <c r="AK861" i="2"/>
  <c r="AG827" i="2"/>
  <c r="AF827" i="2"/>
  <c r="AH827" i="2" s="1"/>
  <c r="AJ827" i="2"/>
  <c r="AA827" i="2" s="1"/>
  <c r="AI827" i="2"/>
  <c r="AP827" i="2" s="1"/>
  <c r="AK827" i="2"/>
  <c r="V661" i="2"/>
  <c r="Y661" i="2" s="1"/>
  <c r="X661" i="2"/>
  <c r="X595" i="2"/>
  <c r="W595" i="2"/>
  <c r="G595" i="2" s="1"/>
  <c r="V595" i="2"/>
  <c r="Y595" i="2" s="1"/>
  <c r="AO595" i="2" s="1"/>
  <c r="AI595" i="2"/>
  <c r="AP595" i="2" s="1"/>
  <c r="AG595" i="2"/>
  <c r="AF595" i="2"/>
  <c r="AH595" i="2" s="1"/>
  <c r="AJ595" i="2" s="1"/>
  <c r="AA595" i="2" s="1"/>
  <c r="AK595" i="2"/>
  <c r="AG684" i="2"/>
  <c r="AK684" i="2"/>
  <c r="AF684" i="2"/>
  <c r="AH684" i="2" s="1"/>
  <c r="AJ684" i="2" s="1"/>
  <c r="AI684" i="2"/>
  <c r="AP684" i="2" s="1"/>
  <c r="W810" i="2"/>
  <c r="G810" i="2" s="1"/>
  <c r="X810" i="2"/>
  <c r="V810" i="2"/>
  <c r="Y810" i="2" s="1"/>
  <c r="AO810" i="2" s="1"/>
  <c r="AB810" i="2"/>
  <c r="AC810" i="2"/>
  <c r="AD810" i="2" s="1"/>
  <c r="AK769" i="2"/>
  <c r="AI769" i="2"/>
  <c r="AP769" i="2" s="1"/>
  <c r="AJ769" i="2"/>
  <c r="AA769" i="2" s="1"/>
  <c r="AF769" i="2"/>
  <c r="AH769" i="2" s="1"/>
  <c r="AG769" i="2"/>
  <c r="X711" i="2"/>
  <c r="W711" i="2"/>
  <c r="G711" i="2" s="1"/>
  <c r="V711" i="2"/>
  <c r="Y711" i="2" s="1"/>
  <c r="AO711" i="2" s="1"/>
  <c r="AF980" i="2"/>
  <c r="AK980" i="2"/>
  <c r="AI980" i="2"/>
  <c r="AP980" i="2" s="1"/>
  <c r="AH980" i="2"/>
  <c r="AG980" i="2"/>
  <c r="AJ980" i="2"/>
  <c r="AB941" i="2"/>
  <c r="AC941" i="2"/>
  <c r="AD941" i="2" s="1"/>
  <c r="V941" i="2"/>
  <c r="Y941" i="2" s="1"/>
  <c r="AO941" i="2" s="1"/>
  <c r="W941" i="2"/>
  <c r="G941" i="2" s="1"/>
  <c r="X941" i="2"/>
  <c r="AC888" i="2"/>
  <c r="AD888" i="2" s="1"/>
  <c r="AB888" i="2"/>
  <c r="AI994" i="2"/>
  <c r="AP994" i="2" s="1"/>
  <c r="AH994" i="2"/>
  <c r="AF994" i="2"/>
  <c r="AG994" i="2"/>
  <c r="AJ994" i="2"/>
  <c r="AK994" i="2"/>
  <c r="AK863" i="2"/>
  <c r="AI863" i="2"/>
  <c r="AP863" i="2" s="1"/>
  <c r="AH863" i="2"/>
  <c r="AG863" i="2"/>
  <c r="AF863" i="2"/>
  <c r="AJ863" i="2"/>
  <c r="AC863" i="2"/>
  <c r="AD863" i="2" s="1"/>
  <c r="AB863" i="2"/>
  <c r="W972" i="2"/>
  <c r="G972" i="2" s="1"/>
  <c r="X972" i="2"/>
  <c r="V972" i="2"/>
  <c r="Y972" i="2" s="1"/>
  <c r="AO972" i="2" s="1"/>
  <c r="W1017" i="2"/>
  <c r="G1017" i="2" s="1"/>
  <c r="T1017" i="2" s="1"/>
  <c r="V1017" i="2"/>
  <c r="Y1017" i="2" s="1"/>
  <c r="AO1017" i="2" s="1"/>
  <c r="X1017" i="2"/>
  <c r="AB1017" i="2"/>
  <c r="AC1017" i="2"/>
  <c r="AD1017" i="2" s="1"/>
  <c r="AK195" i="2"/>
  <c r="AF195" i="2"/>
  <c r="AH195" i="2" s="1"/>
  <c r="AI195" i="2" s="1"/>
  <c r="AP195" i="2" s="1"/>
  <c r="AG195" i="2"/>
  <c r="AJ195" i="2"/>
  <c r="AA195" i="2" s="1"/>
  <c r="AK7" i="2"/>
  <c r="AI7" i="2"/>
  <c r="AP7" i="2" s="1"/>
  <c r="AF7" i="2"/>
  <c r="AH7" i="2" s="1"/>
  <c r="AJ7" i="2" s="1"/>
  <c r="AG7" i="2"/>
  <c r="AG32" i="2"/>
  <c r="AF32" i="2"/>
  <c r="AH32" i="2" s="1"/>
  <c r="AK32" i="2"/>
  <c r="AJ32" i="2"/>
  <c r="AA32" i="2" s="1"/>
  <c r="AI32" i="2"/>
  <c r="AP32" i="2" s="1"/>
  <c r="AB272" i="2"/>
  <c r="AC272" i="2"/>
  <c r="AD272" i="2" s="1"/>
  <c r="AK272" i="2"/>
  <c r="AF272" i="2"/>
  <c r="AH272" i="2" s="1"/>
  <c r="AJ272" i="2" s="1"/>
  <c r="AG272" i="2"/>
  <c r="AI272" i="2"/>
  <c r="AP272" i="2" s="1"/>
  <c r="AK59" i="2"/>
  <c r="AJ59" i="2"/>
  <c r="AA59" i="2" s="1"/>
  <c r="AG59" i="2"/>
  <c r="AI59" i="2"/>
  <c r="AP59" i="2" s="1"/>
  <c r="AF59" i="2"/>
  <c r="AH59" i="2" s="1"/>
  <c r="V295" i="2"/>
  <c r="Y295" i="2" s="1"/>
  <c r="AO295" i="2" s="1"/>
  <c r="W295" i="2"/>
  <c r="G295" i="2" s="1"/>
  <c r="X295" i="2"/>
  <c r="W78" i="2"/>
  <c r="G78" i="2" s="1"/>
  <c r="X78" i="2"/>
  <c r="V78" i="2"/>
  <c r="Y78" i="2" s="1"/>
  <c r="AO78" i="2" s="1"/>
  <c r="AK78" i="2"/>
  <c r="AG78" i="2"/>
  <c r="AI78" i="2"/>
  <c r="AP78" i="2" s="1"/>
  <c r="AF78" i="2"/>
  <c r="AH78" i="2" s="1"/>
  <c r="AJ78" i="2" s="1"/>
  <c r="V321" i="2"/>
  <c r="Y321" i="2" s="1"/>
  <c r="X321" i="2"/>
  <c r="W321" i="2"/>
  <c r="G321" i="2" s="1"/>
  <c r="AB171" i="2"/>
  <c r="AC171" i="2"/>
  <c r="AD171" i="2" s="1"/>
  <c r="W171" i="2"/>
  <c r="G171" i="2" s="1"/>
  <c r="V171" i="2"/>
  <c r="Y171" i="2" s="1"/>
  <c r="AO171" i="2" s="1"/>
  <c r="X171" i="2"/>
  <c r="AG171" i="2"/>
  <c r="AI171" i="2"/>
  <c r="AP171" i="2" s="1"/>
  <c r="AF171" i="2"/>
  <c r="AH171" i="2" s="1"/>
  <c r="AJ171" i="2" s="1"/>
  <c r="AK171" i="2"/>
  <c r="X262" i="2"/>
  <c r="W262" i="2"/>
  <c r="G262" i="2" s="1"/>
  <c r="V262" i="2"/>
  <c r="Y262" i="2" s="1"/>
  <c r="AO262" i="2" s="1"/>
  <c r="X561" i="2"/>
  <c r="V561" i="2"/>
  <c r="Y561" i="2" s="1"/>
  <c r="AB668" i="2"/>
  <c r="AC668" i="2"/>
  <c r="AD668" i="2" s="1"/>
  <c r="X668" i="2"/>
  <c r="W668" i="2"/>
  <c r="G668" i="2" s="1"/>
  <c r="V668" i="2"/>
  <c r="Y668" i="2" s="1"/>
  <c r="AO668" i="2" s="1"/>
  <c r="AG794" i="2"/>
  <c r="AK794" i="2"/>
  <c r="AI794" i="2"/>
  <c r="AP794" i="2" s="1"/>
  <c r="AF794" i="2"/>
  <c r="AH794" i="2" s="1"/>
  <c r="AJ794" i="2" s="1"/>
  <c r="AI753" i="2"/>
  <c r="AP753" i="2" s="1"/>
  <c r="AK753" i="2"/>
  <c r="AF753" i="2"/>
  <c r="AH753" i="2" s="1"/>
  <c r="AJ753" i="2" s="1"/>
  <c r="AG753" i="2"/>
  <c r="AF695" i="2"/>
  <c r="AH695" i="2" s="1"/>
  <c r="AG695" i="2"/>
  <c r="AK695" i="2"/>
  <c r="AI695" i="2"/>
  <c r="AP695" i="2" s="1"/>
  <c r="AJ695" i="2"/>
  <c r="AA695" i="2" s="1"/>
  <c r="AK804" i="2"/>
  <c r="AG804" i="2"/>
  <c r="AJ804" i="2"/>
  <c r="AH804" i="2"/>
  <c r="AI804" i="2"/>
  <c r="AP804" i="2" s="1"/>
  <c r="AF804" i="2"/>
  <c r="W804" i="2"/>
  <c r="G804" i="2" s="1"/>
  <c r="V804" i="2"/>
  <c r="Y804" i="2" s="1"/>
  <c r="AO804" i="2" s="1"/>
  <c r="X804" i="2"/>
  <c r="AB910" i="2"/>
  <c r="AC910" i="2"/>
  <c r="AD910" i="2" s="1"/>
  <c r="X910" i="2"/>
  <c r="W910" i="2"/>
  <c r="G910" i="2" s="1"/>
  <c r="V910" i="2"/>
  <c r="Y910" i="2" s="1"/>
  <c r="AO910" i="2" s="1"/>
  <c r="W765" i="2"/>
  <c r="G765" i="2" s="1"/>
  <c r="V765" i="2"/>
  <c r="Y765" i="2" s="1"/>
  <c r="AO765" i="2" s="1"/>
  <c r="X765" i="2"/>
  <c r="AF765" i="2"/>
  <c r="AI765" i="2"/>
  <c r="AP765" i="2" s="1"/>
  <c r="AK765" i="2"/>
  <c r="AG765" i="2"/>
  <c r="AJ765" i="2"/>
  <c r="AA765" i="2" s="1"/>
  <c r="AH765" i="2"/>
  <c r="X731" i="2"/>
  <c r="W731" i="2"/>
  <c r="G731" i="2" s="1"/>
  <c r="V731" i="2"/>
  <c r="Y731" i="2" s="1"/>
  <c r="AO731" i="2" s="1"/>
  <c r="AF731" i="2"/>
  <c r="AH731" i="2"/>
  <c r="AJ731" i="2"/>
  <c r="AK731" i="2"/>
  <c r="AG731" i="2"/>
  <c r="AI731" i="2"/>
  <c r="AP731" i="2" s="1"/>
  <c r="AJ533" i="2"/>
  <c r="AA533" i="2" s="1"/>
  <c r="AG533" i="2"/>
  <c r="AK533" i="2"/>
  <c r="AF533" i="2"/>
  <c r="AH533" i="2" s="1"/>
  <c r="AI533" i="2"/>
  <c r="AP533" i="2" s="1"/>
  <c r="X533" i="2"/>
  <c r="W533" i="2"/>
  <c r="G533" i="2" s="1"/>
  <c r="V533" i="2"/>
  <c r="Y533" i="2" s="1"/>
  <c r="AO533" i="2" s="1"/>
  <c r="V588" i="2"/>
  <c r="Y588" i="2" s="1"/>
  <c r="X588" i="2"/>
  <c r="W588" i="2"/>
  <c r="G588" i="2" s="1"/>
  <c r="AC1059" i="2"/>
  <c r="AD1059" i="2" s="1"/>
  <c r="AB1059" i="2"/>
  <c r="AC673" i="2"/>
  <c r="AD673" i="2" s="1"/>
  <c r="AB673" i="2"/>
  <c r="X673" i="2"/>
  <c r="W673" i="2"/>
  <c r="G673" i="2" s="1"/>
  <c r="V673" i="2"/>
  <c r="Y673" i="2" s="1"/>
  <c r="AO673" i="2" s="1"/>
  <c r="AJ673" i="2"/>
  <c r="AG673" i="2"/>
  <c r="AK673" i="2"/>
  <c r="AI673" i="2"/>
  <c r="AP673" i="2" s="1"/>
  <c r="AH673" i="2"/>
  <c r="AF673" i="2"/>
  <c r="AI615" i="2"/>
  <c r="AP615" i="2" s="1"/>
  <c r="AF615" i="2"/>
  <c r="AH615" i="2" s="1"/>
  <c r="AJ615" i="2" s="1"/>
  <c r="AG615" i="2"/>
  <c r="AK615" i="2"/>
  <c r="X615" i="2"/>
  <c r="W615" i="2"/>
  <c r="G615" i="2" s="1"/>
  <c r="V615" i="2"/>
  <c r="Y615" i="2" s="1"/>
  <c r="AO615" i="2" s="1"/>
  <c r="AB615" i="2"/>
  <c r="AC615" i="2"/>
  <c r="AD615" i="2" s="1"/>
  <c r="X788" i="2"/>
  <c r="W788" i="2"/>
  <c r="G788" i="2" s="1"/>
  <c r="V788" i="2"/>
  <c r="Y788" i="2" s="1"/>
  <c r="AO788" i="2" s="1"/>
  <c r="AK788" i="2"/>
  <c r="AJ788" i="2"/>
  <c r="AA788" i="2" s="1"/>
  <c r="AG788" i="2"/>
  <c r="AI788" i="2"/>
  <c r="AP788" i="2" s="1"/>
  <c r="AF788" i="2"/>
  <c r="AH788" i="2" s="1"/>
  <c r="AJ749" i="2"/>
  <c r="AA749" i="2" s="1"/>
  <c r="AK749" i="2"/>
  <c r="AF749" i="2"/>
  <c r="AH749" i="2" s="1"/>
  <c r="AG749" i="2"/>
  <c r="AI749" i="2"/>
  <c r="AP749" i="2" s="1"/>
  <c r="X792" i="2"/>
  <c r="W792" i="2"/>
  <c r="G792" i="2" s="1"/>
  <c r="V792" i="2"/>
  <c r="Y792" i="2" s="1"/>
  <c r="AO792" i="2" s="1"/>
  <c r="AB792" i="2"/>
  <c r="AC792" i="2"/>
  <c r="AD792" i="2" s="1"/>
  <c r="X898" i="2"/>
  <c r="W898" i="2"/>
  <c r="G898" i="2" s="1"/>
  <c r="V898" i="2"/>
  <c r="Y898" i="2" s="1"/>
  <c r="AO898" i="2" s="1"/>
  <c r="V857" i="2"/>
  <c r="Y857" i="2" s="1"/>
  <c r="AO857" i="2" s="1"/>
  <c r="W857" i="2"/>
  <c r="G857" i="2" s="1"/>
  <c r="X857" i="2"/>
  <c r="AG857" i="2"/>
  <c r="AK857" i="2"/>
  <c r="AI857" i="2"/>
  <c r="AP857" i="2" s="1"/>
  <c r="AF857" i="2"/>
  <c r="AH857" i="2" s="1"/>
  <c r="AJ857" i="2" s="1"/>
  <c r="V767" i="2"/>
  <c r="Y767" i="2" s="1"/>
  <c r="AO767" i="2" s="1"/>
  <c r="W767" i="2"/>
  <c r="G767" i="2" s="1"/>
  <c r="X767" i="2"/>
  <c r="AG767" i="2"/>
  <c r="AI767" i="2"/>
  <c r="AP767" i="2" s="1"/>
  <c r="AF767" i="2"/>
  <c r="AH767" i="2" s="1"/>
  <c r="AJ767" i="2" s="1"/>
  <c r="AA767" i="2" s="1"/>
  <c r="AK767" i="2"/>
  <c r="X1004" i="2"/>
  <c r="W1004" i="2"/>
  <c r="G1004" i="2" s="1"/>
  <c r="T1004" i="2" s="1"/>
  <c r="V1004" i="2"/>
  <c r="Y1004" i="2" s="1"/>
  <c r="AO1004" i="2" s="1"/>
  <c r="AC1004" i="2"/>
  <c r="AD1004" i="2" s="1"/>
  <c r="AB1004" i="2"/>
  <c r="AK1004" i="2"/>
  <c r="AH1004" i="2"/>
  <c r="AJ1004" i="2"/>
  <c r="AF1004" i="2"/>
  <c r="AI1004" i="2"/>
  <c r="AP1004" i="2" s="1"/>
  <c r="AG1004" i="2"/>
  <c r="AC1049" i="2"/>
  <c r="AD1049" i="2" s="1"/>
  <c r="AB1049" i="2"/>
  <c r="V551" i="2"/>
  <c r="Y551" i="2" s="1"/>
  <c r="X551" i="2"/>
  <c r="AI971" i="2"/>
  <c r="AP971" i="2" s="1"/>
  <c r="AF971" i="2"/>
  <c r="AK971" i="2"/>
  <c r="AH971" i="2"/>
  <c r="AJ971" i="2"/>
  <c r="AG971" i="2"/>
  <c r="AG786" i="2"/>
  <c r="AK786" i="2"/>
  <c r="AJ786" i="2"/>
  <c r="AF786" i="2"/>
  <c r="AH786" i="2" s="1"/>
  <c r="AI786" i="2"/>
  <c r="AP786" i="2" s="1"/>
  <c r="W786" i="2"/>
  <c r="G786" i="2" s="1"/>
  <c r="V786" i="2"/>
  <c r="Y786" i="2" s="1"/>
  <c r="AO786" i="2" s="1"/>
  <c r="X786" i="2"/>
  <c r="AB786" i="2"/>
  <c r="AC786" i="2"/>
  <c r="AD786" i="2" s="1"/>
  <c r="AC745" i="2"/>
  <c r="AD745" i="2" s="1"/>
  <c r="AB745" i="2"/>
  <c r="AG745" i="2"/>
  <c r="AF745" i="2"/>
  <c r="AH745" i="2" s="1"/>
  <c r="AI745" i="2"/>
  <c r="AP745" i="2" s="1"/>
  <c r="AJ745" i="2"/>
  <c r="AK745" i="2"/>
  <c r="V655" i="2"/>
  <c r="Y655" i="2" s="1"/>
  <c r="X655" i="2"/>
  <c r="W764" i="2"/>
  <c r="G764" i="2" s="1"/>
  <c r="V764" i="2"/>
  <c r="Y764" i="2" s="1"/>
  <c r="AO764" i="2" s="1"/>
  <c r="X764" i="2"/>
  <c r="AJ870" i="2"/>
  <c r="AA870" i="2" s="1"/>
  <c r="AK870" i="2"/>
  <c r="AI870" i="2"/>
  <c r="AP870" i="2" s="1"/>
  <c r="AF870" i="2"/>
  <c r="AH870" i="2" s="1"/>
  <c r="AG870" i="2"/>
  <c r="AB805" i="2"/>
  <c r="AC805" i="2"/>
  <c r="AD805" i="2" s="1"/>
  <c r="AK805" i="2"/>
  <c r="AH805" i="2"/>
  <c r="AJ805" i="2" s="1"/>
  <c r="AG805" i="2"/>
  <c r="AI805" i="2"/>
  <c r="AP805" i="2" s="1"/>
  <c r="AF805" i="2"/>
  <c r="AC995" i="2"/>
  <c r="AD995" i="2" s="1"/>
  <c r="AB995" i="2"/>
  <c r="AG995" i="2"/>
  <c r="AH995" i="2"/>
  <c r="AK995" i="2"/>
  <c r="AF995" i="2"/>
  <c r="AJ995" i="2"/>
  <c r="AI995" i="2"/>
  <c r="AP995" i="2" s="1"/>
  <c r="AK1043" i="2"/>
  <c r="AH1043" i="2"/>
  <c r="AJ1043" i="2"/>
  <c r="AF1043" i="2"/>
  <c r="AG1043" i="2"/>
  <c r="AI1043" i="2"/>
  <c r="AP1043" i="2" s="1"/>
  <c r="V1043" i="2"/>
  <c r="Y1043" i="2" s="1"/>
  <c r="AO1043" i="2" s="1"/>
  <c r="W1043" i="2"/>
  <c r="G1043" i="2" s="1"/>
  <c r="T1043" i="2" s="1"/>
  <c r="X1043" i="2"/>
  <c r="X657" i="2"/>
  <c r="V657" i="2"/>
  <c r="Y657" i="2" s="1"/>
  <c r="V599" i="2"/>
  <c r="Y599" i="2" s="1"/>
  <c r="X599" i="2"/>
  <c r="W599" i="2"/>
  <c r="G599" i="2" s="1"/>
  <c r="AF688" i="2"/>
  <c r="AH688" i="2" s="1"/>
  <c r="AJ688" i="2" s="1"/>
  <c r="AK688" i="2"/>
  <c r="AI688" i="2"/>
  <c r="AP688" i="2" s="1"/>
  <c r="AG688" i="2"/>
  <c r="X688" i="2"/>
  <c r="W688" i="2"/>
  <c r="G688" i="2" s="1"/>
  <c r="V688" i="2"/>
  <c r="Y688" i="2" s="1"/>
  <c r="AO688" i="2" s="1"/>
  <c r="AK814" i="2"/>
  <c r="AH814" i="2"/>
  <c r="AI814" i="2"/>
  <c r="AP814" i="2" s="1"/>
  <c r="AF814" i="2"/>
  <c r="AJ814" i="2"/>
  <c r="AA814" i="2" s="1"/>
  <c r="AG814" i="2"/>
  <c r="X669" i="2"/>
  <c r="W669" i="2"/>
  <c r="G669" i="2" s="1"/>
  <c r="V669" i="2"/>
  <c r="Y669" i="2" s="1"/>
  <c r="AO669" i="2" s="1"/>
  <c r="V14" i="2"/>
  <c r="Y14" i="2" s="1"/>
  <c r="X14" i="2"/>
  <c r="W14" i="2"/>
  <c r="G14" i="2" s="1"/>
  <c r="V95" i="2"/>
  <c r="Y95" i="2" s="1"/>
  <c r="X95" i="2"/>
  <c r="W95" i="2"/>
  <c r="G95" i="2" s="1"/>
  <c r="V80" i="2"/>
  <c r="Y80" i="2" s="1"/>
  <c r="AO80" i="2" s="1"/>
  <c r="W80" i="2"/>
  <c r="G80" i="2" s="1"/>
  <c r="X80" i="2"/>
  <c r="AG80" i="2"/>
  <c r="AK80" i="2" s="1"/>
  <c r="AI80" i="2"/>
  <c r="AP80" i="2" s="1"/>
  <c r="AF80" i="2"/>
  <c r="AH80" i="2" s="1"/>
  <c r="AJ80" i="2" s="1"/>
  <c r="AA80" i="2" s="1"/>
  <c r="AG477" i="2"/>
  <c r="AJ477" i="2"/>
  <c r="AF477" i="2"/>
  <c r="AH477" i="2" s="1"/>
  <c r="AK477" i="2"/>
  <c r="AI477" i="2"/>
  <c r="AP477" i="2" s="1"/>
  <c r="W477" i="2"/>
  <c r="G477" i="2" s="1"/>
  <c r="X477" i="2"/>
  <c r="V477" i="2"/>
  <c r="Y477" i="2" s="1"/>
  <c r="AO477" i="2" s="1"/>
  <c r="X384" i="2"/>
  <c r="V384" i="2"/>
  <c r="Y384" i="2" s="1"/>
  <c r="X279" i="2"/>
  <c r="V279" i="2"/>
  <c r="Y279" i="2" s="1"/>
  <c r="I279" i="2" s="1"/>
  <c r="W279" i="2"/>
  <c r="G279" i="2" s="1"/>
  <c r="W83" i="2"/>
  <c r="G83" i="2" s="1"/>
  <c r="V83" i="2"/>
  <c r="Y83" i="2" s="1"/>
  <c r="AO83" i="2" s="1"/>
  <c r="X83" i="2"/>
  <c r="X438" i="2"/>
  <c r="V438" i="2"/>
  <c r="Y438" i="2" s="1"/>
  <c r="X449" i="2"/>
  <c r="W449" i="2"/>
  <c r="G449" i="2" s="1"/>
  <c r="V449" i="2"/>
  <c r="Y449" i="2" s="1"/>
  <c r="AO449" i="2" s="1"/>
  <c r="AK449" i="2"/>
  <c r="AF449" i="2"/>
  <c r="AH449" i="2" s="1"/>
  <c r="AG449" i="2"/>
  <c r="AI449" i="2"/>
  <c r="AP449" i="2" s="1"/>
  <c r="AJ449" i="2"/>
  <c r="AA449" i="2" s="1"/>
  <c r="X487" i="2"/>
  <c r="V487" i="2"/>
  <c r="Y487" i="2" s="1"/>
  <c r="W487" i="2"/>
  <c r="G487" i="2" s="1"/>
  <c r="X381" i="2"/>
  <c r="V381" i="2"/>
  <c r="Y381" i="2" s="1"/>
  <c r="X483" i="2"/>
  <c r="V483" i="2"/>
  <c r="Y483" i="2" s="1"/>
  <c r="V8" i="2"/>
  <c r="Y8" i="2" s="1"/>
  <c r="I8" i="2" s="1"/>
  <c r="X8" i="2"/>
  <c r="W278" i="2"/>
  <c r="G278" i="2" s="1"/>
  <c r="X278" i="2"/>
  <c r="V278" i="2"/>
  <c r="Y278" i="2" s="1"/>
  <c r="AO278" i="2" s="1"/>
  <c r="AK278" i="2"/>
  <c r="AG278" i="2"/>
  <c r="AF278" i="2"/>
  <c r="AH278" i="2" s="1"/>
  <c r="AI278" i="2" s="1"/>
  <c r="AP278" i="2" s="1"/>
  <c r="AJ278" i="2"/>
  <c r="AA278" i="2" s="1"/>
  <c r="X193" i="2"/>
  <c r="V193" i="2"/>
  <c r="Y193" i="2" s="1"/>
  <c r="AE193" i="2"/>
  <c r="W837" i="2"/>
  <c r="G837" i="2" s="1"/>
  <c r="X837" i="2"/>
  <c r="V837" i="2"/>
  <c r="Y837" i="2" s="1"/>
  <c r="AO837" i="2" s="1"/>
  <c r="AC837" i="2"/>
  <c r="AD837" i="2" s="1"/>
  <c r="AB837" i="2"/>
  <c r="AK837" i="2"/>
  <c r="AG837" i="2"/>
  <c r="AF837" i="2"/>
  <c r="AH837" i="2"/>
  <c r="AJ837" i="2" s="1"/>
  <c r="AI837" i="2"/>
  <c r="AP837" i="2" s="1"/>
  <c r="X771" i="2"/>
  <c r="W771" i="2"/>
  <c r="G771" i="2" s="1"/>
  <c r="V771" i="2"/>
  <c r="Y771" i="2" s="1"/>
  <c r="AO771" i="2" s="1"/>
  <c r="AG880" i="2"/>
  <c r="AH880" i="2"/>
  <c r="AJ880" i="2"/>
  <c r="AI880" i="2"/>
  <c r="AP880" i="2" s="1"/>
  <c r="AK880" i="2"/>
  <c r="AF880" i="2"/>
  <c r="AC986" i="2"/>
  <c r="AD986" i="2" s="1"/>
  <c r="AB986" i="2"/>
  <c r="AI986" i="2"/>
  <c r="AP986" i="2" s="1"/>
  <c r="AH986" i="2"/>
  <c r="AF986" i="2"/>
  <c r="AK986" i="2"/>
  <c r="AJ986" i="2"/>
  <c r="AG986" i="2"/>
  <c r="V986" i="2"/>
  <c r="Y986" i="2" s="1"/>
  <c r="AO986" i="2" s="1"/>
  <c r="W986" i="2"/>
  <c r="G986" i="2" s="1"/>
  <c r="X986" i="2"/>
  <c r="AK945" i="2"/>
  <c r="AJ945" i="2"/>
  <c r="AH945" i="2"/>
  <c r="AI945" i="2"/>
  <c r="AP945" i="2" s="1"/>
  <c r="AG945" i="2"/>
  <c r="AF945" i="2"/>
  <c r="AB945" i="2"/>
  <c r="AC945" i="2"/>
  <c r="AD945" i="2" s="1"/>
  <c r="AG724" i="2"/>
  <c r="AI724" i="2"/>
  <c r="AP724" i="2" s="1"/>
  <c r="AK724" i="2"/>
  <c r="AF724" i="2"/>
  <c r="AH724" i="2" s="1"/>
  <c r="AJ724" i="2" s="1"/>
  <c r="AA724" i="2" s="1"/>
  <c r="X846" i="2"/>
  <c r="W846" i="2"/>
  <c r="G846" i="2" s="1"/>
  <c r="V846" i="2"/>
  <c r="Y846" i="2" s="1"/>
  <c r="AO846" i="2" s="1"/>
  <c r="W701" i="2"/>
  <c r="G701" i="2" s="1"/>
  <c r="X701" i="2"/>
  <c r="V701" i="2"/>
  <c r="Y701" i="2" s="1"/>
  <c r="AO701" i="2" s="1"/>
  <c r="AB667" i="2"/>
  <c r="AC667" i="2"/>
  <c r="AD667" i="2" s="1"/>
  <c r="W667" i="2"/>
  <c r="G667" i="2" s="1"/>
  <c r="X667" i="2"/>
  <c r="V667" i="2"/>
  <c r="Y667" i="2" s="1"/>
  <c r="AO667" i="2" s="1"/>
  <c r="X563" i="2"/>
  <c r="W563" i="2"/>
  <c r="G563" i="2" s="1"/>
  <c r="V563" i="2"/>
  <c r="Y563" i="2" s="1"/>
  <c r="AO563" i="2" s="1"/>
  <c r="AG563" i="2"/>
  <c r="AI563" i="2"/>
  <c r="AP563" i="2" s="1"/>
  <c r="AF563" i="2"/>
  <c r="AH563" i="2" s="1"/>
  <c r="AJ563" i="2" s="1"/>
  <c r="AK563" i="2"/>
  <c r="AC947" i="2"/>
  <c r="AD947" i="2" s="1"/>
  <c r="AB947" i="2"/>
  <c r="V1056" i="2"/>
  <c r="Y1056" i="2" s="1"/>
  <c r="AO1056" i="2" s="1"/>
  <c r="W1056" i="2"/>
  <c r="G1056" i="2" s="1"/>
  <c r="T1056" i="2" s="1"/>
  <c r="X1056" i="2"/>
  <c r="AC1056" i="2"/>
  <c r="AD1056" i="2" s="1"/>
  <c r="AB1056" i="2"/>
  <c r="AI609" i="2"/>
  <c r="AP609" i="2" s="1"/>
  <c r="AG609" i="2"/>
  <c r="AF609" i="2"/>
  <c r="AH609" i="2" s="1"/>
  <c r="AJ609" i="2" s="1"/>
  <c r="AA609" i="2" s="1"/>
  <c r="AK609" i="2"/>
  <c r="V698" i="2"/>
  <c r="Y698" i="2" s="1"/>
  <c r="AO698" i="2" s="1"/>
  <c r="W698" i="2"/>
  <c r="G698" i="2" s="1"/>
  <c r="X698" i="2"/>
  <c r="AK698" i="2"/>
  <c r="AG698" i="2"/>
  <c r="AF698" i="2"/>
  <c r="AH698" i="2" s="1"/>
  <c r="AI698" i="2"/>
  <c r="AP698" i="2" s="1"/>
  <c r="AJ698" i="2"/>
  <c r="AA698" i="2" s="1"/>
  <c r="AB766" i="2"/>
  <c r="AC766" i="2"/>
  <c r="AD766" i="2" s="1"/>
  <c r="V766" i="2"/>
  <c r="Y766" i="2" s="1"/>
  <c r="AO766" i="2" s="1"/>
  <c r="W766" i="2"/>
  <c r="G766" i="2" s="1"/>
  <c r="X766" i="2"/>
  <c r="X720" i="2"/>
  <c r="W720" i="2"/>
  <c r="G720" i="2" s="1"/>
  <c r="V720" i="2"/>
  <c r="Y720" i="2" s="1"/>
  <c r="AO720" i="2" s="1"/>
  <c r="AB984" i="2"/>
  <c r="AC984" i="2"/>
  <c r="AD984" i="2" s="1"/>
  <c r="V664" i="2"/>
  <c r="Y664" i="2" s="1"/>
  <c r="X664" i="2"/>
  <c r="AK790" i="2"/>
  <c r="AJ790" i="2"/>
  <c r="AA790" i="2" s="1"/>
  <c r="AG790" i="2"/>
  <c r="AF790" i="2"/>
  <c r="AH790" i="2" s="1"/>
  <c r="AI790" i="2"/>
  <c r="AP790" i="2" s="1"/>
  <c r="AJ948" i="2"/>
  <c r="AH948" i="2"/>
  <c r="AK948" i="2"/>
  <c r="AI948" i="2"/>
  <c r="AP948" i="2" s="1"/>
  <c r="AG948" i="2"/>
  <c r="AF948" i="2"/>
  <c r="V948" i="2"/>
  <c r="Y948" i="2" s="1"/>
  <c r="AO948" i="2" s="1"/>
  <c r="W948" i="2"/>
  <c r="G948" i="2" s="1"/>
  <c r="X948" i="2"/>
  <c r="W909" i="2"/>
  <c r="G909" i="2" s="1"/>
  <c r="X909" i="2"/>
  <c r="V909" i="2"/>
  <c r="Y909" i="2" s="1"/>
  <c r="AO909" i="2" s="1"/>
  <c r="AI872" i="2"/>
  <c r="AP872" i="2" s="1"/>
  <c r="AJ872" i="2"/>
  <c r="AG872" i="2"/>
  <c r="AK872" i="2"/>
  <c r="AF872" i="2"/>
  <c r="AH872" i="2" s="1"/>
  <c r="X872" i="2"/>
  <c r="W872" i="2"/>
  <c r="G872" i="2" s="1"/>
  <c r="V872" i="2"/>
  <c r="Y872" i="2" s="1"/>
  <c r="AO872" i="2" s="1"/>
  <c r="AB978" i="2"/>
  <c r="AC978" i="2"/>
  <c r="AD978" i="2" s="1"/>
  <c r="AB937" i="2"/>
  <c r="AC937" i="2"/>
  <c r="AD937" i="2" s="1"/>
  <c r="AK937" i="2"/>
  <c r="AI937" i="2"/>
  <c r="AP937" i="2" s="1"/>
  <c r="AF937" i="2"/>
  <c r="AJ937" i="2"/>
  <c r="AH937" i="2"/>
  <c r="AG937" i="2"/>
  <c r="V847" i="2"/>
  <c r="Y847" i="2" s="1"/>
  <c r="AO847" i="2" s="1"/>
  <c r="W847" i="2"/>
  <c r="G847" i="2" s="1"/>
  <c r="X847" i="2"/>
  <c r="AC956" i="2"/>
  <c r="AD956" i="2" s="1"/>
  <c r="AB956" i="2"/>
  <c r="V956" i="2"/>
  <c r="Y956" i="2" s="1"/>
  <c r="AO956" i="2" s="1"/>
  <c r="W956" i="2"/>
  <c r="G956" i="2" s="1"/>
  <c r="X956" i="2"/>
  <c r="AC1062" i="2"/>
  <c r="AD1062" i="2" s="1"/>
  <c r="AB1062" i="2"/>
  <c r="AI721" i="2"/>
  <c r="AP721" i="2" s="1"/>
  <c r="AG721" i="2"/>
  <c r="AJ721" i="2"/>
  <c r="AA721" i="2" s="1"/>
  <c r="AK721" i="2"/>
  <c r="AF721" i="2"/>
  <c r="AH721" i="2" s="1"/>
  <c r="AF663" i="2"/>
  <c r="AK663" i="2" s="1"/>
  <c r="AG663" i="2"/>
  <c r="AH663" i="2"/>
  <c r="AJ663" i="2" s="1"/>
  <c r="AA663" i="2" s="1"/>
  <c r="V663" i="2"/>
  <c r="Y663" i="2" s="1"/>
  <c r="X663" i="2"/>
  <c r="W772" i="2"/>
  <c r="G772" i="2" s="1"/>
  <c r="V772" i="2"/>
  <c r="Y772" i="2" s="1"/>
  <c r="AO772" i="2" s="1"/>
  <c r="X772" i="2"/>
  <c r="AG772" i="2"/>
  <c r="AK772" i="2"/>
  <c r="AF772" i="2"/>
  <c r="AH772" i="2" s="1"/>
  <c r="AJ772" i="2" s="1"/>
  <c r="AI772" i="2"/>
  <c r="AP772" i="2" s="1"/>
  <c r="AG878" i="2"/>
  <c r="AJ878" i="2"/>
  <c r="AK878" i="2"/>
  <c r="AH878" i="2"/>
  <c r="AI878" i="2"/>
  <c r="AP878" i="2" s="1"/>
  <c r="AF878" i="2"/>
  <c r="AC699" i="2"/>
  <c r="AD699" i="2" s="1"/>
  <c r="AB699" i="2"/>
  <c r="V699" i="2"/>
  <c r="Y699" i="2" s="1"/>
  <c r="AO699" i="2" s="1"/>
  <c r="W699" i="2"/>
  <c r="G699" i="2" s="1"/>
  <c r="X699" i="2"/>
  <c r="AJ723" i="2"/>
  <c r="AA723" i="2" s="1"/>
  <c r="AK723" i="2"/>
  <c r="AF723" i="2"/>
  <c r="AI723" i="2"/>
  <c r="AP723" i="2" s="1"/>
  <c r="AG723" i="2"/>
  <c r="AH723" i="2"/>
  <c r="W832" i="2"/>
  <c r="G832" i="2" s="1"/>
  <c r="X832" i="2"/>
  <c r="V832" i="2"/>
  <c r="Y832" i="2" s="1"/>
  <c r="AO832" i="2" s="1"/>
  <c r="AC938" i="2"/>
  <c r="AD938" i="2" s="1"/>
  <c r="AB938" i="2"/>
  <c r="W897" i="2"/>
  <c r="G897" i="2" s="1"/>
  <c r="X897" i="2"/>
  <c r="V897" i="2"/>
  <c r="Y897" i="2" s="1"/>
  <c r="AO897" i="2" s="1"/>
  <c r="AB897" i="2"/>
  <c r="AC897" i="2"/>
  <c r="AD897" i="2" s="1"/>
  <c r="AB839" i="2"/>
  <c r="AC839" i="2"/>
  <c r="AD839" i="2" s="1"/>
  <c r="W839" i="2"/>
  <c r="G839" i="2" s="1"/>
  <c r="X839" i="2"/>
  <c r="V839" i="2"/>
  <c r="Y839" i="2" s="1"/>
  <c r="AO839" i="2" s="1"/>
  <c r="AJ830" i="2"/>
  <c r="AK830" i="2"/>
  <c r="AF830" i="2"/>
  <c r="AH830" i="2" s="1"/>
  <c r="AG830" i="2"/>
  <c r="AI830" i="2"/>
  <c r="AP830" i="2" s="1"/>
  <c r="AB830" i="2"/>
  <c r="AC830" i="2"/>
  <c r="AD830" i="2" s="1"/>
  <c r="W830" i="2"/>
  <c r="G830" i="2" s="1"/>
  <c r="X830" i="2"/>
  <c r="V830" i="2"/>
  <c r="Y830" i="2" s="1"/>
  <c r="AO830" i="2" s="1"/>
  <c r="X1016" i="2"/>
  <c r="W1016" i="2"/>
  <c r="G1016" i="2" s="1"/>
  <c r="T1016" i="2" s="1"/>
  <c r="V1016" i="2"/>
  <c r="Y1016" i="2" s="1"/>
  <c r="AO1016" i="2" s="1"/>
  <c r="AJ1061" i="2"/>
  <c r="AK1061" i="2"/>
  <c r="AG1061" i="2"/>
  <c r="AF1061" i="2"/>
  <c r="AI1061" i="2"/>
  <c r="AP1061" i="2" s="1"/>
  <c r="AH1061" i="2"/>
  <c r="X991" i="2"/>
  <c r="W991" i="2"/>
  <c r="G991" i="2" s="1"/>
  <c r="V991" i="2"/>
  <c r="Y991" i="2" s="1"/>
  <c r="AO991" i="2" s="1"/>
  <c r="AI1039" i="2"/>
  <c r="AP1039" i="2" s="1"/>
  <c r="AJ1039" i="2"/>
  <c r="AH1039" i="2"/>
  <c r="AF1039" i="2"/>
  <c r="AK1039" i="2"/>
  <c r="AG1039" i="2"/>
  <c r="V756" i="2"/>
  <c r="Y756" i="2" s="1"/>
  <c r="AO756" i="2" s="1"/>
  <c r="W756" i="2"/>
  <c r="G756" i="2" s="1"/>
  <c r="X756" i="2"/>
  <c r="AH117" i="2"/>
  <c r="AI117" i="2" s="1"/>
  <c r="AP117" i="2" s="1"/>
  <c r="AF117" i="2"/>
  <c r="AJ117" i="2"/>
  <c r="AG117" i="2"/>
  <c r="AK117" i="2" s="1"/>
  <c r="X258" i="2"/>
  <c r="W258" i="2"/>
  <c r="G258" i="2" s="1"/>
  <c r="V258" i="2"/>
  <c r="Y258" i="2" s="1"/>
  <c r="AO258" i="2" s="1"/>
  <c r="AG258" i="2"/>
  <c r="AK258" i="2" s="1"/>
  <c r="AF258" i="2"/>
  <c r="AH258" i="2" s="1"/>
  <c r="AI258" i="2" s="1"/>
  <c r="AP258" i="2" s="1"/>
  <c r="AJ258" i="2"/>
  <c r="AA258" i="2" s="1"/>
  <c r="AC123" i="2"/>
  <c r="AD123" i="2" s="1"/>
  <c r="AB123" i="2"/>
  <c r="AG476" i="2"/>
  <c r="AK476" i="2"/>
  <c r="AF476" i="2"/>
  <c r="AH476" i="2" s="1"/>
  <c r="AI476" i="2"/>
  <c r="AP476" i="2" s="1"/>
  <c r="AJ476" i="2"/>
  <c r="AA476" i="2" s="1"/>
  <c r="V476" i="2"/>
  <c r="Y476" i="2" s="1"/>
  <c r="X476" i="2"/>
  <c r="W476" i="2"/>
  <c r="G476" i="2" s="1"/>
  <c r="W64" i="2"/>
  <c r="G64" i="2" s="1"/>
  <c r="X64" i="2"/>
  <c r="V64" i="2"/>
  <c r="Y64" i="2" s="1"/>
  <c r="AO64" i="2" s="1"/>
  <c r="X524" i="2"/>
  <c r="W524" i="2"/>
  <c r="G524" i="2" s="1"/>
  <c r="V524" i="2"/>
  <c r="Y524" i="2" s="1"/>
  <c r="AO524" i="2" s="1"/>
  <c r="AF524" i="2"/>
  <c r="AH524" i="2" s="1"/>
  <c r="AI524" i="2"/>
  <c r="AP524" i="2" s="1"/>
  <c r="AG524" i="2"/>
  <c r="AK524" i="2"/>
  <c r="AJ524" i="2"/>
  <c r="AA524" i="2" s="1"/>
  <c r="AC1011" i="2"/>
  <c r="AD1011" i="2" s="1"/>
  <c r="AB1011" i="2"/>
  <c r="V625" i="2"/>
  <c r="Y625" i="2" s="1"/>
  <c r="AO625" i="2" s="1"/>
  <c r="W625" i="2"/>
  <c r="G625" i="2" s="1"/>
  <c r="X625" i="2"/>
  <c r="AB714" i="2"/>
  <c r="AC714" i="2"/>
  <c r="AD714" i="2" s="1"/>
  <c r="W714" i="2"/>
  <c r="G714" i="2" s="1"/>
  <c r="V714" i="2"/>
  <c r="Y714" i="2" s="1"/>
  <c r="AO714" i="2" s="1"/>
  <c r="X714" i="2"/>
  <c r="AF782" i="2"/>
  <c r="AH782" i="2" s="1"/>
  <c r="AJ782" i="2" s="1"/>
  <c r="AA782" i="2" s="1"/>
  <c r="AI782" i="2"/>
  <c r="AP782" i="2" s="1"/>
  <c r="AK782" i="2"/>
  <c r="AG782" i="2"/>
  <c r="AC893" i="2"/>
  <c r="AD893" i="2" s="1"/>
  <c r="AB893" i="2"/>
  <c r="AK859" i="2"/>
  <c r="AI859" i="2"/>
  <c r="AP859" i="2" s="1"/>
  <c r="AF859" i="2"/>
  <c r="AH859" i="2" s="1"/>
  <c r="AG859" i="2"/>
  <c r="AJ859" i="2"/>
  <c r="AB859" i="2"/>
  <c r="AC859" i="2"/>
  <c r="AD859" i="2" s="1"/>
  <c r="V859" i="2"/>
  <c r="Y859" i="2" s="1"/>
  <c r="AO859" i="2" s="1"/>
  <c r="W859" i="2"/>
  <c r="G859" i="2" s="1"/>
  <c r="X859" i="2"/>
  <c r="W693" i="2"/>
  <c r="G693" i="2" s="1"/>
  <c r="X693" i="2"/>
  <c r="V693" i="2"/>
  <c r="Y693" i="2" s="1"/>
  <c r="AO693" i="2" s="1"/>
  <c r="AC693" i="2"/>
  <c r="AD693" i="2" s="1"/>
  <c r="AB693" i="2"/>
  <c r="AH883" i="2"/>
  <c r="AK883" i="2"/>
  <c r="AJ883" i="2"/>
  <c r="AG883" i="2"/>
  <c r="AI883" i="2"/>
  <c r="AP883" i="2" s="1"/>
  <c r="AF883" i="2"/>
  <c r="AK992" i="2"/>
  <c r="AJ992" i="2"/>
  <c r="AF992" i="2"/>
  <c r="AH992" i="2"/>
  <c r="AG992" i="2"/>
  <c r="AI992" i="2"/>
  <c r="AP992" i="2" s="1"/>
  <c r="X999" i="2"/>
  <c r="W999" i="2"/>
  <c r="G999" i="2" s="1"/>
  <c r="V999" i="2"/>
  <c r="Y999" i="2" s="1"/>
  <c r="AO999" i="2" s="1"/>
  <c r="V557" i="2"/>
  <c r="Y557" i="2" s="1"/>
  <c r="X557" i="2"/>
  <c r="W557" i="2"/>
  <c r="G557" i="2" s="1"/>
  <c r="X939" i="2"/>
  <c r="W939" i="2"/>
  <c r="G939" i="2" s="1"/>
  <c r="V939" i="2"/>
  <c r="Y939" i="2" s="1"/>
  <c r="AO939" i="2" s="1"/>
  <c r="W770" i="2"/>
  <c r="G770" i="2" s="1"/>
  <c r="V770" i="2"/>
  <c r="Y770" i="2" s="1"/>
  <c r="AO770" i="2" s="1"/>
  <c r="X770" i="2"/>
  <c r="V729" i="2"/>
  <c r="Y729" i="2" s="1"/>
  <c r="AO729" i="2" s="1"/>
  <c r="W729" i="2"/>
  <c r="G729" i="2" s="1"/>
  <c r="X729" i="2"/>
  <c r="X726" i="2"/>
  <c r="W726" i="2"/>
  <c r="G726" i="2" s="1"/>
  <c r="V726" i="2"/>
  <c r="Y726" i="2" s="1"/>
  <c r="AO726" i="2" s="1"/>
  <c r="AF726" i="2"/>
  <c r="AH726" i="2" s="1"/>
  <c r="AJ726" i="2" s="1"/>
  <c r="AA726" i="2" s="1"/>
  <c r="AI726" i="2"/>
  <c r="AP726" i="2" s="1"/>
  <c r="AG726" i="2"/>
  <c r="AK726" i="2"/>
  <c r="AC781" i="2"/>
  <c r="AD781" i="2" s="1"/>
  <c r="AB781" i="2"/>
  <c r="AB808" i="2"/>
  <c r="AC808" i="2"/>
  <c r="AD808" i="2" s="1"/>
  <c r="W808" i="2"/>
  <c r="G808" i="2" s="1"/>
  <c r="X808" i="2"/>
  <c r="V808" i="2"/>
  <c r="Y808" i="2" s="1"/>
  <c r="AO808" i="2" s="1"/>
  <c r="AJ808" i="2"/>
  <c r="AG808" i="2"/>
  <c r="AI808" i="2"/>
  <c r="AP808" i="2" s="1"/>
  <c r="AH808" i="2"/>
  <c r="AK808" i="2"/>
  <c r="AF808" i="2"/>
  <c r="AH914" i="2"/>
  <c r="AI914" i="2"/>
  <c r="AP914" i="2" s="1"/>
  <c r="AF914" i="2"/>
  <c r="AJ914" i="2"/>
  <c r="AK914" i="2"/>
  <c r="AG914" i="2"/>
  <c r="AB914" i="2"/>
  <c r="AC914" i="2"/>
  <c r="AD914" i="2" s="1"/>
  <c r="V873" i="2"/>
  <c r="Y873" i="2" s="1"/>
  <c r="AO873" i="2" s="1"/>
  <c r="W873" i="2"/>
  <c r="G873" i="2" s="1"/>
  <c r="X873" i="2"/>
  <c r="W783" i="2"/>
  <c r="G783" i="2" s="1"/>
  <c r="X783" i="2"/>
  <c r="V783" i="2"/>
  <c r="Y783" i="2" s="1"/>
  <c r="AO783" i="2" s="1"/>
  <c r="AC892" i="2"/>
  <c r="AD892" i="2" s="1"/>
  <c r="AB892" i="2"/>
  <c r="AI892" i="2"/>
  <c r="AP892" i="2" s="1"/>
  <c r="AF892" i="2"/>
  <c r="AG892" i="2"/>
  <c r="AJ892" i="2"/>
  <c r="AH892" i="2"/>
  <c r="AK892" i="2"/>
  <c r="AJ998" i="2"/>
  <c r="AG998" i="2"/>
  <c r="AH998" i="2"/>
  <c r="AK998" i="2"/>
  <c r="AF998" i="2"/>
  <c r="AI998" i="2"/>
  <c r="AP998" i="2" s="1"/>
  <c r="V998" i="2"/>
  <c r="Y998" i="2" s="1"/>
  <c r="AO998" i="2" s="1"/>
  <c r="W998" i="2"/>
  <c r="G998" i="2" s="1"/>
  <c r="X998" i="2"/>
  <c r="AC677" i="2"/>
  <c r="AD677" i="2" s="1"/>
  <c r="AB677" i="2"/>
  <c r="AF611" i="2"/>
  <c r="AH611" i="2" s="1"/>
  <c r="AI611" i="2"/>
  <c r="AP611" i="2" s="1"/>
  <c r="AJ611" i="2"/>
  <c r="AA611" i="2" s="1"/>
  <c r="AK611" i="2"/>
  <c r="AG611" i="2"/>
  <c r="AC700" i="2"/>
  <c r="AD700" i="2" s="1"/>
  <c r="AB700" i="2"/>
  <c r="AF700" i="2"/>
  <c r="AH700" i="2" s="1"/>
  <c r="AJ700" i="2" s="1"/>
  <c r="AG700" i="2"/>
  <c r="AK700" i="2"/>
  <c r="AI700" i="2"/>
  <c r="AP700" i="2" s="1"/>
  <c r="V826" i="2"/>
  <c r="Y826" i="2" s="1"/>
  <c r="AO826" i="2" s="1"/>
  <c r="W826" i="2"/>
  <c r="G826" i="2" s="1"/>
  <c r="X826" i="2"/>
  <c r="V785" i="2"/>
  <c r="Y785" i="2" s="1"/>
  <c r="AO785" i="2" s="1"/>
  <c r="W785" i="2"/>
  <c r="G785" i="2" s="1"/>
  <c r="X785" i="2"/>
  <c r="AC983" i="2"/>
  <c r="AD983" i="2" s="1"/>
  <c r="AB983" i="2"/>
  <c r="AF983" i="2"/>
  <c r="AG983" i="2"/>
  <c r="AH983" i="2"/>
  <c r="AK983" i="2"/>
  <c r="AJ983" i="2"/>
  <c r="AI983" i="2"/>
  <c r="AP983" i="2" s="1"/>
  <c r="AJ1031" i="2"/>
  <c r="AI1031" i="2"/>
  <c r="AP1031" i="2" s="1"/>
  <c r="AH1031" i="2"/>
  <c r="AF1031" i="2"/>
  <c r="AG1031" i="2"/>
  <c r="AK1031" i="2"/>
  <c r="AF763" i="2"/>
  <c r="AH763" i="2" s="1"/>
  <c r="AJ763" i="2" s="1"/>
  <c r="AA763" i="2" s="1"/>
  <c r="AG763" i="2"/>
  <c r="AI763" i="2"/>
  <c r="AP763" i="2" s="1"/>
  <c r="AK763" i="2"/>
  <c r="AC694" i="2"/>
  <c r="AD694" i="2" s="1"/>
  <c r="AB694" i="2"/>
  <c r="W694" i="2"/>
  <c r="G694" i="2" s="1"/>
  <c r="V694" i="2"/>
  <c r="Y694" i="2" s="1"/>
  <c r="AO694" i="2" s="1"/>
  <c r="X694" i="2"/>
  <c r="AF694" i="2"/>
  <c r="AG694" i="2"/>
  <c r="AK694" i="2"/>
  <c r="AJ694" i="2"/>
  <c r="AH694" i="2"/>
  <c r="AI694" i="2"/>
  <c r="AP694" i="2" s="1"/>
  <c r="X896" i="2"/>
  <c r="W896" i="2"/>
  <c r="G896" i="2" s="1"/>
  <c r="V896" i="2"/>
  <c r="Y896" i="2" s="1"/>
  <c r="AO896" i="2" s="1"/>
  <c r="AK896" i="2"/>
  <c r="AF896" i="2"/>
  <c r="AJ896" i="2"/>
  <c r="AH896" i="2"/>
  <c r="AG896" i="2"/>
  <c r="AI896" i="2"/>
  <c r="AP896" i="2" s="1"/>
  <c r="W891" i="2"/>
  <c r="G891" i="2" s="1"/>
  <c r="V891" i="2"/>
  <c r="Y891" i="2" s="1"/>
  <c r="AO891" i="2" s="1"/>
  <c r="X891" i="2"/>
  <c r="V659" i="2"/>
  <c r="Y659" i="2" s="1"/>
  <c r="X659" i="2"/>
  <c r="X874" i="2"/>
  <c r="W874" i="2"/>
  <c r="G874" i="2" s="1"/>
  <c r="V874" i="2"/>
  <c r="Y874" i="2" s="1"/>
  <c r="AO874" i="2" s="1"/>
  <c r="AC833" i="2"/>
  <c r="AD833" i="2" s="1"/>
  <c r="AB833" i="2"/>
  <c r="AF833" i="2"/>
  <c r="AK833" i="2"/>
  <c r="AH833" i="2"/>
  <c r="AJ833" i="2" s="1"/>
  <c r="AG833" i="2"/>
  <c r="AI833" i="2"/>
  <c r="AP833" i="2" s="1"/>
  <c r="AI541" i="2"/>
  <c r="AP541" i="2" s="1"/>
  <c r="AJ541" i="2"/>
  <c r="AA541" i="2" s="1"/>
  <c r="AH541" i="2"/>
  <c r="AK541" i="2"/>
  <c r="AF541" i="2"/>
  <c r="AG541" i="2"/>
  <c r="X802" i="2"/>
  <c r="W802" i="2"/>
  <c r="G802" i="2" s="1"/>
  <c r="V802" i="2"/>
  <c r="Y802" i="2" s="1"/>
  <c r="AO802" i="2" s="1"/>
  <c r="V761" i="2"/>
  <c r="Y761" i="2" s="1"/>
  <c r="AO761" i="2" s="1"/>
  <c r="W761" i="2"/>
  <c r="G761" i="2" s="1"/>
  <c r="X761" i="2"/>
  <c r="AJ761" i="2"/>
  <c r="AA761" i="2" s="1"/>
  <c r="AF761" i="2"/>
  <c r="AH761" i="2" s="1"/>
  <c r="AI761" i="2"/>
  <c r="AP761" i="2" s="1"/>
  <c r="AG761" i="2"/>
  <c r="AK761" i="2"/>
  <c r="W671" i="2"/>
  <c r="G671" i="2" s="1"/>
  <c r="V671" i="2"/>
  <c r="Y671" i="2" s="1"/>
  <c r="AO671" i="2" s="1"/>
  <c r="X671" i="2"/>
  <c r="AG671" i="2"/>
  <c r="AK671" i="2"/>
  <c r="AI671" i="2"/>
  <c r="AP671" i="2" s="1"/>
  <c r="AF671" i="2"/>
  <c r="AH671" i="2" s="1"/>
  <c r="AJ671" i="2" s="1"/>
  <c r="AF780" i="2"/>
  <c r="AH780" i="2" s="1"/>
  <c r="AG780" i="2"/>
  <c r="AK780" i="2"/>
  <c r="AI780" i="2"/>
  <c r="AP780" i="2" s="1"/>
  <c r="AJ780" i="2"/>
  <c r="AA780" i="2" s="1"/>
  <c r="V886" i="2"/>
  <c r="Y886" i="2" s="1"/>
  <c r="AO886" i="2" s="1"/>
  <c r="W886" i="2"/>
  <c r="G886" i="2" s="1"/>
  <c r="X886" i="2"/>
  <c r="AK686" i="2"/>
  <c r="AI686" i="2"/>
  <c r="AP686" i="2" s="1"/>
  <c r="AF686" i="2"/>
  <c r="AH686" i="2" s="1"/>
  <c r="AJ686" i="2" s="1"/>
  <c r="AG686" i="2"/>
  <c r="AB686" i="2"/>
  <c r="AC686" i="2"/>
  <c r="AD686" i="2" s="1"/>
  <c r="AC818" i="2"/>
  <c r="AD818" i="2" s="1"/>
  <c r="AB818" i="2"/>
  <c r="W777" i="2"/>
  <c r="G777" i="2" s="1"/>
  <c r="X777" i="2"/>
  <c r="V777" i="2"/>
  <c r="Y777" i="2" s="1"/>
  <c r="AO777" i="2" s="1"/>
  <c r="AK687" i="2"/>
  <c r="AI687" i="2"/>
  <c r="AP687" i="2" s="1"/>
  <c r="AF687" i="2"/>
  <c r="AH687" i="2" s="1"/>
  <c r="AG687" i="2"/>
  <c r="AJ687" i="2"/>
  <c r="AA687" i="2" s="1"/>
  <c r="AI860" i="2"/>
  <c r="AP860" i="2" s="1"/>
  <c r="AG860" i="2"/>
  <c r="AF860" i="2"/>
  <c r="AK860" i="2"/>
  <c r="AJ860" i="2"/>
  <c r="AH860" i="2"/>
  <c r="W966" i="2"/>
  <c r="G966" i="2" s="1"/>
  <c r="V966" i="2"/>
  <c r="Y966" i="2" s="1"/>
  <c r="AO966" i="2" s="1"/>
  <c r="X966" i="2"/>
  <c r="AC966" i="2"/>
  <c r="AD966" i="2" s="1"/>
  <c r="AB966" i="2"/>
  <c r="AK966" i="2"/>
  <c r="AJ966" i="2"/>
  <c r="AH966" i="2"/>
  <c r="AG966" i="2"/>
  <c r="AF966" i="2"/>
  <c r="AI966" i="2"/>
  <c r="AP966" i="2" s="1"/>
  <c r="AG717" i="2"/>
  <c r="AK717" i="2"/>
  <c r="AF717" i="2"/>
  <c r="AH717" i="2" s="1"/>
  <c r="AI717" i="2"/>
  <c r="AP717" i="2" s="1"/>
  <c r="AJ717" i="2"/>
  <c r="AA717" i="2" s="1"/>
  <c r="W717" i="2"/>
  <c r="G717" i="2" s="1"/>
  <c r="X717" i="2"/>
  <c r="V717" i="2"/>
  <c r="Y717" i="2" s="1"/>
  <c r="AO717" i="2" s="1"/>
  <c r="AC882" i="2"/>
  <c r="AD882" i="2" s="1"/>
  <c r="AB882" i="2"/>
  <c r="AB841" i="2"/>
  <c r="AC841" i="2"/>
  <c r="AD841" i="2" s="1"/>
  <c r="AC774" i="2"/>
  <c r="AD774" i="2" s="1"/>
  <c r="AB774" i="2"/>
  <c r="W774" i="2"/>
  <c r="G774" i="2" s="1"/>
  <c r="X774" i="2"/>
  <c r="V774" i="2"/>
  <c r="Y774" i="2" s="1"/>
  <c r="AO774" i="2" s="1"/>
  <c r="AB760" i="2"/>
  <c r="AC760" i="2"/>
  <c r="AD760" i="2" s="1"/>
  <c r="AK915" i="2"/>
  <c r="AJ915" i="2"/>
  <c r="AG915" i="2"/>
  <c r="AF915" i="2"/>
  <c r="AI915" i="2"/>
  <c r="AP915" i="2" s="1"/>
  <c r="AH915" i="2"/>
  <c r="V1002" i="2"/>
  <c r="Y1002" i="2" s="1"/>
  <c r="AO1002" i="2" s="1"/>
  <c r="W1002" i="2"/>
  <c r="G1002" i="2" s="1"/>
  <c r="T1002" i="2" s="1"/>
  <c r="X1002" i="2"/>
  <c r="AB1002" i="2"/>
  <c r="AC1002" i="2"/>
  <c r="AD1002" i="2" s="1"/>
  <c r="AH1002" i="2"/>
  <c r="AK1002" i="2"/>
  <c r="AF1002" i="2"/>
  <c r="AG1002" i="2"/>
  <c r="AJ1002" i="2"/>
  <c r="AI1002" i="2"/>
  <c r="AP1002" i="2" s="1"/>
  <c r="V592" i="2"/>
  <c r="Y592" i="2" s="1"/>
  <c r="X592" i="2"/>
  <c r="X718" i="2"/>
  <c r="V718" i="2"/>
  <c r="Y718" i="2" s="1"/>
  <c r="AO718" i="2" s="1"/>
  <c r="W718" i="2"/>
  <c r="G718" i="2" s="1"/>
  <c r="AF718" i="2"/>
  <c r="AH718" i="2" s="1"/>
  <c r="AG718" i="2"/>
  <c r="AI718" i="2"/>
  <c r="AP718" i="2" s="1"/>
  <c r="AK718" i="2"/>
  <c r="AJ718" i="2"/>
  <c r="X542" i="2"/>
  <c r="V542" i="2"/>
  <c r="Y542" i="2" s="1"/>
  <c r="AH670" i="2"/>
  <c r="AG670" i="2"/>
  <c r="AF670" i="2"/>
  <c r="AK670" i="2"/>
  <c r="AI670" i="2"/>
  <c r="AP670" i="2" s="1"/>
  <c r="AJ670" i="2"/>
  <c r="W885" i="2"/>
  <c r="G885" i="2" s="1"/>
  <c r="X885" i="2"/>
  <c r="V885" i="2"/>
  <c r="Y885" i="2" s="1"/>
  <c r="AO885" i="2" s="1"/>
  <c r="W819" i="2"/>
  <c r="G819" i="2" s="1"/>
  <c r="X819" i="2"/>
  <c r="V819" i="2"/>
  <c r="Y819" i="2" s="1"/>
  <c r="AO819" i="2" s="1"/>
  <c r="AG928" i="2"/>
  <c r="AK928" i="2"/>
  <c r="AI928" i="2"/>
  <c r="AP928" i="2" s="1"/>
  <c r="AF928" i="2"/>
  <c r="AH928" i="2"/>
  <c r="AJ928" i="2"/>
  <c r="W928" i="2"/>
  <c r="G928" i="2" s="1"/>
  <c r="V928" i="2"/>
  <c r="Y928" i="2" s="1"/>
  <c r="AO928" i="2" s="1"/>
  <c r="X928" i="2"/>
  <c r="AC1034" i="2"/>
  <c r="AD1034" i="2" s="1"/>
  <c r="AB1034" i="2"/>
  <c r="AF1034" i="2"/>
  <c r="AG1034" i="2"/>
  <c r="AH1034" i="2"/>
  <c r="AI1034" i="2"/>
  <c r="AP1034" i="2" s="1"/>
  <c r="AK1034" i="2"/>
  <c r="AJ1034" i="2"/>
  <c r="AK993" i="2"/>
  <c r="AH993" i="2"/>
  <c r="AI993" i="2"/>
  <c r="AP993" i="2" s="1"/>
  <c r="AF993" i="2"/>
  <c r="AJ993" i="2"/>
  <c r="AG993" i="2"/>
  <c r="W993" i="2"/>
  <c r="G993" i="2" s="1"/>
  <c r="V993" i="2"/>
  <c r="Y993" i="2" s="1"/>
  <c r="AO993" i="2" s="1"/>
  <c r="X993" i="2"/>
  <c r="AB935" i="2"/>
  <c r="AC935" i="2"/>
  <c r="AD935" i="2" s="1"/>
  <c r="AB1022" i="2"/>
  <c r="AC1022" i="2"/>
  <c r="AD1022" i="2" s="1"/>
  <c r="AK811" i="2"/>
  <c r="AH811" i="2"/>
  <c r="AF811" i="2"/>
  <c r="AJ811" i="2"/>
  <c r="AG811" i="2"/>
  <c r="AI811" i="2"/>
  <c r="AP811" i="2" s="1"/>
  <c r="V811" i="2"/>
  <c r="Y811" i="2" s="1"/>
  <c r="AO811" i="2" s="1"/>
  <c r="W811" i="2"/>
  <c r="G811" i="2" s="1"/>
  <c r="X811" i="2"/>
  <c r="V1051" i="2"/>
  <c r="Y1051" i="2" s="1"/>
  <c r="AO1051" i="2" s="1"/>
  <c r="W1051" i="2"/>
  <c r="G1051" i="2" s="1"/>
  <c r="T1051" i="2" s="1"/>
  <c r="X1051" i="2"/>
  <c r="AK1051" i="2"/>
  <c r="AG1051" i="2"/>
  <c r="AI1051" i="2"/>
  <c r="AP1051" i="2" s="1"/>
  <c r="AJ1051" i="2"/>
  <c r="AF1051" i="2"/>
  <c r="AH1051" i="2"/>
  <c r="AK703" i="2"/>
  <c r="AI703" i="2"/>
  <c r="AP703" i="2" s="1"/>
  <c r="AF703" i="2"/>
  <c r="AG703" i="2"/>
  <c r="AJ703" i="2"/>
  <c r="AH703" i="2"/>
  <c r="AC703" i="2"/>
  <c r="AD703" i="2" s="1"/>
  <c r="AB703" i="2"/>
  <c r="W918" i="2"/>
  <c r="G918" i="2" s="1"/>
  <c r="V918" i="2"/>
  <c r="Y918" i="2" s="1"/>
  <c r="AO918" i="2" s="1"/>
  <c r="X918" i="2"/>
  <c r="V587" i="2"/>
  <c r="Y587" i="2" s="1"/>
  <c r="AO587" i="2" s="1"/>
  <c r="X587" i="2"/>
  <c r="W587" i="2"/>
  <c r="G587" i="2" s="1"/>
  <c r="AB1000" i="2"/>
  <c r="AC1000" i="2"/>
  <c r="AD1000" i="2" s="1"/>
  <c r="AC1045" i="2"/>
  <c r="AD1045" i="2" s="1"/>
  <c r="AB1045" i="2"/>
  <c r="X1045" i="2"/>
  <c r="W1045" i="2"/>
  <c r="G1045" i="2" s="1"/>
  <c r="T1045" i="2" s="1"/>
  <c r="V1045" i="2"/>
  <c r="Y1045" i="2" s="1"/>
  <c r="AO1045" i="2" s="1"/>
  <c r="AI1045" i="2"/>
  <c r="AP1045" i="2" s="1"/>
  <c r="AG1045" i="2"/>
  <c r="AJ1045" i="2"/>
  <c r="AH1045" i="2"/>
  <c r="AF1045" i="2"/>
  <c r="AK1045" i="2"/>
  <c r="AC975" i="2"/>
  <c r="AD975" i="2" s="1"/>
  <c r="AB975" i="2"/>
  <c r="V975" i="2"/>
  <c r="Y975" i="2" s="1"/>
  <c r="AO975" i="2" s="1"/>
  <c r="W975" i="2"/>
  <c r="G975" i="2" s="1"/>
  <c r="X975" i="2"/>
  <c r="AF1023" i="2"/>
  <c r="AH1023" i="2"/>
  <c r="AJ1023" i="2"/>
  <c r="AK1023" i="2"/>
  <c r="AI1023" i="2"/>
  <c r="AP1023" i="2" s="1"/>
  <c r="AG1023" i="2"/>
  <c r="AC1023" i="2"/>
  <c r="AD1023" i="2" s="1"/>
  <c r="AB1023" i="2"/>
  <c r="X1023" i="2"/>
  <c r="W1023" i="2"/>
  <c r="G1023" i="2" s="1"/>
  <c r="T1023" i="2" s="1"/>
  <c r="V1023" i="2"/>
  <c r="Y1023" i="2" s="1"/>
  <c r="AO1023" i="2" s="1"/>
  <c r="AF550" i="2"/>
  <c r="AH550" i="2" s="1"/>
  <c r="AJ550" i="2"/>
  <c r="AA550" i="2" s="1"/>
  <c r="AI550" i="2"/>
  <c r="AP550" i="2" s="1"/>
  <c r="AK550" i="2"/>
  <c r="AG550" i="2"/>
  <c r="AC997" i="2"/>
  <c r="AD997" i="2" s="1"/>
  <c r="AB997" i="2"/>
  <c r="AJ997" i="2"/>
  <c r="AG997" i="2"/>
  <c r="AF997" i="2"/>
  <c r="AI997" i="2"/>
  <c r="AP997" i="2" s="1"/>
  <c r="AH997" i="2"/>
  <c r="AK997" i="2"/>
  <c r="AC931" i="2"/>
  <c r="AD931" i="2" s="1"/>
  <c r="AB931" i="2"/>
  <c r="X1040" i="2"/>
  <c r="W1040" i="2"/>
  <c r="G1040" i="2" s="1"/>
  <c r="T1040" i="2" s="1"/>
  <c r="V1040" i="2"/>
  <c r="Y1040" i="2" s="1"/>
  <c r="AO1040" i="2" s="1"/>
  <c r="AF1040" i="2"/>
  <c r="AK1040" i="2"/>
  <c r="AI1040" i="2"/>
  <c r="AP1040" i="2" s="1"/>
  <c r="AH1040" i="2"/>
  <c r="AJ1040" i="2"/>
  <c r="AG1040" i="2"/>
  <c r="AC1040" i="2"/>
  <c r="AD1040" i="2" s="1"/>
  <c r="AB1040" i="2"/>
  <c r="AF593" i="2"/>
  <c r="AH593" i="2" s="1"/>
  <c r="AJ593" i="2" s="1"/>
  <c r="AA593" i="2" s="1"/>
  <c r="AK593" i="2"/>
  <c r="AG593" i="2"/>
  <c r="AI593" i="2"/>
  <c r="AP593" i="2" s="1"/>
  <c r="W593" i="2"/>
  <c r="G593" i="2" s="1"/>
  <c r="V593" i="2"/>
  <c r="Y593" i="2" s="1"/>
  <c r="AO593" i="2" s="1"/>
  <c r="X593" i="2"/>
  <c r="V682" i="2"/>
  <c r="Y682" i="2" s="1"/>
  <c r="AO682" i="2" s="1"/>
  <c r="W682" i="2"/>
  <c r="G682" i="2" s="1"/>
  <c r="X682" i="2"/>
  <c r="AH682" i="2"/>
  <c r="AJ682" i="2" s="1"/>
  <c r="AI682" i="2"/>
  <c r="AP682" i="2" s="1"/>
  <c r="AF682" i="2"/>
  <c r="AG682" i="2"/>
  <c r="AK682" i="2"/>
  <c r="AK750" i="2"/>
  <c r="AJ750" i="2"/>
  <c r="AA750" i="2" s="1"/>
  <c r="AH750" i="2"/>
  <c r="AF750" i="2"/>
  <c r="AG750" i="2"/>
  <c r="AI750" i="2"/>
  <c r="AP750" i="2" s="1"/>
  <c r="W750" i="2"/>
  <c r="G750" i="2" s="1"/>
  <c r="X750" i="2"/>
  <c r="V750" i="2"/>
  <c r="Y750" i="2" s="1"/>
  <c r="AO750" i="2" s="1"/>
  <c r="AG702" i="2"/>
  <c r="AI702" i="2"/>
  <c r="AP702" i="2" s="1"/>
  <c r="AJ702" i="2"/>
  <c r="AA702" i="2" s="1"/>
  <c r="AK702" i="2"/>
  <c r="AF702" i="2"/>
  <c r="AH702" i="2" s="1"/>
  <c r="V702" i="2"/>
  <c r="Y702" i="2" s="1"/>
  <c r="AO702" i="2" s="1"/>
  <c r="W702" i="2"/>
  <c r="G702" i="2" s="1"/>
  <c r="X702" i="2"/>
  <c r="AB676" i="2"/>
  <c r="AC676" i="2"/>
  <c r="AD676" i="2" s="1"/>
  <c r="AF917" i="2"/>
  <c r="AJ917" i="2"/>
  <c r="AK917" i="2"/>
  <c r="AI917" i="2"/>
  <c r="AP917" i="2" s="1"/>
  <c r="AG917" i="2"/>
  <c r="AH917" i="2"/>
  <c r="AB960" i="2"/>
  <c r="AC960" i="2"/>
  <c r="AD960" i="2" s="1"/>
  <c r="V960" i="2"/>
  <c r="Y960" i="2" s="1"/>
  <c r="AO960" i="2" s="1"/>
  <c r="W960" i="2"/>
  <c r="G960" i="2" s="1"/>
  <c r="X960" i="2"/>
  <c r="AJ960" i="2"/>
  <c r="AH960" i="2"/>
  <c r="AI960" i="2"/>
  <c r="AP960" i="2" s="1"/>
  <c r="AG960" i="2"/>
  <c r="AF960" i="2"/>
  <c r="AK960" i="2"/>
  <c r="AC1005" i="2"/>
  <c r="AD1005" i="2" s="1"/>
  <c r="AB1005" i="2"/>
  <c r="AI967" i="2"/>
  <c r="AP967" i="2" s="1"/>
  <c r="AJ967" i="2"/>
  <c r="AK967" i="2"/>
  <c r="AH967" i="2"/>
  <c r="AF967" i="2"/>
  <c r="AG967" i="2"/>
  <c r="AB967" i="2"/>
  <c r="AC967" i="2"/>
  <c r="AD967" i="2" s="1"/>
  <c r="AJ1025" i="2"/>
  <c r="AH1025" i="2"/>
  <c r="AI1025" i="2"/>
  <c r="AP1025" i="2" s="1"/>
  <c r="AK1025" i="2"/>
  <c r="AG1025" i="2"/>
  <c r="AF1025" i="2"/>
  <c r="V875" i="2"/>
  <c r="Y875" i="2" s="1"/>
  <c r="AO875" i="2" s="1"/>
  <c r="W875" i="2"/>
  <c r="G875" i="2" s="1"/>
  <c r="X875" i="2"/>
  <c r="AF697" i="2"/>
  <c r="AH697" i="2" s="1"/>
  <c r="AI697" i="2"/>
  <c r="AP697" i="2" s="1"/>
  <c r="AJ697" i="2"/>
  <c r="AK697" i="2"/>
  <c r="AG697" i="2"/>
  <c r="W697" i="2"/>
  <c r="G697" i="2" s="1"/>
  <c r="X697" i="2"/>
  <c r="V697" i="2"/>
  <c r="Y697" i="2" s="1"/>
  <c r="AO697" i="2" s="1"/>
  <c r="AB822" i="2"/>
  <c r="AC822" i="2"/>
  <c r="AD822" i="2" s="1"/>
  <c r="V822" i="2"/>
  <c r="Y822" i="2" s="1"/>
  <c r="AO822" i="2" s="1"/>
  <c r="W822" i="2"/>
  <c r="G822" i="2" s="1"/>
  <c r="X822" i="2"/>
  <c r="AB1012" i="2"/>
  <c r="AC1012" i="2"/>
  <c r="AD1012" i="2" s="1"/>
  <c r="V1012" i="2"/>
  <c r="Y1012" i="2" s="1"/>
  <c r="AO1012" i="2" s="1"/>
  <c r="W1012" i="2"/>
  <c r="G1012" i="2" s="1"/>
  <c r="T1012" i="2" s="1"/>
  <c r="X1012" i="2"/>
  <c r="AI1012" i="2"/>
  <c r="AP1012" i="2" s="1"/>
  <c r="AJ1012" i="2"/>
  <c r="AF1012" i="2"/>
  <c r="AK1012" i="2"/>
  <c r="AG1012" i="2"/>
  <c r="AH1012" i="2"/>
  <c r="X292" i="2"/>
  <c r="V292" i="2"/>
  <c r="Y292" i="2" s="1"/>
  <c r="AC137" i="2"/>
  <c r="AD137" i="2" s="1"/>
  <c r="AB137" i="2"/>
  <c r="AG137" i="2"/>
  <c r="AI137" i="2"/>
  <c r="AP137" i="2" s="1"/>
  <c r="AK137" i="2"/>
  <c r="AF137" i="2"/>
  <c r="AH137" i="2" s="1"/>
  <c r="AJ137" i="2" s="1"/>
  <c r="V9" i="2"/>
  <c r="Y9" i="2" s="1"/>
  <c r="X9" i="2"/>
  <c r="X363" i="2"/>
  <c r="V363" i="2"/>
  <c r="Y363" i="2" s="1"/>
  <c r="X116" i="2"/>
  <c r="V116" i="2"/>
  <c r="AJ901" i="2"/>
  <c r="AF901" i="2"/>
  <c r="AI901" i="2"/>
  <c r="AP901" i="2" s="1"/>
  <c r="AK901" i="2"/>
  <c r="AG901" i="2"/>
  <c r="AH901" i="2"/>
  <c r="AB901" i="2"/>
  <c r="AC901" i="2"/>
  <c r="AD901" i="2" s="1"/>
  <c r="AB835" i="2"/>
  <c r="AC835" i="2"/>
  <c r="AD835" i="2" s="1"/>
  <c r="AI835" i="2"/>
  <c r="AP835" i="2" s="1"/>
  <c r="AF835" i="2"/>
  <c r="AH835" i="2" s="1"/>
  <c r="AG835" i="2"/>
  <c r="AK835" i="2"/>
  <c r="AJ835" i="2"/>
  <c r="AB944" i="2"/>
  <c r="AC944" i="2"/>
  <c r="AD944" i="2" s="1"/>
  <c r="AF1050" i="2"/>
  <c r="AK1050" i="2"/>
  <c r="AI1050" i="2"/>
  <c r="AP1050" i="2" s="1"/>
  <c r="AJ1050" i="2"/>
  <c r="AG1050" i="2"/>
  <c r="AH1050" i="2"/>
  <c r="V1050" i="2"/>
  <c r="Y1050" i="2" s="1"/>
  <c r="AO1050" i="2" s="1"/>
  <c r="W1050" i="2"/>
  <c r="G1050" i="2" s="1"/>
  <c r="T1050" i="2" s="1"/>
  <c r="X1050" i="2"/>
  <c r="AB1050" i="2"/>
  <c r="AC1050" i="2"/>
  <c r="AD1050" i="2" s="1"/>
  <c r="AH951" i="2"/>
  <c r="AJ951" i="2"/>
  <c r="AI951" i="2"/>
  <c r="AP951" i="2" s="1"/>
  <c r="AK951" i="2"/>
  <c r="AG951" i="2"/>
  <c r="AF951" i="2"/>
  <c r="AJ1060" i="2"/>
  <c r="AG1060" i="2"/>
  <c r="AK1060" i="2"/>
  <c r="AI1060" i="2"/>
  <c r="AP1060" i="2" s="1"/>
  <c r="AF1060" i="2"/>
  <c r="AH1060" i="2"/>
  <c r="W1060" i="2"/>
  <c r="G1060" i="2" s="1"/>
  <c r="T1060" i="2" s="1"/>
  <c r="X1060" i="2"/>
  <c r="V1060" i="2"/>
  <c r="Y1060" i="2" s="1"/>
  <c r="AO1060" i="2" s="1"/>
  <c r="AB1060" i="2"/>
  <c r="AC1060" i="2"/>
  <c r="AD1060" i="2" s="1"/>
  <c r="V559" i="2"/>
  <c r="Y559" i="2" s="1"/>
  <c r="X559" i="2"/>
  <c r="W559" i="2"/>
  <c r="G559" i="2" s="1"/>
  <c r="W606" i="2"/>
  <c r="G606" i="2" s="1"/>
  <c r="X606" i="2"/>
  <c r="V606" i="2"/>
  <c r="Y606" i="2" s="1"/>
  <c r="AO606" i="2" s="1"/>
  <c r="AB987" i="2"/>
  <c r="AC987" i="2"/>
  <c r="AD987" i="2" s="1"/>
  <c r="X755" i="2"/>
  <c r="W755" i="2"/>
  <c r="G755" i="2" s="1"/>
  <c r="V755" i="2"/>
  <c r="Y755" i="2" s="1"/>
  <c r="AO755" i="2" s="1"/>
  <c r="AK755" i="2"/>
  <c r="AG755" i="2"/>
  <c r="AH755" i="2"/>
  <c r="AJ755" i="2" s="1"/>
  <c r="AF755" i="2"/>
  <c r="AI755" i="2"/>
  <c r="AP755" i="2" s="1"/>
  <c r="AC755" i="2"/>
  <c r="AD755" i="2" s="1"/>
  <c r="AB755" i="2"/>
  <c r="AK864" i="2"/>
  <c r="AH864" i="2"/>
  <c r="AJ864" i="2" s="1"/>
  <c r="AF864" i="2"/>
  <c r="AG864" i="2"/>
  <c r="AI864" i="2"/>
  <c r="AP864" i="2" s="1"/>
  <c r="AB929" i="2"/>
  <c r="AC929" i="2"/>
  <c r="AD929" i="2" s="1"/>
  <c r="AB871" i="2"/>
  <c r="AC871" i="2"/>
  <c r="AD871" i="2" s="1"/>
  <c r="AG894" i="2"/>
  <c r="AF894" i="2"/>
  <c r="AK894" i="2"/>
  <c r="AH894" i="2"/>
  <c r="AJ894" i="2"/>
  <c r="AI894" i="2"/>
  <c r="AP894" i="2" s="1"/>
  <c r="AB1048" i="2"/>
  <c r="AC1048" i="2"/>
  <c r="AD1048" i="2" s="1"/>
  <c r="AC601" i="2"/>
  <c r="AD601" i="2" s="1"/>
  <c r="AB601" i="2"/>
  <c r="AC690" i="2"/>
  <c r="AD690" i="2" s="1"/>
  <c r="AB690" i="2"/>
  <c r="AK690" i="2"/>
  <c r="AJ690" i="2"/>
  <c r="AI690" i="2"/>
  <c r="AP690" i="2" s="1"/>
  <c r="AG690" i="2"/>
  <c r="AF690" i="2"/>
  <c r="AH690" i="2" s="1"/>
  <c r="AC740" i="2"/>
  <c r="AD740" i="2" s="1"/>
  <c r="AB740" i="2"/>
  <c r="W740" i="2"/>
  <c r="G740" i="2" s="1"/>
  <c r="V740" i="2"/>
  <c r="Y740" i="2" s="1"/>
  <c r="AO740" i="2" s="1"/>
  <c r="X740" i="2"/>
  <c r="AI740" i="2"/>
  <c r="AP740" i="2" s="1"/>
  <c r="AG740" i="2"/>
  <c r="AK740" i="2"/>
  <c r="AJ740" i="2"/>
  <c r="AF740" i="2"/>
  <c r="AH740" i="2" s="1"/>
  <c r="AC854" i="2"/>
  <c r="AD854" i="2" s="1"/>
  <c r="AB854" i="2"/>
  <c r="AI854" i="2"/>
  <c r="AP854" i="2" s="1"/>
  <c r="AJ854" i="2"/>
  <c r="AH854" i="2"/>
  <c r="AG854" i="2"/>
  <c r="AF854" i="2"/>
  <c r="AK854" i="2"/>
  <c r="AK1015" i="2"/>
  <c r="AH1015" i="2"/>
  <c r="AF1015" i="2"/>
  <c r="AI1015" i="2"/>
  <c r="AP1015" i="2" s="1"/>
  <c r="AG1015" i="2"/>
  <c r="AJ1015" i="2"/>
  <c r="AB1015" i="2"/>
  <c r="AC1015" i="2"/>
  <c r="AD1015" i="2" s="1"/>
  <c r="X936" i="2"/>
  <c r="W936" i="2"/>
  <c r="G936" i="2" s="1"/>
  <c r="V936" i="2"/>
  <c r="Y936" i="2" s="1"/>
  <c r="AO936" i="2" s="1"/>
  <c r="AB1042" i="2"/>
  <c r="AC1042" i="2"/>
  <c r="AD1042" i="2" s="1"/>
  <c r="X1042" i="2"/>
  <c r="W1042" i="2"/>
  <c r="G1042" i="2" s="1"/>
  <c r="T1042" i="2" s="1"/>
  <c r="V1042" i="2"/>
  <c r="Y1042" i="2" s="1"/>
  <c r="AO1042" i="2" s="1"/>
  <c r="AG1001" i="2"/>
  <c r="AF1001" i="2"/>
  <c r="AJ1001" i="2"/>
  <c r="AH1001" i="2"/>
  <c r="AK1001" i="2"/>
  <c r="AI1001" i="2"/>
  <c r="AP1001" i="2" s="1"/>
  <c r="AF911" i="2"/>
  <c r="AG911" i="2"/>
  <c r="AJ911" i="2"/>
  <c r="AH911" i="2"/>
  <c r="AI911" i="2"/>
  <c r="AP911" i="2" s="1"/>
  <c r="AK911" i="2"/>
  <c r="V911" i="2"/>
  <c r="Y911" i="2" s="1"/>
  <c r="AO911" i="2" s="1"/>
  <c r="W911" i="2"/>
  <c r="G911" i="2" s="1"/>
  <c r="X911" i="2"/>
  <c r="AK1020" i="2"/>
  <c r="AG1020" i="2"/>
  <c r="AI1020" i="2"/>
  <c r="AP1020" i="2" s="1"/>
  <c r="AH1020" i="2"/>
  <c r="AF1020" i="2"/>
  <c r="AJ1020" i="2"/>
  <c r="W739" i="2"/>
  <c r="G739" i="2" s="1"/>
  <c r="V739" i="2"/>
  <c r="Y739" i="2" s="1"/>
  <c r="AO739" i="2" s="1"/>
  <c r="X739" i="2"/>
  <c r="AK739" i="2"/>
  <c r="AG739" i="2"/>
  <c r="AI739" i="2"/>
  <c r="AP739" i="2" s="1"/>
  <c r="AJ739" i="2"/>
  <c r="AF739" i="2"/>
  <c r="AH739" i="2" s="1"/>
  <c r="AC848" i="2"/>
  <c r="AD848" i="2" s="1"/>
  <c r="AB848" i="2"/>
  <c r="AF848" i="2"/>
  <c r="AJ848" i="2"/>
  <c r="AI848" i="2"/>
  <c r="AP848" i="2" s="1"/>
  <c r="AH848" i="2"/>
  <c r="AK848" i="2"/>
  <c r="AG848" i="2"/>
  <c r="AI954" i="2"/>
  <c r="AP954" i="2" s="1"/>
  <c r="AK954" i="2"/>
  <c r="AH954" i="2"/>
  <c r="AJ954" i="2"/>
  <c r="AG954" i="2"/>
  <c r="AF954" i="2"/>
  <c r="AB954" i="2"/>
  <c r="AC954" i="2"/>
  <c r="AD954" i="2" s="1"/>
  <c r="AB913" i="2"/>
  <c r="AC913" i="2"/>
  <c r="AD913" i="2" s="1"/>
  <c r="AJ913" i="2"/>
  <c r="AH913" i="2"/>
  <c r="AG913" i="2"/>
  <c r="AK913" i="2"/>
  <c r="AI913" i="2"/>
  <c r="AP913" i="2" s="1"/>
  <c r="AF913" i="2"/>
  <c r="V913" i="2"/>
  <c r="Y913" i="2" s="1"/>
  <c r="AO913" i="2" s="1"/>
  <c r="W913" i="2"/>
  <c r="G913" i="2" s="1"/>
  <c r="X913" i="2"/>
  <c r="W855" i="2"/>
  <c r="G855" i="2" s="1"/>
  <c r="X855" i="2"/>
  <c r="V855" i="2"/>
  <c r="Y855" i="2" s="1"/>
  <c r="AO855" i="2" s="1"/>
  <c r="AB855" i="2"/>
  <c r="AC855" i="2"/>
  <c r="AD855" i="2" s="1"/>
  <c r="AC964" i="2"/>
  <c r="AD964" i="2" s="1"/>
  <c r="AB964" i="2"/>
  <c r="X964" i="2"/>
  <c r="W964" i="2"/>
  <c r="G964" i="2" s="1"/>
  <c r="V964" i="2"/>
  <c r="Y964" i="2" s="1"/>
  <c r="AO964" i="2" s="1"/>
  <c r="AB1009" i="2"/>
  <c r="AC1009" i="2"/>
  <c r="AD1009" i="2" s="1"/>
  <c r="AB925" i="2"/>
  <c r="AC925" i="2"/>
  <c r="AD925" i="2" s="1"/>
  <c r="W925" i="2"/>
  <c r="G925" i="2" s="1"/>
  <c r="X925" i="2"/>
  <c r="V925" i="2"/>
  <c r="Y925" i="2" s="1"/>
  <c r="AO925" i="2" s="1"/>
  <c r="AG925" i="2"/>
  <c r="AF925" i="2"/>
  <c r="AK925" i="2"/>
  <c r="AJ925" i="2"/>
  <c r="AI925" i="2"/>
  <c r="AP925" i="2" s="1"/>
  <c r="AH925" i="2"/>
  <c r="X486" i="2"/>
  <c r="W486" i="2"/>
  <c r="G486" i="2" s="1"/>
  <c r="V486" i="2"/>
  <c r="Y486" i="2" s="1"/>
  <c r="AO486" i="2" s="1"/>
  <c r="X205" i="2"/>
  <c r="W205" i="2"/>
  <c r="G205" i="2" s="1"/>
  <c r="V205" i="2"/>
  <c r="Y205" i="2" s="1"/>
  <c r="AO205" i="2" s="1"/>
  <c r="V79" i="2"/>
  <c r="X79" i="2"/>
  <c r="V350" i="2"/>
  <c r="Y350" i="2" s="1"/>
  <c r="AO350" i="2" s="1"/>
  <c r="W350" i="2"/>
  <c r="G350" i="2" s="1"/>
  <c r="X350" i="2"/>
  <c r="V11" i="2"/>
  <c r="Y11" i="2" s="1"/>
  <c r="AO11" i="2" s="1"/>
  <c r="W11" i="2"/>
  <c r="G11" i="2" s="1"/>
  <c r="X11" i="2"/>
  <c r="AJ482" i="2"/>
  <c r="AA482" i="2" s="1"/>
  <c r="AK482" i="2"/>
  <c r="AF482" i="2"/>
  <c r="AI482" i="2"/>
  <c r="AP482" i="2" s="1"/>
  <c r="AG482" i="2"/>
  <c r="AH482" i="2"/>
  <c r="V435" i="2"/>
  <c r="Y435" i="2" s="1"/>
  <c r="X435" i="2"/>
  <c r="W435" i="2"/>
  <c r="G435" i="2" s="1"/>
  <c r="X191" i="2"/>
  <c r="V191" i="2"/>
  <c r="Y191" i="2" s="1"/>
  <c r="I191" i="2" s="1"/>
  <c r="AK103" i="2"/>
  <c r="AF103" i="2"/>
  <c r="AH103" i="2" s="1"/>
  <c r="AJ103" i="2" s="1"/>
  <c r="AA103" i="2" s="1"/>
  <c r="AI103" i="2"/>
  <c r="AP103" i="2" s="1"/>
  <c r="AG103" i="2"/>
  <c r="X243" i="2"/>
  <c r="W243" i="2"/>
  <c r="G243" i="2" s="1"/>
  <c r="V243" i="2"/>
  <c r="Y243" i="2" s="1"/>
  <c r="AO243" i="2" s="1"/>
  <c r="W316" i="2"/>
  <c r="G316" i="2" s="1"/>
  <c r="X316" i="2"/>
  <c r="V316" i="2"/>
  <c r="Y316" i="2" s="1"/>
  <c r="AO316" i="2" s="1"/>
  <c r="V213" i="2"/>
  <c r="Y213" i="2" s="1"/>
  <c r="AO213" i="2" s="1"/>
  <c r="W213" i="2"/>
  <c r="G213" i="2" s="1"/>
  <c r="X213" i="2"/>
  <c r="W494" i="2"/>
  <c r="G494" i="2" s="1"/>
  <c r="V494" i="2"/>
  <c r="Y494" i="2" s="1"/>
  <c r="AO494" i="2" s="1"/>
  <c r="X494" i="2"/>
  <c r="AB110" i="2"/>
  <c r="AC110" i="2"/>
  <c r="AD110" i="2" s="1"/>
  <c r="W110" i="2"/>
  <c r="G110" i="2" s="1"/>
  <c r="X110" i="2"/>
  <c r="V110" i="2"/>
  <c r="Y110" i="2" s="1"/>
  <c r="AO110" i="2" s="1"/>
  <c r="AJ469" i="2"/>
  <c r="AA469" i="2" s="1"/>
  <c r="AG469" i="2"/>
  <c r="AK469" i="2"/>
  <c r="AF469" i="2"/>
  <c r="AH469" i="2" s="1"/>
  <c r="AI469" i="2"/>
  <c r="AP469" i="2" s="1"/>
  <c r="V469" i="2"/>
  <c r="Y469" i="2" s="1"/>
  <c r="AO469" i="2" s="1"/>
  <c r="W469" i="2"/>
  <c r="G469" i="2" s="1"/>
  <c r="X469" i="2"/>
  <c r="AF280" i="2"/>
  <c r="AH280" i="2" s="1"/>
  <c r="AI280" i="2" s="1"/>
  <c r="AP280" i="2" s="1"/>
  <c r="AK280" i="2"/>
  <c r="AG280" i="2"/>
  <c r="AJ280" i="2"/>
  <c r="AA280" i="2" s="1"/>
  <c r="AF678" i="2"/>
  <c r="AH678" i="2" s="1"/>
  <c r="AG678" i="2"/>
  <c r="AI678" i="2"/>
  <c r="AP678" i="2" s="1"/>
  <c r="AK678" i="2"/>
  <c r="AJ678" i="2"/>
  <c r="AC678" i="2"/>
  <c r="AD678" i="2" s="1"/>
  <c r="AB678" i="2"/>
  <c r="AF604" i="2"/>
  <c r="AH604" i="2" s="1"/>
  <c r="AJ604" i="2"/>
  <c r="AA604" i="2" s="1"/>
  <c r="AG604" i="2"/>
  <c r="AI604" i="2"/>
  <c r="AP604" i="2" s="1"/>
  <c r="AK604" i="2"/>
  <c r="V604" i="2"/>
  <c r="Y604" i="2" s="1"/>
  <c r="AO604" i="2" s="1"/>
  <c r="W604" i="2"/>
  <c r="G604" i="2" s="1"/>
  <c r="X604" i="2"/>
  <c r="W730" i="2"/>
  <c r="G730" i="2" s="1"/>
  <c r="V730" i="2"/>
  <c r="Y730" i="2" s="1"/>
  <c r="AO730" i="2" s="1"/>
  <c r="X730" i="2"/>
  <c r="AC689" i="2"/>
  <c r="AD689" i="2" s="1"/>
  <c r="AB689" i="2"/>
  <c r="AJ887" i="2"/>
  <c r="AI887" i="2"/>
  <c r="AP887" i="2" s="1"/>
  <c r="AH887" i="2"/>
  <c r="AF887" i="2"/>
  <c r="AK887" i="2"/>
  <c r="AG887" i="2"/>
  <c r="AC887" i="2"/>
  <c r="AD887" i="2" s="1"/>
  <c r="AB887" i="2"/>
  <c r="W996" i="2"/>
  <c r="G996" i="2" s="1"/>
  <c r="V996" i="2"/>
  <c r="Y996" i="2" s="1"/>
  <c r="AO996" i="2" s="1"/>
  <c r="X996" i="2"/>
  <c r="AK996" i="2"/>
  <c r="AI996" i="2"/>
  <c r="AP996" i="2" s="1"/>
  <c r="AH996" i="2"/>
  <c r="AF996" i="2"/>
  <c r="AJ996" i="2"/>
  <c r="AG996" i="2"/>
  <c r="AB996" i="2"/>
  <c r="AC996" i="2"/>
  <c r="AD996" i="2" s="1"/>
  <c r="V1041" i="2"/>
  <c r="Y1041" i="2" s="1"/>
  <c r="AO1041" i="2" s="1"/>
  <c r="W1041" i="2"/>
  <c r="G1041" i="2" s="1"/>
  <c r="T1041" i="2" s="1"/>
  <c r="X1041" i="2"/>
  <c r="AF957" i="2"/>
  <c r="AH957" i="2"/>
  <c r="AK957" i="2"/>
  <c r="AG957" i="2"/>
  <c r="AJ957" i="2"/>
  <c r="AI957" i="2"/>
  <c r="AP957" i="2" s="1"/>
  <c r="AK757" i="2"/>
  <c r="AJ757" i="2"/>
  <c r="AF757" i="2"/>
  <c r="AH757" i="2" s="1"/>
  <c r="AG757" i="2"/>
  <c r="AI757" i="2"/>
  <c r="AP757" i="2" s="1"/>
  <c r="W757" i="2"/>
  <c r="G757" i="2" s="1"/>
  <c r="V757" i="2"/>
  <c r="Y757" i="2" s="1"/>
  <c r="AO757" i="2" s="1"/>
  <c r="X757" i="2"/>
  <c r="AG691" i="2"/>
  <c r="AF691" i="2"/>
  <c r="AH691" i="2" s="1"/>
  <c r="AI691" i="2"/>
  <c r="AP691" i="2" s="1"/>
  <c r="AK691" i="2"/>
  <c r="AJ691" i="2"/>
  <c r="AA691" i="2" s="1"/>
  <c r="W691" i="2"/>
  <c r="G691" i="2" s="1"/>
  <c r="V691" i="2"/>
  <c r="Y691" i="2" s="1"/>
  <c r="AO691" i="2" s="1"/>
  <c r="X691" i="2"/>
  <c r="AC800" i="2"/>
  <c r="AD800" i="2" s="1"/>
  <c r="AB800" i="2"/>
  <c r="V906" i="2"/>
  <c r="Y906" i="2" s="1"/>
  <c r="AO906" i="2" s="1"/>
  <c r="W906" i="2"/>
  <c r="G906" i="2" s="1"/>
  <c r="X906" i="2"/>
  <c r="AF906" i="2"/>
  <c r="AK906" i="2"/>
  <c r="AG906" i="2"/>
  <c r="AH906" i="2"/>
  <c r="AJ906" i="2"/>
  <c r="AI906" i="2"/>
  <c r="AP906" i="2" s="1"/>
  <c r="AG865" i="2"/>
  <c r="AI865" i="2"/>
  <c r="AP865" i="2" s="1"/>
  <c r="AK865" i="2"/>
  <c r="AJ865" i="2"/>
  <c r="AF865" i="2"/>
  <c r="AH865" i="2" s="1"/>
  <c r="AC865" i="2"/>
  <c r="AD865" i="2" s="1"/>
  <c r="AB865" i="2"/>
  <c r="W807" i="2"/>
  <c r="G807" i="2" s="1"/>
  <c r="V807" i="2"/>
  <c r="Y807" i="2" s="1"/>
  <c r="AO807" i="2" s="1"/>
  <c r="X807" i="2"/>
  <c r="AG807" i="2"/>
  <c r="AK807" i="2"/>
  <c r="AI807" i="2"/>
  <c r="AP807" i="2" s="1"/>
  <c r="AF807" i="2"/>
  <c r="AH807" i="2" s="1"/>
  <c r="AJ807" i="2" s="1"/>
  <c r="AK621" i="2"/>
  <c r="AG621" i="2"/>
  <c r="AF621" i="2"/>
  <c r="AH621" i="2" s="1"/>
  <c r="AJ621" i="2" s="1"/>
  <c r="AI621" i="2"/>
  <c r="AP621" i="2" s="1"/>
  <c r="AC621" i="2"/>
  <c r="AD621" i="2" s="1"/>
  <c r="AB621" i="2"/>
  <c r="AC834" i="2"/>
  <c r="AD834" i="2" s="1"/>
  <c r="AB834" i="2"/>
  <c r="W834" i="2"/>
  <c r="G834" i="2" s="1"/>
  <c r="X834" i="2"/>
  <c r="V834" i="2"/>
  <c r="Y834" i="2" s="1"/>
  <c r="AO834" i="2" s="1"/>
  <c r="V793" i="2"/>
  <c r="Y793" i="2" s="1"/>
  <c r="AO793" i="2" s="1"/>
  <c r="W793" i="2"/>
  <c r="G793" i="2" s="1"/>
  <c r="X793" i="2"/>
  <c r="AI793" i="2"/>
  <c r="AP793" i="2" s="1"/>
  <c r="AK793" i="2"/>
  <c r="AJ793" i="2"/>
  <c r="AA793" i="2" s="1"/>
  <c r="AG793" i="2"/>
  <c r="AF793" i="2"/>
  <c r="AH793" i="2" s="1"/>
  <c r="AJ831" i="2"/>
  <c r="AG831" i="2"/>
  <c r="AK831" i="2"/>
  <c r="AH831" i="2"/>
  <c r="AF831" i="2"/>
  <c r="AI831" i="2"/>
  <c r="AP831" i="2" s="1"/>
  <c r="V831" i="2"/>
  <c r="Y831" i="2" s="1"/>
  <c r="AO831" i="2" s="1"/>
  <c r="W831" i="2"/>
  <c r="G831" i="2" s="1"/>
  <c r="X831" i="2"/>
  <c r="AB940" i="2"/>
  <c r="AC940" i="2"/>
  <c r="AD940" i="2" s="1"/>
  <c r="AH940" i="2"/>
  <c r="AF940" i="2"/>
  <c r="AK940" i="2"/>
  <c r="AI940" i="2"/>
  <c r="AP940" i="2" s="1"/>
  <c r="AJ940" i="2"/>
  <c r="AG940" i="2"/>
  <c r="AC1046" i="2"/>
  <c r="AD1046" i="2" s="1"/>
  <c r="AB1046" i="2"/>
  <c r="AI1046" i="2"/>
  <c r="AP1046" i="2" s="1"/>
  <c r="AG1046" i="2"/>
  <c r="AJ1046" i="2"/>
  <c r="AK1046" i="2"/>
  <c r="AF1046" i="2"/>
  <c r="AH1046" i="2"/>
  <c r="W1046" i="2"/>
  <c r="G1046" i="2" s="1"/>
  <c r="T1046" i="2" s="1"/>
  <c r="V1046" i="2"/>
  <c r="Y1046" i="2" s="1"/>
  <c r="AO1046" i="2" s="1"/>
  <c r="X1046" i="2"/>
  <c r="V1054" i="2"/>
  <c r="Y1054" i="2" s="1"/>
  <c r="AO1054" i="2" s="1"/>
  <c r="W1054" i="2"/>
  <c r="G1054" i="2" s="1"/>
  <c r="T1054" i="2" s="1"/>
  <c r="X1054" i="2"/>
  <c r="AC1054" i="2"/>
  <c r="AD1054" i="2" s="1"/>
  <c r="AB1054" i="2"/>
  <c r="AF843" i="2"/>
  <c r="AH843" i="2" s="1"/>
  <c r="AI843" i="2"/>
  <c r="AP843" i="2" s="1"/>
  <c r="AG843" i="2"/>
  <c r="AK843" i="2"/>
  <c r="AJ843" i="2"/>
  <c r="AA843" i="2" s="1"/>
  <c r="W843" i="2"/>
  <c r="G843" i="2" s="1"/>
  <c r="V843" i="2"/>
  <c r="Y843" i="2" s="1"/>
  <c r="AO843" i="2" s="1"/>
  <c r="X843" i="2"/>
  <c r="V591" i="2"/>
  <c r="Y591" i="2" s="1"/>
  <c r="AO591" i="2" s="1"/>
  <c r="W591" i="2"/>
  <c r="G591" i="2" s="1"/>
  <c r="X591" i="2"/>
  <c r="AC806" i="2"/>
  <c r="AD806" i="2" s="1"/>
  <c r="AB806" i="2"/>
  <c r="W613" i="2"/>
  <c r="G613" i="2" s="1"/>
  <c r="X613" i="2"/>
  <c r="V613" i="2"/>
  <c r="Y613" i="2" s="1"/>
  <c r="AO613" i="2" s="1"/>
  <c r="AF710" i="2"/>
  <c r="AI710" i="2"/>
  <c r="AP710" i="2" s="1"/>
  <c r="AH710" i="2"/>
  <c r="AJ710" i="2"/>
  <c r="AA710" i="2" s="1"/>
  <c r="AG710" i="2"/>
  <c r="AK710" i="2"/>
  <c r="W710" i="2"/>
  <c r="G710" i="2" s="1"/>
  <c r="X710" i="2"/>
  <c r="V710" i="2"/>
  <c r="Y710" i="2" s="1"/>
  <c r="AO710" i="2" s="1"/>
  <c r="AC912" i="2"/>
  <c r="AD912" i="2" s="1"/>
  <c r="AB912" i="2"/>
  <c r="AH912" i="2"/>
  <c r="AK912" i="2"/>
  <c r="AJ912" i="2"/>
  <c r="AG912" i="2"/>
  <c r="AI912" i="2"/>
  <c r="AP912" i="2" s="1"/>
  <c r="AF912" i="2"/>
  <c r="X912" i="2"/>
  <c r="W912" i="2"/>
  <c r="G912" i="2" s="1"/>
  <c r="V912" i="2"/>
  <c r="Y912" i="2" s="1"/>
  <c r="AO912" i="2" s="1"/>
  <c r="AI977" i="2"/>
  <c r="AP977" i="2" s="1"/>
  <c r="AH977" i="2"/>
  <c r="AJ977" i="2"/>
  <c r="AK977" i="2"/>
  <c r="AG977" i="2"/>
  <c r="AF977" i="2"/>
  <c r="W919" i="2"/>
  <c r="G919" i="2" s="1"/>
  <c r="V919" i="2"/>
  <c r="Y919" i="2" s="1"/>
  <c r="AO919" i="2" s="1"/>
  <c r="X919" i="2"/>
  <c r="AC919" i="2"/>
  <c r="AD919" i="2" s="1"/>
  <c r="AB919" i="2"/>
  <c r="AH1028" i="2"/>
  <c r="AI1028" i="2"/>
  <c r="AP1028" i="2" s="1"/>
  <c r="AG1028" i="2"/>
  <c r="AF1028" i="2"/>
  <c r="AK1028" i="2"/>
  <c r="AJ1028" i="2"/>
  <c r="AB1028" i="2"/>
  <c r="AC1028" i="2"/>
  <c r="AD1028" i="2" s="1"/>
  <c r="V1028" i="2"/>
  <c r="Y1028" i="2" s="1"/>
  <c r="AO1028" i="2" s="1"/>
  <c r="W1028" i="2"/>
  <c r="G1028" i="2" s="1"/>
  <c r="T1028" i="2" s="1"/>
  <c r="X1028" i="2"/>
  <c r="AK558" i="2"/>
  <c r="AF558" i="2"/>
  <c r="AH558" i="2" s="1"/>
  <c r="AJ558" i="2" s="1"/>
  <c r="AI558" i="2"/>
  <c r="AP558" i="2" s="1"/>
  <c r="AG558" i="2"/>
  <c r="W989" i="2"/>
  <c r="G989" i="2" s="1"/>
  <c r="V989" i="2"/>
  <c r="Y989" i="2" s="1"/>
  <c r="AO989" i="2" s="1"/>
  <c r="X989" i="2"/>
  <c r="AB955" i="2"/>
  <c r="AC955" i="2"/>
  <c r="AD955" i="2" s="1"/>
  <c r="AK955" i="2"/>
  <c r="AF955" i="2"/>
  <c r="AG955" i="2"/>
  <c r="AH955" i="2"/>
  <c r="AI955" i="2"/>
  <c r="AP955" i="2" s="1"/>
  <c r="AJ955" i="2"/>
  <c r="W789" i="2"/>
  <c r="G789" i="2" s="1"/>
  <c r="X789" i="2"/>
  <c r="V789" i="2"/>
  <c r="Y789" i="2" s="1"/>
  <c r="AO789" i="2" s="1"/>
  <c r="AH789" i="2"/>
  <c r="AI789" i="2"/>
  <c r="AP789" i="2" s="1"/>
  <c r="AJ789" i="2"/>
  <c r="AK789" i="2"/>
  <c r="AG789" i="2"/>
  <c r="AF789" i="2"/>
  <c r="AC979" i="2"/>
  <c r="AD979" i="2" s="1"/>
  <c r="AB979" i="2"/>
  <c r="V1027" i="2"/>
  <c r="Y1027" i="2" s="1"/>
  <c r="AO1027" i="2" s="1"/>
  <c r="W1027" i="2"/>
  <c r="G1027" i="2" s="1"/>
  <c r="T1027" i="2" s="1"/>
  <c r="X1027" i="2"/>
  <c r="AF641" i="2"/>
  <c r="AH641" i="2" s="1"/>
  <c r="AJ641" i="2" s="1"/>
  <c r="AK641" i="2"/>
  <c r="AI641" i="2"/>
  <c r="AP641" i="2" s="1"/>
  <c r="AG641" i="2"/>
  <c r="AI744" i="2"/>
  <c r="AP744" i="2" s="1"/>
  <c r="AK744" i="2"/>
  <c r="AF744" i="2"/>
  <c r="AH744" i="2" s="1"/>
  <c r="AJ744" i="2" s="1"/>
  <c r="AG744" i="2"/>
  <c r="V744" i="2"/>
  <c r="Y744" i="2" s="1"/>
  <c r="AO744" i="2" s="1"/>
  <c r="W744" i="2"/>
  <c r="G744" i="2" s="1"/>
  <c r="X744" i="2"/>
  <c r="AG704" i="2"/>
  <c r="AI704" i="2"/>
  <c r="AP704" i="2" s="1"/>
  <c r="AK704" i="2"/>
  <c r="AF704" i="2"/>
  <c r="AH704" i="2" s="1"/>
  <c r="AJ704" i="2" s="1"/>
  <c r="AC704" i="2"/>
  <c r="AD704" i="2" s="1"/>
  <c r="AB704" i="2"/>
  <c r="W685" i="2"/>
  <c r="G685" i="2" s="1"/>
  <c r="X685" i="2"/>
  <c r="V685" i="2"/>
  <c r="Y685" i="2" s="1"/>
  <c r="AO685" i="2" s="1"/>
  <c r="AH732" i="2"/>
  <c r="AJ732" i="2"/>
  <c r="AA732" i="2" s="1"/>
  <c r="AG732" i="2"/>
  <c r="AI732" i="2"/>
  <c r="AP732" i="2" s="1"/>
  <c r="AF732" i="2"/>
  <c r="AK732" i="2"/>
  <c r="W866" i="2"/>
  <c r="G866" i="2" s="1"/>
  <c r="V866" i="2"/>
  <c r="Y866" i="2" s="1"/>
  <c r="AO866" i="2" s="1"/>
  <c r="X866" i="2"/>
  <c r="AJ866" i="2"/>
  <c r="AK866" i="2"/>
  <c r="AH866" i="2"/>
  <c r="AI866" i="2"/>
  <c r="AP866" i="2" s="1"/>
  <c r="AG866" i="2"/>
  <c r="AF866" i="2"/>
  <c r="X825" i="2"/>
  <c r="W825" i="2"/>
  <c r="G825" i="2" s="1"/>
  <c r="V825" i="2"/>
  <c r="Y825" i="2" s="1"/>
  <c r="AO825" i="2" s="1"/>
  <c r="W735" i="2"/>
  <c r="G735" i="2" s="1"/>
  <c r="V735" i="2"/>
  <c r="Y735" i="2" s="1"/>
  <c r="AO735" i="2" s="1"/>
  <c r="X735" i="2"/>
  <c r="W844" i="2"/>
  <c r="G844" i="2" s="1"/>
  <c r="X844" i="2"/>
  <c r="V844" i="2"/>
  <c r="Y844" i="2" s="1"/>
  <c r="AO844" i="2" s="1"/>
  <c r="AB844" i="2"/>
  <c r="AC844" i="2"/>
  <c r="AD844" i="2" s="1"/>
  <c r="AB950" i="2"/>
  <c r="AC950" i="2"/>
  <c r="AD950" i="2" s="1"/>
  <c r="W192" i="2"/>
  <c r="G192" i="2" s="1"/>
  <c r="X192" i="2"/>
  <c r="V192" i="2"/>
  <c r="Y192" i="2" s="1"/>
  <c r="AO192" i="2" s="1"/>
  <c r="AI192" i="2"/>
  <c r="AP192" i="2" s="1"/>
  <c r="AF192" i="2"/>
  <c r="AH192" i="2" s="1"/>
  <c r="AJ192" i="2" s="1"/>
  <c r="AA192" i="2" s="1"/>
  <c r="AK192" i="2"/>
  <c r="AG192" i="2"/>
  <c r="AG380" i="2"/>
  <c r="AF380" i="2"/>
  <c r="AH380" i="2" s="1"/>
  <c r="AJ380" i="2"/>
  <c r="AA380" i="2" s="1"/>
  <c r="AK380" i="2"/>
  <c r="AI380" i="2"/>
  <c r="AP380" i="2" s="1"/>
  <c r="AC158" i="2"/>
  <c r="AD158" i="2" s="1"/>
  <c r="AB158" i="2"/>
  <c r="AJ158" i="2"/>
  <c r="AF158" i="2"/>
  <c r="AG158" i="2"/>
  <c r="AK158" i="2" s="1"/>
  <c r="AH158" i="2"/>
  <c r="AI158" i="2" s="1"/>
  <c r="AP158" i="2" s="1"/>
  <c r="W265" i="2"/>
  <c r="G265" i="2" s="1"/>
  <c r="V265" i="2"/>
  <c r="Y265" i="2" s="1"/>
  <c r="AO265" i="2" s="1"/>
  <c r="X265" i="2"/>
  <c r="X111" i="2"/>
  <c r="V111" i="2"/>
  <c r="Y111" i="2" s="1"/>
  <c r="V390" i="2"/>
  <c r="Y390" i="2" s="1"/>
  <c r="AO390" i="2" s="1"/>
  <c r="W390" i="2"/>
  <c r="G390" i="2" s="1"/>
  <c r="X390" i="2"/>
  <c r="AF390" i="2"/>
  <c r="AH390" i="2" s="1"/>
  <c r="AJ390" i="2" s="1"/>
  <c r="AK390" i="2"/>
  <c r="AI390" i="2"/>
  <c r="AP390" i="2" s="1"/>
  <c r="AG390" i="2"/>
  <c r="AI461" i="2"/>
  <c r="AP461" i="2" s="1"/>
  <c r="AH461" i="2"/>
  <c r="AF461" i="2"/>
  <c r="AJ461" i="2"/>
  <c r="AK461" i="2"/>
  <c r="AG461" i="2"/>
  <c r="AC461" i="2"/>
  <c r="AD461" i="2" s="1"/>
  <c r="AB461" i="2"/>
  <c r="X399" i="2"/>
  <c r="V399" i="2"/>
  <c r="Y399" i="2" s="1"/>
  <c r="V138" i="2"/>
  <c r="Y138" i="2" s="1"/>
  <c r="X138" i="2"/>
  <c r="W138" i="2"/>
  <c r="G138" i="2" s="1"/>
  <c r="V188" i="2"/>
  <c r="Y188" i="2" s="1"/>
  <c r="AO188" i="2" s="1"/>
  <c r="W188" i="2"/>
  <c r="G188" i="2" s="1"/>
  <c r="X188" i="2"/>
  <c r="AF188" i="2"/>
  <c r="AH188" i="2" s="1"/>
  <c r="AJ188" i="2" s="1"/>
  <c r="AA188" i="2" s="1"/>
  <c r="AK188" i="2"/>
  <c r="AG188" i="2"/>
  <c r="AI188" i="2"/>
  <c r="AP188" i="2" s="1"/>
  <c r="AB773" i="2"/>
  <c r="AC773" i="2"/>
  <c r="AD773" i="2" s="1"/>
  <c r="AJ707" i="2"/>
  <c r="AA707" i="2" s="1"/>
  <c r="AG707" i="2"/>
  <c r="AF707" i="2"/>
  <c r="AH707" i="2"/>
  <c r="AI707" i="2"/>
  <c r="AP707" i="2" s="1"/>
  <c r="AK707" i="2"/>
  <c r="AG922" i="2"/>
  <c r="AH922" i="2"/>
  <c r="AF922" i="2"/>
  <c r="AK922" i="2"/>
  <c r="AI922" i="2"/>
  <c r="AP922" i="2" s="1"/>
  <c r="AJ922" i="2"/>
  <c r="V881" i="2"/>
  <c r="Y881" i="2" s="1"/>
  <c r="AO881" i="2" s="1"/>
  <c r="W881" i="2"/>
  <c r="G881" i="2" s="1"/>
  <c r="X881" i="2"/>
  <c r="AB881" i="2"/>
  <c r="AC881" i="2"/>
  <c r="AD881" i="2" s="1"/>
  <c r="AH881" i="2"/>
  <c r="AI881" i="2"/>
  <c r="AP881" i="2" s="1"/>
  <c r="AG881" i="2"/>
  <c r="AJ881" i="2"/>
  <c r="AF881" i="2"/>
  <c r="AK881" i="2"/>
  <c r="W823" i="2"/>
  <c r="G823" i="2" s="1"/>
  <c r="V823" i="2"/>
  <c r="Y823" i="2" s="1"/>
  <c r="AO823" i="2" s="1"/>
  <c r="X823" i="2"/>
  <c r="AB932" i="2"/>
  <c r="AC932" i="2"/>
  <c r="AD932" i="2" s="1"/>
  <c r="AC1038" i="2"/>
  <c r="AD1038" i="2" s="1"/>
  <c r="AB1038" i="2"/>
  <c r="W1038" i="2"/>
  <c r="G1038" i="2" s="1"/>
  <c r="T1038" i="2" s="1"/>
  <c r="X1038" i="2"/>
  <c r="V1038" i="2"/>
  <c r="Y1038" i="2" s="1"/>
  <c r="AO1038" i="2" s="1"/>
  <c r="AI752" i="2"/>
  <c r="AP752" i="2" s="1"/>
  <c r="AF752" i="2"/>
  <c r="AH752" i="2" s="1"/>
  <c r="AJ752" i="2"/>
  <c r="AA752" i="2" s="1"/>
  <c r="AK752" i="2"/>
  <c r="AG752" i="2"/>
  <c r="AB708" i="2"/>
  <c r="AC708" i="2"/>
  <c r="AD708" i="2" s="1"/>
  <c r="AK708" i="2"/>
  <c r="AI708" i="2"/>
  <c r="AP708" i="2" s="1"/>
  <c r="AJ708" i="2"/>
  <c r="AF708" i="2"/>
  <c r="AH708" i="2"/>
  <c r="AG708" i="2"/>
  <c r="AG949" i="2"/>
  <c r="AF949" i="2"/>
  <c r="AJ949" i="2"/>
  <c r="AK949" i="2"/>
  <c r="AH949" i="2"/>
  <c r="AI949" i="2"/>
  <c r="AP949" i="2" s="1"/>
  <c r="W949" i="2"/>
  <c r="G949" i="2" s="1"/>
  <c r="X949" i="2"/>
  <c r="V949" i="2"/>
  <c r="Y949" i="2" s="1"/>
  <c r="AO949" i="2" s="1"/>
  <c r="AJ716" i="2"/>
  <c r="AA716" i="2" s="1"/>
  <c r="AI716" i="2"/>
  <c r="AP716" i="2" s="1"/>
  <c r="AF716" i="2"/>
  <c r="AG716" i="2"/>
  <c r="AH716" i="2"/>
  <c r="AK716" i="2"/>
  <c r="W716" i="2"/>
  <c r="G716" i="2" s="1"/>
  <c r="X716" i="2"/>
  <c r="V716" i="2"/>
  <c r="Y716" i="2" s="1"/>
  <c r="AO716" i="2" s="1"/>
  <c r="AG842" i="2"/>
  <c r="AF842" i="2"/>
  <c r="AH842" i="2" s="1"/>
  <c r="AK842" i="2"/>
  <c r="AI842" i="2"/>
  <c r="AP842" i="2" s="1"/>
  <c r="AJ842" i="2"/>
  <c r="AA842" i="2" s="1"/>
  <c r="AH801" i="2"/>
  <c r="AI801" i="2"/>
  <c r="AP801" i="2" s="1"/>
  <c r="AJ801" i="2"/>
  <c r="AA801" i="2" s="1"/>
  <c r="AG801" i="2"/>
  <c r="AF801" i="2"/>
  <c r="AK801" i="2"/>
  <c r="V801" i="2"/>
  <c r="Y801" i="2" s="1"/>
  <c r="AO801" i="2" s="1"/>
  <c r="W801" i="2"/>
  <c r="G801" i="2" s="1"/>
  <c r="X801" i="2"/>
  <c r="W743" i="2"/>
  <c r="G743" i="2" s="1"/>
  <c r="V743" i="2"/>
  <c r="Y743" i="2" s="1"/>
  <c r="AO743" i="2" s="1"/>
  <c r="X743" i="2"/>
  <c r="V1044" i="2"/>
  <c r="Y1044" i="2" s="1"/>
  <c r="AO1044" i="2" s="1"/>
  <c r="W1044" i="2"/>
  <c r="G1044" i="2" s="1"/>
  <c r="T1044" i="2" s="1"/>
  <c r="X1044" i="2"/>
  <c r="AK920" i="2"/>
  <c r="AF920" i="2"/>
  <c r="AH920" i="2"/>
  <c r="AG920" i="2"/>
  <c r="AJ920" i="2"/>
  <c r="AI920" i="2"/>
  <c r="AP920" i="2" s="1"/>
  <c r="AB920" i="2"/>
  <c r="AC920" i="2"/>
  <c r="AD920" i="2" s="1"/>
  <c r="W920" i="2"/>
  <c r="G920" i="2" s="1"/>
  <c r="V920" i="2"/>
  <c r="Y920" i="2" s="1"/>
  <c r="AO920" i="2" s="1"/>
  <c r="X920" i="2"/>
  <c r="AB985" i="2"/>
  <c r="AC985" i="2"/>
  <c r="AD985" i="2" s="1"/>
  <c r="AB876" i="2"/>
  <c r="AC876" i="2"/>
  <c r="AD876" i="2" s="1"/>
  <c r="AF876" i="2"/>
  <c r="AI876" i="2"/>
  <c r="AP876" i="2" s="1"/>
  <c r="AJ876" i="2"/>
  <c r="AH876" i="2"/>
  <c r="AG876" i="2"/>
  <c r="AK876" i="2"/>
  <c r="AB982" i="2"/>
  <c r="AC982" i="2"/>
  <c r="AD982" i="2" s="1"/>
  <c r="AH926" i="2"/>
  <c r="AG926" i="2"/>
  <c r="AF926" i="2"/>
  <c r="AJ926" i="2"/>
  <c r="AK926" i="2"/>
  <c r="AI926" i="2"/>
  <c r="AP926" i="2" s="1"/>
  <c r="V715" i="2"/>
  <c r="Y715" i="2" s="1"/>
  <c r="AO715" i="2" s="1"/>
  <c r="W715" i="2"/>
  <c r="G715" i="2" s="1"/>
  <c r="X715" i="2"/>
  <c r="AF715" i="2"/>
  <c r="AH715" i="2" s="1"/>
  <c r="AG715" i="2"/>
  <c r="AJ715" i="2"/>
  <c r="AA715" i="2" s="1"/>
  <c r="AI715" i="2"/>
  <c r="AP715" i="2" s="1"/>
  <c r="AK715" i="2"/>
  <c r="AK706" i="2"/>
  <c r="AI706" i="2"/>
  <c r="AP706" i="2" s="1"/>
  <c r="AG706" i="2"/>
  <c r="AF706" i="2"/>
  <c r="AH706" i="2" s="1"/>
  <c r="AJ706" i="2" s="1"/>
  <c r="AA706" i="2" s="1"/>
  <c r="AE616" i="2"/>
  <c r="X616" i="2"/>
  <c r="V616" i="2"/>
  <c r="Y616" i="2" s="1"/>
  <c r="W742" i="2"/>
  <c r="G742" i="2" s="1"/>
  <c r="V742" i="2"/>
  <c r="Y742" i="2" s="1"/>
  <c r="AO742" i="2" s="1"/>
  <c r="X742" i="2"/>
  <c r="AG742" i="2"/>
  <c r="AK742" i="2"/>
  <c r="AI742" i="2"/>
  <c r="AP742" i="2" s="1"/>
  <c r="AJ742" i="2"/>
  <c r="AH742" i="2"/>
  <c r="AF742" i="2"/>
  <c r="AB742" i="2"/>
  <c r="AC742" i="2"/>
  <c r="AD742" i="2" s="1"/>
  <c r="V507" i="2"/>
  <c r="X507" i="2"/>
  <c r="X933" i="2"/>
  <c r="W933" i="2"/>
  <c r="G933" i="2" s="1"/>
  <c r="V933" i="2"/>
  <c r="Y933" i="2" s="1"/>
  <c r="AO933" i="2" s="1"/>
  <c r="AJ976" i="2"/>
  <c r="AF976" i="2"/>
  <c r="AI976" i="2"/>
  <c r="AP976" i="2" s="1"/>
  <c r="AK976" i="2"/>
  <c r="AG976" i="2"/>
  <c r="AH976" i="2"/>
  <c r="X976" i="2"/>
  <c r="W976" i="2"/>
  <c r="G976" i="2" s="1"/>
  <c r="V976" i="2"/>
  <c r="Y976" i="2" s="1"/>
  <c r="AO976" i="2" s="1"/>
  <c r="AB1021" i="2"/>
  <c r="AC1021" i="2"/>
  <c r="AD1021" i="2" s="1"/>
  <c r="AG1021" i="2"/>
  <c r="AF1021" i="2"/>
  <c r="AJ1021" i="2"/>
  <c r="AH1021" i="2"/>
  <c r="AI1021" i="2"/>
  <c r="AP1021" i="2" s="1"/>
  <c r="AK1021" i="2"/>
  <c r="AJ727" i="2"/>
  <c r="AA727" i="2" s="1"/>
  <c r="AF727" i="2"/>
  <c r="AH727" i="2" s="1"/>
  <c r="AI727" i="2"/>
  <c r="AP727" i="2" s="1"/>
  <c r="AG727" i="2"/>
  <c r="AK727" i="2" s="1"/>
  <c r="AF836" i="2"/>
  <c r="AK836" i="2"/>
  <c r="AG836" i="2"/>
  <c r="AI836" i="2"/>
  <c r="AP836" i="2" s="1"/>
  <c r="AH836" i="2"/>
  <c r="AJ836" i="2" s="1"/>
  <c r="AC942" i="2"/>
  <c r="AD942" i="2" s="1"/>
  <c r="AB942" i="2"/>
  <c r="AG942" i="2"/>
  <c r="AJ942" i="2"/>
  <c r="AF942" i="2"/>
  <c r="AI942" i="2"/>
  <c r="AP942" i="2" s="1"/>
  <c r="AK942" i="2"/>
  <c r="AH942" i="2"/>
  <c r="W942" i="2"/>
  <c r="G942" i="2" s="1"/>
  <c r="V942" i="2"/>
  <c r="Y942" i="2" s="1"/>
  <c r="AO942" i="2" s="1"/>
  <c r="X942" i="2"/>
  <c r="AJ797" i="2"/>
  <c r="AA797" i="2" s="1"/>
  <c r="AK797" i="2"/>
  <c r="AG797" i="2"/>
  <c r="AF797" i="2"/>
  <c r="AH797" i="2" s="1"/>
  <c r="AI797" i="2"/>
  <c r="AP797" i="2" s="1"/>
  <c r="X612" i="2"/>
  <c r="V612" i="2"/>
  <c r="Y612" i="2" s="1"/>
  <c r="AJ853" i="2"/>
  <c r="AA853" i="2" s="1"/>
  <c r="AG853" i="2"/>
  <c r="AF853" i="2"/>
  <c r="AK853" i="2"/>
  <c r="AI853" i="2"/>
  <c r="AP853" i="2" s="1"/>
  <c r="AH853" i="2"/>
  <c r="V853" i="2"/>
  <c r="Y853" i="2" s="1"/>
  <c r="AO853" i="2" s="1"/>
  <c r="W853" i="2"/>
  <c r="G853" i="2" s="1"/>
  <c r="X853" i="2"/>
  <c r="W787" i="2"/>
  <c r="G787" i="2" s="1"/>
  <c r="V787" i="2"/>
  <c r="Y787" i="2" s="1"/>
  <c r="AO787" i="2" s="1"/>
  <c r="X787" i="2"/>
  <c r="AJ787" i="2"/>
  <c r="AF787" i="2"/>
  <c r="AH787" i="2" s="1"/>
  <c r="AG787" i="2"/>
  <c r="AK787" i="2"/>
  <c r="AI787" i="2"/>
  <c r="AP787" i="2" s="1"/>
  <c r="AC787" i="2"/>
  <c r="AD787" i="2" s="1"/>
  <c r="AB787" i="2"/>
  <c r="AJ746" i="2"/>
  <c r="AG746" i="2"/>
  <c r="AF746" i="2"/>
  <c r="AH746" i="2"/>
  <c r="AI746" i="2"/>
  <c r="AP746" i="2" s="1"/>
  <c r="AK746" i="2"/>
  <c r="AB746" i="2"/>
  <c r="AC746" i="2"/>
  <c r="AD746" i="2" s="1"/>
  <c r="AJ725" i="2"/>
  <c r="AA725" i="2" s="1"/>
  <c r="AF725" i="2"/>
  <c r="AI725" i="2"/>
  <c r="AP725" i="2" s="1"/>
  <c r="AG725" i="2"/>
  <c r="AK725" i="2" s="1"/>
  <c r="AH725" i="2"/>
  <c r="AG666" i="2"/>
  <c r="AF666" i="2"/>
  <c r="AB1047" i="2"/>
  <c r="AC1047" i="2"/>
  <c r="AD1047" i="2" s="1"/>
  <c r="AI1047" i="2"/>
  <c r="AP1047" i="2" s="1"/>
  <c r="AJ1047" i="2"/>
  <c r="AG1047" i="2"/>
  <c r="AF1047" i="2"/>
  <c r="AK1047" i="2"/>
  <c r="AH1047" i="2"/>
  <c r="V654" i="2"/>
  <c r="Y654" i="2" s="1"/>
  <c r="X654" i="2"/>
  <c r="AB952" i="2"/>
  <c r="AC952" i="2"/>
  <c r="AD952" i="2" s="1"/>
  <c r="V952" i="2"/>
  <c r="Y952" i="2" s="1"/>
  <c r="AO952" i="2" s="1"/>
  <c r="W952" i="2"/>
  <c r="G952" i="2" s="1"/>
  <c r="X952" i="2"/>
  <c r="X594" i="2"/>
  <c r="V594" i="2"/>
  <c r="Y594" i="2" s="1"/>
  <c r="AI1036" i="2"/>
  <c r="AP1036" i="2" s="1"/>
  <c r="AF1036" i="2"/>
  <c r="AJ1036" i="2"/>
  <c r="AH1036" i="2"/>
  <c r="AK1036" i="2"/>
  <c r="AG1036" i="2"/>
  <c r="AB1036" i="2"/>
  <c r="AC1036" i="2"/>
  <c r="AD1036" i="2" s="1"/>
  <c r="AF574" i="2"/>
  <c r="AH574" i="2" s="1"/>
  <c r="AI574" i="2"/>
  <c r="AP574" i="2" s="1"/>
  <c r="AJ574" i="2"/>
  <c r="AA574" i="2" s="1"/>
  <c r="AK574" i="2"/>
  <c r="AG574" i="2"/>
  <c r="AH534" i="2"/>
  <c r="AF534" i="2"/>
  <c r="AI534" i="2"/>
  <c r="AP534" i="2" s="1"/>
  <c r="AK534" i="2"/>
  <c r="AJ534" i="2"/>
  <c r="AA534" i="2" s="1"/>
  <c r="AG534" i="2"/>
  <c r="X968" i="2"/>
  <c r="W968" i="2"/>
  <c r="G968" i="2" s="1"/>
  <c r="V968" i="2"/>
  <c r="Y968" i="2" s="1"/>
  <c r="AO968" i="2" s="1"/>
  <c r="AG968" i="2"/>
  <c r="AF968" i="2"/>
  <c r="AH968" i="2"/>
  <c r="AI968" i="2"/>
  <c r="AP968" i="2" s="1"/>
  <c r="AK968" i="2"/>
  <c r="AJ968" i="2"/>
  <c r="AH1013" i="2"/>
  <c r="AF1013" i="2"/>
  <c r="AG1013" i="2"/>
  <c r="AI1013" i="2"/>
  <c r="AP1013" i="2" s="1"/>
  <c r="AK1013" i="2"/>
  <c r="AJ1013" i="2"/>
  <c r="V610" i="2"/>
  <c r="Y610" i="2" s="1"/>
  <c r="X610" i="2"/>
  <c r="AB943" i="2"/>
  <c r="AC943" i="2"/>
  <c r="AD943" i="2" s="1"/>
  <c r="AB1055" i="2"/>
  <c r="AC1055" i="2"/>
  <c r="AD1055" i="2" s="1"/>
  <c r="AB862" i="2"/>
  <c r="AC862" i="2"/>
  <c r="AD862" i="2" s="1"/>
  <c r="AG862" i="2"/>
  <c r="AI862" i="2"/>
  <c r="AP862" i="2" s="1"/>
  <c r="AH862" i="2"/>
  <c r="AJ862" i="2" s="1"/>
  <c r="AF862" i="2"/>
  <c r="AK862" i="2"/>
  <c r="AJ651" i="2"/>
  <c r="AA651" i="2" s="1"/>
  <c r="AG651" i="2"/>
  <c r="AI651" i="2"/>
  <c r="AP651" i="2" s="1"/>
  <c r="AK651" i="2"/>
  <c r="AF651" i="2"/>
  <c r="AH651" i="2" s="1"/>
  <c r="AK1032" i="2"/>
  <c r="AJ1032" i="2"/>
  <c r="AH1032" i="2"/>
  <c r="AG1032" i="2"/>
  <c r="AF1032" i="2"/>
  <c r="AI1032" i="2"/>
  <c r="AP1032" i="2" s="1"/>
  <c r="AB1032" i="2"/>
  <c r="AC1032" i="2"/>
  <c r="AD1032" i="2" s="1"/>
  <c r="W1032" i="2"/>
  <c r="G1032" i="2" s="1"/>
  <c r="T1032" i="2" s="1"/>
  <c r="V1032" i="2"/>
  <c r="Y1032" i="2" s="1"/>
  <c r="AO1032" i="2" s="1"/>
  <c r="X1032" i="2"/>
  <c r="AB577" i="2"/>
  <c r="AC577" i="2"/>
  <c r="AD577" i="2" s="1"/>
  <c r="AH577" i="2"/>
  <c r="AG577" i="2"/>
  <c r="AK577" i="2"/>
  <c r="AI577" i="2"/>
  <c r="AP577" i="2" s="1"/>
  <c r="AF577" i="2"/>
  <c r="AJ577" i="2"/>
  <c r="AB674" i="2"/>
  <c r="AC674" i="2"/>
  <c r="AD674" i="2" s="1"/>
  <c r="AJ924" i="2"/>
  <c r="AG924" i="2"/>
  <c r="AK924" i="2"/>
  <c r="AF924" i="2"/>
  <c r="AI924" i="2"/>
  <c r="AP924" i="2" s="1"/>
  <c r="AH924" i="2"/>
  <c r="AC924" i="2"/>
  <c r="AD924" i="2" s="1"/>
  <c r="AB924" i="2"/>
  <c r="AF1030" i="2"/>
  <c r="AI1030" i="2"/>
  <c r="AP1030" i="2" s="1"/>
  <c r="AH1030" i="2"/>
  <c r="AG1030" i="2"/>
  <c r="AK1030" i="2"/>
  <c r="AJ1030" i="2"/>
  <c r="AB1030" i="2"/>
  <c r="AC1030" i="2"/>
  <c r="AD1030" i="2" s="1"/>
  <c r="AH981" i="2"/>
  <c r="AI981" i="2"/>
  <c r="AP981" i="2" s="1"/>
  <c r="AG981" i="2"/>
  <c r="AK981" i="2"/>
  <c r="AF981" i="2"/>
  <c r="AJ981" i="2"/>
  <c r="AB981" i="2"/>
  <c r="AC981" i="2"/>
  <c r="AD981" i="2" s="1"/>
  <c r="AC1024" i="2"/>
  <c r="AD1024" i="2" s="1"/>
  <c r="AB1024" i="2"/>
  <c r="AG1024" i="2"/>
  <c r="AJ1024" i="2"/>
  <c r="AH1024" i="2"/>
  <c r="AI1024" i="2"/>
  <c r="AP1024" i="2" s="1"/>
  <c r="AF1024" i="2"/>
  <c r="AK1024" i="2"/>
  <c r="AF705" i="2"/>
  <c r="AH705" i="2" s="1"/>
  <c r="AJ705" i="2" s="1"/>
  <c r="AI705" i="2"/>
  <c r="AP705" i="2" s="1"/>
  <c r="AG705" i="2"/>
  <c r="AK705" i="2"/>
  <c r="W705" i="2"/>
  <c r="G705" i="2" s="1"/>
  <c r="V705" i="2"/>
  <c r="Y705" i="2" s="1"/>
  <c r="AO705" i="2" s="1"/>
  <c r="X705" i="2"/>
  <c r="W852" i="2"/>
  <c r="G852" i="2" s="1"/>
  <c r="X852" i="2"/>
  <c r="V852" i="2"/>
  <c r="Y852" i="2" s="1"/>
  <c r="AO852" i="2" s="1"/>
  <c r="AC903" i="2"/>
  <c r="AD903" i="2" s="1"/>
  <c r="AB903" i="2"/>
  <c r="AC958" i="2"/>
  <c r="AD958" i="2" s="1"/>
  <c r="AB958" i="2"/>
  <c r="AJ958" i="2"/>
  <c r="AH958" i="2"/>
  <c r="AF958" i="2"/>
  <c r="AG958" i="2"/>
  <c r="AK958" i="2"/>
  <c r="AI958" i="2"/>
  <c r="AP958" i="2" s="1"/>
  <c r="AB747" i="2"/>
  <c r="AC747" i="2"/>
  <c r="AD747" i="2" s="1"/>
  <c r="X747" i="2"/>
  <c r="W747" i="2"/>
  <c r="G747" i="2" s="1"/>
  <c r="V747" i="2"/>
  <c r="Y747" i="2" s="1"/>
  <c r="AO747" i="2" s="1"/>
  <c r="X1019" i="2"/>
  <c r="W1019" i="2"/>
  <c r="G1019" i="2" s="1"/>
  <c r="T1019" i="2" s="1"/>
  <c r="V1019" i="2"/>
  <c r="Y1019" i="2" s="1"/>
  <c r="AO1019" i="2" s="1"/>
  <c r="AI1019" i="2"/>
  <c r="AP1019" i="2" s="1"/>
  <c r="AF1019" i="2"/>
  <c r="AK1019" i="2"/>
  <c r="AH1019" i="2"/>
  <c r="AJ1019" i="2"/>
  <c r="AG1019" i="2"/>
  <c r="W728" i="2"/>
  <c r="G728" i="2" s="1"/>
  <c r="X728" i="2"/>
  <c r="V728" i="2"/>
  <c r="Y728" i="2" s="1"/>
  <c r="AO728" i="2" s="1"/>
  <c r="AH632" i="2"/>
  <c r="AF632" i="2"/>
  <c r="AG632" i="2"/>
  <c r="AK632" i="2" s="1"/>
  <c r="AJ632" i="2"/>
  <c r="AA632" i="2" s="1"/>
  <c r="AI632" i="2"/>
  <c r="AP632" i="2" s="1"/>
  <c r="W632" i="2"/>
  <c r="G632" i="2" s="1"/>
  <c r="X632" i="2"/>
  <c r="V632" i="2"/>
  <c r="Y632" i="2" s="1"/>
  <c r="AO632" i="2" s="1"/>
  <c r="AG758" i="2"/>
  <c r="AK758" i="2"/>
  <c r="AJ758" i="2"/>
  <c r="AA758" i="2" s="1"/>
  <c r="AF758" i="2"/>
  <c r="AH758" i="2" s="1"/>
  <c r="AI758" i="2"/>
  <c r="AP758" i="2" s="1"/>
  <c r="W884" i="2"/>
  <c r="G884" i="2" s="1"/>
  <c r="V884" i="2"/>
  <c r="Y884" i="2" s="1"/>
  <c r="AO884" i="2" s="1"/>
  <c r="X884" i="2"/>
  <c r="AJ845" i="2"/>
  <c r="AA845" i="2" s="1"/>
  <c r="AH845" i="2"/>
  <c r="AK845" i="2"/>
  <c r="AG845" i="2"/>
  <c r="AI845" i="2"/>
  <c r="AP845" i="2" s="1"/>
  <c r="AF845" i="2"/>
  <c r="W845" i="2"/>
  <c r="G845" i="2" s="1"/>
  <c r="X845" i="2"/>
  <c r="V845" i="2"/>
  <c r="Y845" i="2" s="1"/>
  <c r="AO845" i="2" s="1"/>
  <c r="AC840" i="2"/>
  <c r="AD840" i="2" s="1"/>
  <c r="AB840" i="2"/>
  <c r="AG946" i="2"/>
  <c r="AI946" i="2"/>
  <c r="AP946" i="2" s="1"/>
  <c r="AH946" i="2"/>
  <c r="AF946" i="2"/>
  <c r="AK946" i="2"/>
  <c r="AJ946" i="2"/>
  <c r="W946" i="2"/>
  <c r="G946" i="2" s="1"/>
  <c r="X946" i="2"/>
  <c r="V946" i="2"/>
  <c r="Y946" i="2" s="1"/>
  <c r="AO946" i="2" s="1"/>
  <c r="AK838" i="2"/>
  <c r="AG838" i="2"/>
  <c r="AI838" i="2"/>
  <c r="AP838" i="2" s="1"/>
  <c r="AF838" i="2"/>
  <c r="AH838" i="2" s="1"/>
  <c r="AJ838" i="2" s="1"/>
  <c r="AB838" i="2"/>
  <c r="AC838" i="2"/>
  <c r="AD838" i="2" s="1"/>
  <c r="AC1057" i="2"/>
  <c r="AD1057" i="2" s="1"/>
  <c r="AB1057" i="2"/>
  <c r="V1057" i="2"/>
  <c r="Y1057" i="2" s="1"/>
  <c r="AO1057" i="2" s="1"/>
  <c r="W1057" i="2"/>
  <c r="G1057" i="2" s="1"/>
  <c r="T1057" i="2" s="1"/>
  <c r="X1057" i="2"/>
  <c r="AH907" i="2"/>
  <c r="AG907" i="2"/>
  <c r="AK907" i="2"/>
  <c r="AI907" i="2"/>
  <c r="AP907" i="2" s="1"/>
  <c r="AF907" i="2"/>
  <c r="AJ907" i="2"/>
  <c r="AC907" i="2"/>
  <c r="AD907" i="2" s="1"/>
  <c r="AB907" i="2"/>
  <c r="X907" i="2"/>
  <c r="W907" i="2"/>
  <c r="G907" i="2" s="1"/>
  <c r="V907" i="2"/>
  <c r="Y907" i="2" s="1"/>
  <c r="AO907" i="2" s="1"/>
  <c r="AG754" i="2"/>
  <c r="AI754" i="2"/>
  <c r="AP754" i="2" s="1"/>
  <c r="AJ754" i="2"/>
  <c r="AA754" i="2" s="1"/>
  <c r="AK754" i="2"/>
  <c r="AF754" i="2"/>
  <c r="AH754" i="2" s="1"/>
  <c r="X879" i="2"/>
  <c r="W879" i="2"/>
  <c r="G879" i="2" s="1"/>
  <c r="V879" i="2"/>
  <c r="Y879" i="2" s="1"/>
  <c r="AO879" i="2" s="1"/>
  <c r="AC879" i="2"/>
  <c r="AD879" i="2" s="1"/>
  <c r="AB879" i="2"/>
  <c r="W1052" i="2"/>
  <c r="G1052" i="2" s="1"/>
  <c r="T1052" i="2" s="1"/>
  <c r="X1052" i="2"/>
  <c r="V1052" i="2"/>
  <c r="Y1052" i="2" s="1"/>
  <c r="AO1052" i="2" s="1"/>
  <c r="AB1052" i="2"/>
  <c r="AC1052" i="2"/>
  <c r="AD1052" i="2" s="1"/>
  <c r="W813" i="2"/>
  <c r="G813" i="2" s="1"/>
  <c r="X813" i="2"/>
  <c r="V813" i="2"/>
  <c r="Y813" i="2" s="1"/>
  <c r="AO813" i="2" s="1"/>
  <c r="AC824" i="2"/>
  <c r="AD824" i="2" s="1"/>
  <c r="AB824" i="2"/>
  <c r="AG930" i="2"/>
  <c r="AK930" i="2"/>
  <c r="AJ930" i="2"/>
  <c r="AH930" i="2"/>
  <c r="AI930" i="2"/>
  <c r="AP930" i="2" s="1"/>
  <c r="AF930" i="2"/>
  <c r="AC930" i="2"/>
  <c r="AD930" i="2" s="1"/>
  <c r="AB930" i="2"/>
  <c r="W930" i="2"/>
  <c r="G930" i="2" s="1"/>
  <c r="V930" i="2"/>
  <c r="Y930" i="2" s="1"/>
  <c r="AO930" i="2" s="1"/>
  <c r="X930" i="2"/>
  <c r="AK889" i="2"/>
  <c r="AJ889" i="2"/>
  <c r="AF889" i="2"/>
  <c r="AH889" i="2"/>
  <c r="AI889" i="2"/>
  <c r="AP889" i="2" s="1"/>
  <c r="AG889" i="2"/>
  <c r="X799" i="2"/>
  <c r="W799" i="2"/>
  <c r="G799" i="2" s="1"/>
  <c r="V799" i="2"/>
  <c r="Y799" i="2" s="1"/>
  <c r="AO799" i="2" s="1"/>
  <c r="AK799" i="2"/>
  <c r="AF799" i="2"/>
  <c r="AH799" i="2" s="1"/>
  <c r="AI799" i="2"/>
  <c r="AP799" i="2" s="1"/>
  <c r="AG799" i="2"/>
  <c r="AJ799" i="2"/>
  <c r="V1014" i="2"/>
  <c r="Y1014" i="2" s="1"/>
  <c r="AO1014" i="2" s="1"/>
  <c r="W1014" i="2"/>
  <c r="G1014" i="2" s="1"/>
  <c r="T1014" i="2" s="1"/>
  <c r="X1014" i="2"/>
  <c r="V990" i="2"/>
  <c r="Y990" i="2" s="1"/>
  <c r="AO990" i="2" s="1"/>
  <c r="W990" i="2"/>
  <c r="G990" i="2" s="1"/>
  <c r="X990" i="2"/>
  <c r="AI779" i="2"/>
  <c r="AP779" i="2" s="1"/>
  <c r="AG779" i="2"/>
  <c r="AJ779" i="2"/>
  <c r="AA779" i="2" s="1"/>
  <c r="AK779" i="2"/>
  <c r="AF779" i="2"/>
  <c r="AH779" i="2" s="1"/>
  <c r="AH1035" i="2"/>
  <c r="AF1035" i="2"/>
  <c r="AG1035" i="2"/>
  <c r="AJ1035" i="2"/>
  <c r="AK1035" i="2"/>
  <c r="AI1035" i="2"/>
  <c r="AP1035" i="2" s="1"/>
  <c r="AJ905" i="2"/>
  <c r="AH905" i="2"/>
  <c r="AK905" i="2"/>
  <c r="AG905" i="2"/>
  <c r="AI905" i="2"/>
  <c r="AP905" i="2" s="1"/>
  <c r="AF905" i="2"/>
  <c r="AB905" i="2"/>
  <c r="AC905" i="2"/>
  <c r="AD905" i="2" s="1"/>
  <c r="W815" i="2"/>
  <c r="G815" i="2" s="1"/>
  <c r="X815" i="2"/>
  <c r="V815" i="2"/>
  <c r="Y815" i="2" s="1"/>
  <c r="AO815" i="2" s="1"/>
  <c r="AI815" i="2"/>
  <c r="AP815" i="2" s="1"/>
  <c r="AJ815" i="2"/>
  <c r="AA815" i="2" s="1"/>
  <c r="AF815" i="2"/>
  <c r="AK815" i="2"/>
  <c r="AG815" i="2"/>
  <c r="AH815" i="2"/>
  <c r="AH988" i="2"/>
  <c r="AF988" i="2"/>
  <c r="AG988" i="2"/>
  <c r="AI988" i="2"/>
  <c r="AP988" i="2" s="1"/>
  <c r="AK988" i="2"/>
  <c r="AJ988" i="2"/>
  <c r="AB973" i="2"/>
  <c r="AC973" i="2"/>
  <c r="AD973" i="2" s="1"/>
  <c r="AH904" i="2"/>
  <c r="AK904" i="2"/>
  <c r="AI904" i="2"/>
  <c r="AP904" i="2" s="1"/>
  <c r="AJ904" i="2"/>
  <c r="AF904" i="2"/>
  <c r="AG904" i="2"/>
  <c r="W904" i="2"/>
  <c r="G904" i="2" s="1"/>
  <c r="V904" i="2"/>
  <c r="Y904" i="2" s="1"/>
  <c r="AO904" i="2" s="1"/>
  <c r="X904" i="2"/>
  <c r="V1010" i="2"/>
  <c r="Y1010" i="2" s="1"/>
  <c r="AO1010" i="2" s="1"/>
  <c r="W1010" i="2"/>
  <c r="G1010" i="2" s="1"/>
  <c r="T1010" i="2" s="1"/>
  <c r="X1010" i="2"/>
  <c r="AB1010" i="2"/>
  <c r="AC1010" i="2"/>
  <c r="AD1010" i="2" s="1"/>
  <c r="AG796" i="2"/>
  <c r="AJ796" i="2"/>
  <c r="AA796" i="2" s="1"/>
  <c r="AK796" i="2"/>
  <c r="AF796" i="2"/>
  <c r="AH796" i="2" s="1"/>
  <c r="AI796" i="2"/>
  <c r="AP796" i="2" s="1"/>
  <c r="X796" i="2"/>
  <c r="W796" i="2"/>
  <c r="G796" i="2" s="1"/>
  <c r="V796" i="2"/>
  <c r="Y796" i="2" s="1"/>
  <c r="AO796" i="2" s="1"/>
  <c r="AI902" i="2"/>
  <c r="AP902" i="2" s="1"/>
  <c r="AG902" i="2"/>
  <c r="AJ902" i="2"/>
  <c r="AF902" i="2"/>
  <c r="AK902" i="2"/>
  <c r="AH902" i="2"/>
  <c r="V902" i="2"/>
  <c r="Y902" i="2" s="1"/>
  <c r="AO902" i="2" s="1"/>
  <c r="W902" i="2"/>
  <c r="G902" i="2" s="1"/>
  <c r="X902" i="2"/>
  <c r="X318" i="2"/>
  <c r="V318" i="2"/>
  <c r="Y318" i="2" s="1"/>
  <c r="X269" i="2"/>
  <c r="V269" i="2"/>
  <c r="Y269" i="2" s="1"/>
  <c r="V219" i="2"/>
  <c r="Y219" i="2" s="1"/>
  <c r="X219" i="2"/>
  <c r="V105" i="2"/>
  <c r="Y105" i="2" s="1"/>
  <c r="X105" i="2"/>
  <c r="W105" i="2"/>
  <c r="G105" i="2" s="1"/>
  <c r="V58" i="2"/>
  <c r="Y58" i="2" s="1"/>
  <c r="X58" i="2"/>
  <c r="W58" i="2"/>
  <c r="G58" i="2" s="1"/>
  <c r="AE58" i="2"/>
  <c r="X463" i="2"/>
  <c r="V463" i="2"/>
  <c r="Y463" i="2" s="1"/>
  <c r="V216" i="2"/>
  <c r="Y216" i="2" s="1"/>
  <c r="X216" i="2"/>
  <c r="V82" i="2"/>
  <c r="Y82" i="2" s="1"/>
  <c r="X82" i="2"/>
  <c r="W82" i="2"/>
  <c r="G82" i="2" s="1"/>
  <c r="X50" i="2"/>
  <c r="V50" i="2"/>
  <c r="Y50" i="2" s="1"/>
  <c r="V4" i="2"/>
  <c r="Y4" i="2" s="1"/>
  <c r="X4" i="2"/>
  <c r="X24" i="2"/>
  <c r="V24" i="2"/>
  <c r="Y24" i="2" s="1"/>
  <c r="X425" i="2"/>
  <c r="V425" i="2"/>
  <c r="Y425" i="2" s="1"/>
  <c r="X366" i="2"/>
  <c r="V366" i="2"/>
  <c r="Y366" i="2" s="1"/>
  <c r="V411" i="2"/>
  <c r="Y411" i="2" s="1"/>
  <c r="X411" i="2"/>
  <c r="W411" i="2"/>
  <c r="G411" i="2" s="1"/>
  <c r="X264" i="2"/>
  <c r="V264" i="2"/>
  <c r="Y264" i="2" s="1"/>
  <c r="X562" i="2"/>
  <c r="V562" i="2"/>
  <c r="Y562" i="2" s="1"/>
  <c r="V552" i="2"/>
  <c r="Y552" i="2" s="1"/>
  <c r="X552" i="2"/>
  <c r="X600" i="2"/>
  <c r="V600" i="2"/>
  <c r="Y600" i="2" s="1"/>
  <c r="AE439" i="2"/>
  <c r="V439" i="2"/>
  <c r="Y439" i="2" s="1"/>
  <c r="X439" i="2"/>
  <c r="W439" i="2"/>
  <c r="G439" i="2" s="1"/>
  <c r="X488" i="2"/>
  <c r="V488" i="2"/>
  <c r="Y488" i="2" s="1"/>
  <c r="X382" i="2"/>
  <c r="V382" i="2"/>
  <c r="Y382" i="2" s="1"/>
  <c r="X43" i="2"/>
  <c r="V43" i="2"/>
  <c r="Y43" i="2" s="1"/>
  <c r="W43" i="2"/>
  <c r="G43" i="2" s="1"/>
  <c r="X471" i="2"/>
  <c r="V471" i="2"/>
  <c r="Y471" i="2" s="1"/>
  <c r="V597" i="2"/>
  <c r="Y597" i="2" s="1"/>
  <c r="X597" i="2"/>
  <c r="W597" i="2"/>
  <c r="G597" i="2" s="1"/>
  <c r="X543" i="2"/>
  <c r="V543" i="2"/>
  <c r="Y543" i="2" s="1"/>
  <c r="X603" i="2"/>
  <c r="V603" i="2"/>
  <c r="Y603" i="2" s="1"/>
  <c r="W603" i="2"/>
  <c r="G603" i="2" s="1"/>
  <c r="V608" i="2"/>
  <c r="Y608" i="2" s="1"/>
  <c r="W608" i="2"/>
  <c r="G608" i="2" s="1"/>
  <c r="X608" i="2"/>
  <c r="V417" i="2"/>
  <c r="Y417" i="2" s="1"/>
  <c r="X417" i="2"/>
  <c r="X119" i="2"/>
  <c r="V119" i="2"/>
  <c r="Y119" i="2" s="1"/>
  <c r="X10" i="2"/>
  <c r="V10" i="2"/>
  <c r="Y10" i="2" s="1"/>
  <c r="X160" i="2"/>
  <c r="V160" i="2"/>
  <c r="Y160" i="2" s="1"/>
  <c r="X579" i="2"/>
  <c r="V579" i="2"/>
  <c r="Y579" i="2" s="1"/>
  <c r="X496" i="2"/>
  <c r="V496" i="2"/>
  <c r="Y496" i="2" s="1"/>
  <c r="W496" i="2"/>
  <c r="G496" i="2" s="1"/>
  <c r="X459" i="2"/>
  <c r="V459" i="2"/>
  <c r="Y459" i="2" s="1"/>
  <c r="I459" i="2" s="1"/>
  <c r="V436" i="2"/>
  <c r="Y436" i="2" s="1"/>
  <c r="X436" i="2"/>
  <c r="W436" i="2"/>
  <c r="G436" i="2" s="1"/>
  <c r="V112" i="2"/>
  <c r="Y112" i="2" s="1"/>
  <c r="X112" i="2"/>
  <c r="X508" i="2"/>
  <c r="V508" i="2"/>
  <c r="Y508" i="2" s="1"/>
  <c r="AF535" i="2"/>
  <c r="AH535" i="2" s="1"/>
  <c r="AJ535" i="2" s="1"/>
  <c r="AA535" i="2" s="1"/>
  <c r="AI535" i="2"/>
  <c r="AP535" i="2" s="1"/>
  <c r="AG535" i="2"/>
  <c r="AK535" i="2"/>
  <c r="V535" i="2"/>
  <c r="Y535" i="2" s="1"/>
  <c r="X535" i="2"/>
  <c r="X270" i="2"/>
  <c r="V270" i="2"/>
  <c r="Y270" i="2" s="1"/>
  <c r="W270" i="2"/>
  <c r="G270" i="2" s="1"/>
  <c r="X208" i="2"/>
  <c r="V208" i="2"/>
  <c r="Y208" i="2" s="1"/>
  <c r="X62" i="2"/>
  <c r="V62" i="2"/>
  <c r="Y62" i="2" s="1"/>
  <c r="V353" i="2"/>
  <c r="Y353" i="2" s="1"/>
  <c r="X353" i="2"/>
  <c r="X330" i="2"/>
  <c r="V330" i="2"/>
  <c r="Y330" i="2" s="1"/>
  <c r="I330" i="2" s="1"/>
  <c r="X106" i="2"/>
  <c r="V106" i="2"/>
  <c r="Y106" i="2" s="1"/>
  <c r="V464" i="2"/>
  <c r="Y464" i="2" s="1"/>
  <c r="X464" i="2"/>
  <c r="W464" i="2"/>
  <c r="G464" i="2" s="1"/>
  <c r="V371" i="2"/>
  <c r="Y371" i="2" s="1"/>
  <c r="X371" i="2"/>
  <c r="V199" i="2"/>
  <c r="Y199" i="2" s="1"/>
  <c r="X199" i="2"/>
  <c r="W199" i="2"/>
  <c r="G199" i="2" s="1"/>
  <c r="X174" i="2"/>
  <c r="V174" i="2"/>
  <c r="Y174" i="2" s="1"/>
  <c r="X452" i="2"/>
  <c r="V452" i="2"/>
  <c r="Y452" i="2" s="1"/>
  <c r="I452" i="2" s="1"/>
  <c r="V261" i="2"/>
  <c r="Y261" i="2" s="1"/>
  <c r="X261" i="2"/>
  <c r="W261" i="2"/>
  <c r="G261" i="2" s="1"/>
  <c r="V144" i="2"/>
  <c r="Y144" i="2" s="1"/>
  <c r="X144" i="2"/>
  <c r="W144" i="2"/>
  <c r="V25" i="2"/>
  <c r="Y25" i="2" s="1"/>
  <c r="I25" i="2" s="1"/>
  <c r="X25" i="2"/>
  <c r="V86" i="2"/>
  <c r="Y86" i="2" s="1"/>
  <c r="X86" i="2"/>
  <c r="W86" i="2"/>
  <c r="G86" i="2" s="1"/>
  <c r="X72" i="2"/>
  <c r="V72" i="2"/>
  <c r="Y72" i="2" s="1"/>
  <c r="X590" i="2"/>
  <c r="V590" i="2"/>
  <c r="Y590" i="2" s="1"/>
  <c r="X553" i="2"/>
  <c r="V553" i="2"/>
  <c r="Y553" i="2" s="1"/>
  <c r="X97" i="2"/>
  <c r="V97" i="2"/>
  <c r="Y97" i="2" s="1"/>
  <c r="W97" i="2"/>
  <c r="G97" i="2" s="1"/>
  <c r="X386" i="2"/>
  <c r="V386" i="2"/>
  <c r="Y386" i="2" s="1"/>
  <c r="I386" i="2" s="1"/>
  <c r="V341" i="2"/>
  <c r="Y341" i="2" s="1"/>
  <c r="X341" i="2"/>
  <c r="W341" i="2"/>
  <c r="G341" i="2" s="1"/>
  <c r="V440" i="2"/>
  <c r="Y440" i="2" s="1"/>
  <c r="X440" i="2"/>
  <c r="AE440" i="2"/>
  <c r="V393" i="2"/>
  <c r="Y393" i="2" s="1"/>
  <c r="X393" i="2"/>
  <c r="W393" i="2"/>
  <c r="G393" i="2" s="1"/>
  <c r="V544" i="2"/>
  <c r="Y544" i="2" s="1"/>
  <c r="X544" i="2"/>
  <c r="V120" i="2"/>
  <c r="Y120" i="2" s="1"/>
  <c r="X120" i="2"/>
  <c r="W120" i="2"/>
  <c r="G120" i="2" s="1"/>
  <c r="X497" i="2"/>
  <c r="V497" i="2"/>
  <c r="Y497" i="2" s="1"/>
  <c r="AE460" i="2"/>
  <c r="X527" i="2"/>
  <c r="V527" i="2"/>
  <c r="Y527" i="2" s="1"/>
  <c r="V126" i="2"/>
  <c r="Y126" i="2" s="1"/>
  <c r="I126" i="2" s="1"/>
  <c r="X126" i="2"/>
  <c r="V401" i="2"/>
  <c r="Y401" i="2" s="1"/>
  <c r="X401" i="2"/>
  <c r="W401" i="2"/>
  <c r="G401" i="2" s="1"/>
  <c r="X140" i="2"/>
  <c r="V140" i="2"/>
  <c r="Y140" i="2" s="1"/>
  <c r="I140" i="2" s="1"/>
  <c r="X531" i="2"/>
  <c r="V531" i="2"/>
  <c r="Y531" i="2" s="1"/>
  <c r="AG536" i="2"/>
  <c r="AK536" i="2"/>
  <c r="AF536" i="2"/>
  <c r="AH536" i="2" s="1"/>
  <c r="AJ536" i="2" s="1"/>
  <c r="AA536" i="2" s="1"/>
  <c r="AI536" i="2"/>
  <c r="AP536" i="2" s="1"/>
  <c r="X221" i="2"/>
  <c r="V221" i="2"/>
  <c r="Y221" i="2" s="1"/>
  <c r="W221" i="2"/>
  <c r="G221" i="2" s="1"/>
  <c r="X63" i="2"/>
  <c r="V63" i="2"/>
  <c r="Y63" i="2" s="1"/>
  <c r="X354" i="2"/>
  <c r="V354" i="2"/>
  <c r="Y354" i="2" s="1"/>
  <c r="X331" i="2"/>
  <c r="V331" i="2"/>
  <c r="Y331" i="2" s="1"/>
  <c r="V107" i="2"/>
  <c r="Y107" i="2" s="1"/>
  <c r="X107" i="2"/>
  <c r="W107" i="2"/>
  <c r="G107" i="2" s="1"/>
  <c r="V465" i="2"/>
  <c r="Y465" i="2" s="1"/>
  <c r="X465" i="2"/>
  <c r="W465" i="2"/>
  <c r="G465" i="2" s="1"/>
  <c r="AE372" i="2"/>
  <c r="X372" i="2"/>
  <c r="V372" i="2"/>
  <c r="Y372" i="2" s="1"/>
  <c r="X200" i="2"/>
  <c r="V200" i="2"/>
  <c r="Y200" i="2" s="1"/>
  <c r="W200" i="2"/>
  <c r="G200" i="2" s="1"/>
  <c r="V145" i="2"/>
  <c r="Y145" i="2" s="1"/>
  <c r="X145" i="2"/>
  <c r="W145" i="2"/>
  <c r="G145" i="2" s="1"/>
  <c r="X26" i="2"/>
  <c r="V26" i="2"/>
  <c r="Y26" i="2" s="1"/>
  <c r="W26" i="2"/>
  <c r="G26" i="2" s="1"/>
  <c r="V233" i="2"/>
  <c r="Y233" i="2" s="1"/>
  <c r="I233" i="2" s="1"/>
  <c r="X233" i="2"/>
  <c r="W233" i="2"/>
  <c r="G233" i="2" s="1"/>
  <c r="V87" i="2"/>
  <c r="Y87" i="2" s="1"/>
  <c r="X87" i="2"/>
  <c r="V73" i="2"/>
  <c r="Y73" i="2" s="1"/>
  <c r="X73" i="2"/>
  <c r="AE73" i="2"/>
  <c r="X247" i="2"/>
  <c r="V247" i="2"/>
  <c r="Y247" i="2" s="1"/>
  <c r="V413" i="2"/>
  <c r="Y413" i="2" s="1"/>
  <c r="X413" i="2"/>
  <c r="W413" i="2"/>
  <c r="G413" i="2" s="1"/>
  <c r="X324" i="2"/>
  <c r="V324" i="2"/>
  <c r="Y324" i="2" s="1"/>
  <c r="V554" i="2"/>
  <c r="Y554" i="2" s="1"/>
  <c r="X554" i="2"/>
  <c r="X98" i="2"/>
  <c r="V98" i="2"/>
  <c r="Y98" i="2" s="1"/>
  <c r="V387" i="2"/>
  <c r="Y387" i="2" s="1"/>
  <c r="X387" i="2"/>
  <c r="W387" i="2"/>
  <c r="G387" i="2" s="1"/>
  <c r="V342" i="2"/>
  <c r="Y342" i="2" s="1"/>
  <c r="X342" i="2"/>
  <c r="W342" i="2"/>
  <c r="G342" i="2" s="1"/>
  <c r="X441" i="2"/>
  <c r="V441" i="2"/>
  <c r="Y441" i="2" s="1"/>
  <c r="X490" i="2"/>
  <c r="V490" i="2"/>
  <c r="Y490" i="2" s="1"/>
  <c r="V481" i="2"/>
  <c r="Y481" i="2" s="1"/>
  <c r="X481" i="2"/>
  <c r="V567" i="2"/>
  <c r="Y567" i="2" s="1"/>
  <c r="X567" i="2"/>
  <c r="W567" i="2"/>
  <c r="G567" i="2" s="1"/>
  <c r="V545" i="2"/>
  <c r="Y545" i="2" s="1"/>
  <c r="I545" i="2" s="1"/>
  <c r="X545" i="2"/>
  <c r="V121" i="2"/>
  <c r="Y121" i="2" s="1"/>
  <c r="X121" i="2"/>
  <c r="W121" i="2"/>
  <c r="G121" i="2" s="1"/>
  <c r="V162" i="2"/>
  <c r="Y162" i="2" s="1"/>
  <c r="X162" i="2"/>
  <c r="W162" i="2"/>
  <c r="G162" i="2" s="1"/>
  <c r="X498" i="2"/>
  <c r="V498" i="2"/>
  <c r="Y498" i="2" s="1"/>
  <c r="X127" i="2"/>
  <c r="V127" i="2"/>
  <c r="Y127" i="2" s="1"/>
  <c r="X510" i="2"/>
  <c r="V510" i="2"/>
  <c r="Y510" i="2" s="1"/>
  <c r="AF532" i="2"/>
  <c r="AH532" i="2" s="1"/>
  <c r="AJ532" i="2" s="1"/>
  <c r="AA532" i="2" s="1"/>
  <c r="AI532" i="2"/>
  <c r="AP532" i="2" s="1"/>
  <c r="AK532" i="2"/>
  <c r="AG532" i="2"/>
  <c r="V532" i="2"/>
  <c r="Y532" i="2" s="1"/>
  <c r="X532" i="2"/>
  <c r="W532" i="2"/>
  <c r="G532" i="2" s="1"/>
  <c r="V222" i="2"/>
  <c r="Y222" i="2" s="1"/>
  <c r="X222" i="2"/>
  <c r="W222" i="2"/>
  <c r="G222" i="2" s="1"/>
  <c r="X355" i="2"/>
  <c r="V355" i="2"/>
  <c r="Y355" i="2" s="1"/>
  <c r="X108" i="2"/>
  <c r="V108" i="2"/>
  <c r="Y108" i="2" s="1"/>
  <c r="AE373" i="2"/>
  <c r="V201" i="2"/>
  <c r="Y201" i="2" s="1"/>
  <c r="X201" i="2"/>
  <c r="X454" i="2"/>
  <c r="V454" i="2"/>
  <c r="Y454" i="2" s="1"/>
  <c r="X27" i="2"/>
  <c r="V27" i="2"/>
  <c r="Y27" i="2" s="1"/>
  <c r="V428" i="2"/>
  <c r="Y428" i="2" s="1"/>
  <c r="X428" i="2"/>
  <c r="W428" i="2"/>
  <c r="G428" i="2" s="1"/>
  <c r="X304" i="2"/>
  <c r="V304" i="2"/>
  <c r="Y304" i="2" s="1"/>
  <c r="X88" i="2"/>
  <c r="V88" i="2"/>
  <c r="Y88" i="2" s="1"/>
  <c r="I88" i="2" s="1"/>
  <c r="X37" i="2"/>
  <c r="V37" i="2"/>
  <c r="Y37" i="2" s="1"/>
  <c r="X248" i="2"/>
  <c r="V248" i="2"/>
  <c r="Y248" i="2" s="1"/>
  <c r="I248" i="2" s="1"/>
  <c r="X325" i="2"/>
  <c r="V325" i="2"/>
  <c r="Y325" i="2" s="1"/>
  <c r="V99" i="2"/>
  <c r="Y99" i="2" s="1"/>
  <c r="X99" i="2"/>
  <c r="W99" i="2"/>
  <c r="G99" i="2" s="1"/>
  <c r="V388" i="2"/>
  <c r="Y388" i="2" s="1"/>
  <c r="X388" i="2"/>
  <c r="W388" i="2"/>
  <c r="G388" i="2" s="1"/>
  <c r="X343" i="2"/>
  <c r="V343" i="2"/>
  <c r="Y343" i="2" s="1"/>
  <c r="V442" i="2"/>
  <c r="Y442" i="2" s="1"/>
  <c r="X442" i="2"/>
  <c r="V491" i="2"/>
  <c r="Y491" i="2" s="1"/>
  <c r="X491" i="2"/>
  <c r="X395" i="2"/>
  <c r="V395" i="2"/>
  <c r="Y395" i="2" s="1"/>
  <c r="V474" i="2"/>
  <c r="Y474" i="2" s="1"/>
  <c r="X474" i="2"/>
  <c r="W474" i="2"/>
  <c r="G474" i="2" s="1"/>
  <c r="X420" i="2"/>
  <c r="V420" i="2"/>
  <c r="Y420" i="2" s="1"/>
  <c r="V122" i="2"/>
  <c r="Y122" i="2" s="1"/>
  <c r="X122" i="2"/>
  <c r="W122" i="2"/>
  <c r="G122" i="2" s="1"/>
  <c r="X511" i="2"/>
  <c r="V511" i="2"/>
  <c r="Y511" i="2" s="1"/>
  <c r="V356" i="2"/>
  <c r="Y356" i="2" s="1"/>
  <c r="I356" i="2" s="1"/>
  <c r="X356" i="2"/>
  <c r="V109" i="2"/>
  <c r="Y109" i="2" s="1"/>
  <c r="W109" i="2"/>
  <c r="G109" i="2" s="1"/>
  <c r="X109" i="2"/>
  <c r="X54" i="2"/>
  <c r="V54" i="2"/>
  <c r="Y54" i="2" s="1"/>
  <c r="X455" i="2"/>
  <c r="V455" i="2"/>
  <c r="Y455" i="2" s="1"/>
  <c r="V28" i="2"/>
  <c r="Y28" i="2" s="1"/>
  <c r="X28" i="2"/>
  <c r="W28" i="2"/>
  <c r="G28" i="2" s="1"/>
  <c r="V235" i="2"/>
  <c r="Y235" i="2" s="1"/>
  <c r="X235" i="2"/>
  <c r="X429" i="2"/>
  <c r="V429" i="2"/>
  <c r="Y429" i="2" s="1"/>
  <c r="V89" i="2"/>
  <c r="Y89" i="2" s="1"/>
  <c r="X89" i="2"/>
  <c r="W89" i="2"/>
  <c r="G89" i="2" s="1"/>
  <c r="V38" i="2"/>
  <c r="Y38" i="2" s="1"/>
  <c r="X38" i="2"/>
  <c r="W38" i="2"/>
  <c r="G38" i="2" s="1"/>
  <c r="V75" i="2"/>
  <c r="Y75" i="2" s="1"/>
  <c r="X75" i="2"/>
  <c r="X389" i="2"/>
  <c r="V389" i="2"/>
  <c r="Y389" i="2" s="1"/>
  <c r="V344" i="2"/>
  <c r="Y344" i="2" s="1"/>
  <c r="X344" i="2"/>
  <c r="X443" i="2"/>
  <c r="V443" i="2"/>
  <c r="Y443" i="2" s="1"/>
  <c r="I443" i="2" s="1"/>
  <c r="V492" i="2"/>
  <c r="Y492" i="2" s="1"/>
  <c r="X492" i="2"/>
  <c r="W492" i="2"/>
  <c r="G492" i="2" s="1"/>
  <c r="V396" i="2"/>
  <c r="Y396" i="2" s="1"/>
  <c r="X396" i="2"/>
  <c r="W396" i="2"/>
  <c r="G396" i="2" s="1"/>
  <c r="V547" i="2"/>
  <c r="Y547" i="2" s="1"/>
  <c r="X547" i="2"/>
  <c r="W547" i="2"/>
  <c r="G547" i="2" s="1"/>
  <c r="X421" i="2"/>
  <c r="V421" i="2"/>
  <c r="Y421" i="2" s="1"/>
  <c r="I421" i="2" s="1"/>
  <c r="X583" i="2"/>
  <c r="V583" i="2"/>
  <c r="Y583" i="2" s="1"/>
  <c r="W583" i="2"/>
  <c r="G583" i="2" s="1"/>
  <c r="V129" i="2"/>
  <c r="Y129" i="2" s="1"/>
  <c r="X129" i="2"/>
  <c r="W129" i="2"/>
  <c r="G129" i="2" s="1"/>
  <c r="AE129" i="2"/>
  <c r="X404" i="2"/>
  <c r="V404" i="2"/>
  <c r="Y404" i="2" s="1"/>
  <c r="AK539" i="2"/>
  <c r="AG539" i="2"/>
  <c r="AI539" i="2"/>
  <c r="AP539" i="2" s="1"/>
  <c r="AF539" i="2"/>
  <c r="AH539" i="2" s="1"/>
  <c r="AJ539" i="2"/>
  <c r="AA539" i="2" s="1"/>
  <c r="V224" i="2"/>
  <c r="Y224" i="2" s="1"/>
  <c r="X224" i="2"/>
  <c r="X468" i="2"/>
  <c r="V468" i="2"/>
  <c r="Y468" i="2" s="1"/>
  <c r="AG375" i="2"/>
  <c r="AK375" i="2"/>
  <c r="AI375" i="2"/>
  <c r="AP375" i="2" s="1"/>
  <c r="AF375" i="2"/>
  <c r="AH375" i="2" s="1"/>
  <c r="AJ375" i="2"/>
  <c r="AA375" i="2" s="1"/>
  <c r="X375" i="2"/>
  <c r="V375" i="2"/>
  <c r="Y375" i="2" s="1"/>
  <c r="X178" i="2"/>
  <c r="V178" i="2"/>
  <c r="Y178" i="2" s="1"/>
  <c r="V55" i="2"/>
  <c r="Y55" i="2" s="1"/>
  <c r="X55" i="2"/>
  <c r="W55" i="2"/>
  <c r="G55" i="2" s="1"/>
  <c r="V456" i="2"/>
  <c r="Y456" i="2" s="1"/>
  <c r="X456" i="2"/>
  <c r="W456" i="2"/>
  <c r="G456" i="2" s="1"/>
  <c r="V236" i="2"/>
  <c r="Y236" i="2" s="1"/>
  <c r="X236" i="2"/>
  <c r="W236" i="2"/>
  <c r="G236" i="2" s="1"/>
  <c r="X90" i="2"/>
  <c r="V90" i="2"/>
  <c r="Y90" i="2" s="1"/>
  <c r="I90" i="2" s="1"/>
  <c r="V39" i="2"/>
  <c r="Y39" i="2" s="1"/>
  <c r="X39" i="2"/>
  <c r="V345" i="2"/>
  <c r="Y345" i="2" s="1"/>
  <c r="X345" i="2"/>
  <c r="X493" i="2"/>
  <c r="V493" i="2"/>
  <c r="Y493" i="2" s="1"/>
  <c r="AE397" i="2"/>
  <c r="X570" i="2"/>
  <c r="V570" i="2"/>
  <c r="Y570" i="2" s="1"/>
  <c r="V422" i="2"/>
  <c r="Y422" i="2" s="1"/>
  <c r="X422" i="2"/>
  <c r="W422" i="2"/>
  <c r="G422" i="2" s="1"/>
  <c r="V165" i="2"/>
  <c r="Y165" i="2" s="1"/>
  <c r="X165" i="2"/>
  <c r="V501" i="2"/>
  <c r="Y501" i="2" s="1"/>
  <c r="X501" i="2"/>
  <c r="AE130" i="2"/>
  <c r="X513" i="2"/>
  <c r="V513" i="2"/>
  <c r="Y513" i="2" s="1"/>
  <c r="AC540" i="2"/>
  <c r="AD540" i="2" s="1"/>
  <c r="AB540" i="2"/>
  <c r="X540" i="2"/>
  <c r="V540" i="2"/>
  <c r="Y540" i="2" s="1"/>
  <c r="W540" i="2"/>
  <c r="G540" i="2" s="1"/>
  <c r="X376" i="2"/>
  <c r="V376" i="2"/>
  <c r="Y376" i="2" s="1"/>
  <c r="X179" i="2"/>
  <c r="V179" i="2"/>
  <c r="Y179" i="2" s="1"/>
  <c r="X149" i="2"/>
  <c r="V149" i="2"/>
  <c r="Y149" i="2" s="1"/>
  <c r="V237" i="2"/>
  <c r="Y237" i="2" s="1"/>
  <c r="X237" i="2"/>
  <c r="W237" i="2"/>
  <c r="G237" i="2" s="1"/>
  <c r="V431" i="2"/>
  <c r="Y431" i="2" s="1"/>
  <c r="X431" i="2"/>
  <c r="X307" i="2"/>
  <c r="V307" i="2"/>
  <c r="Y307" i="2" s="1"/>
  <c r="X40" i="2"/>
  <c r="V40" i="2"/>
  <c r="Y40" i="2" s="1"/>
  <c r="X102" i="2"/>
  <c r="V102" i="2"/>
  <c r="Y102" i="2" s="1"/>
  <c r="V346" i="2"/>
  <c r="Y346" i="2" s="1"/>
  <c r="X346" i="2"/>
  <c r="W346" i="2"/>
  <c r="G346" i="2" s="1"/>
  <c r="X445" i="2"/>
  <c r="V445" i="2"/>
  <c r="Y445" i="2" s="1"/>
  <c r="X571" i="2"/>
  <c r="V571" i="2"/>
  <c r="Y571" i="2" s="1"/>
  <c r="I571" i="2" s="1"/>
  <c r="X585" i="2"/>
  <c r="V585" i="2"/>
  <c r="Y585" i="2" s="1"/>
  <c r="X406" i="2"/>
  <c r="V406" i="2"/>
  <c r="Y406" i="2" s="1"/>
  <c r="W406" i="2"/>
  <c r="G406" i="2" s="1"/>
  <c r="X514" i="2"/>
  <c r="V514" i="2"/>
  <c r="Y514" i="2" s="1"/>
  <c r="X226" i="2"/>
  <c r="V226" i="2"/>
  <c r="Y226" i="2" s="1"/>
  <c r="X359" i="2"/>
  <c r="V359" i="2"/>
  <c r="Y359" i="2" s="1"/>
  <c r="X336" i="2"/>
  <c r="V336" i="2"/>
  <c r="Y336" i="2" s="1"/>
  <c r="AI377" i="2"/>
  <c r="AP377" i="2" s="1"/>
  <c r="AJ377" i="2"/>
  <c r="AA377" i="2" s="1"/>
  <c r="AG377" i="2"/>
  <c r="AK377" i="2"/>
  <c r="AF377" i="2"/>
  <c r="AH377" i="2" s="1"/>
  <c r="X180" i="2"/>
  <c r="V180" i="2"/>
  <c r="Y180" i="2" s="1"/>
  <c r="X92" i="2"/>
  <c r="V92" i="2"/>
  <c r="Y92" i="2" s="1"/>
  <c r="V347" i="2"/>
  <c r="Y347" i="2" s="1"/>
  <c r="X347" i="2"/>
  <c r="W347" i="2"/>
  <c r="G347" i="2" s="1"/>
  <c r="V572" i="2"/>
  <c r="Y572" i="2" s="1"/>
  <c r="X572" i="2"/>
  <c r="X132" i="2"/>
  <c r="V132" i="2"/>
  <c r="Y132" i="2" s="1"/>
  <c r="V407" i="2"/>
  <c r="Y407" i="2" s="1"/>
  <c r="X407" i="2"/>
  <c r="W407" i="2"/>
  <c r="G407" i="2" s="1"/>
  <c r="X515" i="2"/>
  <c r="V515" i="2"/>
  <c r="Y515" i="2" s="1"/>
  <c r="X227" i="2"/>
  <c r="V227" i="2"/>
  <c r="Y227" i="2" s="1"/>
  <c r="X360" i="2"/>
  <c r="V360" i="2"/>
  <c r="Y360" i="2" s="1"/>
  <c r="AE337" i="2"/>
  <c r="V378" i="2"/>
  <c r="Y378" i="2" s="1"/>
  <c r="X378" i="2"/>
  <c r="AG378" i="2"/>
  <c r="AI378" i="2"/>
  <c r="AP378" i="2" s="1"/>
  <c r="AK378" i="2"/>
  <c r="AF378" i="2"/>
  <c r="AH378" i="2" s="1"/>
  <c r="AJ378" i="2" s="1"/>
  <c r="AA378" i="2" s="1"/>
  <c r="X151" i="2"/>
  <c r="V151" i="2"/>
  <c r="Y151" i="2" s="1"/>
  <c r="V239" i="2"/>
  <c r="Y239" i="2" s="1"/>
  <c r="X239" i="2"/>
  <c r="W239" i="2"/>
  <c r="G239" i="2" s="1"/>
  <c r="X93" i="2"/>
  <c r="V93" i="2"/>
  <c r="Y93" i="2" s="1"/>
  <c r="W93" i="2"/>
  <c r="G93" i="2" s="1"/>
  <c r="V348" i="2"/>
  <c r="Y348" i="2" s="1"/>
  <c r="X348" i="2"/>
  <c r="W348" i="2"/>
  <c r="G348" i="2" s="1"/>
  <c r="X573" i="2"/>
  <c r="V573" i="2"/>
  <c r="Y573" i="2" s="1"/>
  <c r="W573" i="2"/>
  <c r="G573" i="2" s="1"/>
  <c r="X168" i="2"/>
  <c r="V168" i="2"/>
  <c r="Y168" i="2" s="1"/>
  <c r="X504" i="2"/>
  <c r="V504" i="2"/>
  <c r="Y504" i="2" s="1"/>
  <c r="X408" i="2"/>
  <c r="V408" i="2"/>
  <c r="Y408" i="2" s="1"/>
  <c r="I408" i="2" s="1"/>
  <c r="V228" i="2"/>
  <c r="Y228" i="2" s="1"/>
  <c r="X228" i="2"/>
  <c r="W228" i="2"/>
  <c r="G228" i="2" s="1"/>
  <c r="AI379" i="2"/>
  <c r="AP379" i="2" s="1"/>
  <c r="AK379" i="2"/>
  <c r="AF379" i="2"/>
  <c r="AH379" i="2" s="1"/>
  <c r="AJ379" i="2"/>
  <c r="AA379" i="2" s="1"/>
  <c r="AG379" i="2"/>
  <c r="X182" i="2"/>
  <c r="V182" i="2"/>
  <c r="Y182" i="2" s="1"/>
  <c r="V152" i="2"/>
  <c r="Y152" i="2" s="1"/>
  <c r="X152" i="2"/>
  <c r="W152" i="2"/>
  <c r="G152" i="2" s="1"/>
  <c r="X169" i="2"/>
  <c r="V169" i="2"/>
  <c r="Y169" i="2" s="1"/>
  <c r="V505" i="2"/>
  <c r="Y505" i="2" s="1"/>
  <c r="X505" i="2"/>
  <c r="AG505" i="2"/>
  <c r="AK505" i="2"/>
  <c r="AJ505" i="2"/>
  <c r="AA505" i="2" s="1"/>
  <c r="AH505" i="2"/>
  <c r="AF505" i="2"/>
  <c r="AI505" i="2"/>
  <c r="AP505" i="2" s="1"/>
  <c r="X519" i="2"/>
  <c r="V519" i="2"/>
  <c r="Y519" i="2" s="1"/>
  <c r="X314" i="2"/>
  <c r="V314" i="2"/>
  <c r="Y314" i="2" s="1"/>
  <c r="I314" i="2" s="1"/>
  <c r="X521" i="2"/>
  <c r="V521" i="2"/>
  <c r="Y521" i="2" s="1"/>
  <c r="W521" i="2"/>
  <c r="G521" i="2" s="1"/>
  <c r="X187" i="2"/>
  <c r="V187" i="2"/>
  <c r="Y187" i="2" s="1"/>
  <c r="X157" i="2"/>
  <c r="V157" i="2"/>
  <c r="Y157" i="2" s="1"/>
  <c r="X315" i="2"/>
  <c r="V315" i="2"/>
  <c r="Y315" i="2" s="1"/>
  <c r="D16" i="1"/>
  <c r="D394" i="1"/>
  <c r="D127" i="1"/>
  <c r="D128" i="1"/>
  <c r="D129" i="1"/>
  <c r="D371" i="1"/>
  <c r="D376" i="1"/>
  <c r="D188" i="1"/>
  <c r="D459" i="1"/>
  <c r="D121" i="1"/>
  <c r="D388" i="1"/>
  <c r="D374" i="1"/>
  <c r="D377" i="1"/>
  <c r="D396" i="1"/>
  <c r="D316" i="1"/>
  <c r="D362" i="1"/>
  <c r="D369" i="1"/>
  <c r="D439" i="1"/>
  <c r="D455" i="1"/>
  <c r="D130" i="1"/>
  <c r="D57" i="1"/>
  <c r="D336" i="1"/>
  <c r="D192" i="1"/>
  <c r="D370" i="1"/>
  <c r="D373" i="1"/>
  <c r="D375" i="1"/>
  <c r="D209" i="1"/>
  <c r="D193" i="1"/>
  <c r="F662" i="1"/>
  <c r="D659" i="1"/>
  <c r="E620" i="2"/>
  <c r="H618" i="1"/>
  <c r="I623" i="1"/>
  <c r="C623" i="1"/>
  <c r="D93" i="1"/>
  <c r="D275" i="1"/>
  <c r="D134" i="1"/>
  <c r="D228" i="1"/>
  <c r="D408" i="1"/>
  <c r="D248" i="1"/>
  <c r="D857" i="1"/>
  <c r="D691" i="1"/>
  <c r="D674" i="1"/>
  <c r="D848" i="1"/>
  <c r="D683" i="1"/>
  <c r="D979" i="1"/>
  <c r="D31" i="1"/>
  <c r="D694" i="1"/>
  <c r="D787" i="1"/>
  <c r="D994" i="1"/>
  <c r="D79" i="1"/>
  <c r="D363" i="1"/>
  <c r="D770" i="1"/>
  <c r="D985" i="1"/>
  <c r="E628" i="2"/>
  <c r="I626" i="1"/>
  <c r="C626" i="1"/>
  <c r="D789" i="1"/>
  <c r="D720" i="1"/>
  <c r="D838" i="1"/>
  <c r="D755" i="1"/>
  <c r="D713" i="1"/>
  <c r="D780" i="1"/>
  <c r="D782" i="1"/>
  <c r="D676" i="1"/>
  <c r="D699" i="1"/>
  <c r="D890" i="1"/>
  <c r="D776" i="1"/>
  <c r="D927" i="1"/>
  <c r="D934" i="1"/>
  <c r="D592" i="1"/>
  <c r="D959" i="1"/>
  <c r="D900" i="1"/>
  <c r="D969" i="1"/>
  <c r="D682" i="1"/>
  <c r="D935" i="1"/>
  <c r="D910" i="1"/>
  <c r="D963" i="1"/>
  <c r="D493" i="1"/>
  <c r="D468" i="1"/>
  <c r="D756" i="1"/>
  <c r="D721" i="1"/>
  <c r="D557" i="1"/>
  <c r="D843" i="1"/>
  <c r="D460" i="1"/>
  <c r="D931" i="1"/>
  <c r="D981" i="1"/>
  <c r="D941" i="1"/>
  <c r="D745" i="1"/>
  <c r="D665" i="1"/>
  <c r="D576" i="1"/>
  <c r="D883" i="1"/>
  <c r="D945" i="1"/>
  <c r="D878" i="1"/>
  <c r="D814" i="1"/>
  <c r="I617" i="1"/>
  <c r="E617" i="1"/>
  <c r="D15" i="1"/>
  <c r="D4" i="1"/>
  <c r="D273" i="1"/>
  <c r="D361" i="1"/>
  <c r="D366" i="1"/>
  <c r="D40" i="1"/>
  <c r="D296" i="1"/>
  <c r="D964" i="1"/>
  <c r="D867" i="1"/>
  <c r="D915" i="1"/>
  <c r="D862" i="1"/>
  <c r="D6" i="1"/>
  <c r="D170" i="1"/>
  <c r="D752" i="1"/>
  <c r="D791" i="1"/>
  <c r="D687" i="1"/>
  <c r="D47" i="1"/>
  <c r="D944" i="1"/>
  <c r="D946" i="1"/>
  <c r="D983" i="1"/>
  <c r="D846" i="1"/>
  <c r="D877" i="1"/>
  <c r="D937" i="1"/>
  <c r="D523" i="1"/>
  <c r="D892" i="1"/>
  <c r="D991" i="1"/>
  <c r="D819" i="1"/>
  <c r="D784" i="1"/>
  <c r="D817" i="1"/>
  <c r="D759" i="1"/>
  <c r="D717" i="1"/>
  <c r="E644" i="1"/>
  <c r="C644" i="1"/>
  <c r="D818" i="1"/>
  <c r="D702" i="1"/>
  <c r="D549" i="1"/>
  <c r="D600" i="1"/>
  <c r="D853" i="1"/>
  <c r="C622" i="1"/>
  <c r="D555" i="1"/>
  <c r="D102" i="1"/>
  <c r="D956" i="1"/>
  <c r="D905" i="1"/>
  <c r="D806" i="1"/>
  <c r="D590" i="1"/>
  <c r="D976" i="1"/>
  <c r="D788" i="1"/>
  <c r="D264" i="1"/>
  <c r="D925" i="1"/>
  <c r="D926" i="1"/>
  <c r="D942" i="1"/>
  <c r="D902" i="1"/>
  <c r="D812" i="1"/>
  <c r="D968" i="1"/>
  <c r="I635" i="1"/>
  <c r="H635" i="1"/>
  <c r="C635" i="1"/>
  <c r="F422" i="1"/>
  <c r="D255" i="1"/>
  <c r="B210" i="1"/>
  <c r="L210" i="1"/>
  <c r="G210" i="1"/>
  <c r="B15" i="1"/>
  <c r="R296" i="2"/>
  <c r="B21" i="1"/>
  <c r="L21" i="1"/>
  <c r="B76" i="1"/>
  <c r="B93" i="1"/>
  <c r="B456" i="1"/>
  <c r="L456" i="1"/>
  <c r="G288" i="1"/>
  <c r="L29" i="1"/>
  <c r="F66" i="1"/>
  <c r="B12" i="1"/>
  <c r="G12" i="1"/>
  <c r="B252" i="1"/>
  <c r="B202" i="1"/>
  <c r="B281" i="1"/>
  <c r="L281" i="1"/>
  <c r="B273" i="1"/>
  <c r="G433" i="1"/>
  <c r="L433" i="1"/>
  <c r="G483" i="1"/>
  <c r="L397" i="1"/>
  <c r="B521" i="1"/>
  <c r="G898" i="1"/>
  <c r="B2" i="1"/>
  <c r="R254" i="2"/>
  <c r="F319" i="1"/>
  <c r="L361" i="1"/>
  <c r="G326" i="1"/>
  <c r="B140" i="1"/>
  <c r="B216" i="1"/>
  <c r="L228" i="1"/>
  <c r="B449" i="1"/>
  <c r="B436" i="1"/>
  <c r="L436" i="1"/>
  <c r="F254" i="1"/>
  <c r="B114" i="1"/>
  <c r="F114" i="1"/>
  <c r="L40" i="1"/>
  <c r="G474" i="1"/>
  <c r="B414" i="1"/>
  <c r="L414" i="1"/>
  <c r="L19" i="1"/>
  <c r="L208" i="1"/>
  <c r="B188" i="1"/>
  <c r="B240" i="1"/>
  <c r="F240" i="1"/>
  <c r="B408" i="1"/>
  <c r="L17" i="1"/>
  <c r="G708" i="1"/>
  <c r="B747" i="1"/>
  <c r="L747" i="1"/>
  <c r="G857" i="1"/>
  <c r="G816" i="1"/>
  <c r="B758" i="1"/>
  <c r="L867" i="1"/>
  <c r="G867" i="1"/>
  <c r="G973" i="1"/>
  <c r="G828" i="1"/>
  <c r="L828" i="1"/>
  <c r="L735" i="1"/>
  <c r="G735" i="1"/>
  <c r="B736" i="1"/>
  <c r="G915" i="1"/>
  <c r="G876" i="1"/>
  <c r="B961" i="1"/>
  <c r="L671" i="1"/>
  <c r="G849" i="1"/>
  <c r="B808" i="1"/>
  <c r="L933" i="1"/>
  <c r="G740" i="1"/>
  <c r="L674" i="1"/>
  <c r="F783" i="1"/>
  <c r="B848" i="1"/>
  <c r="B860" i="1"/>
  <c r="L860" i="1"/>
  <c r="B826" i="1"/>
  <c r="B683" i="1"/>
  <c r="G683" i="1"/>
  <c r="B768" i="1"/>
  <c r="B979" i="1"/>
  <c r="G979" i="1"/>
  <c r="B887" i="1"/>
  <c r="L887" i="1"/>
  <c r="B993" i="1"/>
  <c r="G952" i="1"/>
  <c r="L952" i="1"/>
  <c r="B194" i="1"/>
  <c r="L31" i="1"/>
  <c r="B271" i="1"/>
  <c r="B58" i="1"/>
  <c r="F294" i="1"/>
  <c r="B793" i="1"/>
  <c r="B694" i="1"/>
  <c r="L694" i="1"/>
  <c r="G803" i="1"/>
  <c r="G730" i="1"/>
  <c r="B748" i="1"/>
  <c r="G897" i="1"/>
  <c r="G856" i="1"/>
  <c r="B744" i="1"/>
  <c r="B869" i="1"/>
  <c r="L994" i="1"/>
  <c r="G687" i="1"/>
  <c r="B813" i="1"/>
  <c r="L813" i="1"/>
  <c r="G476" i="1"/>
  <c r="F82" i="1"/>
  <c r="B432" i="1"/>
  <c r="L47" i="1"/>
  <c r="F47" i="1"/>
  <c r="L363" i="1"/>
  <c r="F770" i="1"/>
  <c r="L879" i="1"/>
  <c r="B944" i="1"/>
  <c r="L944" i="1"/>
  <c r="F700" i="1"/>
  <c r="L597" i="1"/>
  <c r="B946" i="1"/>
  <c r="B608" i="1"/>
  <c r="L608" i="1"/>
  <c r="L983" i="1"/>
  <c r="B789" i="1"/>
  <c r="L977" i="1"/>
  <c r="L936" i="1"/>
  <c r="G846" i="1"/>
  <c r="F868" i="1"/>
  <c r="L868" i="1"/>
  <c r="G802" i="1"/>
  <c r="B761" i="1"/>
  <c r="B720" i="1"/>
  <c r="G771" i="1"/>
  <c r="B877" i="1"/>
  <c r="B732" i="1"/>
  <c r="F732" i="1"/>
  <c r="F527" i="1"/>
  <c r="B527" i="1"/>
  <c r="L722" i="1"/>
  <c r="G831" i="1"/>
  <c r="L937" i="1"/>
  <c r="L657" i="1"/>
  <c r="G990" i="1"/>
  <c r="F755" i="1"/>
  <c r="B116" i="1"/>
  <c r="B189" i="1"/>
  <c r="B122" i="1"/>
  <c r="L122" i="1"/>
  <c r="B962" i="1"/>
  <c r="B781" i="1"/>
  <c r="L892" i="1"/>
  <c r="L882" i="1"/>
  <c r="B991" i="1"/>
  <c r="G998" i="1"/>
  <c r="G938" i="1"/>
  <c r="F769" i="1"/>
  <c r="L894" i="1"/>
  <c r="G894" i="1"/>
  <c r="L819" i="1"/>
  <c r="F819" i="1"/>
  <c r="B780" i="1"/>
  <c r="L780" i="1"/>
  <c r="B913" i="1"/>
  <c r="L913" i="1"/>
  <c r="G872" i="1"/>
  <c r="F782" i="1"/>
  <c r="L891" i="1"/>
  <c r="B676" i="1"/>
  <c r="B610" i="1"/>
  <c r="L610" i="1"/>
  <c r="L699" i="1"/>
  <c r="F825" i="1"/>
  <c r="F784" i="1"/>
  <c r="L982" i="1"/>
  <c r="B762" i="1"/>
  <c r="L762" i="1"/>
  <c r="G890" i="1"/>
  <c r="B832" i="1"/>
  <c r="L832" i="1"/>
  <c r="B774" i="1"/>
  <c r="F774" i="1"/>
  <c r="B595" i="1"/>
  <c r="G670" i="1"/>
  <c r="F733" i="1"/>
  <c r="B733" i="1"/>
  <c r="B685" i="1"/>
  <c r="L685" i="1"/>
  <c r="L817" i="1"/>
  <c r="B686" i="1"/>
  <c r="L686" i="1"/>
  <c r="G859" i="1"/>
  <c r="L859" i="1"/>
  <c r="L775" i="1"/>
  <c r="B881" i="1"/>
  <c r="L840" i="1"/>
  <c r="B750" i="1"/>
  <c r="L750" i="1"/>
  <c r="F750" i="1"/>
  <c r="B759" i="1"/>
  <c r="B914" i="1"/>
  <c r="L914" i="1"/>
  <c r="G914" i="1"/>
  <c r="B960" i="1"/>
  <c r="G669" i="1"/>
  <c r="B669" i="1"/>
  <c r="G884" i="1"/>
  <c r="G818" i="1"/>
  <c r="G927" i="1"/>
  <c r="G992" i="1"/>
  <c r="G810" i="1"/>
  <c r="B702" i="1"/>
  <c r="B811" i="1"/>
  <c r="L797" i="1"/>
  <c r="L999" i="1"/>
  <c r="L996" i="1"/>
  <c r="B930" i="1"/>
  <c r="G681" i="1"/>
  <c r="B916" i="1"/>
  <c r="G850" i="1"/>
  <c r="B966" i="1"/>
  <c r="L966" i="1"/>
  <c r="G874" i="1"/>
  <c r="B737" i="1"/>
  <c r="F695" i="1"/>
  <c r="L695" i="1"/>
  <c r="B136" i="1"/>
  <c r="B286" i="1"/>
  <c r="B158" i="1"/>
  <c r="B900" i="1"/>
  <c r="L900" i="1"/>
  <c r="B943" i="1"/>
  <c r="L943" i="1"/>
  <c r="G950" i="1"/>
  <c r="L950" i="1"/>
  <c r="B986" i="1"/>
  <c r="L820" i="1"/>
  <c r="B863" i="1"/>
  <c r="L863" i="1"/>
  <c r="G863" i="1"/>
  <c r="G969" i="1"/>
  <c r="L969" i="1"/>
  <c r="B928" i="1"/>
  <c r="L928" i="1"/>
  <c r="G893" i="1"/>
  <c r="B893" i="1"/>
  <c r="L893" i="1"/>
  <c r="B682" i="1"/>
  <c r="F682" i="1"/>
  <c r="B600" i="1"/>
  <c r="B853" i="1"/>
  <c r="G935" i="1"/>
  <c r="L1000" i="1"/>
  <c r="G1000" i="1"/>
  <c r="L555" i="1"/>
  <c r="F555" i="1"/>
  <c r="B847" i="1"/>
  <c r="L953" i="1"/>
  <c r="F485" i="1"/>
  <c r="F349" i="1"/>
  <c r="B337" i="1"/>
  <c r="L481" i="1"/>
  <c r="L102" i="1"/>
  <c r="G242" i="1"/>
  <c r="B250" i="1"/>
  <c r="B211" i="1"/>
  <c r="F212" i="1"/>
  <c r="F493" i="1"/>
  <c r="L279" i="1"/>
  <c r="B677" i="1"/>
  <c r="L677" i="1"/>
  <c r="L688" i="1"/>
  <c r="B886" i="1"/>
  <c r="G956" i="1"/>
  <c r="L956" i="1"/>
  <c r="B922" i="1"/>
  <c r="G756" i="1"/>
  <c r="B799" i="1"/>
  <c r="L799" i="1"/>
  <c r="G905" i="1"/>
  <c r="B864" i="1"/>
  <c r="G806" i="1"/>
  <c r="B620" i="1"/>
  <c r="G830" i="1"/>
  <c r="B721" i="1"/>
  <c r="L721" i="1"/>
  <c r="B680" i="1"/>
  <c r="L680" i="1"/>
  <c r="L679" i="1"/>
  <c r="B805" i="1"/>
  <c r="L805" i="1"/>
  <c r="G612" i="1"/>
  <c r="G976" i="1"/>
  <c r="B976" i="1"/>
  <c r="L976" i="1"/>
  <c r="B557" i="1"/>
  <c r="B954" i="1"/>
  <c r="B978" i="1"/>
  <c r="G640" i="1"/>
  <c r="B640" i="1"/>
  <c r="B703" i="1"/>
  <c r="L731" i="1"/>
  <c r="G865" i="1"/>
  <c r="F734" i="1"/>
  <c r="B379" i="1"/>
  <c r="B157" i="1"/>
  <c r="F264" i="1"/>
  <c r="G389" i="1"/>
  <c r="B460" i="1"/>
  <c r="B772" i="1"/>
  <c r="L772" i="1"/>
  <c r="B815" i="1"/>
  <c r="B921" i="1"/>
  <c r="B931" i="1"/>
  <c r="L751" i="1"/>
  <c r="B707" i="1"/>
  <c r="B841" i="1"/>
  <c r="G742" i="1"/>
  <c r="B984" i="1"/>
  <c r="B875" i="1"/>
  <c r="L981" i="1"/>
  <c r="G925" i="1"/>
  <c r="B925" i="1"/>
  <c r="B705" i="1"/>
  <c r="G932" i="1"/>
  <c r="F866" i="1"/>
  <c r="L866" i="1"/>
  <c r="B726" i="1"/>
  <c r="L726" i="1"/>
  <c r="B835" i="1"/>
  <c r="L796" i="1"/>
  <c r="B745" i="1"/>
  <c r="B724" i="1"/>
  <c r="F767" i="1"/>
  <c r="G926" i="1"/>
  <c r="L926" i="1"/>
  <c r="L573" i="1"/>
  <c r="B942" i="1"/>
  <c r="B861" i="1"/>
  <c r="L650" i="1"/>
  <c r="B576" i="1"/>
  <c r="B673" i="1"/>
  <c r="L673" i="1"/>
  <c r="B923" i="1"/>
  <c r="F851" i="1"/>
  <c r="B902" i="1"/>
  <c r="L957" i="1"/>
  <c r="F727" i="1"/>
  <c r="L757" i="1"/>
  <c r="G883" i="1"/>
  <c r="L839" i="1"/>
  <c r="B559" i="1"/>
  <c r="L711" i="1"/>
  <c r="B753" i="1"/>
  <c r="L712" i="1"/>
  <c r="L888" i="1"/>
  <c r="G888" i="1"/>
  <c r="L907" i="1"/>
  <c r="G989" i="1"/>
  <c r="B778" i="1"/>
  <c r="L904" i="1"/>
  <c r="B987" i="1"/>
  <c r="L972" i="1"/>
  <c r="G968" i="1"/>
  <c r="L968" i="1"/>
  <c r="B206" i="1"/>
  <c r="B369" i="1"/>
  <c r="B197" i="1"/>
  <c r="B259" i="1"/>
  <c r="B193" i="1"/>
  <c r="B391" i="1"/>
  <c r="B575" i="1"/>
  <c r="B616" i="1"/>
  <c r="F529" i="1"/>
  <c r="B425" i="1"/>
  <c r="B479" i="1"/>
  <c r="B284" i="1"/>
  <c r="B459" i="1"/>
  <c r="R271" i="2"/>
  <c r="B174" i="1"/>
  <c r="B285" i="1"/>
  <c r="G285" i="1"/>
  <c r="R114" i="2"/>
  <c r="B401" i="1"/>
  <c r="B233" i="1"/>
  <c r="B73" i="1"/>
  <c r="R555" i="2"/>
  <c r="F537" i="1"/>
  <c r="B222" i="1"/>
  <c r="B176" i="1"/>
  <c r="B99" i="1"/>
  <c r="B46" i="1"/>
  <c r="B538" i="1"/>
  <c r="B356" i="1"/>
  <c r="R29" i="2"/>
  <c r="B224" i="1"/>
  <c r="F375" i="1"/>
  <c r="B90" i="1"/>
  <c r="R549" i="2"/>
  <c r="B502" i="1"/>
  <c r="R337" i="2"/>
  <c r="B239" i="1"/>
  <c r="B182" i="1"/>
  <c r="B152" i="1"/>
  <c r="R170" i="2"/>
  <c r="B153" i="1"/>
  <c r="B154" i="1"/>
  <c r="B312" i="1"/>
  <c r="B519" i="1"/>
  <c r="F15" i="1"/>
  <c r="L431" i="1"/>
  <c r="F68" i="1"/>
  <c r="B68" i="1"/>
  <c r="L68" i="1"/>
  <c r="B422" i="1"/>
  <c r="L4" i="1"/>
  <c r="B75" i="1"/>
  <c r="B288" i="1"/>
  <c r="L66" i="1"/>
  <c r="L275" i="1"/>
  <c r="B382" i="1"/>
  <c r="F382" i="1"/>
  <c r="F281" i="1"/>
  <c r="F273" i="1"/>
  <c r="B898" i="1"/>
  <c r="R6" i="2"/>
  <c r="L134" i="1"/>
  <c r="B266" i="1"/>
  <c r="L505" i="1"/>
  <c r="B319" i="1"/>
  <c r="L326" i="1"/>
  <c r="F140" i="1"/>
  <c r="F290" i="1"/>
  <c r="L290" i="1"/>
  <c r="F292" i="1"/>
  <c r="B132" i="1"/>
  <c r="G132" i="1"/>
  <c r="F366" i="1"/>
  <c r="L366" i="1"/>
  <c r="G40" i="1"/>
  <c r="B272" i="1"/>
  <c r="L474" i="1"/>
  <c r="L296" i="1"/>
  <c r="G296" i="1"/>
  <c r="G298" i="1"/>
  <c r="L298" i="1"/>
  <c r="B55" i="1"/>
  <c r="L55" i="1"/>
  <c r="G964" i="1"/>
  <c r="B248" i="1"/>
  <c r="B642" i="1"/>
  <c r="G747" i="1"/>
  <c r="B857" i="1"/>
  <c r="L816" i="1"/>
  <c r="G758" i="1"/>
  <c r="L973" i="1"/>
  <c r="G794" i="1"/>
  <c r="B794" i="1"/>
  <c r="L777" i="1"/>
  <c r="G736" i="1"/>
  <c r="L678" i="1"/>
  <c r="L915" i="1"/>
  <c r="B915" i="1"/>
  <c r="L876" i="1"/>
  <c r="B855" i="1"/>
  <c r="G920" i="1"/>
  <c r="B920" i="1"/>
  <c r="L652" i="1"/>
  <c r="B691" i="1"/>
  <c r="L691" i="1"/>
  <c r="L849" i="1"/>
  <c r="G718" i="1"/>
  <c r="B827" i="1"/>
  <c r="G933" i="1"/>
  <c r="L740" i="1"/>
  <c r="B783" i="1"/>
  <c r="L783" i="1"/>
  <c r="B889" i="1"/>
  <c r="L790" i="1"/>
  <c r="B899" i="1"/>
  <c r="F826" i="1"/>
  <c r="L594" i="1"/>
  <c r="G809" i="1"/>
  <c r="F768" i="1"/>
  <c r="B710" i="1"/>
  <c r="G940" i="1"/>
  <c r="L940" i="1"/>
  <c r="G887" i="1"/>
  <c r="G862" i="1"/>
  <c r="F194" i="1"/>
  <c r="F31" i="1"/>
  <c r="G271" i="1"/>
  <c r="B294" i="1"/>
  <c r="B77" i="1"/>
  <c r="L77" i="1"/>
  <c r="G170" i="1"/>
  <c r="B170" i="1"/>
  <c r="B261" i="1"/>
  <c r="B667" i="1"/>
  <c r="F694" i="1"/>
  <c r="L803" i="1"/>
  <c r="G909" i="1"/>
  <c r="L909" i="1"/>
  <c r="L764" i="1"/>
  <c r="F764" i="1"/>
  <c r="L730" i="1"/>
  <c r="L532" i="1"/>
  <c r="G672" i="1"/>
  <c r="B672" i="1"/>
  <c r="L614" i="1"/>
  <c r="B787" i="1"/>
  <c r="L791" i="1"/>
  <c r="B897" i="1"/>
  <c r="L856" i="1"/>
  <c r="B766" i="1"/>
  <c r="F766" i="1"/>
  <c r="L785" i="1"/>
  <c r="G785" i="1"/>
  <c r="B763" i="1"/>
  <c r="G804" i="1"/>
  <c r="G994" i="1"/>
  <c r="L687" i="1"/>
  <c r="B668" i="1"/>
  <c r="B13" i="1"/>
  <c r="L79" i="1"/>
  <c r="L82" i="1"/>
  <c r="B448" i="1"/>
  <c r="F448" i="1"/>
  <c r="B836" i="1"/>
  <c r="L836" i="1"/>
  <c r="G836" i="1"/>
  <c r="L770" i="1"/>
  <c r="G985" i="1"/>
  <c r="B985" i="1"/>
  <c r="G944" i="1"/>
  <c r="L845" i="1"/>
  <c r="G666" i="1"/>
  <c r="B666" i="1"/>
  <c r="L666" i="1"/>
  <c r="B562" i="1"/>
  <c r="B697" i="1"/>
  <c r="F697" i="1"/>
  <c r="B765" i="1"/>
  <c r="L719" i="1"/>
  <c r="F789" i="1"/>
  <c r="L947" i="1"/>
  <c r="B871" i="1"/>
  <c r="G977" i="1"/>
  <c r="G936" i="1"/>
  <c r="L846" i="1"/>
  <c r="G955" i="1"/>
  <c r="B955" i="1"/>
  <c r="F720" i="1"/>
  <c r="B771" i="1"/>
  <c r="G698" i="1"/>
  <c r="B698" i="1"/>
  <c r="F722" i="1"/>
  <c r="B831" i="1"/>
  <c r="L831" i="1"/>
  <c r="G937" i="1"/>
  <c r="G896" i="1"/>
  <c r="G838" i="1"/>
  <c r="B838" i="1"/>
  <c r="L838" i="1"/>
  <c r="G829" i="1"/>
  <c r="B829" i="1"/>
  <c r="L829" i="1"/>
  <c r="L990" i="1"/>
  <c r="B755" i="1"/>
  <c r="L257" i="1"/>
  <c r="B475" i="1"/>
  <c r="L523" i="1"/>
  <c r="L624" i="1"/>
  <c r="L713" i="1"/>
  <c r="G892" i="1"/>
  <c r="G858" i="1"/>
  <c r="L858" i="1"/>
  <c r="L998" i="1"/>
  <c r="B938" i="1"/>
  <c r="B769" i="1"/>
  <c r="B728" i="1"/>
  <c r="L725" i="1"/>
  <c r="G780" i="1"/>
  <c r="G913" i="1"/>
  <c r="L872" i="1"/>
  <c r="L997" i="1"/>
  <c r="G676" i="1"/>
  <c r="L825" i="1"/>
  <c r="B784" i="1"/>
  <c r="F762" i="1"/>
  <c r="G693" i="1"/>
  <c r="L693" i="1"/>
  <c r="L895" i="1"/>
  <c r="L890" i="1"/>
  <c r="B873" i="1"/>
  <c r="F540" i="1"/>
  <c r="L801" i="1"/>
  <c r="B760" i="1"/>
  <c r="F760" i="1"/>
  <c r="L670" i="1"/>
  <c r="F779" i="1"/>
  <c r="B885" i="1"/>
  <c r="G685" i="1"/>
  <c r="B776" i="1"/>
  <c r="L776" i="1"/>
  <c r="B965" i="1"/>
  <c r="G965" i="1"/>
  <c r="B716" i="1"/>
  <c r="L716" i="1"/>
  <c r="G881" i="1"/>
  <c r="G773" i="1"/>
  <c r="G759" i="1"/>
  <c r="B717" i="1"/>
  <c r="B818" i="1"/>
  <c r="L818" i="1"/>
  <c r="L927" i="1"/>
  <c r="B992" i="1"/>
  <c r="B810" i="1"/>
  <c r="G702" i="1"/>
  <c r="L917" i="1"/>
  <c r="L586" i="1"/>
  <c r="B586" i="1"/>
  <c r="G974" i="1"/>
  <c r="B974" i="1"/>
  <c r="F549" i="1"/>
  <c r="L592" i="1"/>
  <c r="L681" i="1"/>
  <c r="B749" i="1"/>
  <c r="L749" i="1"/>
  <c r="F701" i="1"/>
  <c r="B701" i="1"/>
  <c r="G675" i="1"/>
  <c r="G959" i="1"/>
  <c r="L959" i="1"/>
  <c r="B874" i="1"/>
  <c r="B821" i="1"/>
  <c r="R292" i="2"/>
  <c r="G136" i="1"/>
  <c r="G943" i="1"/>
  <c r="B558" i="1"/>
  <c r="G986" i="1"/>
  <c r="L754" i="1"/>
  <c r="G600" i="1"/>
  <c r="G689" i="1"/>
  <c r="B739" i="1"/>
  <c r="B935" i="1"/>
  <c r="B910" i="1"/>
  <c r="B738" i="1"/>
  <c r="G953" i="1"/>
  <c r="G912" i="1"/>
  <c r="L912" i="1"/>
  <c r="G854" i="1"/>
  <c r="L963" i="1"/>
  <c r="L485" i="1"/>
  <c r="B204" i="1"/>
  <c r="B349" i="1"/>
  <c r="B10" i="1"/>
  <c r="F481" i="1"/>
  <c r="B434" i="1"/>
  <c r="F102" i="1"/>
  <c r="B242" i="1"/>
  <c r="B315" i="1"/>
  <c r="L315" i="1"/>
  <c r="B212" i="1"/>
  <c r="B493" i="1"/>
  <c r="F468" i="1"/>
  <c r="B468" i="1"/>
  <c r="B603" i="1"/>
  <c r="B729" i="1"/>
  <c r="G688" i="1"/>
  <c r="G886" i="1"/>
  <c r="L995" i="1"/>
  <c r="G995" i="1"/>
  <c r="B756" i="1"/>
  <c r="B690" i="1"/>
  <c r="G799" i="1"/>
  <c r="B905" i="1"/>
  <c r="G864" i="1"/>
  <c r="L806" i="1"/>
  <c r="B833" i="1"/>
  <c r="L833" i="1"/>
  <c r="B792" i="1"/>
  <c r="F792" i="1"/>
  <c r="B830" i="1"/>
  <c r="G939" i="1"/>
  <c r="F842" i="1"/>
  <c r="L842" i="1"/>
  <c r="L590" i="1"/>
  <c r="G805" i="1"/>
  <c r="B709" i="1"/>
  <c r="L709" i="1"/>
  <c r="G911" i="1"/>
  <c r="B911" i="1"/>
  <c r="B918" i="1"/>
  <c r="G918" i="1"/>
  <c r="B988" i="1"/>
  <c r="B743" i="1"/>
  <c r="B684" i="1"/>
  <c r="L684" i="1"/>
  <c r="F731" i="1"/>
  <c r="L865" i="1"/>
  <c r="L824" i="1"/>
  <c r="L734" i="1"/>
  <c r="B843" i="1"/>
  <c r="L843" i="1"/>
  <c r="F379" i="1"/>
  <c r="G157" i="1"/>
  <c r="L264" i="1"/>
  <c r="B389" i="1"/>
  <c r="B187" i="1"/>
  <c r="F187" i="1"/>
  <c r="G772" i="1"/>
  <c r="F706" i="1"/>
  <c r="L880" i="1"/>
  <c r="L822" i="1"/>
  <c r="G931" i="1"/>
  <c r="G707" i="1"/>
  <c r="B948" i="1"/>
  <c r="L948" i="1"/>
  <c r="F841" i="1"/>
  <c r="B800" i="1"/>
  <c r="B742" i="1"/>
  <c r="L919" i="1"/>
  <c r="G984" i="1"/>
  <c r="G875" i="1"/>
  <c r="G981" i="1"/>
  <c r="L714" i="1"/>
  <c r="B741" i="1"/>
  <c r="B932" i="1"/>
  <c r="L975" i="1"/>
  <c r="B941" i="1"/>
  <c r="B852" i="1"/>
  <c r="B786" i="1"/>
  <c r="G745" i="1"/>
  <c r="F724" i="1"/>
  <c r="B951" i="1"/>
  <c r="F573" i="1"/>
  <c r="B967" i="1"/>
  <c r="G942" i="1"/>
  <c r="G861" i="1"/>
  <c r="G923" i="1"/>
  <c r="L704" i="1"/>
  <c r="B851" i="1"/>
  <c r="L851" i="1"/>
  <c r="G902" i="1"/>
  <c r="G957" i="1"/>
  <c r="B746" i="1"/>
  <c r="B727" i="1"/>
  <c r="L727" i="1"/>
  <c r="F631" i="1"/>
  <c r="B631" i="1"/>
  <c r="L631" i="1"/>
  <c r="B883" i="1"/>
  <c r="B945" i="1"/>
  <c r="L945" i="1"/>
  <c r="L906" i="1"/>
  <c r="L878" i="1"/>
  <c r="G878" i="1"/>
  <c r="B812" i="1"/>
  <c r="L812" i="1"/>
  <c r="G823" i="1"/>
  <c r="G929" i="1"/>
  <c r="L929" i="1"/>
  <c r="L798" i="1"/>
  <c r="B989" i="1"/>
  <c r="F778" i="1"/>
  <c r="G972" i="1"/>
  <c r="B903" i="1"/>
  <c r="B795" i="1"/>
  <c r="L901" i="1"/>
  <c r="B57" i="1"/>
  <c r="R4" i="2"/>
  <c r="B596" i="1"/>
  <c r="B435" i="1"/>
  <c r="B463" i="1"/>
  <c r="B198" i="1"/>
  <c r="B260" i="1"/>
  <c r="F535" i="1"/>
  <c r="B464" i="1"/>
  <c r="B144" i="1"/>
  <c r="B232" i="1"/>
  <c r="B341" i="1"/>
  <c r="B566" i="1"/>
  <c r="B120" i="1"/>
  <c r="B161" i="1"/>
  <c r="R532" i="2"/>
  <c r="B221" i="1"/>
  <c r="B427" i="1"/>
  <c r="B387" i="1"/>
  <c r="R474" i="2"/>
  <c r="B121" i="1"/>
  <c r="B27" i="1"/>
  <c r="B88" i="1"/>
  <c r="B37" i="1"/>
  <c r="R389" i="2"/>
  <c r="B491" i="1"/>
  <c r="B395" i="1"/>
  <c r="B128" i="1"/>
  <c r="F538" i="1"/>
  <c r="B455" i="1"/>
  <c r="B235" i="1"/>
  <c r="R422" i="2"/>
  <c r="G539" i="1"/>
  <c r="B345" i="1"/>
  <c r="F376" i="1"/>
  <c r="B346" i="1"/>
  <c r="B406" i="1"/>
  <c r="F377" i="1"/>
  <c r="B238" i="1"/>
  <c r="B227" i="1"/>
  <c r="F378" i="1"/>
  <c r="R187" i="2"/>
  <c r="B42" i="1"/>
  <c r="R597" i="2"/>
  <c r="B269" i="1"/>
  <c r="B340" i="1"/>
  <c r="B392" i="1"/>
  <c r="B220" i="1"/>
  <c r="B25" i="1"/>
  <c r="B531" i="1"/>
  <c r="B98" i="1"/>
  <c r="F374" i="1"/>
  <c r="B54" i="1"/>
  <c r="B421" i="1"/>
  <c r="B539" i="1"/>
  <c r="B405" i="1"/>
  <c r="B92" i="1"/>
  <c r="B572" i="1"/>
  <c r="I618" i="1"/>
  <c r="C618" i="1"/>
  <c r="E618" i="1"/>
  <c r="H623" i="1"/>
  <c r="E623" i="1"/>
  <c r="D431" i="1"/>
  <c r="D29" i="1"/>
  <c r="D252" i="1"/>
  <c r="D326" i="1"/>
  <c r="D19" i="1"/>
  <c r="D55" i="1"/>
  <c r="D747" i="1"/>
  <c r="D758" i="1"/>
  <c r="D849" i="1"/>
  <c r="D889" i="1"/>
  <c r="D790" i="1"/>
  <c r="D594" i="1"/>
  <c r="D768" i="1"/>
  <c r="D887" i="1"/>
  <c r="D58" i="1"/>
  <c r="D803" i="1"/>
  <c r="D856" i="1"/>
  <c r="D82" i="1"/>
  <c r="D836" i="1"/>
  <c r="D879" i="1"/>
  <c r="D719" i="1"/>
  <c r="E626" i="1"/>
  <c r="H626" i="1"/>
  <c r="D955" i="1"/>
  <c r="D831" i="1"/>
  <c r="D657" i="1"/>
  <c r="D624" i="1"/>
  <c r="D725" i="1"/>
  <c r="D872" i="1"/>
  <c r="D997" i="1"/>
  <c r="D610" i="1"/>
  <c r="D825" i="1"/>
  <c r="D873" i="1"/>
  <c r="D669" i="1"/>
  <c r="D992" i="1"/>
  <c r="D586" i="1"/>
  <c r="D681" i="1"/>
  <c r="D821" i="1"/>
  <c r="D754" i="1"/>
  <c r="D893" i="1"/>
  <c r="D739" i="1"/>
  <c r="D1000" i="1"/>
  <c r="D953" i="1"/>
  <c r="D315" i="1"/>
  <c r="D109" i="1"/>
  <c r="D886" i="1"/>
  <c r="D690" i="1"/>
  <c r="D918" i="1"/>
  <c r="D734" i="1"/>
  <c r="D157" i="1"/>
  <c r="D921" i="1"/>
  <c r="D751" i="1"/>
  <c r="D726" i="1"/>
  <c r="D786" i="1"/>
  <c r="D767" i="1"/>
  <c r="D650" i="1"/>
  <c r="D727" i="1"/>
  <c r="D844" i="1"/>
  <c r="D559" i="1"/>
  <c r="D778" i="1"/>
  <c r="H617" i="1"/>
  <c r="C617" i="1"/>
  <c r="D422" i="1"/>
  <c r="D75" i="1"/>
  <c r="D433" i="1"/>
  <c r="D436" i="1"/>
  <c r="D114" i="1"/>
  <c r="D474" i="1"/>
  <c r="D298" i="1"/>
  <c r="D642" i="1"/>
  <c r="D777" i="1"/>
  <c r="D993" i="1"/>
  <c r="D971" i="1"/>
  <c r="D271" i="1"/>
  <c r="D793" i="1"/>
  <c r="D909" i="1"/>
  <c r="D970" i="1"/>
  <c r="D813" i="1"/>
  <c r="D448" i="1"/>
  <c r="D666" i="1"/>
  <c r="D765" i="1"/>
  <c r="D871" i="1"/>
  <c r="D802" i="1"/>
  <c r="D722" i="1"/>
  <c r="D990" i="1"/>
  <c r="D882" i="1"/>
  <c r="D998" i="1"/>
  <c r="D891" i="1"/>
  <c r="D693" i="1"/>
  <c r="D773" i="1"/>
  <c r="D914" i="1"/>
  <c r="E646" i="2"/>
  <c r="I644" i="1"/>
  <c r="H644" i="1"/>
  <c r="D884" i="1"/>
  <c r="D810" i="1"/>
  <c r="D917" i="1"/>
  <c r="D996" i="1"/>
  <c r="D689" i="1"/>
  <c r="H622" i="1"/>
  <c r="E622" i="1"/>
  <c r="I622" i="1"/>
  <c r="D924" i="1"/>
  <c r="D603" i="1"/>
  <c r="D799" i="1"/>
  <c r="D864" i="1"/>
  <c r="D830" i="1"/>
  <c r="D911" i="1"/>
  <c r="D988" i="1"/>
  <c r="D379" i="1"/>
  <c r="D706" i="1"/>
  <c r="D975" i="1"/>
  <c r="D951" i="1"/>
  <c r="D573" i="1"/>
  <c r="D673" i="1"/>
  <c r="D839" i="1"/>
  <c r="D903" i="1"/>
  <c r="E637" i="2"/>
  <c r="E635" i="1"/>
  <c r="B255" i="1"/>
  <c r="L15" i="1"/>
  <c r="B295" i="1"/>
  <c r="F21" i="1"/>
  <c r="B267" i="1"/>
  <c r="R77" i="2"/>
  <c r="L93" i="1"/>
  <c r="G4" i="1"/>
  <c r="B29" i="1"/>
  <c r="F275" i="1"/>
  <c r="L12" i="1"/>
  <c r="B367" i="1"/>
  <c r="B195" i="1"/>
  <c r="L252" i="1"/>
  <c r="F202" i="1"/>
  <c r="L202" i="1"/>
  <c r="B293" i="1"/>
  <c r="B16" i="1"/>
  <c r="L273" i="1"/>
  <c r="B433" i="1"/>
  <c r="B483" i="1"/>
  <c r="L483" i="1"/>
  <c r="B397" i="1"/>
  <c r="B67" i="1"/>
  <c r="L521" i="1"/>
  <c r="B214" i="1"/>
  <c r="B65" i="1"/>
  <c r="B80" i="1"/>
  <c r="F134" i="1"/>
  <c r="F266" i="1"/>
  <c r="B361" i="1"/>
  <c r="F361" i="1"/>
  <c r="L140" i="1"/>
  <c r="G216" i="1"/>
  <c r="L216" i="1"/>
  <c r="B228" i="1"/>
  <c r="B254" i="1"/>
  <c r="L254" i="1"/>
  <c r="L114" i="1"/>
  <c r="B40" i="1"/>
  <c r="B22" i="1"/>
  <c r="G414" i="1"/>
  <c r="B19" i="1"/>
  <c r="B208" i="1"/>
  <c r="G208" i="1"/>
  <c r="B289" i="1"/>
  <c r="R189" i="2"/>
  <c r="L240" i="1"/>
  <c r="L408" i="1"/>
  <c r="B964" i="1"/>
  <c r="L964" i="1"/>
  <c r="B17" i="1"/>
  <c r="B249" i="1"/>
  <c r="L758" i="1"/>
  <c r="B867" i="1"/>
  <c r="B828" i="1"/>
  <c r="B735" i="1"/>
  <c r="B651" i="1"/>
  <c r="F777" i="1"/>
  <c r="L736" i="1"/>
  <c r="F678" i="1"/>
  <c r="L961" i="1"/>
  <c r="G961" i="1"/>
  <c r="G958" i="1"/>
  <c r="B671" i="1"/>
  <c r="F652" i="1"/>
  <c r="F691" i="1"/>
  <c r="L808" i="1"/>
  <c r="B718" i="1"/>
  <c r="L718" i="1"/>
  <c r="B933" i="1"/>
  <c r="B674" i="1"/>
  <c r="L848" i="1"/>
  <c r="G848" i="1"/>
  <c r="L826" i="1"/>
  <c r="L683" i="1"/>
  <c r="L768" i="1"/>
  <c r="F710" i="1"/>
  <c r="L979" i="1"/>
  <c r="G993" i="1"/>
  <c r="L993" i="1"/>
  <c r="B952" i="1"/>
  <c r="B862" i="1"/>
  <c r="L862" i="1"/>
  <c r="G971" i="1"/>
  <c r="L194" i="1"/>
  <c r="G6" i="1"/>
  <c r="B6" i="1"/>
  <c r="L6" i="1"/>
  <c r="B31" i="1"/>
  <c r="L271" i="1"/>
  <c r="L58" i="1"/>
  <c r="G77" i="1"/>
  <c r="F261" i="1"/>
  <c r="L793" i="1"/>
  <c r="G793" i="1"/>
  <c r="G752" i="1"/>
  <c r="B752" i="1"/>
  <c r="L752" i="1"/>
  <c r="L748" i="1"/>
  <c r="B970" i="1"/>
  <c r="L970" i="1"/>
  <c r="G970" i="1"/>
  <c r="L744" i="1"/>
  <c r="F763" i="1"/>
  <c r="L869" i="1"/>
  <c r="B804" i="1"/>
  <c r="L804" i="1"/>
  <c r="B994" i="1"/>
  <c r="F668" i="1"/>
  <c r="B297" i="1"/>
  <c r="B47" i="1"/>
  <c r="B484" i="1"/>
  <c r="F363" i="1"/>
  <c r="B363" i="1"/>
  <c r="G879" i="1"/>
  <c r="B879" i="1"/>
  <c r="B723" i="1"/>
  <c r="L723" i="1"/>
  <c r="G845" i="1"/>
  <c r="G562" i="1"/>
  <c r="F597" i="1"/>
  <c r="B597" i="1"/>
  <c r="L946" i="1"/>
  <c r="F719" i="1"/>
  <c r="B983" i="1"/>
  <c r="L789" i="1"/>
  <c r="G947" i="1"/>
  <c r="G908" i="1"/>
  <c r="G871" i="1"/>
  <c r="B977" i="1"/>
  <c r="B936" i="1"/>
  <c r="B868" i="1"/>
  <c r="B802" i="1"/>
  <c r="L802" i="1"/>
  <c r="L761" i="1"/>
  <c r="F761" i="1"/>
  <c r="L720" i="1"/>
  <c r="G877" i="1"/>
  <c r="L877" i="1"/>
  <c r="L732" i="1"/>
  <c r="L527" i="1"/>
  <c r="B722" i="1"/>
  <c r="B937" i="1"/>
  <c r="F657" i="1"/>
  <c r="B657" i="1"/>
  <c r="G116" i="1"/>
  <c r="L116" i="1"/>
  <c r="B477" i="1"/>
  <c r="B390" i="1"/>
  <c r="L189" i="1"/>
  <c r="F189" i="1"/>
  <c r="F63" i="1"/>
  <c r="G962" i="1"/>
  <c r="L962" i="1"/>
  <c r="F624" i="1"/>
  <c r="B655" i="1"/>
  <c r="L781" i="1"/>
  <c r="B892" i="1"/>
  <c r="B882" i="1"/>
  <c r="G882" i="1"/>
  <c r="L991" i="1"/>
  <c r="G991" i="1"/>
  <c r="F728" i="1"/>
  <c r="B894" i="1"/>
  <c r="B819" i="1"/>
  <c r="B891" i="1"/>
  <c r="G997" i="1"/>
  <c r="L676" i="1"/>
  <c r="B699" i="1"/>
  <c r="B982" i="1"/>
  <c r="B522" i="1"/>
  <c r="B563" i="1"/>
  <c r="G895" i="1"/>
  <c r="F873" i="1"/>
  <c r="L774" i="1"/>
  <c r="B540" i="1"/>
  <c r="L540" i="1"/>
  <c r="G801" i="1"/>
  <c r="B779" i="1"/>
  <c r="L779" i="1"/>
  <c r="G885" i="1"/>
  <c r="L733" i="1"/>
  <c r="B817" i="1"/>
  <c r="G776" i="1"/>
  <c r="B859" i="1"/>
  <c r="F775" i="1"/>
  <c r="B775" i="1"/>
  <c r="L881" i="1"/>
  <c r="B840" i="1"/>
  <c r="L759" i="1"/>
  <c r="G960" i="1"/>
  <c r="L960" i="1"/>
  <c r="G717" i="1"/>
  <c r="L669" i="1"/>
  <c r="B934" i="1"/>
  <c r="L934" i="1"/>
  <c r="B664" i="1"/>
  <c r="L702" i="1"/>
  <c r="L811" i="1"/>
  <c r="F811" i="1"/>
  <c r="G917" i="1"/>
  <c r="B797" i="1"/>
  <c r="G797" i="1"/>
  <c r="F586" i="1"/>
  <c r="B999" i="1"/>
  <c r="B641" i="1"/>
  <c r="B549" i="1"/>
  <c r="L549" i="1"/>
  <c r="B996" i="1"/>
  <c r="L930" i="1"/>
  <c r="B675" i="1"/>
  <c r="L675" i="1"/>
  <c r="L916" i="1"/>
  <c r="G916" i="1"/>
  <c r="B850" i="1"/>
  <c r="L850" i="1"/>
  <c r="L737" i="1"/>
  <c r="G737" i="1"/>
  <c r="G696" i="1"/>
  <c r="B606" i="1"/>
  <c r="B695" i="1"/>
  <c r="L136" i="1"/>
  <c r="L286" i="1"/>
  <c r="F286" i="1"/>
  <c r="B834" i="1"/>
  <c r="L834" i="1"/>
  <c r="B950" i="1"/>
  <c r="F605" i="1"/>
  <c r="L986" i="1"/>
  <c r="G820" i="1"/>
  <c r="B820" i="1"/>
  <c r="B969" i="1"/>
  <c r="B870" i="1"/>
  <c r="L870" i="1"/>
  <c r="L682" i="1"/>
  <c r="L600" i="1"/>
  <c r="B689" i="1"/>
  <c r="L689" i="1"/>
  <c r="L853" i="1"/>
  <c r="B1000" i="1"/>
  <c r="G910" i="1"/>
  <c r="B555" i="1"/>
  <c r="G738" i="1"/>
  <c r="L847" i="1"/>
  <c r="B953" i="1"/>
  <c r="F204" i="1"/>
  <c r="F10" i="1"/>
  <c r="G337" i="1"/>
  <c r="L337" i="1"/>
  <c r="B481" i="1"/>
  <c r="B102" i="1"/>
  <c r="F250" i="1"/>
  <c r="L250" i="1"/>
  <c r="F315" i="1"/>
  <c r="B279" i="1"/>
  <c r="F729" i="1"/>
  <c r="B688" i="1"/>
  <c r="L886" i="1"/>
  <c r="B956" i="1"/>
  <c r="G922" i="1"/>
  <c r="L922" i="1"/>
  <c r="L864" i="1"/>
  <c r="L620" i="1"/>
  <c r="B939" i="1"/>
  <c r="L939" i="1"/>
  <c r="F721" i="1"/>
  <c r="F680" i="1"/>
  <c r="F590" i="1"/>
  <c r="B679" i="1"/>
  <c r="G679" i="1"/>
  <c r="G557" i="1"/>
  <c r="L557" i="1"/>
  <c r="G988" i="1"/>
  <c r="L954" i="1"/>
  <c r="G788" i="1"/>
  <c r="L978" i="1"/>
  <c r="L640" i="1"/>
  <c r="G743" i="1"/>
  <c r="L703" i="1"/>
  <c r="F684" i="1"/>
  <c r="B731" i="1"/>
  <c r="F824" i="1"/>
  <c r="B949" i="1"/>
  <c r="L949" i="1"/>
  <c r="L379" i="1"/>
  <c r="L157" i="1"/>
  <c r="L460" i="1"/>
  <c r="B706" i="1"/>
  <c r="L706" i="1"/>
  <c r="F815" i="1"/>
  <c r="L815" i="1"/>
  <c r="L921" i="1"/>
  <c r="G921" i="1"/>
  <c r="G822" i="1"/>
  <c r="L931" i="1"/>
  <c r="B751" i="1"/>
  <c r="L707" i="1"/>
  <c r="G948" i="1"/>
  <c r="L841" i="1"/>
  <c r="L984" i="1"/>
  <c r="L875" i="1"/>
  <c r="B981" i="1"/>
  <c r="L925" i="1"/>
  <c r="L705" i="1"/>
  <c r="B866" i="1"/>
  <c r="G975" i="1"/>
  <c r="L835" i="1"/>
  <c r="G835" i="1"/>
  <c r="B796" i="1"/>
  <c r="L745" i="1"/>
  <c r="L724" i="1"/>
  <c r="B767" i="1"/>
  <c r="L767" i="1"/>
  <c r="B926" i="1"/>
  <c r="B573" i="1"/>
  <c r="G967" i="1"/>
  <c r="L942" i="1"/>
  <c r="L861" i="1"/>
  <c r="B650" i="1"/>
  <c r="L576" i="1"/>
  <c r="L923" i="1"/>
  <c r="B980" i="1"/>
  <c r="L980" i="1"/>
  <c r="G704" i="1"/>
  <c r="L902" i="1"/>
  <c r="B957" i="1"/>
  <c r="B757" i="1"/>
  <c r="B839" i="1"/>
  <c r="G945" i="1"/>
  <c r="F559" i="1"/>
  <c r="L559" i="1"/>
  <c r="G711" i="1"/>
  <c r="B711" i="1"/>
  <c r="B837" i="1"/>
  <c r="L837" i="1"/>
  <c r="L753" i="1"/>
  <c r="F712" i="1"/>
  <c r="B712" i="1"/>
  <c r="G812" i="1"/>
  <c r="B823" i="1"/>
  <c r="L823" i="1"/>
  <c r="B888" i="1"/>
  <c r="G798" i="1"/>
  <c r="B907" i="1"/>
  <c r="G907" i="1"/>
  <c r="L778" i="1"/>
  <c r="B904" i="1"/>
  <c r="L987" i="1"/>
  <c r="G987" i="1"/>
  <c r="B972" i="1"/>
  <c r="G903" i="1"/>
  <c r="B968" i="1"/>
  <c r="G901" i="1"/>
  <c r="B172" i="1"/>
  <c r="B142" i="1"/>
  <c r="B84" i="1"/>
  <c r="B14" i="1"/>
  <c r="B339" i="1"/>
  <c r="B283" i="1"/>
  <c r="B124" i="1"/>
  <c r="B318" i="1"/>
  <c r="B301" i="1"/>
  <c r="B417" i="1"/>
  <c r="B160" i="1"/>
  <c r="B579" i="1"/>
  <c r="R460" i="2"/>
  <c r="B508" i="1"/>
  <c r="B426" i="1"/>
  <c r="B113" i="1"/>
  <c r="B536" i="1"/>
  <c r="F536" i="1"/>
  <c r="B331" i="1"/>
  <c r="B175" i="1"/>
  <c r="B145" i="1"/>
  <c r="R414" i="2"/>
  <c r="B413" i="1"/>
  <c r="B554" i="1"/>
  <c r="B567" i="1"/>
  <c r="B402" i="1"/>
  <c r="B537" i="1"/>
  <c r="F373" i="1"/>
  <c r="B568" i="1"/>
  <c r="B499" i="1"/>
  <c r="B429" i="1"/>
  <c r="B100" i="1"/>
  <c r="B547" i="1"/>
  <c r="B357" i="1"/>
  <c r="B376" i="1"/>
  <c r="B585" i="1"/>
  <c r="F167" i="1"/>
  <c r="B360" i="1"/>
  <c r="R379" i="2"/>
  <c r="B348" i="1"/>
  <c r="B516" i="1"/>
  <c r="B310" i="1"/>
  <c r="B183" i="1"/>
  <c r="F156" i="1"/>
  <c r="G314" i="1"/>
  <c r="B316" i="1"/>
  <c r="F431" i="1"/>
  <c r="B431" i="1"/>
  <c r="B64" i="1"/>
  <c r="F93" i="1"/>
  <c r="L422" i="1"/>
  <c r="B4" i="1"/>
  <c r="R19" i="2"/>
  <c r="B18" i="1"/>
  <c r="F456" i="1"/>
  <c r="B203" i="1"/>
  <c r="F75" i="1"/>
  <c r="L75" i="1"/>
  <c r="L288" i="1"/>
  <c r="G29" i="1"/>
  <c r="B66" i="1"/>
  <c r="B275" i="1"/>
  <c r="L382" i="1"/>
  <c r="F252" i="1"/>
  <c r="R277" i="2"/>
  <c r="B135" i="1"/>
  <c r="F397" i="1"/>
  <c r="F521" i="1"/>
  <c r="L898" i="1"/>
  <c r="B256" i="1"/>
  <c r="B134" i="1"/>
  <c r="L266" i="1"/>
  <c r="B505" i="1"/>
  <c r="F505" i="1"/>
  <c r="L319" i="1"/>
  <c r="B326" i="1"/>
  <c r="F228" i="1"/>
  <c r="B258" i="1"/>
  <c r="B290" i="1"/>
  <c r="B292" i="1"/>
  <c r="L292" i="1"/>
  <c r="G436" i="1"/>
  <c r="L132" i="1"/>
  <c r="B366" i="1"/>
  <c r="R273" i="2"/>
  <c r="B474" i="1"/>
  <c r="F19" i="1"/>
  <c r="R288" i="2"/>
  <c r="G408" i="1"/>
  <c r="R31" i="2"/>
  <c r="B296" i="1"/>
  <c r="B298" i="1"/>
  <c r="G55" i="1"/>
  <c r="F17" i="1"/>
  <c r="F249" i="1"/>
  <c r="L248" i="1"/>
  <c r="G248" i="1"/>
  <c r="B708" i="1"/>
  <c r="L708" i="1"/>
  <c r="F642" i="1"/>
  <c r="L642" i="1"/>
  <c r="L857" i="1"/>
  <c r="B816" i="1"/>
  <c r="B973" i="1"/>
  <c r="L794" i="1"/>
  <c r="B777" i="1"/>
  <c r="B678" i="1"/>
  <c r="B876" i="1"/>
  <c r="L855" i="1"/>
  <c r="G855" i="1"/>
  <c r="L920" i="1"/>
  <c r="B958" i="1"/>
  <c r="L958" i="1"/>
  <c r="G671" i="1"/>
  <c r="B652" i="1"/>
  <c r="B849" i="1"/>
  <c r="F808" i="1"/>
  <c r="L827" i="1"/>
  <c r="F827" i="1"/>
  <c r="B740" i="1"/>
  <c r="F674" i="1"/>
  <c r="G889" i="1"/>
  <c r="L889" i="1"/>
  <c r="F790" i="1"/>
  <c r="B790" i="1"/>
  <c r="G899" i="1"/>
  <c r="L899" i="1"/>
  <c r="G860" i="1"/>
  <c r="B594" i="1"/>
  <c r="F594" i="1"/>
  <c r="B809" i="1"/>
  <c r="L809" i="1"/>
  <c r="L710" i="1"/>
  <c r="B940" i="1"/>
  <c r="B971" i="1"/>
  <c r="L971" i="1"/>
  <c r="F58" i="1"/>
  <c r="L294" i="1"/>
  <c r="B320" i="1"/>
  <c r="L170" i="1"/>
  <c r="L261" i="1"/>
  <c r="G667" i="1"/>
  <c r="L667" i="1"/>
  <c r="B803" i="1"/>
  <c r="B909" i="1"/>
  <c r="B764" i="1"/>
  <c r="B730" i="1"/>
  <c r="F532" i="1"/>
  <c r="B532" i="1"/>
  <c r="B587" i="1"/>
  <c r="L672" i="1"/>
  <c r="B614" i="1"/>
  <c r="G614" i="1"/>
  <c r="L787" i="1"/>
  <c r="F787" i="1"/>
  <c r="F748" i="1"/>
  <c r="B791" i="1"/>
  <c r="G791" i="1"/>
  <c r="L897" i="1"/>
  <c r="B856" i="1"/>
  <c r="L766" i="1"/>
  <c r="B785" i="1"/>
  <c r="G744" i="1"/>
  <c r="L763" i="1"/>
  <c r="F869" i="1"/>
  <c r="B598" i="1"/>
  <c r="B687" i="1"/>
  <c r="F813" i="1"/>
  <c r="L668" i="1"/>
  <c r="B94" i="1"/>
  <c r="B79" i="1"/>
  <c r="F79" i="1"/>
  <c r="B476" i="1"/>
  <c r="L476" i="1"/>
  <c r="B278" i="1"/>
  <c r="B82" i="1"/>
  <c r="L448" i="1"/>
  <c r="B486" i="1"/>
  <c r="B277" i="1"/>
  <c r="L277" i="1"/>
  <c r="F277" i="1"/>
  <c r="B770" i="1"/>
  <c r="L985" i="1"/>
  <c r="F723" i="1"/>
  <c r="B845" i="1"/>
  <c r="B700" i="1"/>
  <c r="L700" i="1"/>
  <c r="L562" i="1"/>
  <c r="G946" i="1"/>
  <c r="F608" i="1"/>
  <c r="L697" i="1"/>
  <c r="G765" i="1"/>
  <c r="L765" i="1"/>
  <c r="B719" i="1"/>
  <c r="G983" i="1"/>
  <c r="B947" i="1"/>
  <c r="B908" i="1"/>
  <c r="L908" i="1"/>
  <c r="L871" i="1"/>
  <c r="B846" i="1"/>
  <c r="L955" i="1"/>
  <c r="L771" i="1"/>
  <c r="L698" i="1"/>
  <c r="B896" i="1"/>
  <c r="L896" i="1"/>
  <c r="B990" i="1"/>
  <c r="L755" i="1"/>
  <c r="B257" i="1"/>
  <c r="F257" i="1"/>
  <c r="G122" i="1"/>
  <c r="F475" i="1"/>
  <c r="B63" i="1"/>
  <c r="L63" i="1"/>
  <c r="B523" i="1"/>
  <c r="F523" i="1"/>
  <c r="B624" i="1"/>
  <c r="G713" i="1"/>
  <c r="B713" i="1"/>
  <c r="F781" i="1"/>
  <c r="B858" i="1"/>
  <c r="B692" i="1"/>
  <c r="L692" i="1"/>
  <c r="G692" i="1"/>
  <c r="B998" i="1"/>
  <c r="B556" i="1"/>
  <c r="L938" i="1"/>
  <c r="L769" i="1"/>
  <c r="L728" i="1"/>
  <c r="B725" i="1"/>
  <c r="F725" i="1"/>
  <c r="G807" i="1"/>
  <c r="B807" i="1"/>
  <c r="L807" i="1"/>
  <c r="B872" i="1"/>
  <c r="B782" i="1"/>
  <c r="L782" i="1"/>
  <c r="G891" i="1"/>
  <c r="B997" i="1"/>
  <c r="F610" i="1"/>
  <c r="G699" i="1"/>
  <c r="B825" i="1"/>
  <c r="L784" i="1"/>
  <c r="G982" i="1"/>
  <c r="B693" i="1"/>
  <c r="B895" i="1"/>
  <c r="B890" i="1"/>
  <c r="L873" i="1"/>
  <c r="G832" i="1"/>
  <c r="B801" i="1"/>
  <c r="L760" i="1"/>
  <c r="B670" i="1"/>
  <c r="L885" i="1"/>
  <c r="G817" i="1"/>
  <c r="F686" i="1"/>
  <c r="L965" i="1"/>
  <c r="F716" i="1"/>
  <c r="G840" i="1"/>
  <c r="B773" i="1"/>
  <c r="L773" i="1"/>
  <c r="L717" i="1"/>
  <c r="B884" i="1"/>
  <c r="L884" i="1"/>
  <c r="B927" i="1"/>
  <c r="L992" i="1"/>
  <c r="G934" i="1"/>
  <c r="L810" i="1"/>
  <c r="B917" i="1"/>
  <c r="G999" i="1"/>
  <c r="L974" i="1"/>
  <c r="G996" i="1"/>
  <c r="G930" i="1"/>
  <c r="F592" i="1"/>
  <c r="B592" i="1"/>
  <c r="B681" i="1"/>
  <c r="F749" i="1"/>
  <c r="L701" i="1"/>
  <c r="B959" i="1"/>
  <c r="G966" i="1"/>
  <c r="L874" i="1"/>
  <c r="B696" i="1"/>
  <c r="L696" i="1"/>
  <c r="G821" i="1"/>
  <c r="L821" i="1"/>
  <c r="R116" i="2"/>
  <c r="G900" i="1"/>
  <c r="G834" i="1"/>
  <c r="B605" i="1"/>
  <c r="L605" i="1"/>
  <c r="B754" i="1"/>
  <c r="G754" i="1"/>
  <c r="G928" i="1"/>
  <c r="G870" i="1"/>
  <c r="G739" i="1"/>
  <c r="L739" i="1"/>
  <c r="G853" i="1"/>
  <c r="L935" i="1"/>
  <c r="L910" i="1"/>
  <c r="L738" i="1"/>
  <c r="G847" i="1"/>
  <c r="B912" i="1"/>
  <c r="B854" i="1"/>
  <c r="L854" i="1"/>
  <c r="G963" i="1"/>
  <c r="B963" i="1"/>
  <c r="G924" i="1"/>
  <c r="B924" i="1"/>
  <c r="L924" i="1"/>
  <c r="B485" i="1"/>
  <c r="L204" i="1"/>
  <c r="L349" i="1"/>
  <c r="L10" i="1"/>
  <c r="L242" i="1"/>
  <c r="L212" i="1"/>
  <c r="L493" i="1"/>
  <c r="G109" i="1"/>
  <c r="B109" i="1"/>
  <c r="L109" i="1"/>
  <c r="L468" i="1"/>
  <c r="F279" i="1"/>
  <c r="G677" i="1"/>
  <c r="F603" i="1"/>
  <c r="L603" i="1"/>
  <c r="L729" i="1"/>
  <c r="B995" i="1"/>
  <c r="L756" i="1"/>
  <c r="F690" i="1"/>
  <c r="L690" i="1"/>
  <c r="L905" i="1"/>
  <c r="B806" i="1"/>
  <c r="G620" i="1"/>
  <c r="G833" i="1"/>
  <c r="L792" i="1"/>
  <c r="L830" i="1"/>
  <c r="B842" i="1"/>
  <c r="B590" i="1"/>
  <c r="B612" i="1"/>
  <c r="L612" i="1"/>
  <c r="F709" i="1"/>
  <c r="L911" i="1"/>
  <c r="L918" i="1"/>
  <c r="L988" i="1"/>
  <c r="G954" i="1"/>
  <c r="B788" i="1"/>
  <c r="L788" i="1"/>
  <c r="G978" i="1"/>
  <c r="L743" i="1"/>
  <c r="G703" i="1"/>
  <c r="B865" i="1"/>
  <c r="B824" i="1"/>
  <c r="B734" i="1"/>
  <c r="G843" i="1"/>
  <c r="G949" i="1"/>
  <c r="B191" i="1"/>
  <c r="L191" i="1"/>
  <c r="F191" i="1"/>
  <c r="B264" i="1"/>
  <c r="L389" i="1"/>
  <c r="G460" i="1"/>
  <c r="B137" i="1"/>
  <c r="L187" i="1"/>
  <c r="B880" i="1"/>
  <c r="G880" i="1"/>
  <c r="B822" i="1"/>
  <c r="F751" i="1"/>
  <c r="F715" i="1"/>
  <c r="B715" i="1"/>
  <c r="L715" i="1"/>
  <c r="F800" i="1"/>
  <c r="L800" i="1"/>
  <c r="L742" i="1"/>
  <c r="G919" i="1"/>
  <c r="B919" i="1"/>
  <c r="B714" i="1"/>
  <c r="F714" i="1"/>
  <c r="F705" i="1"/>
  <c r="L741" i="1"/>
  <c r="G741" i="1"/>
  <c r="L932" i="1"/>
  <c r="B975" i="1"/>
  <c r="F726" i="1"/>
  <c r="G941" i="1"/>
  <c r="L941" i="1"/>
  <c r="F796" i="1"/>
  <c r="F852" i="1"/>
  <c r="L852" i="1"/>
  <c r="L786" i="1"/>
  <c r="G786" i="1"/>
  <c r="G951" i="1"/>
  <c r="L951" i="1"/>
  <c r="F533" i="1"/>
  <c r="L967" i="1"/>
  <c r="F650" i="1"/>
  <c r="G576" i="1"/>
  <c r="G673" i="1"/>
  <c r="G980" i="1"/>
  <c r="B704" i="1"/>
  <c r="G746" i="1"/>
  <c r="L746" i="1"/>
  <c r="F757" i="1"/>
  <c r="L883" i="1"/>
  <c r="F844" i="1"/>
  <c r="B844" i="1"/>
  <c r="L844" i="1"/>
  <c r="G839" i="1"/>
  <c r="G837" i="1"/>
  <c r="G906" i="1"/>
  <c r="B906" i="1"/>
  <c r="F753" i="1"/>
  <c r="B878" i="1"/>
  <c r="B929" i="1"/>
  <c r="B798" i="1"/>
  <c r="L989" i="1"/>
  <c r="G904" i="1"/>
  <c r="B814" i="1"/>
  <c r="L814" i="1"/>
  <c r="F814" i="1"/>
  <c r="L903" i="1"/>
  <c r="F795" i="1"/>
  <c r="L795" i="1"/>
  <c r="B901" i="1"/>
  <c r="B104" i="1"/>
  <c r="R58" i="2"/>
  <c r="R216" i="2"/>
  <c r="B81" i="1"/>
  <c r="B410" i="1"/>
  <c r="B438" i="1"/>
  <c r="R603" i="2"/>
  <c r="B602" i="1"/>
  <c r="B607" i="1"/>
  <c r="B495" i="1"/>
  <c r="F534" i="1"/>
  <c r="R261" i="2"/>
  <c r="B85" i="1"/>
  <c r="B96" i="1"/>
  <c r="B119" i="1"/>
  <c r="B400" i="1"/>
  <c r="B106" i="1"/>
  <c r="B199" i="1"/>
  <c r="B412" i="1"/>
  <c r="B386" i="1"/>
  <c r="F531" i="1"/>
  <c r="R248" i="2"/>
  <c r="B473" i="1"/>
  <c r="B108" i="1"/>
  <c r="B546" i="1"/>
  <c r="B582" i="1"/>
  <c r="R456" i="2"/>
  <c r="R493" i="2"/>
  <c r="B236" i="1"/>
  <c r="B347" i="1"/>
  <c r="R228" i="2"/>
  <c r="B151" i="1"/>
  <c r="F504" i="1"/>
  <c r="B520" i="1"/>
  <c r="R157" i="2"/>
  <c r="D2" i="1"/>
  <c r="D117" i="1"/>
  <c r="D457" i="1"/>
  <c r="D123" i="1"/>
  <c r="D176" i="1"/>
  <c r="D99" i="1"/>
  <c r="D583" i="1"/>
  <c r="D404" i="1"/>
  <c r="D409" i="1"/>
  <c r="D278" i="1"/>
  <c r="D190" i="1"/>
  <c r="D458" i="1"/>
  <c r="D125" i="1"/>
  <c r="D247" i="1"/>
  <c r="D355" i="1"/>
  <c r="D89" i="1"/>
  <c r="D251" i="1"/>
  <c r="D299" i="1"/>
  <c r="D182" i="1"/>
  <c r="D7" i="1"/>
  <c r="D329" i="1"/>
  <c r="D451" i="1"/>
  <c r="D24" i="1"/>
  <c r="D139" i="1"/>
  <c r="D232" i="1"/>
  <c r="D420" i="1"/>
  <c r="D570" i="1"/>
  <c r="D407" i="1"/>
  <c r="D313" i="1"/>
  <c r="D385" i="1"/>
  <c r="D544" i="1"/>
  <c r="D87" i="1"/>
  <c r="D442" i="1"/>
  <c r="E629" i="2"/>
  <c r="W304" i="2" l="1"/>
  <c r="G304" i="2" s="1"/>
  <c r="W127" i="2"/>
  <c r="G127" i="2" s="1"/>
  <c r="W140" i="2"/>
  <c r="G140" i="2" s="1"/>
  <c r="W333" i="2"/>
  <c r="G333" i="2" s="1"/>
  <c r="W515" i="2"/>
  <c r="G515" i="2" s="1"/>
  <c r="W132" i="2"/>
  <c r="G132" i="2" s="1"/>
  <c r="W572" i="2"/>
  <c r="G572" i="2" s="1"/>
  <c r="W226" i="2"/>
  <c r="G226" i="2" s="1"/>
  <c r="W571" i="2"/>
  <c r="G571" i="2" s="1"/>
  <c r="W102" i="2"/>
  <c r="G102" i="2" s="1"/>
  <c r="W149" i="2"/>
  <c r="G149" i="2" s="1"/>
  <c r="W570" i="2"/>
  <c r="G570" i="2" s="1"/>
  <c r="W493" i="2"/>
  <c r="G493" i="2" s="1"/>
  <c r="W345" i="2"/>
  <c r="G345" i="2" s="1"/>
  <c r="W420" i="2"/>
  <c r="G420" i="2" s="1"/>
  <c r="W395" i="2"/>
  <c r="G395" i="2" s="1"/>
  <c r="W491" i="2"/>
  <c r="G491" i="2" s="1"/>
  <c r="W343" i="2"/>
  <c r="G343" i="2" s="1"/>
  <c r="W108" i="2"/>
  <c r="G108" i="2" s="1"/>
  <c r="W440" i="2"/>
  <c r="G440" i="2" s="1"/>
  <c r="W25" i="2"/>
  <c r="G25" i="2" s="1"/>
  <c r="W452" i="2"/>
  <c r="G452" i="2" s="1"/>
  <c r="W600" i="2"/>
  <c r="G600" i="2" s="1"/>
  <c r="W552" i="2"/>
  <c r="G552" i="2" s="1"/>
  <c r="W562" i="2"/>
  <c r="G562" i="2" s="1"/>
  <c r="W366" i="2"/>
  <c r="G366" i="2" s="1"/>
  <c r="W4" i="2"/>
  <c r="G4" i="2" s="1"/>
  <c r="W654" i="2"/>
  <c r="G654" i="2" s="1"/>
  <c r="W616" i="2"/>
  <c r="G616" i="2" s="1"/>
  <c r="W191" i="2"/>
  <c r="G191" i="2" s="1"/>
  <c r="AI663" i="2"/>
  <c r="AP663" i="2" s="1"/>
  <c r="W410" i="2"/>
  <c r="G410" i="2" s="1"/>
  <c r="W31" i="2"/>
  <c r="G31" i="2" s="1"/>
  <c r="W288" i="2"/>
  <c r="G288" i="2" s="1"/>
  <c r="W21" i="2"/>
  <c r="G21" i="2" s="1"/>
  <c r="W447" i="2"/>
  <c r="G447" i="2" s="1"/>
  <c r="W181" i="2"/>
  <c r="G181" i="2" s="1"/>
  <c r="W502" i="2"/>
  <c r="G502" i="2" s="1"/>
  <c r="W549" i="2"/>
  <c r="G549" i="2" s="1"/>
  <c r="W405" i="2"/>
  <c r="G405" i="2" s="1"/>
  <c r="W584" i="2"/>
  <c r="G584" i="2" s="1"/>
  <c r="W397" i="2"/>
  <c r="G397" i="2" s="1"/>
  <c r="W326" i="2"/>
  <c r="G326" i="2" s="1"/>
  <c r="W546" i="2"/>
  <c r="G546" i="2" s="1"/>
  <c r="W453" i="2"/>
  <c r="G453" i="2" s="1"/>
  <c r="W52" i="2"/>
  <c r="G52" i="2" s="1"/>
  <c r="W634" i="2"/>
  <c r="G634" i="2" s="1"/>
  <c r="W451" i="2"/>
  <c r="G451" i="2" s="1"/>
  <c r="W666" i="2"/>
  <c r="G666" i="2" s="1"/>
  <c r="W124" i="2"/>
  <c r="G124" i="2" s="1"/>
  <c r="W458" i="2"/>
  <c r="G458" i="2" s="1"/>
  <c r="W578" i="2"/>
  <c r="G578" i="2" s="1"/>
  <c r="W118" i="2"/>
  <c r="G118" i="2" s="1"/>
  <c r="W662" i="2"/>
  <c r="G662" i="2" s="1"/>
  <c r="W281" i="2"/>
  <c r="G281" i="2" s="1"/>
  <c r="W157" i="2"/>
  <c r="G157" i="2" s="1"/>
  <c r="W519" i="2"/>
  <c r="G519" i="2" s="1"/>
  <c r="W505" i="2"/>
  <c r="G505" i="2" s="1"/>
  <c r="W169" i="2"/>
  <c r="G169" i="2" s="1"/>
  <c r="W168" i="2"/>
  <c r="G168" i="2" s="1"/>
  <c r="W378" i="2"/>
  <c r="G378" i="2" s="1"/>
  <c r="W92" i="2"/>
  <c r="G92" i="2" s="1"/>
  <c r="W359" i="2"/>
  <c r="G359" i="2" s="1"/>
  <c r="W514" i="2"/>
  <c r="G514" i="2" s="1"/>
  <c r="W585" i="2"/>
  <c r="G585" i="2" s="1"/>
  <c r="W376" i="2"/>
  <c r="G376" i="2" s="1"/>
  <c r="W165" i="2"/>
  <c r="G165" i="2" s="1"/>
  <c r="W39" i="2"/>
  <c r="G39" i="2" s="1"/>
  <c r="W90" i="2"/>
  <c r="G90" i="2" s="1"/>
  <c r="W224" i="2"/>
  <c r="G224" i="2" s="1"/>
  <c r="W356" i="2"/>
  <c r="G356" i="2" s="1"/>
  <c r="W248" i="2"/>
  <c r="G248" i="2" s="1"/>
  <c r="W201" i="2"/>
  <c r="G201" i="2" s="1"/>
  <c r="W355" i="2"/>
  <c r="G355" i="2" s="1"/>
  <c r="W498" i="2"/>
  <c r="G498" i="2" s="1"/>
  <c r="W545" i="2"/>
  <c r="G545" i="2" s="1"/>
  <c r="W481" i="2"/>
  <c r="G481" i="2" s="1"/>
  <c r="W98" i="2"/>
  <c r="G98" i="2" s="1"/>
  <c r="W554" i="2"/>
  <c r="G554" i="2" s="1"/>
  <c r="W324" i="2"/>
  <c r="G324" i="2" s="1"/>
  <c r="W87" i="2"/>
  <c r="G87" i="2" s="1"/>
  <c r="W372" i="2"/>
  <c r="G372" i="2" s="1"/>
  <c r="W354" i="2"/>
  <c r="G354" i="2" s="1"/>
  <c r="W531" i="2"/>
  <c r="G531" i="2" s="1"/>
  <c r="W126" i="2"/>
  <c r="G126" i="2" s="1"/>
  <c r="W527" i="2"/>
  <c r="G527" i="2" s="1"/>
  <c r="W544" i="2"/>
  <c r="G544" i="2" s="1"/>
  <c r="W386" i="2"/>
  <c r="G386" i="2" s="1"/>
  <c r="W590" i="2"/>
  <c r="G590" i="2" s="1"/>
  <c r="W208" i="2"/>
  <c r="G208" i="2" s="1"/>
  <c r="W160" i="2"/>
  <c r="G160" i="2" s="1"/>
  <c r="W417" i="2"/>
  <c r="G417" i="2" s="1"/>
  <c r="W543" i="2"/>
  <c r="G543" i="2" s="1"/>
  <c r="W471" i="2"/>
  <c r="G471" i="2" s="1"/>
  <c r="W382" i="2"/>
  <c r="G382" i="2" s="1"/>
  <c r="W219" i="2"/>
  <c r="G219" i="2" s="1"/>
  <c r="W318" i="2"/>
  <c r="G318" i="2" s="1"/>
  <c r="AO654" i="2"/>
  <c r="Z654" i="2"/>
  <c r="I654" i="2"/>
  <c r="AH666" i="2"/>
  <c r="AK666" i="2"/>
  <c r="Y79" i="2"/>
  <c r="W79" i="2"/>
  <c r="AE660" i="2"/>
  <c r="Y507" i="2"/>
  <c r="W507" i="2"/>
  <c r="G507" i="2" s="1"/>
  <c r="Y116" i="2"/>
  <c r="W116" i="2"/>
  <c r="G116" i="2" s="1"/>
  <c r="AO659" i="2"/>
  <c r="Z659" i="2"/>
  <c r="I659" i="2"/>
  <c r="AB663" i="2"/>
  <c r="W659" i="2"/>
  <c r="G659" i="2" s="1"/>
  <c r="W663" i="2"/>
  <c r="G663" i="2" s="1"/>
  <c r="W664" i="2"/>
  <c r="G664" i="2" s="1"/>
  <c r="W8" i="2"/>
  <c r="G8" i="2" s="1"/>
  <c r="W381" i="2"/>
  <c r="G381" i="2" s="1"/>
  <c r="W657" i="2"/>
  <c r="G657" i="2" s="1"/>
  <c r="W655" i="2"/>
  <c r="G655" i="2" s="1"/>
  <c r="W661" i="2"/>
  <c r="G661" i="2" s="1"/>
  <c r="W49" i="2"/>
  <c r="G49" i="2" s="1"/>
  <c r="W186" i="2"/>
  <c r="G186" i="2" s="1"/>
  <c r="W518" i="2"/>
  <c r="G518" i="2" s="1"/>
  <c r="W516" i="2"/>
  <c r="G516" i="2" s="1"/>
  <c r="W334" i="2"/>
  <c r="G334" i="2" s="1"/>
  <c r="W512" i="2"/>
  <c r="G512" i="2" s="1"/>
  <c r="W467" i="2"/>
  <c r="G467" i="2" s="1"/>
  <c r="W499" i="2"/>
  <c r="G499" i="2" s="1"/>
  <c r="W581" i="2"/>
  <c r="G581" i="2" s="1"/>
  <c r="W473" i="2"/>
  <c r="G473" i="2" s="1"/>
  <c r="W113" i="2"/>
  <c r="G113" i="2" s="1"/>
  <c r="W566" i="2"/>
  <c r="G566" i="2" s="1"/>
  <c r="W412" i="2"/>
  <c r="G412" i="2" s="1"/>
  <c r="W139" i="2"/>
  <c r="G139" i="2" s="1"/>
  <c r="W71" i="2"/>
  <c r="G71" i="2" s="1"/>
  <c r="W34" i="2"/>
  <c r="G34" i="2" s="1"/>
  <c r="W301" i="2"/>
  <c r="G301" i="2" s="1"/>
  <c r="W329" i="2"/>
  <c r="G329" i="2" s="1"/>
  <c r="W61" i="2"/>
  <c r="G61" i="2" s="1"/>
  <c r="AO666" i="2"/>
  <c r="Z666" i="2"/>
  <c r="W660" i="2"/>
  <c r="G660" i="2" s="1"/>
  <c r="W416" i="2"/>
  <c r="G416" i="2" s="1"/>
  <c r="AO665" i="2"/>
  <c r="Z665" i="2"/>
  <c r="AO656" i="2"/>
  <c r="Z656" i="2"/>
  <c r="W339" i="2"/>
  <c r="G339" i="2" s="1"/>
  <c r="AO662" i="2"/>
  <c r="I662" i="2"/>
  <c r="Z662" i="2"/>
  <c r="W33" i="2"/>
  <c r="G33" i="2" s="1"/>
  <c r="W300" i="2"/>
  <c r="G300" i="2" s="1"/>
  <c r="W266" i="2"/>
  <c r="G266" i="2" s="1"/>
  <c r="W254" i="2"/>
  <c r="G254" i="2" s="1"/>
  <c r="I656" i="2"/>
  <c r="AO663" i="2"/>
  <c r="Z663" i="2"/>
  <c r="AO664" i="2"/>
  <c r="I664" i="2"/>
  <c r="Z664" i="2"/>
  <c r="AO657" i="2"/>
  <c r="I657" i="2"/>
  <c r="Z657" i="2"/>
  <c r="AO655" i="2"/>
  <c r="Z655" i="2"/>
  <c r="AO661" i="2"/>
  <c r="I661" i="2"/>
  <c r="Z661" i="2"/>
  <c r="W565" i="2"/>
  <c r="G565" i="2" s="1"/>
  <c r="AO660" i="2"/>
  <c r="Z660" i="2"/>
  <c r="I665" i="2"/>
  <c r="I655" i="2"/>
  <c r="M629" i="2"/>
  <c r="U629" i="2"/>
  <c r="P629" i="2"/>
  <c r="N629" i="2"/>
  <c r="J629" i="2"/>
  <c r="C629" i="2"/>
  <c r="O629" i="2"/>
  <c r="K629" i="2"/>
  <c r="L629" i="2"/>
  <c r="H629" i="2"/>
  <c r="Q629" i="2"/>
  <c r="K901" i="1"/>
  <c r="K814" i="1"/>
  <c r="K798" i="1"/>
  <c r="K929" i="1"/>
  <c r="K878" i="1"/>
  <c r="K906" i="1"/>
  <c r="K844" i="1"/>
  <c r="K704" i="1"/>
  <c r="K975" i="1"/>
  <c r="K714" i="1"/>
  <c r="K919" i="1"/>
  <c r="K715" i="1"/>
  <c r="K822" i="1"/>
  <c r="K880" i="1"/>
  <c r="K264" i="1"/>
  <c r="K191" i="1"/>
  <c r="K734" i="1"/>
  <c r="K824" i="1"/>
  <c r="K865" i="1"/>
  <c r="K788" i="1"/>
  <c r="K612" i="1"/>
  <c r="K590" i="1"/>
  <c r="K842" i="1"/>
  <c r="K806" i="1"/>
  <c r="K995" i="1"/>
  <c r="K109" i="1"/>
  <c r="K485" i="1"/>
  <c r="K924" i="1"/>
  <c r="K963" i="1"/>
  <c r="K854" i="1"/>
  <c r="K912" i="1"/>
  <c r="K754" i="1"/>
  <c r="K605" i="1"/>
  <c r="K696" i="1"/>
  <c r="K959" i="1"/>
  <c r="K681" i="1"/>
  <c r="K592" i="1"/>
  <c r="K917" i="1"/>
  <c r="K927" i="1"/>
  <c r="K884" i="1"/>
  <c r="K773" i="1"/>
  <c r="K670" i="1"/>
  <c r="K801" i="1"/>
  <c r="K890" i="1"/>
  <c r="K895" i="1"/>
  <c r="K693" i="1"/>
  <c r="K825" i="1"/>
  <c r="K997" i="1"/>
  <c r="K782" i="1"/>
  <c r="K872" i="1"/>
  <c r="K807" i="1"/>
  <c r="K725" i="1"/>
  <c r="K998" i="1"/>
  <c r="K692" i="1"/>
  <c r="K858" i="1"/>
  <c r="K713" i="1"/>
  <c r="K624" i="1"/>
  <c r="K523" i="1"/>
  <c r="K63" i="1"/>
  <c r="K257" i="1"/>
  <c r="K990" i="1"/>
  <c r="K896" i="1"/>
  <c r="K846" i="1"/>
  <c r="K908" i="1"/>
  <c r="K947" i="1"/>
  <c r="K719" i="1"/>
  <c r="K700" i="1"/>
  <c r="K845" i="1"/>
  <c r="K770" i="1"/>
  <c r="K277" i="1"/>
  <c r="K82" i="1"/>
  <c r="K476" i="1"/>
  <c r="K79" i="1"/>
  <c r="K687" i="1"/>
  <c r="K785" i="1"/>
  <c r="K856" i="1"/>
  <c r="K791" i="1"/>
  <c r="K614" i="1"/>
  <c r="K532" i="1"/>
  <c r="K730" i="1"/>
  <c r="K764" i="1"/>
  <c r="K909" i="1"/>
  <c r="K803" i="1"/>
  <c r="K971" i="1"/>
  <c r="K940" i="1"/>
  <c r="K809" i="1"/>
  <c r="K594" i="1"/>
  <c r="K790" i="1"/>
  <c r="K740" i="1"/>
  <c r="K849" i="1"/>
  <c r="K652" i="1"/>
  <c r="K958" i="1"/>
  <c r="K876" i="1"/>
  <c r="K678" i="1"/>
  <c r="K777" i="1"/>
  <c r="K973" i="1"/>
  <c r="K816" i="1"/>
  <c r="K708" i="1"/>
  <c r="K298" i="1"/>
  <c r="K296" i="1"/>
  <c r="K474" i="1"/>
  <c r="K366" i="1"/>
  <c r="K292" i="1"/>
  <c r="K290" i="1"/>
  <c r="K326" i="1"/>
  <c r="K505" i="1"/>
  <c r="K134" i="1"/>
  <c r="K275" i="1"/>
  <c r="K66" i="1"/>
  <c r="K4" i="1"/>
  <c r="K431" i="1"/>
  <c r="K968" i="1"/>
  <c r="K972" i="1"/>
  <c r="K904" i="1"/>
  <c r="K907" i="1"/>
  <c r="K888" i="1"/>
  <c r="K823" i="1"/>
  <c r="K712" i="1"/>
  <c r="K837" i="1"/>
  <c r="K711" i="1"/>
  <c r="K839" i="1"/>
  <c r="K757" i="1"/>
  <c r="K957" i="1"/>
  <c r="K980" i="1"/>
  <c r="K650" i="1"/>
  <c r="K573" i="1"/>
  <c r="K926" i="1"/>
  <c r="K767" i="1"/>
  <c r="K796" i="1"/>
  <c r="K866" i="1"/>
  <c r="K981" i="1"/>
  <c r="K751" i="1"/>
  <c r="K706" i="1"/>
  <c r="K949" i="1"/>
  <c r="K731" i="1"/>
  <c r="K679" i="1"/>
  <c r="K939" i="1"/>
  <c r="K956" i="1"/>
  <c r="K688" i="1"/>
  <c r="K279" i="1"/>
  <c r="K102" i="1"/>
  <c r="K481" i="1"/>
  <c r="K953" i="1"/>
  <c r="K555" i="1"/>
  <c r="K1000" i="1"/>
  <c r="K689" i="1"/>
  <c r="K870" i="1"/>
  <c r="K969" i="1"/>
  <c r="K820" i="1"/>
  <c r="K950" i="1"/>
  <c r="K834" i="1"/>
  <c r="K695" i="1"/>
  <c r="K850" i="1"/>
  <c r="K675" i="1"/>
  <c r="K996" i="1"/>
  <c r="K549" i="1"/>
  <c r="K999" i="1"/>
  <c r="K797" i="1"/>
  <c r="K934" i="1"/>
  <c r="K840" i="1"/>
  <c r="K775" i="1"/>
  <c r="K859" i="1"/>
  <c r="K817" i="1"/>
  <c r="K779" i="1"/>
  <c r="K540" i="1"/>
  <c r="K982" i="1"/>
  <c r="K699" i="1"/>
  <c r="K891" i="1"/>
  <c r="K819" i="1"/>
  <c r="K894" i="1"/>
  <c r="K882" i="1"/>
  <c r="K892" i="1"/>
  <c r="K657" i="1"/>
  <c r="K937" i="1"/>
  <c r="K722" i="1"/>
  <c r="K802" i="1"/>
  <c r="K868" i="1"/>
  <c r="K936" i="1"/>
  <c r="K977" i="1"/>
  <c r="K983" i="1"/>
  <c r="K597" i="1"/>
  <c r="K723" i="1"/>
  <c r="K879" i="1"/>
  <c r="K363" i="1"/>
  <c r="K47" i="1"/>
  <c r="K994" i="1"/>
  <c r="K804" i="1"/>
  <c r="K970" i="1"/>
  <c r="K752" i="1"/>
  <c r="K31" i="1"/>
  <c r="K6" i="1"/>
  <c r="K862" i="1"/>
  <c r="K952" i="1"/>
  <c r="K674" i="1"/>
  <c r="K933" i="1"/>
  <c r="K718" i="1"/>
  <c r="K671" i="1"/>
  <c r="K735" i="1"/>
  <c r="K828" i="1"/>
  <c r="K867" i="1"/>
  <c r="K17" i="1"/>
  <c r="K964" i="1"/>
  <c r="K208" i="1"/>
  <c r="K19" i="1"/>
  <c r="K40" i="1"/>
  <c r="K254" i="1"/>
  <c r="K228" i="1"/>
  <c r="K361" i="1"/>
  <c r="K397" i="1"/>
  <c r="K483" i="1"/>
  <c r="K433" i="1"/>
  <c r="K29" i="1"/>
  <c r="K637" i="2"/>
  <c r="H637" i="2"/>
  <c r="L637" i="2"/>
  <c r="J637" i="2"/>
  <c r="N637" i="2"/>
  <c r="Q637" i="2"/>
  <c r="O637" i="2"/>
  <c r="M637" i="2"/>
  <c r="P637" i="2"/>
  <c r="U637" i="2"/>
  <c r="C637" i="2"/>
  <c r="Q646" i="2"/>
  <c r="K646" i="2"/>
  <c r="H646" i="2"/>
  <c r="U646" i="2"/>
  <c r="L646" i="2"/>
  <c r="O646" i="2"/>
  <c r="J646" i="2"/>
  <c r="P646" i="2"/>
  <c r="C646" i="2"/>
  <c r="N646" i="2"/>
  <c r="M646" i="2"/>
  <c r="K795" i="1"/>
  <c r="K903" i="1"/>
  <c r="K989" i="1"/>
  <c r="K812" i="1"/>
  <c r="K945" i="1"/>
  <c r="K883" i="1"/>
  <c r="K631" i="1"/>
  <c r="K727" i="1"/>
  <c r="K746" i="1"/>
  <c r="K851" i="1"/>
  <c r="K967" i="1"/>
  <c r="K951" i="1"/>
  <c r="K786" i="1"/>
  <c r="K852" i="1"/>
  <c r="K941" i="1"/>
  <c r="K932" i="1"/>
  <c r="K741" i="1"/>
  <c r="K742" i="1"/>
  <c r="K800" i="1"/>
  <c r="K948" i="1"/>
  <c r="K187" i="1"/>
  <c r="K389" i="1"/>
  <c r="K843" i="1"/>
  <c r="K684" i="1"/>
  <c r="K743" i="1"/>
  <c r="K988" i="1"/>
  <c r="K918" i="1"/>
  <c r="K911" i="1"/>
  <c r="K709" i="1"/>
  <c r="K830" i="1"/>
  <c r="K792" i="1"/>
  <c r="K833" i="1"/>
  <c r="K905" i="1"/>
  <c r="K690" i="1"/>
  <c r="K756" i="1"/>
  <c r="K729" i="1"/>
  <c r="K603" i="1"/>
  <c r="K468" i="1"/>
  <c r="K493" i="1"/>
  <c r="K212" i="1"/>
  <c r="K315" i="1"/>
  <c r="K242" i="1"/>
  <c r="K10" i="1"/>
  <c r="K349" i="1"/>
  <c r="K204" i="1"/>
  <c r="K738" i="1"/>
  <c r="K910" i="1"/>
  <c r="K935" i="1"/>
  <c r="K739" i="1"/>
  <c r="K821" i="1"/>
  <c r="K874" i="1"/>
  <c r="K701" i="1"/>
  <c r="K749" i="1"/>
  <c r="K974" i="1"/>
  <c r="K586" i="1"/>
  <c r="K810" i="1"/>
  <c r="K992" i="1"/>
  <c r="K818" i="1"/>
  <c r="K717" i="1"/>
  <c r="K716" i="1"/>
  <c r="K965" i="1"/>
  <c r="K776" i="1"/>
  <c r="K885" i="1"/>
  <c r="K760" i="1"/>
  <c r="K873" i="1"/>
  <c r="K784" i="1"/>
  <c r="K728" i="1"/>
  <c r="K769" i="1"/>
  <c r="K938" i="1"/>
  <c r="K755" i="1"/>
  <c r="K829" i="1"/>
  <c r="K838" i="1"/>
  <c r="K831" i="1"/>
  <c r="K698" i="1"/>
  <c r="K771" i="1"/>
  <c r="K955" i="1"/>
  <c r="K871" i="1"/>
  <c r="K765" i="1"/>
  <c r="K697" i="1"/>
  <c r="K562" i="1"/>
  <c r="K666" i="1"/>
  <c r="K985" i="1"/>
  <c r="K836" i="1"/>
  <c r="K448" i="1"/>
  <c r="K668" i="1"/>
  <c r="K763" i="1"/>
  <c r="K766" i="1"/>
  <c r="K897" i="1"/>
  <c r="K787" i="1"/>
  <c r="K672" i="1"/>
  <c r="K667" i="1"/>
  <c r="K261" i="1"/>
  <c r="K170" i="1"/>
  <c r="K77" i="1"/>
  <c r="K294" i="1"/>
  <c r="K710" i="1"/>
  <c r="K899" i="1"/>
  <c r="K889" i="1"/>
  <c r="K783" i="1"/>
  <c r="K827" i="1"/>
  <c r="K691" i="1"/>
  <c r="K920" i="1"/>
  <c r="K855" i="1"/>
  <c r="K915" i="1"/>
  <c r="K794" i="1"/>
  <c r="K857" i="1"/>
  <c r="K642" i="1"/>
  <c r="K248" i="1"/>
  <c r="K55" i="1"/>
  <c r="K132" i="1"/>
  <c r="K319" i="1"/>
  <c r="K266" i="1"/>
  <c r="K898" i="1"/>
  <c r="K382" i="1"/>
  <c r="K288" i="1"/>
  <c r="K75" i="1"/>
  <c r="K422" i="1"/>
  <c r="K68" i="1"/>
  <c r="K987" i="1"/>
  <c r="K778" i="1"/>
  <c r="K753" i="1"/>
  <c r="K559" i="1"/>
  <c r="K902" i="1"/>
  <c r="K923" i="1"/>
  <c r="K673" i="1"/>
  <c r="K576" i="1"/>
  <c r="K861" i="1"/>
  <c r="K942" i="1"/>
  <c r="K724" i="1"/>
  <c r="K745" i="1"/>
  <c r="K835" i="1"/>
  <c r="K726" i="1"/>
  <c r="K705" i="1"/>
  <c r="K925" i="1"/>
  <c r="K875" i="1"/>
  <c r="K984" i="1"/>
  <c r="K841" i="1"/>
  <c r="K707" i="1"/>
  <c r="K931" i="1"/>
  <c r="K921" i="1"/>
  <c r="K815" i="1"/>
  <c r="K772" i="1"/>
  <c r="K460" i="1"/>
  <c r="K157" i="1"/>
  <c r="K379" i="1"/>
  <c r="K703" i="1"/>
  <c r="K640" i="1"/>
  <c r="K978" i="1"/>
  <c r="K954" i="1"/>
  <c r="K557" i="1"/>
  <c r="K976" i="1"/>
  <c r="K805" i="1"/>
  <c r="K680" i="1"/>
  <c r="K721" i="1"/>
  <c r="K620" i="1"/>
  <c r="K864" i="1"/>
  <c r="K799" i="1"/>
  <c r="K922" i="1"/>
  <c r="K886" i="1"/>
  <c r="K677" i="1"/>
  <c r="K250" i="1"/>
  <c r="K337" i="1"/>
  <c r="K847" i="1"/>
  <c r="K853" i="1"/>
  <c r="K600" i="1"/>
  <c r="K682" i="1"/>
  <c r="K893" i="1"/>
  <c r="K928" i="1"/>
  <c r="K863" i="1"/>
  <c r="K986" i="1"/>
  <c r="K943" i="1"/>
  <c r="K900" i="1"/>
  <c r="K286" i="1"/>
  <c r="K136" i="1"/>
  <c r="K737" i="1"/>
  <c r="K966" i="1"/>
  <c r="K916" i="1"/>
  <c r="K930" i="1"/>
  <c r="K811" i="1"/>
  <c r="K702" i="1"/>
  <c r="K669" i="1"/>
  <c r="K960" i="1"/>
  <c r="K914" i="1"/>
  <c r="K759" i="1"/>
  <c r="K750" i="1"/>
  <c r="K881" i="1"/>
  <c r="K686" i="1"/>
  <c r="K685" i="1"/>
  <c r="K733" i="1"/>
  <c r="K774" i="1"/>
  <c r="K832" i="1"/>
  <c r="K762" i="1"/>
  <c r="K610" i="1"/>
  <c r="K676" i="1"/>
  <c r="K913" i="1"/>
  <c r="K780" i="1"/>
  <c r="K991" i="1"/>
  <c r="K781" i="1"/>
  <c r="K962" i="1"/>
  <c r="K122" i="1"/>
  <c r="K189" i="1"/>
  <c r="K116" i="1"/>
  <c r="K527" i="1"/>
  <c r="K732" i="1"/>
  <c r="K877" i="1"/>
  <c r="K720" i="1"/>
  <c r="K761" i="1"/>
  <c r="K789" i="1"/>
  <c r="K608" i="1"/>
  <c r="K946" i="1"/>
  <c r="K944" i="1"/>
  <c r="K813" i="1"/>
  <c r="K869" i="1"/>
  <c r="K744" i="1"/>
  <c r="K748" i="1"/>
  <c r="K694" i="1"/>
  <c r="K793" i="1"/>
  <c r="K58" i="1"/>
  <c r="K271" i="1"/>
  <c r="K194" i="1"/>
  <c r="K993" i="1"/>
  <c r="K887" i="1"/>
  <c r="K979" i="1"/>
  <c r="K768" i="1"/>
  <c r="K683" i="1"/>
  <c r="K826" i="1"/>
  <c r="K860" i="1"/>
  <c r="K848" i="1"/>
  <c r="K808" i="1"/>
  <c r="K961" i="1"/>
  <c r="K736" i="1"/>
  <c r="K758" i="1"/>
  <c r="K747" i="1"/>
  <c r="K408" i="1"/>
  <c r="K240" i="1"/>
  <c r="K414" i="1"/>
  <c r="K114" i="1"/>
  <c r="K436" i="1"/>
  <c r="K216" i="1"/>
  <c r="K140" i="1"/>
  <c r="K521" i="1"/>
  <c r="K273" i="1"/>
  <c r="K281" i="1"/>
  <c r="K202" i="1"/>
  <c r="K252" i="1"/>
  <c r="K12" i="1"/>
  <c r="K456" i="1"/>
  <c r="K93" i="1"/>
  <c r="K21" i="1"/>
  <c r="K15" i="1"/>
  <c r="K210" i="1"/>
  <c r="O628" i="2"/>
  <c r="H628" i="2"/>
  <c r="P628" i="2"/>
  <c r="C628" i="2"/>
  <c r="L628" i="2"/>
  <c r="K628" i="2"/>
  <c r="M628" i="2"/>
  <c r="J628" i="2"/>
  <c r="U628" i="2"/>
  <c r="Q628" i="2"/>
  <c r="N628" i="2"/>
  <c r="N620" i="2"/>
  <c r="U620" i="2"/>
  <c r="M620" i="2"/>
  <c r="P620" i="2"/>
  <c r="C620" i="2"/>
  <c r="J620" i="2"/>
  <c r="O620" i="2"/>
  <c r="H620" i="2"/>
  <c r="L620" i="2"/>
  <c r="K620" i="2"/>
  <c r="Q620" i="2"/>
  <c r="AE443" i="2"/>
  <c r="AE88" i="2"/>
  <c r="AE545" i="2"/>
  <c r="AE386" i="2"/>
  <c r="AE314" i="2"/>
  <c r="AE408" i="2"/>
  <c r="AE571" i="2"/>
  <c r="AE421" i="2"/>
  <c r="AE233" i="2"/>
  <c r="AE140" i="2"/>
  <c r="AE25" i="2"/>
  <c r="AE452" i="2"/>
  <c r="AE330" i="2"/>
  <c r="AE8" i="2"/>
  <c r="AE183" i="2"/>
  <c r="AE300" i="2"/>
  <c r="AE252" i="2"/>
  <c r="AE90" i="2"/>
  <c r="AE356" i="2"/>
  <c r="AE248" i="2"/>
  <c r="AE126" i="2"/>
  <c r="AE459" i="2"/>
  <c r="AE191" i="2"/>
  <c r="AE279" i="2"/>
  <c r="AE410" i="2"/>
  <c r="AE405" i="2"/>
  <c r="AE584" i="2"/>
  <c r="AE100" i="2"/>
  <c r="AE177" i="2"/>
  <c r="AE124" i="2"/>
  <c r="AE458" i="2"/>
  <c r="AE118" i="2"/>
  <c r="AE3" i="2"/>
  <c r="T157" i="2"/>
  <c r="T521" i="2"/>
  <c r="T519" i="2"/>
  <c r="AC505" i="2"/>
  <c r="AD505" i="2" s="1"/>
  <c r="AB505" i="2"/>
  <c r="T505" i="2"/>
  <c r="T152" i="2"/>
  <c r="AO182" i="2"/>
  <c r="I182" i="2"/>
  <c r="Z182" i="2"/>
  <c r="AO504" i="2"/>
  <c r="I504" i="2"/>
  <c r="Z504" i="2"/>
  <c r="T348" i="2"/>
  <c r="AO348" i="2"/>
  <c r="Z348" i="2"/>
  <c r="AO151" i="2"/>
  <c r="Z151" i="2"/>
  <c r="AL378" i="2"/>
  <c r="AM378" i="2"/>
  <c r="T378" i="2"/>
  <c r="AF337" i="2"/>
  <c r="AH337" i="2" s="1"/>
  <c r="AJ337" i="2" s="1"/>
  <c r="AA337" i="2" s="1"/>
  <c r="AG337" i="2"/>
  <c r="AI337" i="2"/>
  <c r="AP337" i="2" s="1"/>
  <c r="AO227" i="2"/>
  <c r="Z227" i="2"/>
  <c r="T132" i="2"/>
  <c r="T92" i="2"/>
  <c r="AO180" i="2"/>
  <c r="I180" i="2"/>
  <c r="Z180" i="2"/>
  <c r="AO336" i="2"/>
  <c r="I336" i="2"/>
  <c r="Z336" i="2"/>
  <c r="T226" i="2"/>
  <c r="T514" i="2"/>
  <c r="T585" i="2"/>
  <c r="T571" i="2"/>
  <c r="T102" i="2"/>
  <c r="AO307" i="2"/>
  <c r="Z307" i="2"/>
  <c r="I307" i="2"/>
  <c r="T237" i="2"/>
  <c r="T149" i="2"/>
  <c r="T376" i="2"/>
  <c r="AO513" i="2"/>
  <c r="Z513" i="2"/>
  <c r="W501" i="2"/>
  <c r="G501" i="2" s="1"/>
  <c r="T165" i="2"/>
  <c r="AO422" i="2"/>
  <c r="I422" i="2"/>
  <c r="Z422" i="2"/>
  <c r="T493" i="2"/>
  <c r="T90" i="2"/>
  <c r="AO55" i="2"/>
  <c r="I55" i="2"/>
  <c r="Z55" i="2"/>
  <c r="AO178" i="2"/>
  <c r="Z178" i="2"/>
  <c r="AO468" i="2"/>
  <c r="Z468" i="2"/>
  <c r="I468" i="2"/>
  <c r="T224" i="2"/>
  <c r="T583" i="2"/>
  <c r="T547" i="2"/>
  <c r="AO75" i="2"/>
  <c r="Z75" i="2"/>
  <c r="I75" i="2"/>
  <c r="AO429" i="2"/>
  <c r="I429" i="2"/>
  <c r="Z429" i="2"/>
  <c r="AO455" i="2"/>
  <c r="Z455" i="2"/>
  <c r="I455" i="2"/>
  <c r="AO54" i="2"/>
  <c r="I54" i="2"/>
  <c r="Z54" i="2"/>
  <c r="T109" i="2"/>
  <c r="AO511" i="2"/>
  <c r="I511" i="2"/>
  <c r="Z511" i="2"/>
  <c r="T474" i="2"/>
  <c r="AO474" i="2"/>
  <c r="Z474" i="2"/>
  <c r="T343" i="2"/>
  <c r="AO99" i="2"/>
  <c r="Z99" i="2"/>
  <c r="I99" i="2"/>
  <c r="T248" i="2"/>
  <c r="AO37" i="2"/>
  <c r="I37" i="2"/>
  <c r="Z37" i="2"/>
  <c r="T304" i="2"/>
  <c r="AO27" i="2"/>
  <c r="I27" i="2"/>
  <c r="Z27" i="2"/>
  <c r="AO454" i="2"/>
  <c r="Z454" i="2"/>
  <c r="T355" i="2"/>
  <c r="AO532" i="2"/>
  <c r="I532" i="2"/>
  <c r="Z532" i="2"/>
  <c r="AL532" i="2"/>
  <c r="AM532" i="2"/>
  <c r="AB532" i="2"/>
  <c r="AC532" i="2"/>
  <c r="AD532" i="2" s="1"/>
  <c r="T127" i="2"/>
  <c r="T481" i="2"/>
  <c r="AO441" i="2"/>
  <c r="Z441" i="2"/>
  <c r="I441" i="2"/>
  <c r="T387" i="2"/>
  <c r="AO387" i="2"/>
  <c r="I387" i="2"/>
  <c r="Z387" i="2"/>
  <c r="T98" i="2"/>
  <c r="T554" i="2"/>
  <c r="T413" i="2"/>
  <c r="I247" i="2"/>
  <c r="AO247" i="2"/>
  <c r="Z247" i="2"/>
  <c r="T87" i="2"/>
  <c r="T200" i="2"/>
  <c r="T107" i="2"/>
  <c r="AO331" i="2"/>
  <c r="Z331" i="2"/>
  <c r="I331" i="2"/>
  <c r="T354" i="2"/>
  <c r="T531" i="2"/>
  <c r="T401" i="2"/>
  <c r="T126" i="2"/>
  <c r="T527" i="2"/>
  <c r="T120" i="2"/>
  <c r="T544" i="2"/>
  <c r="AO393" i="2"/>
  <c r="I393" i="2"/>
  <c r="Z393" i="2"/>
  <c r="AF440" i="2"/>
  <c r="AH440" i="2" s="1"/>
  <c r="AI440" i="2" s="1"/>
  <c r="AP440" i="2" s="1"/>
  <c r="AG440" i="2"/>
  <c r="AK440" i="2" s="1"/>
  <c r="T440" i="2"/>
  <c r="AO341" i="2"/>
  <c r="I341" i="2"/>
  <c r="Z341" i="2"/>
  <c r="T97" i="2"/>
  <c r="T590" i="2"/>
  <c r="T86" i="2"/>
  <c r="AO86" i="2"/>
  <c r="Z86" i="2"/>
  <c r="AO144" i="2"/>
  <c r="Z144" i="2"/>
  <c r="AO371" i="2"/>
  <c r="Z371" i="2"/>
  <c r="I106" i="2"/>
  <c r="AO106" i="2"/>
  <c r="Z106" i="2"/>
  <c r="AO62" i="2"/>
  <c r="Z62" i="2"/>
  <c r="I62" i="2"/>
  <c r="AO535" i="2"/>
  <c r="Z535" i="2"/>
  <c r="AB535" i="2"/>
  <c r="AC535" i="2"/>
  <c r="AD535" i="2" s="1"/>
  <c r="AO112" i="2"/>
  <c r="Z112" i="2"/>
  <c r="T496" i="2"/>
  <c r="T160" i="2"/>
  <c r="AO119" i="2"/>
  <c r="Z119" i="2"/>
  <c r="I119" i="2"/>
  <c r="T608" i="2"/>
  <c r="T603" i="2"/>
  <c r="T471" i="2"/>
  <c r="T382" i="2"/>
  <c r="AO488" i="2"/>
  <c r="Z488" i="2"/>
  <c r="T439" i="2"/>
  <c r="AO439" i="2"/>
  <c r="Z439" i="2"/>
  <c r="T600" i="2"/>
  <c r="T552" i="2"/>
  <c r="T562" i="2"/>
  <c r="AO264" i="2"/>
  <c r="I264" i="2"/>
  <c r="Z264" i="2"/>
  <c r="T411" i="2"/>
  <c r="AO411" i="2"/>
  <c r="Z411" i="2"/>
  <c r="I411" i="2"/>
  <c r="T366" i="2"/>
  <c r="AO425" i="2"/>
  <c r="Z425" i="2"/>
  <c r="I425" i="2"/>
  <c r="AO24" i="2"/>
  <c r="Z24" i="2"/>
  <c r="T4" i="2"/>
  <c r="AO50" i="2"/>
  <c r="Z50" i="2"/>
  <c r="T82" i="2"/>
  <c r="AO82" i="2"/>
  <c r="I82" i="2"/>
  <c r="Z82" i="2"/>
  <c r="AO216" i="2"/>
  <c r="I216" i="2"/>
  <c r="Z216" i="2"/>
  <c r="AO463" i="2"/>
  <c r="Z463" i="2"/>
  <c r="I463" i="2"/>
  <c r="AG58" i="2"/>
  <c r="AF58" i="2"/>
  <c r="AH58" i="2" s="1"/>
  <c r="AJ58" i="2" s="1"/>
  <c r="AA58" i="2" s="1"/>
  <c r="T105" i="2"/>
  <c r="I105" i="2"/>
  <c r="AO105" i="2"/>
  <c r="Z105" i="2"/>
  <c r="T219" i="2"/>
  <c r="AO269" i="2"/>
  <c r="I269" i="2"/>
  <c r="Z269" i="2"/>
  <c r="T318" i="2"/>
  <c r="T902" i="2"/>
  <c r="AB796" i="2"/>
  <c r="AC796" i="2"/>
  <c r="AD796" i="2" s="1"/>
  <c r="AL904" i="2"/>
  <c r="AM904" i="2"/>
  <c r="AM815" i="2"/>
  <c r="AL815" i="2"/>
  <c r="AC815" i="2"/>
  <c r="AD815" i="2" s="1"/>
  <c r="AB815" i="2"/>
  <c r="T815" i="2"/>
  <c r="AM905" i="2"/>
  <c r="AL905" i="2"/>
  <c r="AL1035" i="2"/>
  <c r="AM1035" i="2"/>
  <c r="AL779" i="2"/>
  <c r="AM779" i="2"/>
  <c r="AM799" i="2"/>
  <c r="AL799" i="2"/>
  <c r="T799" i="2"/>
  <c r="T930" i="2"/>
  <c r="T879" i="2"/>
  <c r="AC754" i="2"/>
  <c r="AD754" i="2" s="1"/>
  <c r="AB754" i="2"/>
  <c r="T907" i="2"/>
  <c r="AM838" i="2"/>
  <c r="AL838" i="2"/>
  <c r="T845" i="2"/>
  <c r="AM845" i="2"/>
  <c r="AL845" i="2"/>
  <c r="AB845" i="2"/>
  <c r="AC845" i="2"/>
  <c r="AD845" i="2" s="1"/>
  <c r="AB758" i="2"/>
  <c r="AC758" i="2"/>
  <c r="AD758" i="2" s="1"/>
  <c r="AM632" i="2"/>
  <c r="AL632" i="2"/>
  <c r="AM1019" i="2"/>
  <c r="AL1019" i="2"/>
  <c r="AL958" i="2"/>
  <c r="AM958" i="2"/>
  <c r="T705" i="2"/>
  <c r="AL1030" i="2"/>
  <c r="AM1030" i="2"/>
  <c r="AM924" i="2"/>
  <c r="AL924" i="2"/>
  <c r="AL577" i="2"/>
  <c r="AM577" i="2"/>
  <c r="AC651" i="2"/>
  <c r="AD651" i="2" s="1"/>
  <c r="AB651" i="2"/>
  <c r="AO610" i="2"/>
  <c r="I610" i="2"/>
  <c r="Z610" i="2"/>
  <c r="AC534" i="2"/>
  <c r="AD534" i="2" s="1"/>
  <c r="AB534" i="2"/>
  <c r="AM574" i="2"/>
  <c r="AL574" i="2"/>
  <c r="AO594" i="2"/>
  <c r="I594" i="2"/>
  <c r="Z594" i="2"/>
  <c r="T654" i="2"/>
  <c r="AM1047" i="2"/>
  <c r="AL1047" i="2"/>
  <c r="AL666" i="2"/>
  <c r="AM666" i="2"/>
  <c r="AM725" i="2"/>
  <c r="AL725" i="2"/>
  <c r="AL746" i="2"/>
  <c r="AM746" i="2"/>
  <c r="AC853" i="2"/>
  <c r="AD853" i="2" s="1"/>
  <c r="AB853" i="2"/>
  <c r="AO612" i="2"/>
  <c r="I612" i="2"/>
  <c r="Z612" i="2"/>
  <c r="AC797" i="2"/>
  <c r="AD797" i="2" s="1"/>
  <c r="AB797" i="2"/>
  <c r="AC727" i="2"/>
  <c r="AD727" i="2" s="1"/>
  <c r="AB727" i="2"/>
  <c r="T976" i="2"/>
  <c r="AM976" i="2"/>
  <c r="AL976" i="2"/>
  <c r="T507" i="2"/>
  <c r="T616" i="2"/>
  <c r="AB706" i="2"/>
  <c r="AC706" i="2"/>
  <c r="AD706" i="2" s="1"/>
  <c r="AL715" i="2"/>
  <c r="AM715" i="2"/>
  <c r="AC715" i="2"/>
  <c r="AD715" i="2" s="1"/>
  <c r="AB715" i="2"/>
  <c r="T715" i="2"/>
  <c r="AM876" i="2"/>
  <c r="AL876" i="2"/>
  <c r="T920" i="2"/>
  <c r="AM920" i="2"/>
  <c r="AL920" i="2"/>
  <c r="AC801" i="2"/>
  <c r="AD801" i="2" s="1"/>
  <c r="AB801" i="2"/>
  <c r="T716" i="2"/>
  <c r="AB716" i="2"/>
  <c r="AC716" i="2"/>
  <c r="AD716" i="2" s="1"/>
  <c r="AM949" i="2"/>
  <c r="AL949" i="2"/>
  <c r="AB752" i="2"/>
  <c r="AC752" i="2"/>
  <c r="AD752" i="2" s="1"/>
  <c r="T823" i="2"/>
  <c r="T881" i="2"/>
  <c r="AL922" i="2"/>
  <c r="AM922" i="2"/>
  <c r="AL707" i="2"/>
  <c r="AM707" i="2"/>
  <c r="AM188" i="2"/>
  <c r="AL188" i="2"/>
  <c r="T138" i="2"/>
  <c r="AO138" i="2"/>
  <c r="I138" i="2"/>
  <c r="Z138" i="2"/>
  <c r="AO399" i="2"/>
  <c r="Z399" i="2"/>
  <c r="AL390" i="2"/>
  <c r="AM390" i="2"/>
  <c r="AO111" i="2"/>
  <c r="I111" i="2"/>
  <c r="Z111" i="2"/>
  <c r="T265" i="2"/>
  <c r="AL158" i="2"/>
  <c r="AM158" i="2"/>
  <c r="AM380" i="2"/>
  <c r="AL380" i="2"/>
  <c r="AC192" i="2"/>
  <c r="AD192" i="2" s="1"/>
  <c r="AB192" i="2"/>
  <c r="T192" i="2"/>
  <c r="T735" i="2"/>
  <c r="T825" i="2"/>
  <c r="AM866" i="2"/>
  <c r="AL866" i="2"/>
  <c r="T866" i="2"/>
  <c r="AL789" i="2"/>
  <c r="AM789" i="2"/>
  <c r="T789" i="2"/>
  <c r="AM955" i="2"/>
  <c r="AL955" i="2"/>
  <c r="AM1028" i="2"/>
  <c r="AL1028" i="2"/>
  <c r="AM977" i="2"/>
  <c r="AL977" i="2"/>
  <c r="AM710" i="2"/>
  <c r="AL710" i="2"/>
  <c r="AB710" i="2"/>
  <c r="AC710" i="2"/>
  <c r="AD710" i="2" s="1"/>
  <c r="T613" i="2"/>
  <c r="T591" i="2"/>
  <c r="T843" i="2"/>
  <c r="AL843" i="2"/>
  <c r="AM843" i="2"/>
  <c r="AM1046" i="2"/>
  <c r="AL1046" i="2"/>
  <c r="AM831" i="2"/>
  <c r="AL831" i="2"/>
  <c r="AL793" i="2"/>
  <c r="AM793" i="2"/>
  <c r="AL807" i="2"/>
  <c r="AM807" i="2"/>
  <c r="T807" i="2"/>
  <c r="AM906" i="2"/>
  <c r="AL906" i="2"/>
  <c r="AC691" i="2"/>
  <c r="AD691" i="2" s="1"/>
  <c r="AB691" i="2"/>
  <c r="AM757" i="2"/>
  <c r="AL757" i="2"/>
  <c r="AM957" i="2"/>
  <c r="AL957" i="2"/>
  <c r="T996" i="2"/>
  <c r="AL887" i="2"/>
  <c r="AM887" i="2"/>
  <c r="AC604" i="2"/>
  <c r="AD604" i="2" s="1"/>
  <c r="AB604" i="2"/>
  <c r="AC280" i="2"/>
  <c r="AD280" i="2" s="1"/>
  <c r="AB280" i="2"/>
  <c r="AL280" i="2"/>
  <c r="AM280" i="2"/>
  <c r="T110" i="2"/>
  <c r="AM103" i="2"/>
  <c r="AL103" i="2"/>
  <c r="T191" i="2"/>
  <c r="AL482" i="2"/>
  <c r="AM482" i="2"/>
  <c r="T486" i="2"/>
  <c r="T925" i="2"/>
  <c r="T964" i="2"/>
  <c r="T855" i="2"/>
  <c r="T913" i="2"/>
  <c r="AM913" i="2"/>
  <c r="AL913" i="2"/>
  <c r="AM954" i="2"/>
  <c r="AL954" i="2"/>
  <c r="AL739" i="2"/>
  <c r="AM739" i="2"/>
  <c r="AL1001" i="2"/>
  <c r="AM1001" i="2"/>
  <c r="AM854" i="2"/>
  <c r="AL854" i="2"/>
  <c r="AL740" i="2"/>
  <c r="AM740" i="2"/>
  <c r="AL690" i="2"/>
  <c r="AM690" i="2"/>
  <c r="AM894" i="2"/>
  <c r="AL894" i="2"/>
  <c r="AL755" i="2"/>
  <c r="AM755" i="2"/>
  <c r="T755" i="2"/>
  <c r="T606" i="2"/>
  <c r="AM951" i="2"/>
  <c r="AL951" i="2"/>
  <c r="AL1050" i="2"/>
  <c r="AM1050" i="2"/>
  <c r="T116" i="2"/>
  <c r="AO363" i="2"/>
  <c r="Z363" i="2"/>
  <c r="I9" i="2"/>
  <c r="AO9" i="2"/>
  <c r="Z9" i="2"/>
  <c r="AM137" i="2"/>
  <c r="AL137" i="2"/>
  <c r="AO292" i="2"/>
  <c r="Z292" i="2"/>
  <c r="I292" i="2"/>
  <c r="T697" i="2"/>
  <c r="AM697" i="2"/>
  <c r="AL697" i="2"/>
  <c r="AM967" i="2"/>
  <c r="AL967" i="2"/>
  <c r="T960" i="2"/>
  <c r="AL702" i="2"/>
  <c r="AM702" i="2"/>
  <c r="AB750" i="2"/>
  <c r="AC750" i="2"/>
  <c r="AD750" i="2" s="1"/>
  <c r="AL682" i="2"/>
  <c r="AM682" i="2"/>
  <c r="T682" i="2"/>
  <c r="T593" i="2"/>
  <c r="AC593" i="2"/>
  <c r="AD593" i="2" s="1"/>
  <c r="AB593" i="2"/>
  <c r="AM997" i="2"/>
  <c r="AL997" i="2"/>
  <c r="AL1023" i="2"/>
  <c r="AM1023" i="2"/>
  <c r="AL1045" i="2"/>
  <c r="AM1045" i="2"/>
  <c r="T918" i="2"/>
  <c r="AL703" i="2"/>
  <c r="AM703" i="2"/>
  <c r="AL1051" i="2"/>
  <c r="AM1051" i="2"/>
  <c r="AL811" i="2"/>
  <c r="AM811" i="2"/>
  <c r="T928" i="2"/>
  <c r="T885" i="2"/>
  <c r="AM670" i="2"/>
  <c r="AL670" i="2"/>
  <c r="AO542" i="2"/>
  <c r="Z542" i="2"/>
  <c r="I542" i="2"/>
  <c r="AO592" i="2"/>
  <c r="I592" i="2"/>
  <c r="Z592" i="2"/>
  <c r="T774" i="2"/>
  <c r="AC717" i="2"/>
  <c r="AD717" i="2" s="1"/>
  <c r="AB717" i="2"/>
  <c r="AL966" i="2"/>
  <c r="AM966" i="2"/>
  <c r="AM860" i="2"/>
  <c r="AL860" i="2"/>
  <c r="AC687" i="2"/>
  <c r="AD687" i="2" s="1"/>
  <c r="AB687" i="2"/>
  <c r="AL687" i="2"/>
  <c r="AM687" i="2"/>
  <c r="AM671" i="2"/>
  <c r="AL671" i="2"/>
  <c r="T671" i="2"/>
  <c r="T802" i="2"/>
  <c r="AM833" i="2"/>
  <c r="AL833" i="2"/>
  <c r="T659" i="2"/>
  <c r="T891" i="2"/>
  <c r="AM896" i="2"/>
  <c r="AL896" i="2"/>
  <c r="T896" i="2"/>
  <c r="T694" i="2"/>
  <c r="AL763" i="2"/>
  <c r="AM763" i="2"/>
  <c r="AM1031" i="2"/>
  <c r="AL1031" i="2"/>
  <c r="AL983" i="2"/>
  <c r="AM983" i="2"/>
  <c r="T826" i="2"/>
  <c r="AC611" i="2"/>
  <c r="AD611" i="2" s="1"/>
  <c r="AB611" i="2"/>
  <c r="T998" i="2"/>
  <c r="AM998" i="2"/>
  <c r="AL998" i="2"/>
  <c r="AL892" i="2"/>
  <c r="AM892" i="2"/>
  <c r="T783" i="2"/>
  <c r="T873" i="2"/>
  <c r="T808" i="2"/>
  <c r="AC726" i="2"/>
  <c r="AD726" i="2" s="1"/>
  <c r="AB726" i="2"/>
  <c r="T726" i="2"/>
  <c r="T557" i="2"/>
  <c r="AO557" i="2"/>
  <c r="I557" i="2"/>
  <c r="Z557" i="2"/>
  <c r="T999" i="2"/>
  <c r="AL883" i="2"/>
  <c r="AM883" i="2"/>
  <c r="T693" i="2"/>
  <c r="T859" i="2"/>
  <c r="AM859" i="2"/>
  <c r="AL859" i="2"/>
  <c r="AL782" i="2"/>
  <c r="AM782" i="2"/>
  <c r="AB782" i="2"/>
  <c r="AC782" i="2"/>
  <c r="AD782" i="2" s="1"/>
  <c r="T714" i="2"/>
  <c r="T625" i="2"/>
  <c r="AB524" i="2"/>
  <c r="AC524" i="2"/>
  <c r="AD524" i="2" s="1"/>
  <c r="T524" i="2"/>
  <c r="T64" i="2"/>
  <c r="AB476" i="2"/>
  <c r="AC476" i="2"/>
  <c r="AD476" i="2" s="1"/>
  <c r="AB258" i="2"/>
  <c r="AC258" i="2"/>
  <c r="AD258" i="2" s="1"/>
  <c r="AM258" i="2"/>
  <c r="AL258" i="2"/>
  <c r="T258" i="2"/>
  <c r="AL117" i="2"/>
  <c r="AM117" i="2"/>
  <c r="AM1039" i="2"/>
  <c r="AL1039" i="2"/>
  <c r="T991" i="2"/>
  <c r="AM1061" i="2"/>
  <c r="AL1061" i="2"/>
  <c r="T897" i="2"/>
  <c r="AM723" i="2"/>
  <c r="AL723" i="2"/>
  <c r="AL878" i="2"/>
  <c r="AM878" i="2"/>
  <c r="AM721" i="2"/>
  <c r="AL721" i="2"/>
  <c r="T847" i="2"/>
  <c r="AL872" i="2"/>
  <c r="AM872" i="2"/>
  <c r="T909" i="2"/>
  <c r="T948" i="2"/>
  <c r="AM790" i="2"/>
  <c r="AL790" i="2"/>
  <c r="T720" i="2"/>
  <c r="AB609" i="2"/>
  <c r="AC609" i="2"/>
  <c r="AD609" i="2" s="1"/>
  <c r="AM563" i="2"/>
  <c r="AL563" i="2"/>
  <c r="T701" i="2"/>
  <c r="T846" i="2"/>
  <c r="AC724" i="2"/>
  <c r="AD724" i="2" s="1"/>
  <c r="AB724" i="2"/>
  <c r="AM880" i="2"/>
  <c r="AL880" i="2"/>
  <c r="T771" i="2"/>
  <c r="AL837" i="2"/>
  <c r="AM837" i="2"/>
  <c r="AF193" i="2"/>
  <c r="AH193" i="2" s="1"/>
  <c r="AI193" i="2" s="1"/>
  <c r="AP193" i="2" s="1"/>
  <c r="AG193" i="2"/>
  <c r="AJ193" i="2"/>
  <c r="AA193" i="2" s="1"/>
  <c r="AO193" i="2"/>
  <c r="Z193" i="2"/>
  <c r="AB278" i="2"/>
  <c r="AC278" i="2"/>
  <c r="AD278" i="2" s="1"/>
  <c r="T278" i="2"/>
  <c r="T8" i="2"/>
  <c r="AO483" i="2"/>
  <c r="I483" i="2"/>
  <c r="Z483" i="2"/>
  <c r="T381" i="2"/>
  <c r="T487" i="2"/>
  <c r="AO438" i="2"/>
  <c r="I438" i="2"/>
  <c r="Z438" i="2"/>
  <c r="T83" i="2"/>
  <c r="T279" i="2"/>
  <c r="AO384" i="2"/>
  <c r="I384" i="2"/>
  <c r="Z384" i="2"/>
  <c r="T477" i="2"/>
  <c r="AM477" i="2"/>
  <c r="AL477" i="2"/>
  <c r="AB80" i="2"/>
  <c r="AC80" i="2"/>
  <c r="AD80" i="2" s="1"/>
  <c r="AM80" i="2"/>
  <c r="AL80" i="2"/>
  <c r="T80" i="2"/>
  <c r="T95" i="2"/>
  <c r="AO95" i="2"/>
  <c r="Z95" i="2"/>
  <c r="AC814" i="2"/>
  <c r="AD814" i="2" s="1"/>
  <c r="AB814" i="2"/>
  <c r="AM814" i="2"/>
  <c r="AL814" i="2"/>
  <c r="T688" i="2"/>
  <c r="AM688" i="2"/>
  <c r="AL688" i="2"/>
  <c r="T599" i="2"/>
  <c r="AO599" i="2"/>
  <c r="I599" i="2"/>
  <c r="Z599" i="2"/>
  <c r="T657" i="2"/>
  <c r="AM1043" i="2"/>
  <c r="AL1043" i="2"/>
  <c r="AM995" i="2"/>
  <c r="AL995" i="2"/>
  <c r="AC870" i="2"/>
  <c r="AD870" i="2" s="1"/>
  <c r="AB870" i="2"/>
  <c r="T655" i="2"/>
  <c r="T786" i="2"/>
  <c r="AM786" i="2"/>
  <c r="AL786" i="2"/>
  <c r="AO551" i="2"/>
  <c r="Z551" i="2"/>
  <c r="AM1004" i="2"/>
  <c r="AL1004" i="2"/>
  <c r="AL767" i="2"/>
  <c r="AM767" i="2"/>
  <c r="T857" i="2"/>
  <c r="T792" i="2"/>
  <c r="AB749" i="2"/>
  <c r="AC749" i="2"/>
  <c r="AD749" i="2" s="1"/>
  <c r="AC788" i="2"/>
  <c r="AD788" i="2" s="1"/>
  <c r="AB788" i="2"/>
  <c r="T615" i="2"/>
  <c r="AM615" i="2"/>
  <c r="AL615" i="2"/>
  <c r="T588" i="2"/>
  <c r="AO588" i="2"/>
  <c r="Z588" i="2"/>
  <c r="I588" i="2"/>
  <c r="T533" i="2"/>
  <c r="AL533" i="2"/>
  <c r="AM533" i="2"/>
  <c r="AC533" i="2"/>
  <c r="AD533" i="2" s="1"/>
  <c r="AB533" i="2"/>
  <c r="T731" i="2"/>
  <c r="T765" i="2"/>
  <c r="T910" i="2"/>
  <c r="T804" i="2"/>
  <c r="AL804" i="2"/>
  <c r="AM804" i="2"/>
  <c r="AL753" i="2"/>
  <c r="AM753" i="2"/>
  <c r="AM794" i="2"/>
  <c r="AL794" i="2"/>
  <c r="AO561" i="2"/>
  <c r="I561" i="2"/>
  <c r="Z561" i="2"/>
  <c r="T321" i="2"/>
  <c r="AO321" i="2"/>
  <c r="I321" i="2"/>
  <c r="Z321" i="2"/>
  <c r="AL78" i="2"/>
  <c r="AM78" i="2"/>
  <c r="AB59" i="2"/>
  <c r="AC59" i="2"/>
  <c r="AD59" i="2" s="1"/>
  <c r="AM32" i="2"/>
  <c r="AL32" i="2"/>
  <c r="AM7" i="2"/>
  <c r="AL7" i="2"/>
  <c r="AL195" i="2"/>
  <c r="AM195" i="2"/>
  <c r="T972" i="2"/>
  <c r="AM863" i="2"/>
  <c r="AL863" i="2"/>
  <c r="T941" i="2"/>
  <c r="AM980" i="2"/>
  <c r="AL980" i="2"/>
  <c r="T810" i="2"/>
  <c r="AC595" i="2"/>
  <c r="AD595" i="2" s="1"/>
  <c r="AB595" i="2"/>
  <c r="T595" i="2"/>
  <c r="AL861" i="2"/>
  <c r="AM861" i="2"/>
  <c r="AM900" i="2"/>
  <c r="AL900" i="2"/>
  <c r="T791" i="2"/>
  <c r="AC791" i="2"/>
  <c r="AD791" i="2" s="1"/>
  <c r="AB791" i="2"/>
  <c r="AB675" i="2"/>
  <c r="AC675" i="2"/>
  <c r="AD675" i="2" s="1"/>
  <c r="T741" i="2"/>
  <c r="AL934" i="2"/>
  <c r="AM934" i="2"/>
  <c r="AL828" i="2"/>
  <c r="AM828" i="2"/>
  <c r="AB828" i="2"/>
  <c r="AC828" i="2"/>
  <c r="AD828" i="2" s="1"/>
  <c r="AC809" i="2"/>
  <c r="AD809" i="2" s="1"/>
  <c r="AB809" i="2"/>
  <c r="AL809" i="2"/>
  <c r="AM809" i="2"/>
  <c r="T850" i="2"/>
  <c r="T653" i="2"/>
  <c r="AL1007" i="2"/>
  <c r="AM1007" i="2"/>
  <c r="AM959" i="2"/>
  <c r="AL959" i="2"/>
  <c r="T959" i="2"/>
  <c r="AM962" i="2"/>
  <c r="AL962" i="2"/>
  <c r="T877" i="2"/>
  <c r="AL916" i="2"/>
  <c r="AM916" i="2"/>
  <c r="T679" i="2"/>
  <c r="T778" i="2"/>
  <c r="AM829" i="2"/>
  <c r="AL829" i="2"/>
  <c r="AL974" i="2"/>
  <c r="AM974" i="2"/>
  <c r="T974" i="2"/>
  <c r="AL817" i="2"/>
  <c r="AM817" i="2"/>
  <c r="T817" i="2"/>
  <c r="AL858" i="2"/>
  <c r="AM858" i="2"/>
  <c r="AB643" i="2"/>
  <c r="AC643" i="2"/>
  <c r="AD643" i="2" s="1"/>
  <c r="T709" i="2"/>
  <c r="AM709" i="2"/>
  <c r="AL709" i="2"/>
  <c r="AC250" i="2"/>
  <c r="AD250" i="2" s="1"/>
  <c r="AB250" i="2"/>
  <c r="AM18" i="2"/>
  <c r="AL18" i="2"/>
  <c r="AB18" i="2"/>
  <c r="AC18" i="2"/>
  <c r="AD18" i="2" s="1"/>
  <c r="AO263" i="2"/>
  <c r="Z263" i="2"/>
  <c r="I263" i="2"/>
  <c r="T410" i="2"/>
  <c r="T299" i="2"/>
  <c r="T297" i="2"/>
  <c r="AO244" i="2"/>
  <c r="I244" i="2"/>
  <c r="Z244" i="2"/>
  <c r="T31" i="2"/>
  <c r="AL409" i="2"/>
  <c r="AM409" i="2"/>
  <c r="AO70" i="2"/>
  <c r="Z70" i="2"/>
  <c r="T288" i="2"/>
  <c r="AO365" i="2"/>
  <c r="I365" i="2"/>
  <c r="Z365" i="2"/>
  <c r="AO210" i="2"/>
  <c r="Z210" i="2"/>
  <c r="T21" i="2"/>
  <c r="AO230" i="2"/>
  <c r="I230" i="2"/>
  <c r="Z230" i="2"/>
  <c r="AB20" i="2"/>
  <c r="AC20" i="2"/>
  <c r="AD20" i="2" s="1"/>
  <c r="AM475" i="2"/>
  <c r="AL475" i="2"/>
  <c r="T475" i="2"/>
  <c r="T367" i="2"/>
  <c r="AM367" i="2"/>
  <c r="AL367" i="2"/>
  <c r="T293" i="2"/>
  <c r="T291" i="2"/>
  <c r="T259" i="2"/>
  <c r="AO259" i="2"/>
  <c r="I259" i="2"/>
  <c r="Z259" i="2"/>
  <c r="AL229" i="2"/>
  <c r="AM229" i="2"/>
  <c r="AC229" i="2"/>
  <c r="AD229" i="2" s="1"/>
  <c r="AB229" i="2"/>
  <c r="AL217" i="2"/>
  <c r="AM217" i="2"/>
  <c r="AM141" i="2"/>
  <c r="AL141" i="2"/>
  <c r="T327" i="2"/>
  <c r="T49" i="2"/>
  <c r="AC506" i="2"/>
  <c r="AD506" i="2" s="1"/>
  <c r="AB506" i="2"/>
  <c r="AL506" i="2"/>
  <c r="AM506" i="2"/>
  <c r="T506" i="2"/>
  <c r="T135" i="2"/>
  <c r="AO6" i="2"/>
  <c r="I6" i="2"/>
  <c r="Z6" i="2"/>
  <c r="T257" i="2"/>
  <c r="AO257" i="2"/>
  <c r="Z257" i="2"/>
  <c r="AL899" i="2"/>
  <c r="AM899" i="2"/>
  <c r="AC522" i="2"/>
  <c r="AD522" i="2" s="1"/>
  <c r="AB522" i="2"/>
  <c r="AB398" i="2"/>
  <c r="AC398" i="2"/>
  <c r="AD398" i="2" s="1"/>
  <c r="AO134" i="2"/>
  <c r="Z134" i="2"/>
  <c r="I134" i="2"/>
  <c r="AO462" i="2"/>
  <c r="Z462" i="2"/>
  <c r="T136" i="2"/>
  <c r="AO136" i="2"/>
  <c r="Z136" i="2"/>
  <c r="AM282" i="2"/>
  <c r="AL282" i="2"/>
  <c r="AO277" i="2"/>
  <c r="Z277" i="2"/>
  <c r="AC253" i="2"/>
  <c r="AD253" i="2" s="1"/>
  <c r="AB253" i="2"/>
  <c r="AO328" i="2"/>
  <c r="I328" i="2"/>
  <c r="Z328" i="2"/>
  <c r="AO12" i="2"/>
  <c r="Z12" i="2"/>
  <c r="I12" i="2"/>
  <c r="T276" i="2"/>
  <c r="T67" i="2"/>
  <c r="AM30" i="2"/>
  <c r="AL30" i="2"/>
  <c r="AB76" i="2"/>
  <c r="AC76" i="2"/>
  <c r="AD76" i="2" s="1"/>
  <c r="T204" i="2"/>
  <c r="AC457" i="2"/>
  <c r="AD457" i="2" s="1"/>
  <c r="AB457" i="2"/>
  <c r="T19" i="2"/>
  <c r="T5" i="2"/>
  <c r="AO60" i="2"/>
  <c r="Z60" i="2"/>
  <c r="AL69" i="2"/>
  <c r="AM69" i="2"/>
  <c r="AC94" i="2"/>
  <c r="AD94" i="2" s="1"/>
  <c r="AB94" i="2"/>
  <c r="AL94" i="2"/>
  <c r="AM94" i="2"/>
  <c r="T65" i="2"/>
  <c r="AO65" i="2"/>
  <c r="Z65" i="2"/>
  <c r="I65" i="2"/>
  <c r="T432" i="2"/>
  <c r="AB432" i="2"/>
  <c r="AC432" i="2"/>
  <c r="AD432" i="2" s="1"/>
  <c r="AL432" i="2"/>
  <c r="AM432" i="2"/>
  <c r="AL16" i="2"/>
  <c r="AM16" i="2"/>
  <c r="T317" i="2"/>
  <c r="AO317" i="2"/>
  <c r="Z317" i="2"/>
  <c r="AC157" i="2"/>
  <c r="AD157" i="2" s="1"/>
  <c r="AB157" i="2"/>
  <c r="AO156" i="2"/>
  <c r="I156" i="2"/>
  <c r="Z156" i="2"/>
  <c r="T186" i="2"/>
  <c r="I185" i="2"/>
  <c r="AO185" i="2"/>
  <c r="Z185" i="2"/>
  <c r="AO312" i="2"/>
  <c r="Z312" i="2"/>
  <c r="I312" i="2"/>
  <c r="T184" i="2"/>
  <c r="AO184" i="2"/>
  <c r="I184" i="2"/>
  <c r="Z184" i="2"/>
  <c r="T518" i="2"/>
  <c r="AO170" i="2"/>
  <c r="I170" i="2"/>
  <c r="Z170" i="2"/>
  <c r="T311" i="2"/>
  <c r="AO311" i="2"/>
  <c r="I311" i="2"/>
  <c r="Z311" i="2"/>
  <c r="T517" i="2"/>
  <c r="AO517" i="2"/>
  <c r="Z517" i="2"/>
  <c r="AO448" i="2"/>
  <c r="I448" i="2"/>
  <c r="Z448" i="2"/>
  <c r="T349" i="2"/>
  <c r="AO349" i="2"/>
  <c r="Z349" i="2"/>
  <c r="I349" i="2"/>
  <c r="AO310" i="2"/>
  <c r="Z310" i="2"/>
  <c r="I310" i="2"/>
  <c r="AO379" i="2"/>
  <c r="Z379" i="2"/>
  <c r="T361" i="2"/>
  <c r="T516" i="2"/>
  <c r="AB168" i="2"/>
  <c r="AC168" i="2"/>
  <c r="AD168" i="2" s="1"/>
  <c r="T447" i="2"/>
  <c r="AO309" i="2"/>
  <c r="Z309" i="2"/>
  <c r="I309" i="2"/>
  <c r="T181" i="2"/>
  <c r="AO337" i="2"/>
  <c r="Z337" i="2"/>
  <c r="T586" i="2"/>
  <c r="AO586" i="2"/>
  <c r="Z586" i="2"/>
  <c r="AO167" i="2"/>
  <c r="I167" i="2"/>
  <c r="Z167" i="2"/>
  <c r="AO446" i="2"/>
  <c r="I446" i="2"/>
  <c r="Z446" i="2"/>
  <c r="AO308" i="2"/>
  <c r="I308" i="2"/>
  <c r="Z308" i="2"/>
  <c r="AO238" i="2"/>
  <c r="I238" i="2"/>
  <c r="Z238" i="2"/>
  <c r="AO150" i="2"/>
  <c r="I150" i="2"/>
  <c r="Z150" i="2"/>
  <c r="T377" i="2"/>
  <c r="AO377" i="2"/>
  <c r="Z377" i="2"/>
  <c r="AG131" i="2"/>
  <c r="AF131" i="2"/>
  <c r="AH131" i="2" s="1"/>
  <c r="AI131" i="2" s="1"/>
  <c r="AP131" i="2" s="1"/>
  <c r="AO131" i="2"/>
  <c r="Z131" i="2"/>
  <c r="T502" i="2"/>
  <c r="AO166" i="2"/>
  <c r="Z166" i="2"/>
  <c r="I166" i="2"/>
  <c r="T549" i="2"/>
  <c r="AL376" i="2"/>
  <c r="AM376" i="2"/>
  <c r="AO335" i="2"/>
  <c r="Z335" i="2"/>
  <c r="T358" i="2"/>
  <c r="AO358" i="2"/>
  <c r="I358" i="2"/>
  <c r="Z358" i="2"/>
  <c r="AM540" i="2"/>
  <c r="AL540" i="2"/>
  <c r="T405" i="2"/>
  <c r="AO130" i="2"/>
  <c r="Z130" i="2"/>
  <c r="T584" i="2"/>
  <c r="T548" i="2"/>
  <c r="AO548" i="2"/>
  <c r="I548" i="2"/>
  <c r="Z548" i="2"/>
  <c r="T397" i="2"/>
  <c r="I444" i="2"/>
  <c r="AO444" i="2"/>
  <c r="Z444" i="2"/>
  <c r="T101" i="2"/>
  <c r="AO101" i="2"/>
  <c r="I101" i="2"/>
  <c r="Z101" i="2"/>
  <c r="AO306" i="2"/>
  <c r="Z306" i="2"/>
  <c r="T430" i="2"/>
  <c r="AO430" i="2"/>
  <c r="I430" i="2"/>
  <c r="Z430" i="2"/>
  <c r="AO29" i="2"/>
  <c r="Z29" i="2"/>
  <c r="AO148" i="2"/>
  <c r="Z148" i="2"/>
  <c r="I148" i="2"/>
  <c r="AG456" i="2"/>
  <c r="AF456" i="2"/>
  <c r="AH456" i="2" s="1"/>
  <c r="AI456" i="2" s="1"/>
  <c r="AP456" i="2" s="1"/>
  <c r="T334" i="2"/>
  <c r="T512" i="2"/>
  <c r="T500" i="2"/>
  <c r="AO500" i="2"/>
  <c r="I500" i="2"/>
  <c r="Z500" i="2"/>
  <c r="AO164" i="2"/>
  <c r="Z164" i="2"/>
  <c r="I164" i="2"/>
  <c r="T569" i="2"/>
  <c r="AO569" i="2"/>
  <c r="I569" i="2"/>
  <c r="Z569" i="2"/>
  <c r="T326" i="2"/>
  <c r="AO305" i="2"/>
  <c r="I305" i="2"/>
  <c r="Z305" i="2"/>
  <c r="AO147" i="2"/>
  <c r="Z147" i="2"/>
  <c r="I147" i="2"/>
  <c r="AO202" i="2"/>
  <c r="I202" i="2"/>
  <c r="Z202" i="2"/>
  <c r="AC374" i="2"/>
  <c r="AD374" i="2" s="1"/>
  <c r="AB374" i="2"/>
  <c r="AO374" i="2"/>
  <c r="Z374" i="2"/>
  <c r="T467" i="2"/>
  <c r="T333" i="2"/>
  <c r="T538" i="2"/>
  <c r="AO538" i="2"/>
  <c r="I538" i="2"/>
  <c r="Z538" i="2"/>
  <c r="T403" i="2"/>
  <c r="AO403" i="2"/>
  <c r="Z403" i="2"/>
  <c r="I403" i="2"/>
  <c r="AO128" i="2"/>
  <c r="Z128" i="2"/>
  <c r="T499" i="2"/>
  <c r="AO582" i="2"/>
  <c r="I582" i="2"/>
  <c r="Z582" i="2"/>
  <c r="AO163" i="2"/>
  <c r="Z163" i="2"/>
  <c r="I163" i="2"/>
  <c r="T546" i="2"/>
  <c r="T568" i="2"/>
  <c r="AO568" i="2"/>
  <c r="I568" i="2"/>
  <c r="Z568" i="2"/>
  <c r="AO46" i="2"/>
  <c r="Z46" i="2"/>
  <c r="AG395" i="2"/>
  <c r="AF395" i="2"/>
  <c r="AH395" i="2" s="1"/>
  <c r="AI395" i="2" s="1"/>
  <c r="AP395" i="2" s="1"/>
  <c r="T555" i="2"/>
  <c r="AO555" i="2"/>
  <c r="I555" i="2"/>
  <c r="Z555" i="2"/>
  <c r="T414" i="2"/>
  <c r="T146" i="2"/>
  <c r="AO53" i="2"/>
  <c r="I53" i="2"/>
  <c r="Z53" i="2"/>
  <c r="T176" i="2"/>
  <c r="AO176" i="2"/>
  <c r="Z176" i="2"/>
  <c r="AO373" i="2"/>
  <c r="Z373" i="2"/>
  <c r="AO466" i="2"/>
  <c r="Z466" i="2"/>
  <c r="I466" i="2"/>
  <c r="T332" i="2"/>
  <c r="AB537" i="2"/>
  <c r="AC537" i="2"/>
  <c r="AD537" i="2" s="1"/>
  <c r="T537" i="2"/>
  <c r="AO537" i="2"/>
  <c r="I537" i="2"/>
  <c r="Z537" i="2"/>
  <c r="T114" i="2"/>
  <c r="AO114" i="2"/>
  <c r="I114" i="2"/>
  <c r="Z114" i="2"/>
  <c r="T581" i="2"/>
  <c r="AO419" i="2"/>
  <c r="I419" i="2"/>
  <c r="Z419" i="2"/>
  <c r="T473" i="2"/>
  <c r="AO45" i="2"/>
  <c r="Z45" i="2"/>
  <c r="I45" i="2"/>
  <c r="AO394" i="2"/>
  <c r="I394" i="2"/>
  <c r="Z394" i="2"/>
  <c r="AO36" i="2"/>
  <c r="Z36" i="2"/>
  <c r="I36" i="2"/>
  <c r="AO303" i="2"/>
  <c r="Z303" i="2"/>
  <c r="T427" i="2"/>
  <c r="AO427" i="2"/>
  <c r="Z427" i="2"/>
  <c r="T453" i="2"/>
  <c r="T52" i="2"/>
  <c r="AO271" i="2"/>
  <c r="Z271" i="2"/>
  <c r="AO635" i="2"/>
  <c r="Z635" i="2"/>
  <c r="I635" i="2"/>
  <c r="I536" i="2"/>
  <c r="AO536" i="2"/>
  <c r="Z536" i="2"/>
  <c r="T509" i="2"/>
  <c r="AO509" i="2"/>
  <c r="Z509" i="2"/>
  <c r="I509" i="2"/>
  <c r="T113" i="2"/>
  <c r="T580" i="2"/>
  <c r="T161" i="2"/>
  <c r="T418" i="2"/>
  <c r="AO418" i="2"/>
  <c r="Z418" i="2"/>
  <c r="T566" i="2"/>
  <c r="AO472" i="2"/>
  <c r="Z472" i="2"/>
  <c r="I472" i="2"/>
  <c r="AO44" i="2"/>
  <c r="I44" i="2"/>
  <c r="Z44" i="2"/>
  <c r="AO489" i="2"/>
  <c r="Z489" i="2"/>
  <c r="I489" i="2"/>
  <c r="AO323" i="2"/>
  <c r="I323" i="2"/>
  <c r="Z323" i="2"/>
  <c r="T412" i="2"/>
  <c r="AO246" i="2"/>
  <c r="I246" i="2"/>
  <c r="Z246" i="2"/>
  <c r="AO35" i="2"/>
  <c r="I35" i="2"/>
  <c r="Z35" i="2"/>
  <c r="T302" i="2"/>
  <c r="AO232" i="2"/>
  <c r="I232" i="2"/>
  <c r="Z232" i="2"/>
  <c r="AO51" i="2"/>
  <c r="I51" i="2"/>
  <c r="Z51" i="2"/>
  <c r="AO220" i="2"/>
  <c r="I220" i="2"/>
  <c r="Z220" i="2"/>
  <c r="T319" i="2"/>
  <c r="AO319" i="2"/>
  <c r="Z319" i="2"/>
  <c r="T634" i="2"/>
  <c r="AL530" i="2"/>
  <c r="AM530" i="2"/>
  <c r="AO530" i="2"/>
  <c r="I530" i="2"/>
  <c r="Z530" i="2"/>
  <c r="T139" i="2"/>
  <c r="AO400" i="2"/>
  <c r="I400" i="2"/>
  <c r="Z400" i="2"/>
  <c r="T125" i="2"/>
  <c r="AO125" i="2"/>
  <c r="Z125" i="2"/>
  <c r="I125" i="2"/>
  <c r="AO526" i="2"/>
  <c r="I526" i="2"/>
  <c r="Z526" i="2"/>
  <c r="T284" i="2"/>
  <c r="T565" i="2"/>
  <c r="AO479" i="2"/>
  <c r="I479" i="2"/>
  <c r="Z479" i="2"/>
  <c r="AG194" i="2"/>
  <c r="AF194" i="2"/>
  <c r="AH194" i="2" s="1"/>
  <c r="AJ194" i="2" s="1"/>
  <c r="AA194" i="2" s="1"/>
  <c r="T340" i="2"/>
  <c r="AO385" i="2"/>
  <c r="Z385" i="2"/>
  <c r="I385" i="2"/>
  <c r="AO96" i="2"/>
  <c r="I96" i="2"/>
  <c r="Z96" i="2"/>
  <c r="T15" i="2"/>
  <c r="AO15" i="2"/>
  <c r="I15" i="2"/>
  <c r="Z15" i="2"/>
  <c r="AO589" i="2"/>
  <c r="Z589" i="2"/>
  <c r="I589" i="2"/>
  <c r="AO322" i="2"/>
  <c r="Z322" i="2"/>
  <c r="I322" i="2"/>
  <c r="I245" i="2"/>
  <c r="AO245" i="2"/>
  <c r="Z245" i="2"/>
  <c r="T71" i="2"/>
  <c r="T34" i="2"/>
  <c r="T85" i="2"/>
  <c r="T301" i="2"/>
  <c r="AO231" i="2"/>
  <c r="Z231" i="2"/>
  <c r="I231" i="2"/>
  <c r="T143" i="2"/>
  <c r="AO143" i="2"/>
  <c r="I143" i="2"/>
  <c r="Z143" i="2"/>
  <c r="T451" i="2"/>
  <c r="T173" i="2"/>
  <c r="AO173" i="2"/>
  <c r="I173" i="2"/>
  <c r="Z173" i="2"/>
  <c r="AF370" i="2"/>
  <c r="AH370" i="2" s="1"/>
  <c r="AI370" i="2" s="1"/>
  <c r="AP370" i="2" s="1"/>
  <c r="AG370" i="2"/>
  <c r="AK370" i="2"/>
  <c r="T329" i="2"/>
  <c r="AO352" i="2"/>
  <c r="I352" i="2"/>
  <c r="Z352" i="2"/>
  <c r="T61" i="2"/>
  <c r="AG318" i="2"/>
  <c r="AF318" i="2"/>
  <c r="AH318" i="2" s="1"/>
  <c r="AJ318" i="2" s="1"/>
  <c r="AA318" i="2" s="1"/>
  <c r="AK318" i="2"/>
  <c r="T969" i="2"/>
  <c r="AM969" i="2"/>
  <c r="AL969" i="2"/>
  <c r="T973" i="2"/>
  <c r="AM1033" i="2"/>
  <c r="AL1033" i="2"/>
  <c r="T905" i="2"/>
  <c r="AL990" i="2"/>
  <c r="AM990" i="2"/>
  <c r="AL1014" i="2"/>
  <c r="AM1014" i="2"/>
  <c r="T908" i="2"/>
  <c r="T889" i="2"/>
  <c r="AL824" i="2"/>
  <c r="AM824" i="2"/>
  <c r="T824" i="2"/>
  <c r="AL813" i="2"/>
  <c r="AM813" i="2"/>
  <c r="T713" i="2"/>
  <c r="AB713" i="2"/>
  <c r="AC713" i="2"/>
  <c r="AD713" i="2" s="1"/>
  <c r="AL1057" i="2"/>
  <c r="AM1057" i="2"/>
  <c r="T838" i="2"/>
  <c r="T712" i="2"/>
  <c r="AL712" i="2"/>
  <c r="AM712" i="2"/>
  <c r="AC560" i="2"/>
  <c r="AD560" i="2" s="1"/>
  <c r="AB560" i="2"/>
  <c r="AM560" i="2"/>
  <c r="AL560" i="2"/>
  <c r="T840" i="2"/>
  <c r="AL884" i="2"/>
  <c r="AM884" i="2"/>
  <c r="T758" i="2"/>
  <c r="AL728" i="2"/>
  <c r="AM728" i="2"/>
  <c r="AO633" i="2"/>
  <c r="Z633" i="2"/>
  <c r="I633" i="2"/>
  <c r="T958" i="2"/>
  <c r="T981" i="2"/>
  <c r="T651" i="2"/>
  <c r="AM1055" i="2"/>
  <c r="AL1055" i="2"/>
  <c r="AO534" i="2"/>
  <c r="I534" i="2"/>
  <c r="Z534" i="2"/>
  <c r="T574" i="2"/>
  <c r="T927" i="2"/>
  <c r="AM1058" i="2"/>
  <c r="AL1058" i="2"/>
  <c r="AO529" i="2"/>
  <c r="I529" i="2"/>
  <c r="Z529" i="2"/>
  <c r="T768" i="2"/>
  <c r="AM768" i="2"/>
  <c r="AL768" i="2"/>
  <c r="T797" i="2"/>
  <c r="T867" i="2"/>
  <c r="AM867" i="2"/>
  <c r="AL867" i="2"/>
  <c r="AM1003" i="2"/>
  <c r="AL1003" i="2"/>
  <c r="T982" i="2"/>
  <c r="AL982" i="2"/>
  <c r="AM982" i="2"/>
  <c r="AO575" i="2"/>
  <c r="Z575" i="2"/>
  <c r="AM743" i="2"/>
  <c r="AL743" i="2"/>
  <c r="T752" i="2"/>
  <c r="AM1038" i="2"/>
  <c r="AL1038" i="2"/>
  <c r="AM932" i="2"/>
  <c r="AL932" i="2"/>
  <c r="AM816" i="2"/>
  <c r="AL816" i="2"/>
  <c r="AB816" i="2"/>
  <c r="AC816" i="2"/>
  <c r="AD816" i="2" s="1"/>
  <c r="T707" i="2"/>
  <c r="T124" i="2"/>
  <c r="T950" i="2"/>
  <c r="AB825" i="2"/>
  <c r="AC825" i="2"/>
  <c r="AD825" i="2" s="1"/>
  <c r="T732" i="2"/>
  <c r="AC685" i="2"/>
  <c r="AD685" i="2" s="1"/>
  <c r="AB685" i="2"/>
  <c r="AM685" i="2"/>
  <c r="AL685" i="2"/>
  <c r="AL979" i="2"/>
  <c r="AM979" i="2"/>
  <c r="AM989" i="2"/>
  <c r="AL989" i="2"/>
  <c r="AL919" i="2"/>
  <c r="AM919" i="2"/>
  <c r="AL1018" i="2"/>
  <c r="AM1018" i="2"/>
  <c r="AM613" i="2"/>
  <c r="AL613" i="2"/>
  <c r="AL680" i="2"/>
  <c r="AM680" i="2"/>
  <c r="T680" i="2"/>
  <c r="AL591" i="2"/>
  <c r="AM591" i="2"/>
  <c r="AC591" i="2"/>
  <c r="AD591" i="2" s="1"/>
  <c r="AB591" i="2"/>
  <c r="AM681" i="2"/>
  <c r="AL681" i="2"/>
  <c r="AB681" i="2"/>
  <c r="AC681" i="2"/>
  <c r="AD681" i="2" s="1"/>
  <c r="AB722" i="2"/>
  <c r="AC722" i="2"/>
  <c r="AD722" i="2" s="1"/>
  <c r="T940" i="2"/>
  <c r="T957" i="2"/>
  <c r="AM1041" i="2"/>
  <c r="AL1041" i="2"/>
  <c r="T689" i="2"/>
  <c r="AB730" i="2"/>
  <c r="AC730" i="2"/>
  <c r="AD730" i="2" s="1"/>
  <c r="AL730" i="2"/>
  <c r="AM730" i="2"/>
  <c r="I525" i="2"/>
  <c r="AO525" i="2"/>
  <c r="Z525" i="2"/>
  <c r="T280" i="2"/>
  <c r="AM494" i="2"/>
  <c r="AL494" i="2"/>
  <c r="AL316" i="2"/>
  <c r="AM316" i="2"/>
  <c r="AB316" i="2"/>
  <c r="AC316" i="2"/>
  <c r="AD316" i="2" s="1"/>
  <c r="AC251" i="2"/>
  <c r="AD251" i="2" s="1"/>
  <c r="AB251" i="2"/>
  <c r="T103" i="2"/>
  <c r="T482" i="2"/>
  <c r="T458" i="2"/>
  <c r="AC11" i="2"/>
  <c r="AD11" i="2" s="1"/>
  <c r="AB11" i="2"/>
  <c r="AO495" i="2"/>
  <c r="I495" i="2"/>
  <c r="Z495" i="2"/>
  <c r="AB205" i="2"/>
  <c r="AC205" i="2"/>
  <c r="AD205" i="2" s="1"/>
  <c r="AM486" i="2"/>
  <c r="AL486" i="2"/>
  <c r="AM964" i="2"/>
  <c r="AL964" i="2"/>
  <c r="AL855" i="2"/>
  <c r="AM855" i="2"/>
  <c r="T954" i="2"/>
  <c r="AM556" i="2"/>
  <c r="AL556" i="2"/>
  <c r="T556" i="2"/>
  <c r="T1001" i="2"/>
  <c r="AL1042" i="2"/>
  <c r="AM1042" i="2"/>
  <c r="AO622" i="2"/>
  <c r="I622" i="2"/>
  <c r="Z622" i="2"/>
  <c r="T690" i="2"/>
  <c r="AL1048" i="2"/>
  <c r="AM1048" i="2"/>
  <c r="AM683" i="2"/>
  <c r="AL683" i="2"/>
  <c r="T871" i="2"/>
  <c r="T970" i="2"/>
  <c r="T821" i="2"/>
  <c r="AM606" i="2"/>
  <c r="AL606" i="2"/>
  <c r="AB606" i="2"/>
  <c r="AC606" i="2"/>
  <c r="AD606" i="2" s="1"/>
  <c r="T951" i="2"/>
  <c r="T578" i="2"/>
  <c r="T835" i="2"/>
  <c r="AF363" i="2"/>
  <c r="AH363" i="2" s="1"/>
  <c r="AJ363" i="2" s="1"/>
  <c r="AA363" i="2" s="1"/>
  <c r="AG363" i="2"/>
  <c r="AK363" i="2"/>
  <c r="AB287" i="2"/>
  <c r="AC287" i="2"/>
  <c r="AD287" i="2" s="1"/>
  <c r="AL287" i="2"/>
  <c r="AM287" i="2"/>
  <c r="AO283" i="2"/>
  <c r="Z283" i="2"/>
  <c r="T118" i="2"/>
  <c r="T416" i="2"/>
  <c r="T696" i="2"/>
  <c r="T607" i="2"/>
  <c r="AO607" i="2"/>
  <c r="I607" i="2"/>
  <c r="Z607" i="2"/>
  <c r="AM738" i="2"/>
  <c r="AL738" i="2"/>
  <c r="AL875" i="2"/>
  <c r="AM875" i="2"/>
  <c r="AO602" i="2"/>
  <c r="I602" i="2"/>
  <c r="Z602" i="2"/>
  <c r="T851" i="2"/>
  <c r="T676" i="2"/>
  <c r="AO605" i="2"/>
  <c r="Z605" i="2"/>
  <c r="I605" i="2"/>
  <c r="AM931" i="2"/>
  <c r="AL931" i="2"/>
  <c r="T997" i="2"/>
  <c r="T550" i="2"/>
  <c r="AM975" i="2"/>
  <c r="AL975" i="2"/>
  <c r="T642" i="2"/>
  <c r="T1000" i="2"/>
  <c r="AM1000" i="2"/>
  <c r="AL1000" i="2"/>
  <c r="AB587" i="2"/>
  <c r="AC587" i="2"/>
  <c r="AD587" i="2" s="1"/>
  <c r="AL798" i="2"/>
  <c r="AM798" i="2"/>
  <c r="T798" i="2"/>
  <c r="AM918" i="2"/>
  <c r="AL918" i="2"/>
  <c r="AC812" i="2"/>
  <c r="AD812" i="2" s="1"/>
  <c r="AB812" i="2"/>
  <c r="AL812" i="2"/>
  <c r="AM812" i="2"/>
  <c r="T665" i="2"/>
  <c r="T935" i="2"/>
  <c r="AO644" i="2"/>
  <c r="Z644" i="2"/>
  <c r="I644" i="2"/>
  <c r="AL961" i="2"/>
  <c r="AM961" i="2"/>
  <c r="AL774" i="2"/>
  <c r="AM774" i="2"/>
  <c r="AL841" i="2"/>
  <c r="AM841" i="2"/>
  <c r="T841" i="2"/>
  <c r="T776" i="2"/>
  <c r="AB776" i="2"/>
  <c r="AC776" i="2"/>
  <c r="AD776" i="2" s="1"/>
  <c r="T860" i="2"/>
  <c r="T818" i="2"/>
  <c r="AM886" i="2"/>
  <c r="AL886" i="2"/>
  <c r="T780" i="2"/>
  <c r="T541" i="2"/>
  <c r="AB874" i="2"/>
  <c r="AC874" i="2"/>
  <c r="AD874" i="2" s="1"/>
  <c r="T564" i="2"/>
  <c r="T523" i="2"/>
  <c r="AO523" i="2"/>
  <c r="I523" i="2"/>
  <c r="Z523" i="2"/>
  <c r="T983" i="2"/>
  <c r="AM785" i="2"/>
  <c r="AL785" i="2"/>
  <c r="T700" i="2"/>
  <c r="AL677" i="2"/>
  <c r="AM677" i="2"/>
  <c r="T892" i="2"/>
  <c r="AL873" i="2"/>
  <c r="AM873" i="2"/>
  <c r="AL820" i="2"/>
  <c r="AM820" i="2"/>
  <c r="T820" i="2"/>
  <c r="T895" i="2"/>
  <c r="AM895" i="2"/>
  <c r="AL895" i="2"/>
  <c r="AC729" i="2"/>
  <c r="AD729" i="2" s="1"/>
  <c r="AB729" i="2"/>
  <c r="AM770" i="2"/>
  <c r="AL770" i="2"/>
  <c r="AL939" i="2"/>
  <c r="AM939" i="2"/>
  <c r="AL999" i="2"/>
  <c r="AM999" i="2"/>
  <c r="AM1037" i="2"/>
  <c r="AL1037" i="2"/>
  <c r="T883" i="2"/>
  <c r="T893" i="2"/>
  <c r="T656" i="2"/>
  <c r="AB625" i="2"/>
  <c r="AC625" i="2"/>
  <c r="AD625" i="2" s="1"/>
  <c r="AL1011" i="2"/>
  <c r="AM1011" i="2"/>
  <c r="AM963" i="2"/>
  <c r="AL963" i="2"/>
  <c r="AO614" i="2"/>
  <c r="Z614" i="2"/>
  <c r="AC64" i="2"/>
  <c r="AD64" i="2" s="1"/>
  <c r="AB64" i="2"/>
  <c r="I470" i="2"/>
  <c r="AO470" i="2"/>
  <c r="Z470" i="2"/>
  <c r="AL123" i="2"/>
  <c r="AM123" i="2"/>
  <c r="AB190" i="2"/>
  <c r="AC190" i="2"/>
  <c r="AD190" i="2" s="1"/>
  <c r="AM190" i="2"/>
  <c r="AL190" i="2"/>
  <c r="AO42" i="2"/>
  <c r="I42" i="2"/>
  <c r="Z42" i="2"/>
  <c r="T391" i="2"/>
  <c r="AO391" i="2"/>
  <c r="Z391" i="2"/>
  <c r="T478" i="2"/>
  <c r="AM756" i="2"/>
  <c r="AL756" i="2"/>
  <c r="T658" i="2"/>
  <c r="AC658" i="2"/>
  <c r="AD658" i="2" s="1"/>
  <c r="AB658" i="2"/>
  <c r="AL897" i="2"/>
  <c r="AM897" i="2"/>
  <c r="T938" i="2"/>
  <c r="AL832" i="2"/>
  <c r="AM832" i="2"/>
  <c r="T723" i="2"/>
  <c r="AM528" i="2"/>
  <c r="AL528" i="2"/>
  <c r="AM733" i="2"/>
  <c r="AL733" i="2"/>
  <c r="AC762" i="2"/>
  <c r="AD762" i="2" s="1"/>
  <c r="AB762" i="2"/>
  <c r="AL803" i="2"/>
  <c r="AM803" i="2"/>
  <c r="T803" i="2"/>
  <c r="T869" i="2"/>
  <c r="AL869" i="2"/>
  <c r="AM869" i="2"/>
  <c r="AL1062" i="2"/>
  <c r="AM1062" i="2"/>
  <c r="T937" i="2"/>
  <c r="T978" i="2"/>
  <c r="AL909" i="2"/>
  <c r="AM909" i="2"/>
  <c r="AO626" i="2"/>
  <c r="Z626" i="2"/>
  <c r="I626" i="2"/>
  <c r="T984" i="2"/>
  <c r="AM984" i="2"/>
  <c r="AL984" i="2"/>
  <c r="AC720" i="2"/>
  <c r="AD720" i="2" s="1"/>
  <c r="AB720" i="2"/>
  <c r="AL766" i="2"/>
  <c r="AM766" i="2"/>
  <c r="AL1056" i="2"/>
  <c r="AM1056" i="2"/>
  <c r="AL947" i="2"/>
  <c r="AM947" i="2"/>
  <c r="T598" i="2"/>
  <c r="AC598" i="2"/>
  <c r="AD598" i="2" s="1"/>
  <c r="AB598" i="2"/>
  <c r="AM701" i="2"/>
  <c r="AL701" i="2"/>
  <c r="T724" i="2"/>
  <c r="T880" i="2"/>
  <c r="T364" i="2"/>
  <c r="AC364" i="2"/>
  <c r="AD364" i="2" s="1"/>
  <c r="AB364" i="2"/>
  <c r="T485" i="2"/>
  <c r="AO485" i="2"/>
  <c r="I485" i="2"/>
  <c r="Z485" i="2"/>
  <c r="AL48" i="2"/>
  <c r="AM48" i="2"/>
  <c r="T48" i="2"/>
  <c r="T339" i="2"/>
  <c r="T298" i="2"/>
  <c r="AO298" i="2"/>
  <c r="I298" i="2"/>
  <c r="Z298" i="2"/>
  <c r="AB669" i="2"/>
  <c r="AC669" i="2"/>
  <c r="AD669" i="2" s="1"/>
  <c r="T995" i="2"/>
  <c r="T805" i="2"/>
  <c r="AB764" i="2"/>
  <c r="AC764" i="2"/>
  <c r="AD764" i="2" s="1"/>
  <c r="T971" i="2"/>
  <c r="AL1049" i="2"/>
  <c r="AM1049" i="2"/>
  <c r="AM898" i="2"/>
  <c r="AL898" i="2"/>
  <c r="AL792" i="2"/>
  <c r="AM792" i="2"/>
  <c r="AL910" i="2"/>
  <c r="AM910" i="2"/>
  <c r="T753" i="2"/>
  <c r="AC262" i="2"/>
  <c r="AD262" i="2" s="1"/>
  <c r="AB262" i="2"/>
  <c r="AM295" i="2"/>
  <c r="AL295" i="2"/>
  <c r="T32" i="2"/>
  <c r="T7" i="2"/>
  <c r="T281" i="2"/>
  <c r="AM1017" i="2"/>
  <c r="AL1017" i="2"/>
  <c r="T863" i="2"/>
  <c r="AL953" i="2"/>
  <c r="AM953" i="2"/>
  <c r="T953" i="2"/>
  <c r="AL888" i="2"/>
  <c r="AM888" i="2"/>
  <c r="AL941" i="2"/>
  <c r="AM941" i="2"/>
  <c r="AC711" i="2"/>
  <c r="AD711" i="2" s="1"/>
  <c r="AB711" i="2"/>
  <c r="AL810" i="2"/>
  <c r="AM810" i="2"/>
  <c r="AL1006" i="2"/>
  <c r="AM1006" i="2"/>
  <c r="T675" i="2"/>
  <c r="T934" i="2"/>
  <c r="T719" i="2"/>
  <c r="AM719" i="2"/>
  <c r="AL719" i="2"/>
  <c r="AM692" i="2"/>
  <c r="AL692" i="2"/>
  <c r="AC692" i="2"/>
  <c r="AD692" i="2" s="1"/>
  <c r="AB692" i="2"/>
  <c r="AB653" i="2"/>
  <c r="AC653" i="2"/>
  <c r="AD653" i="2" s="1"/>
  <c r="T672" i="2"/>
  <c r="AM672" i="2"/>
  <c r="AL672" i="2"/>
  <c r="AC679" i="2"/>
  <c r="AD679" i="2" s="1"/>
  <c r="AB679" i="2"/>
  <c r="AC778" i="2"/>
  <c r="AD778" i="2" s="1"/>
  <c r="AB778" i="2"/>
  <c r="AL778" i="2"/>
  <c r="AM778" i="2"/>
  <c r="T652" i="2"/>
  <c r="AO652" i="2"/>
  <c r="I652" i="2"/>
  <c r="Z652" i="2"/>
  <c r="T736" i="2"/>
  <c r="T829" i="2"/>
  <c r="T868" i="2"/>
  <c r="AL759" i="2"/>
  <c r="AM759" i="2"/>
  <c r="AM249" i="2"/>
  <c r="AL249" i="2"/>
  <c r="T250" i="2"/>
  <c r="T18" i="2"/>
  <c r="AL1008" i="2"/>
  <c r="AM1008" i="2"/>
  <c r="T965" i="2"/>
  <c r="T33" i="2"/>
  <c r="AO84" i="2"/>
  <c r="Z84" i="2"/>
  <c r="I84" i="2"/>
  <c r="AM241" i="2"/>
  <c r="AL241" i="2"/>
  <c r="T300" i="2"/>
  <c r="T290" i="2"/>
  <c r="AO290" i="2"/>
  <c r="I290" i="2"/>
  <c r="Z290" i="2"/>
  <c r="T209" i="2"/>
  <c r="AF210" i="2"/>
  <c r="AH210" i="2" s="1"/>
  <c r="AI210" i="2" s="1"/>
  <c r="AP210" i="2" s="1"/>
  <c r="AG210" i="2"/>
  <c r="AJ210" i="2"/>
  <c r="AA210" i="2" s="1"/>
  <c r="AO424" i="2"/>
  <c r="Z424" i="2"/>
  <c r="I424" i="2"/>
  <c r="T20" i="2"/>
  <c r="T23" i="2"/>
  <c r="AM41" i="2"/>
  <c r="AL41" i="2"/>
  <c r="T41" i="2"/>
  <c r="AL115" i="2"/>
  <c r="AM115" i="2"/>
  <c r="AO142" i="2"/>
  <c r="Z142" i="2"/>
  <c r="T255" i="2"/>
  <c r="AM133" i="2"/>
  <c r="AL133" i="2"/>
  <c r="T266" i="2"/>
  <c r="T229" i="2"/>
  <c r="AL362" i="2"/>
  <c r="AM362" i="2"/>
  <c r="AB362" i="2"/>
  <c r="AC362" i="2"/>
  <c r="AD362" i="2" s="1"/>
  <c r="T362" i="2"/>
  <c r="T254" i="2"/>
  <c r="AO172" i="2"/>
  <c r="Z172" i="2"/>
  <c r="AL267" i="2"/>
  <c r="AM267" i="2"/>
  <c r="AB267" i="2"/>
  <c r="AC267" i="2"/>
  <c r="AD267" i="2" s="1"/>
  <c r="AB135" i="2"/>
  <c r="AC135" i="2"/>
  <c r="AD135" i="2" s="1"/>
  <c r="T81" i="2"/>
  <c r="AO197" i="2"/>
  <c r="Z197" i="2"/>
  <c r="I197" i="2"/>
  <c r="AO369" i="2"/>
  <c r="Z369" i="2"/>
  <c r="T66" i="2"/>
  <c r="AO66" i="2"/>
  <c r="Z66" i="2"/>
  <c r="I66" i="2"/>
  <c r="T215" i="2"/>
  <c r="AO215" i="2"/>
  <c r="Z215" i="2"/>
  <c r="I215" i="2"/>
  <c r="AL1053" i="2"/>
  <c r="AM1053" i="2"/>
  <c r="T68" i="2"/>
  <c r="T398" i="2"/>
  <c r="T484" i="2"/>
  <c r="AM484" i="2"/>
  <c r="AL484" i="2"/>
  <c r="T434" i="2"/>
  <c r="AL434" i="2"/>
  <c r="AM434" i="2"/>
  <c r="AO57" i="2"/>
  <c r="Z57" i="2"/>
  <c r="I57" i="2"/>
  <c r="T17" i="2"/>
  <c r="T294" i="2"/>
  <c r="AO294" i="2"/>
  <c r="Z294" i="2"/>
  <c r="I294" i="2"/>
  <c r="AC203" i="2"/>
  <c r="AD203" i="2" s="1"/>
  <c r="AB203" i="2"/>
  <c r="AM203" i="2"/>
  <c r="AL203" i="2"/>
  <c r="T196" i="2"/>
  <c r="AO196" i="2"/>
  <c r="Z196" i="2"/>
  <c r="I196" i="2"/>
  <c r="AO104" i="2"/>
  <c r="I104" i="2"/>
  <c r="Z104" i="2"/>
  <c r="T368" i="2"/>
  <c r="AO368" i="2"/>
  <c r="Z368" i="2"/>
  <c r="AC276" i="2"/>
  <c r="AD276" i="2" s="1"/>
  <c r="AB276" i="2"/>
  <c r="AL67" i="2"/>
  <c r="AM67" i="2"/>
  <c r="T30" i="2"/>
  <c r="AL5" i="2"/>
  <c r="AM5" i="2"/>
  <c r="AO242" i="2"/>
  <c r="Z242" i="2"/>
  <c r="I242" i="2"/>
  <c r="AO351" i="2"/>
  <c r="Z351" i="2"/>
  <c r="AO218" i="2"/>
  <c r="Z218" i="2"/>
  <c r="AG275" i="2"/>
  <c r="AF275" i="2"/>
  <c r="AH275" i="2" s="1"/>
  <c r="AJ275" i="2" s="1"/>
  <c r="AA275" i="2" s="1"/>
  <c r="AO275" i="2"/>
  <c r="Z275" i="2"/>
  <c r="T268" i="2"/>
  <c r="AC22" i="2"/>
  <c r="AD22" i="2" s="1"/>
  <c r="AB22" i="2"/>
  <c r="AM22" i="2"/>
  <c r="AL22" i="2"/>
  <c r="T296" i="2"/>
  <c r="AG317" i="2"/>
  <c r="AF317" i="2"/>
  <c r="AH317" i="2" s="1"/>
  <c r="AI317" i="2" s="1"/>
  <c r="AP317" i="2" s="1"/>
  <c r="W252" i="2"/>
  <c r="G252" i="2" s="1"/>
  <c r="T256" i="2"/>
  <c r="AO256" i="2"/>
  <c r="Z256" i="2"/>
  <c r="AL423" i="2"/>
  <c r="AM423" i="2"/>
  <c r="W206" i="2"/>
  <c r="G206" i="2" s="1"/>
  <c r="AM211" i="2"/>
  <c r="AL211" i="2"/>
  <c r="W214" i="2"/>
  <c r="G214" i="2" s="1"/>
  <c r="I227" i="2"/>
  <c r="I178" i="2"/>
  <c r="AG128" i="2"/>
  <c r="AF128" i="2"/>
  <c r="AH128" i="2" s="1"/>
  <c r="AI128" i="2" s="1"/>
  <c r="AP128" i="2" s="1"/>
  <c r="I474" i="2"/>
  <c r="I271" i="2"/>
  <c r="I535" i="2"/>
  <c r="I24" i="2"/>
  <c r="I614" i="2"/>
  <c r="I551" i="2"/>
  <c r="I351" i="2"/>
  <c r="I218" i="2"/>
  <c r="I348" i="2"/>
  <c r="I151" i="2"/>
  <c r="I586" i="2"/>
  <c r="I335" i="2"/>
  <c r="I454" i="2"/>
  <c r="I303" i="2"/>
  <c r="I418" i="2"/>
  <c r="AF371" i="2"/>
  <c r="AH371" i="2" s="1"/>
  <c r="AI371" i="2" s="1"/>
  <c r="AP371" i="2" s="1"/>
  <c r="AG371" i="2"/>
  <c r="AK371" i="2" s="1"/>
  <c r="I112" i="2"/>
  <c r="I50" i="2"/>
  <c r="I575" i="2"/>
  <c r="AG369" i="2"/>
  <c r="AF369" i="2"/>
  <c r="AH369" i="2" s="1"/>
  <c r="AJ369" i="2" s="1"/>
  <c r="AA369" i="2" s="1"/>
  <c r="I462" i="2"/>
  <c r="V645" i="2"/>
  <c r="Y645" i="2" s="1"/>
  <c r="I645" i="2" s="1"/>
  <c r="X645" i="2"/>
  <c r="W645" i="2"/>
  <c r="G645" i="2" s="1"/>
  <c r="X627" i="2"/>
  <c r="V627" i="2"/>
  <c r="Y627" i="2" s="1"/>
  <c r="X619" i="2"/>
  <c r="V619" i="2"/>
  <c r="Y619" i="2" s="1"/>
  <c r="AO315" i="2"/>
  <c r="Z315" i="2"/>
  <c r="I315" i="2"/>
  <c r="AO187" i="2"/>
  <c r="Z187" i="2"/>
  <c r="AO314" i="2"/>
  <c r="Z314" i="2"/>
  <c r="T169" i="2"/>
  <c r="AO152" i="2"/>
  <c r="Z152" i="2"/>
  <c r="I152" i="2"/>
  <c r="AO408" i="2"/>
  <c r="Z408" i="2"/>
  <c r="T168" i="2"/>
  <c r="T573" i="2"/>
  <c r="T93" i="2"/>
  <c r="I360" i="2"/>
  <c r="AO360" i="2"/>
  <c r="Z360" i="2"/>
  <c r="T515" i="2"/>
  <c r="T572" i="2"/>
  <c r="T359" i="2"/>
  <c r="T406" i="2"/>
  <c r="AO445" i="2"/>
  <c r="I445" i="2"/>
  <c r="Z445" i="2"/>
  <c r="AO40" i="2"/>
  <c r="I40" i="2"/>
  <c r="Z40" i="2"/>
  <c r="I431" i="2"/>
  <c r="AO431" i="2"/>
  <c r="Z431" i="2"/>
  <c r="AO237" i="2"/>
  <c r="Z237" i="2"/>
  <c r="I237" i="2"/>
  <c r="AO179" i="2"/>
  <c r="Z179" i="2"/>
  <c r="I179" i="2"/>
  <c r="T540" i="2"/>
  <c r="AO501" i="2"/>
  <c r="I501" i="2"/>
  <c r="Z501" i="2"/>
  <c r="T422" i="2"/>
  <c r="T570" i="2"/>
  <c r="T345" i="2"/>
  <c r="T39" i="2"/>
  <c r="T55" i="2"/>
  <c r="AO375" i="2"/>
  <c r="Z375" i="2"/>
  <c r="AB375" i="2"/>
  <c r="AC375" i="2"/>
  <c r="AD375" i="2" s="1"/>
  <c r="AO404" i="2"/>
  <c r="I404" i="2"/>
  <c r="Z404" i="2"/>
  <c r="AG129" i="2"/>
  <c r="AF129" i="2"/>
  <c r="AH129" i="2" s="1"/>
  <c r="AI129" i="2" s="1"/>
  <c r="AP129" i="2" s="1"/>
  <c r="AO421" i="2"/>
  <c r="Z421" i="2"/>
  <c r="AO547" i="2"/>
  <c r="Z547" i="2"/>
  <c r="I547" i="2"/>
  <c r="AO443" i="2"/>
  <c r="Z443" i="2"/>
  <c r="AO344" i="2"/>
  <c r="Z344" i="2"/>
  <c r="I344" i="2"/>
  <c r="AO389" i="2"/>
  <c r="Z389" i="2"/>
  <c r="AO235" i="2"/>
  <c r="Z235" i="2"/>
  <c r="I235" i="2"/>
  <c r="T356" i="2"/>
  <c r="T420" i="2"/>
  <c r="T395" i="2"/>
  <c r="T491" i="2"/>
  <c r="AO442" i="2"/>
  <c r="Z442" i="2"/>
  <c r="I442" i="2"/>
  <c r="T99" i="2"/>
  <c r="AO325" i="2"/>
  <c r="I325" i="2"/>
  <c r="Z325" i="2"/>
  <c r="AO88" i="2"/>
  <c r="Z88" i="2"/>
  <c r="T201" i="2"/>
  <c r="T108" i="2"/>
  <c r="T532" i="2"/>
  <c r="AO510" i="2"/>
  <c r="I510" i="2"/>
  <c r="Z510" i="2"/>
  <c r="T498" i="2"/>
  <c r="T545" i="2"/>
  <c r="AO490" i="2"/>
  <c r="I490" i="2"/>
  <c r="Z490" i="2"/>
  <c r="T324" i="2"/>
  <c r="AO413" i="2"/>
  <c r="I413" i="2"/>
  <c r="Z413" i="2"/>
  <c r="AO73" i="2"/>
  <c r="Z73" i="2"/>
  <c r="T26" i="2"/>
  <c r="T372" i="2"/>
  <c r="AO107" i="2"/>
  <c r="Z107" i="2"/>
  <c r="I107" i="2"/>
  <c r="AO63" i="2"/>
  <c r="I63" i="2"/>
  <c r="Z63" i="2"/>
  <c r="T221" i="2"/>
  <c r="AM536" i="2"/>
  <c r="AL536" i="2"/>
  <c r="T140" i="2"/>
  <c r="AO401" i="2"/>
  <c r="Z401" i="2"/>
  <c r="I401" i="2"/>
  <c r="AO497" i="2"/>
  <c r="I497" i="2"/>
  <c r="Z497" i="2"/>
  <c r="AO120" i="2"/>
  <c r="I120" i="2"/>
  <c r="Z120" i="2"/>
  <c r="T393" i="2"/>
  <c r="T341" i="2"/>
  <c r="T386" i="2"/>
  <c r="AO553" i="2"/>
  <c r="Z553" i="2"/>
  <c r="AO72" i="2"/>
  <c r="I72" i="2"/>
  <c r="Z72" i="2"/>
  <c r="T25" i="2"/>
  <c r="G144" i="2"/>
  <c r="T452" i="2"/>
  <c r="AO174" i="2"/>
  <c r="Z174" i="2"/>
  <c r="W371" i="2"/>
  <c r="G371" i="2" s="1"/>
  <c r="AO330" i="2"/>
  <c r="Z330" i="2"/>
  <c r="AO353" i="2"/>
  <c r="I353" i="2"/>
  <c r="Z353" i="2"/>
  <c r="T208" i="2"/>
  <c r="T270" i="2"/>
  <c r="AO508" i="2"/>
  <c r="I508" i="2"/>
  <c r="Z508" i="2"/>
  <c r="AO459" i="2"/>
  <c r="Z459" i="2"/>
  <c r="AO579" i="2"/>
  <c r="I579" i="2"/>
  <c r="Z579" i="2"/>
  <c r="AO10" i="2"/>
  <c r="I10" i="2"/>
  <c r="Z10" i="2"/>
  <c r="T417" i="2"/>
  <c r="T543" i="2"/>
  <c r="T43" i="2"/>
  <c r="W315" i="2"/>
  <c r="G315" i="2" s="1"/>
  <c r="AO157" i="2"/>
  <c r="Z157" i="2"/>
  <c r="W187" i="2"/>
  <c r="G187" i="2" s="1"/>
  <c r="AO521" i="2"/>
  <c r="Z521" i="2"/>
  <c r="I521" i="2"/>
  <c r="W314" i="2"/>
  <c r="G314" i="2" s="1"/>
  <c r="AO519" i="2"/>
  <c r="I519" i="2"/>
  <c r="Z519" i="2"/>
  <c r="AL505" i="2"/>
  <c r="AM505" i="2"/>
  <c r="AO505" i="2"/>
  <c r="I505" i="2"/>
  <c r="Z505" i="2"/>
  <c r="AO169" i="2"/>
  <c r="I169" i="2"/>
  <c r="Z169" i="2"/>
  <c r="W182" i="2"/>
  <c r="G182" i="2" s="1"/>
  <c r="AB379" i="2"/>
  <c r="AC379" i="2"/>
  <c r="AD379" i="2" s="1"/>
  <c r="AM379" i="2"/>
  <c r="AL379" i="2"/>
  <c r="T228" i="2"/>
  <c r="AO228" i="2"/>
  <c r="I228" i="2"/>
  <c r="Z228" i="2"/>
  <c r="W408" i="2"/>
  <c r="G408" i="2" s="1"/>
  <c r="W504" i="2"/>
  <c r="G504" i="2" s="1"/>
  <c r="AO168" i="2"/>
  <c r="Z168" i="2"/>
  <c r="I168" i="2"/>
  <c r="AO573" i="2"/>
  <c r="I573" i="2"/>
  <c r="Z573" i="2"/>
  <c r="AO93" i="2"/>
  <c r="Z93" i="2"/>
  <c r="T239" i="2"/>
  <c r="AO239" i="2"/>
  <c r="I239" i="2"/>
  <c r="Z239" i="2"/>
  <c r="W151" i="2"/>
  <c r="G151" i="2" s="1"/>
  <c r="AC378" i="2"/>
  <c r="AD378" i="2" s="1"/>
  <c r="AB378" i="2"/>
  <c r="AO378" i="2"/>
  <c r="Z378" i="2"/>
  <c r="W360" i="2"/>
  <c r="G360" i="2" s="1"/>
  <c r="W227" i="2"/>
  <c r="G227" i="2" s="1"/>
  <c r="AO515" i="2"/>
  <c r="I515" i="2"/>
  <c r="Z515" i="2"/>
  <c r="T407" i="2"/>
  <c r="AO407" i="2"/>
  <c r="Z407" i="2"/>
  <c r="I407" i="2"/>
  <c r="AO132" i="2"/>
  <c r="Z132" i="2"/>
  <c r="AO572" i="2"/>
  <c r="Z572" i="2"/>
  <c r="I572" i="2"/>
  <c r="T347" i="2"/>
  <c r="AO347" i="2"/>
  <c r="Z347" i="2"/>
  <c r="AO92" i="2"/>
  <c r="I92" i="2"/>
  <c r="Z92" i="2"/>
  <c r="W180" i="2"/>
  <c r="G180" i="2" s="1"/>
  <c r="AL377" i="2"/>
  <c r="AM377" i="2"/>
  <c r="AC377" i="2"/>
  <c r="AD377" i="2" s="1"/>
  <c r="AB377" i="2"/>
  <c r="W336" i="2"/>
  <c r="G336" i="2" s="1"/>
  <c r="AO359" i="2"/>
  <c r="Z359" i="2"/>
  <c r="I359" i="2"/>
  <c r="AO226" i="2"/>
  <c r="Z226" i="2"/>
  <c r="I514" i="2"/>
  <c r="AO514" i="2"/>
  <c r="Z514" i="2"/>
  <c r="AO406" i="2"/>
  <c r="I406" i="2"/>
  <c r="Z406" i="2"/>
  <c r="AO585" i="2"/>
  <c r="Z585" i="2"/>
  <c r="I585" i="2"/>
  <c r="AO571" i="2"/>
  <c r="Z571" i="2"/>
  <c r="W445" i="2"/>
  <c r="G445" i="2" s="1"/>
  <c r="T346" i="2"/>
  <c r="AO346" i="2"/>
  <c r="Z346" i="2"/>
  <c r="AO102" i="2"/>
  <c r="Z102" i="2"/>
  <c r="I102" i="2"/>
  <c r="W40" i="2"/>
  <c r="G40" i="2" s="1"/>
  <c r="W307" i="2"/>
  <c r="G307" i="2" s="1"/>
  <c r="W431" i="2"/>
  <c r="G431" i="2" s="1"/>
  <c r="AO149" i="2"/>
  <c r="I149" i="2"/>
  <c r="Z149" i="2"/>
  <c r="W179" i="2"/>
  <c r="G179" i="2" s="1"/>
  <c r="AO376" i="2"/>
  <c r="Z376" i="2"/>
  <c r="AO540" i="2"/>
  <c r="Z540" i="2"/>
  <c r="I540" i="2"/>
  <c r="W513" i="2"/>
  <c r="G513" i="2" s="1"/>
  <c r="AF130" i="2"/>
  <c r="AH130" i="2" s="1"/>
  <c r="AI130" i="2" s="1"/>
  <c r="AP130" i="2" s="1"/>
  <c r="AG130" i="2"/>
  <c r="AJ130" i="2"/>
  <c r="AA130" i="2" s="1"/>
  <c r="AO165" i="2"/>
  <c r="Z165" i="2"/>
  <c r="I165" i="2"/>
  <c r="AO570" i="2"/>
  <c r="Z570" i="2"/>
  <c r="AG397" i="2"/>
  <c r="AK397" i="2" s="1"/>
  <c r="AF397" i="2"/>
  <c r="AH397" i="2" s="1"/>
  <c r="AI397" i="2" s="1"/>
  <c r="AP397" i="2" s="1"/>
  <c r="AJ397" i="2"/>
  <c r="AA397" i="2" s="1"/>
  <c r="AO493" i="2"/>
  <c r="Z493" i="2"/>
  <c r="I493" i="2"/>
  <c r="AO345" i="2"/>
  <c r="Z345" i="2"/>
  <c r="I345" i="2"/>
  <c r="I39" i="2"/>
  <c r="AO39" i="2"/>
  <c r="Z39" i="2"/>
  <c r="AO90" i="2"/>
  <c r="Z90" i="2"/>
  <c r="T236" i="2"/>
  <c r="I236" i="2"/>
  <c r="AO236" i="2"/>
  <c r="Z236" i="2"/>
  <c r="T456" i="2"/>
  <c r="AO456" i="2"/>
  <c r="Z456" i="2"/>
  <c r="W178" i="2"/>
  <c r="G178" i="2" s="1"/>
  <c r="W375" i="2"/>
  <c r="G375" i="2" s="1"/>
  <c r="AM375" i="2"/>
  <c r="AL375" i="2"/>
  <c r="W468" i="2"/>
  <c r="G468" i="2" s="1"/>
  <c r="AO224" i="2"/>
  <c r="Z224" i="2"/>
  <c r="I224" i="2"/>
  <c r="AC539" i="2"/>
  <c r="AD539" i="2" s="1"/>
  <c r="AB539" i="2"/>
  <c r="AM539" i="2"/>
  <c r="AL539" i="2"/>
  <c r="W404" i="2"/>
  <c r="G404" i="2" s="1"/>
  <c r="T129" i="2"/>
  <c r="AO129" i="2"/>
  <c r="Z129" i="2"/>
  <c r="AO583" i="2"/>
  <c r="I583" i="2"/>
  <c r="Z583" i="2"/>
  <c r="W421" i="2"/>
  <c r="G421" i="2" s="1"/>
  <c r="T396" i="2"/>
  <c r="AO396" i="2"/>
  <c r="I396" i="2"/>
  <c r="Z396" i="2"/>
  <c r="T492" i="2"/>
  <c r="AO492" i="2"/>
  <c r="I492" i="2"/>
  <c r="Z492" i="2"/>
  <c r="W443" i="2"/>
  <c r="G443" i="2" s="1"/>
  <c r="W344" i="2"/>
  <c r="G344" i="2" s="1"/>
  <c r="W389" i="2"/>
  <c r="G389" i="2" s="1"/>
  <c r="W75" i="2"/>
  <c r="G75" i="2" s="1"/>
  <c r="T38" i="2"/>
  <c r="AO38" i="2"/>
  <c r="Z38" i="2"/>
  <c r="I38" i="2"/>
  <c r="T89" i="2"/>
  <c r="AO89" i="2"/>
  <c r="I89" i="2"/>
  <c r="Z89" i="2"/>
  <c r="W429" i="2"/>
  <c r="G429" i="2" s="1"/>
  <c r="W235" i="2"/>
  <c r="G235" i="2" s="1"/>
  <c r="T28" i="2"/>
  <c r="AO28" i="2"/>
  <c r="Z28" i="2"/>
  <c r="W455" i="2"/>
  <c r="G455" i="2" s="1"/>
  <c r="W54" i="2"/>
  <c r="G54" i="2" s="1"/>
  <c r="AO109" i="2"/>
  <c r="Z109" i="2"/>
  <c r="AO356" i="2"/>
  <c r="Z356" i="2"/>
  <c r="W511" i="2"/>
  <c r="G511" i="2" s="1"/>
  <c r="T122" i="2"/>
  <c r="AO122" i="2"/>
  <c r="Z122" i="2"/>
  <c r="I420" i="2"/>
  <c r="AO420" i="2"/>
  <c r="Z420" i="2"/>
  <c r="AO395" i="2"/>
  <c r="Z395" i="2"/>
  <c r="AO491" i="2"/>
  <c r="Z491" i="2"/>
  <c r="W442" i="2"/>
  <c r="G442" i="2" s="1"/>
  <c r="AO343" i="2"/>
  <c r="I343" i="2"/>
  <c r="Z343" i="2"/>
  <c r="T388" i="2"/>
  <c r="AO388" i="2"/>
  <c r="Z388" i="2"/>
  <c r="I388" i="2"/>
  <c r="W325" i="2"/>
  <c r="G325" i="2" s="1"/>
  <c r="AO248" i="2"/>
  <c r="Z248" i="2"/>
  <c r="W37" i="2"/>
  <c r="G37" i="2" s="1"/>
  <c r="W88" i="2"/>
  <c r="G88" i="2" s="1"/>
  <c r="AO304" i="2"/>
  <c r="Z304" i="2"/>
  <c r="I304" i="2"/>
  <c r="T428" i="2"/>
  <c r="AO428" i="2"/>
  <c r="Z428" i="2"/>
  <c r="W27" i="2"/>
  <c r="G27" i="2" s="1"/>
  <c r="W454" i="2"/>
  <c r="G454" i="2" s="1"/>
  <c r="AO201" i="2"/>
  <c r="I201" i="2"/>
  <c r="Z201" i="2"/>
  <c r="AG373" i="2"/>
  <c r="AF373" i="2"/>
  <c r="AH373" i="2" s="1"/>
  <c r="AI373" i="2" s="1"/>
  <c r="AP373" i="2" s="1"/>
  <c r="AO108" i="2"/>
  <c r="Z108" i="2"/>
  <c r="I108" i="2"/>
  <c r="AO355" i="2"/>
  <c r="I355" i="2"/>
  <c r="Z355" i="2"/>
  <c r="T222" i="2"/>
  <c r="I222" i="2"/>
  <c r="AO222" i="2"/>
  <c r="Z222" i="2"/>
  <c r="W510" i="2"/>
  <c r="G510" i="2" s="1"/>
  <c r="AO127" i="2"/>
  <c r="Z127" i="2"/>
  <c r="I127" i="2"/>
  <c r="AO498" i="2"/>
  <c r="I498" i="2"/>
  <c r="Z498" i="2"/>
  <c r="T162" i="2"/>
  <c r="AO162" i="2"/>
  <c r="I162" i="2"/>
  <c r="Z162" i="2"/>
  <c r="T121" i="2"/>
  <c r="I121" i="2"/>
  <c r="AO121" i="2"/>
  <c r="Z121" i="2"/>
  <c r="AO545" i="2"/>
  <c r="Z545" i="2"/>
  <c r="T567" i="2"/>
  <c r="AO567" i="2"/>
  <c r="I567" i="2"/>
  <c r="Z567" i="2"/>
  <c r="AO481" i="2"/>
  <c r="I481" i="2"/>
  <c r="Z481" i="2"/>
  <c r="W490" i="2"/>
  <c r="G490" i="2" s="1"/>
  <c r="W441" i="2"/>
  <c r="G441" i="2" s="1"/>
  <c r="T342" i="2"/>
  <c r="AO342" i="2"/>
  <c r="Z342" i="2"/>
  <c r="AO98" i="2"/>
  <c r="Z98" i="2"/>
  <c r="I98" i="2"/>
  <c r="AO554" i="2"/>
  <c r="I554" i="2"/>
  <c r="Z554" i="2"/>
  <c r="AO324" i="2"/>
  <c r="I324" i="2"/>
  <c r="Z324" i="2"/>
  <c r="W247" i="2"/>
  <c r="G247" i="2" s="1"/>
  <c r="AF73" i="2"/>
  <c r="AH73" i="2" s="1"/>
  <c r="AI73" i="2" s="1"/>
  <c r="AP73" i="2" s="1"/>
  <c r="AG73" i="2"/>
  <c r="AJ73" i="2"/>
  <c r="AA73" i="2" s="1"/>
  <c r="W73" i="2"/>
  <c r="G73" i="2" s="1"/>
  <c r="I87" i="2"/>
  <c r="AO87" i="2"/>
  <c r="Z87" i="2"/>
  <c r="T233" i="2"/>
  <c r="AO233" i="2"/>
  <c r="Z233" i="2"/>
  <c r="AO26" i="2"/>
  <c r="I26" i="2"/>
  <c r="Z26" i="2"/>
  <c r="T145" i="2"/>
  <c r="AO145" i="2"/>
  <c r="Z145" i="2"/>
  <c r="AO200" i="2"/>
  <c r="I200" i="2"/>
  <c r="Z200" i="2"/>
  <c r="AO372" i="2"/>
  <c r="Z372" i="2"/>
  <c r="AF372" i="2"/>
  <c r="AH372" i="2" s="1"/>
  <c r="AJ372" i="2" s="1"/>
  <c r="AA372" i="2" s="1"/>
  <c r="AG372" i="2"/>
  <c r="AI372" i="2"/>
  <c r="AP372" i="2" s="1"/>
  <c r="T465" i="2"/>
  <c r="AO465" i="2"/>
  <c r="I465" i="2"/>
  <c r="Z465" i="2"/>
  <c r="W331" i="2"/>
  <c r="G331" i="2" s="1"/>
  <c r="AO354" i="2"/>
  <c r="I354" i="2"/>
  <c r="Z354" i="2"/>
  <c r="W63" i="2"/>
  <c r="G63" i="2" s="1"/>
  <c r="AO221" i="2"/>
  <c r="I221" i="2"/>
  <c r="Z221" i="2"/>
  <c r="AB536" i="2"/>
  <c r="AC536" i="2"/>
  <c r="AD536" i="2" s="1"/>
  <c r="AO531" i="2"/>
  <c r="I531" i="2"/>
  <c r="Z531" i="2"/>
  <c r="AO140" i="2"/>
  <c r="Z140" i="2"/>
  <c r="AO126" i="2"/>
  <c r="Z126" i="2"/>
  <c r="AO527" i="2"/>
  <c r="I527" i="2"/>
  <c r="Z527" i="2"/>
  <c r="AG460" i="2"/>
  <c r="AF460" i="2"/>
  <c r="AH460" i="2" s="1"/>
  <c r="AJ460" i="2" s="1"/>
  <c r="AA460" i="2" s="1"/>
  <c r="W497" i="2"/>
  <c r="G497" i="2" s="1"/>
  <c r="AO544" i="2"/>
  <c r="I544" i="2"/>
  <c r="Z544" i="2"/>
  <c r="AO440" i="2"/>
  <c r="Z440" i="2"/>
  <c r="AO386" i="2"/>
  <c r="Z386" i="2"/>
  <c r="AO97" i="2"/>
  <c r="I97" i="2"/>
  <c r="Z97" i="2"/>
  <c r="W553" i="2"/>
  <c r="G553" i="2" s="1"/>
  <c r="I590" i="2"/>
  <c r="AO590" i="2"/>
  <c r="Z590" i="2"/>
  <c r="W72" i="2"/>
  <c r="G72" i="2" s="1"/>
  <c r="AO25" i="2"/>
  <c r="Z25" i="2"/>
  <c r="T261" i="2"/>
  <c r="AO261" i="2"/>
  <c r="I261" i="2"/>
  <c r="Z261" i="2"/>
  <c r="AO452" i="2"/>
  <c r="Z452" i="2"/>
  <c r="W174" i="2"/>
  <c r="G174" i="2" s="1"/>
  <c r="T199" i="2"/>
  <c r="AO199" i="2"/>
  <c r="I199" i="2"/>
  <c r="Z199" i="2"/>
  <c r="T464" i="2"/>
  <c r="AO464" i="2"/>
  <c r="I464" i="2"/>
  <c r="Z464" i="2"/>
  <c r="W106" i="2"/>
  <c r="G106" i="2" s="1"/>
  <c r="W330" i="2"/>
  <c r="G330" i="2" s="1"/>
  <c r="W353" i="2"/>
  <c r="G353" i="2" s="1"/>
  <c r="W62" i="2"/>
  <c r="G62" i="2" s="1"/>
  <c r="AO208" i="2"/>
  <c r="I208" i="2"/>
  <c r="Z208" i="2"/>
  <c r="AO270" i="2"/>
  <c r="I270" i="2"/>
  <c r="Z270" i="2"/>
  <c r="W535" i="2"/>
  <c r="G535" i="2" s="1"/>
  <c r="AM535" i="2"/>
  <c r="AL535" i="2"/>
  <c r="W508" i="2"/>
  <c r="G508" i="2" s="1"/>
  <c r="W112" i="2"/>
  <c r="G112" i="2" s="1"/>
  <c r="T436" i="2"/>
  <c r="AO436" i="2"/>
  <c r="Z436" i="2"/>
  <c r="W459" i="2"/>
  <c r="G459" i="2" s="1"/>
  <c r="AO496" i="2"/>
  <c r="I496" i="2"/>
  <c r="Z496" i="2"/>
  <c r="W579" i="2"/>
  <c r="G579" i="2" s="1"/>
  <c r="AO160" i="2"/>
  <c r="Z160" i="2"/>
  <c r="I160" i="2"/>
  <c r="W10" i="2"/>
  <c r="G10" i="2" s="1"/>
  <c r="W119" i="2"/>
  <c r="G119" i="2" s="1"/>
  <c r="AO417" i="2"/>
  <c r="Z417" i="2"/>
  <c r="I417" i="2"/>
  <c r="AO608" i="2"/>
  <c r="I608" i="2"/>
  <c r="Z608" i="2"/>
  <c r="AO603" i="2"/>
  <c r="I603" i="2"/>
  <c r="Z603" i="2"/>
  <c r="AO543" i="2"/>
  <c r="I543" i="2"/>
  <c r="Z543" i="2"/>
  <c r="T597" i="2"/>
  <c r="I597" i="2"/>
  <c r="AO597" i="2"/>
  <c r="Z597" i="2"/>
  <c r="AO471" i="2"/>
  <c r="I471" i="2"/>
  <c r="Z471" i="2"/>
  <c r="AO43" i="2"/>
  <c r="I43" i="2"/>
  <c r="Z43" i="2"/>
  <c r="AO382" i="2"/>
  <c r="Z382" i="2"/>
  <c r="I382" i="2"/>
  <c r="W488" i="2"/>
  <c r="G488" i="2" s="1"/>
  <c r="AF439" i="2"/>
  <c r="AH439" i="2" s="1"/>
  <c r="AJ439" i="2" s="1"/>
  <c r="AA439" i="2" s="1"/>
  <c r="AG439" i="2"/>
  <c r="AI439" i="2"/>
  <c r="AP439" i="2" s="1"/>
  <c r="AO600" i="2"/>
  <c r="I600" i="2"/>
  <c r="Z600" i="2"/>
  <c r="AO552" i="2"/>
  <c r="I552" i="2"/>
  <c r="Z552" i="2"/>
  <c r="AO562" i="2"/>
  <c r="Z562" i="2"/>
  <c r="W264" i="2"/>
  <c r="G264" i="2" s="1"/>
  <c r="AO366" i="2"/>
  <c r="I366" i="2"/>
  <c r="Z366" i="2"/>
  <c r="W425" i="2"/>
  <c r="G425" i="2" s="1"/>
  <c r="W24" i="2"/>
  <c r="G24" i="2" s="1"/>
  <c r="AO4" i="2"/>
  <c r="Z4" i="2"/>
  <c r="I4" i="2"/>
  <c r="W50" i="2"/>
  <c r="G50" i="2" s="1"/>
  <c r="W216" i="2"/>
  <c r="G216" i="2" s="1"/>
  <c r="W463" i="2"/>
  <c r="G463" i="2" s="1"/>
  <c r="T58" i="2"/>
  <c r="AO58" i="2"/>
  <c r="Z58" i="2"/>
  <c r="AO219" i="2"/>
  <c r="Z219" i="2"/>
  <c r="W269" i="2"/>
  <c r="G269" i="2" s="1"/>
  <c r="AO318" i="2"/>
  <c r="Z318" i="2"/>
  <c r="AL902" i="2"/>
  <c r="AM902" i="2"/>
  <c r="T796" i="2"/>
  <c r="AL796" i="2"/>
  <c r="AM796" i="2"/>
  <c r="T904" i="2"/>
  <c r="AM988" i="2"/>
  <c r="AL988" i="2"/>
  <c r="AB779" i="2"/>
  <c r="AC779" i="2"/>
  <c r="AD779" i="2" s="1"/>
  <c r="T990" i="2"/>
  <c r="AL889" i="2"/>
  <c r="AM889" i="2"/>
  <c r="AL930" i="2"/>
  <c r="AM930" i="2"/>
  <c r="T813" i="2"/>
  <c r="AL754" i="2"/>
  <c r="AM754" i="2"/>
  <c r="AM907" i="2"/>
  <c r="AL907" i="2"/>
  <c r="T946" i="2"/>
  <c r="AL946" i="2"/>
  <c r="AM946" i="2"/>
  <c r="T884" i="2"/>
  <c r="AL758" i="2"/>
  <c r="AM758" i="2"/>
  <c r="T632" i="2"/>
  <c r="AC632" i="2"/>
  <c r="AD632" i="2" s="1"/>
  <c r="AB632" i="2"/>
  <c r="T728" i="2"/>
  <c r="T747" i="2"/>
  <c r="T852" i="2"/>
  <c r="AM705" i="2"/>
  <c r="AL705" i="2"/>
  <c r="AM1024" i="2"/>
  <c r="AL1024" i="2"/>
  <c r="AM981" i="2"/>
  <c r="AL981" i="2"/>
  <c r="AM1032" i="2"/>
  <c r="AL1032" i="2"/>
  <c r="AL651" i="2"/>
  <c r="AM651" i="2"/>
  <c r="AM862" i="2"/>
  <c r="AL862" i="2"/>
  <c r="W610" i="2"/>
  <c r="G610" i="2" s="1"/>
  <c r="AL1013" i="2"/>
  <c r="AM1013" i="2"/>
  <c r="AL968" i="2"/>
  <c r="AM968" i="2"/>
  <c r="T968" i="2"/>
  <c r="AM534" i="2"/>
  <c r="AL534" i="2"/>
  <c r="AC574" i="2"/>
  <c r="AD574" i="2" s="1"/>
  <c r="AB574" i="2"/>
  <c r="AL1036" i="2"/>
  <c r="AM1036" i="2"/>
  <c r="W594" i="2"/>
  <c r="G594" i="2" s="1"/>
  <c r="T952" i="2"/>
  <c r="AB725" i="2"/>
  <c r="AC725" i="2"/>
  <c r="AD725" i="2" s="1"/>
  <c r="AL787" i="2"/>
  <c r="AM787" i="2"/>
  <c r="T787" i="2"/>
  <c r="T853" i="2"/>
  <c r="AM853" i="2"/>
  <c r="AL853" i="2"/>
  <c r="W612" i="2"/>
  <c r="G612" i="2" s="1"/>
  <c r="AM797" i="2"/>
  <c r="AL797" i="2"/>
  <c r="T942" i="2"/>
  <c r="AM942" i="2"/>
  <c r="AL942" i="2"/>
  <c r="AL836" i="2"/>
  <c r="AM836" i="2"/>
  <c r="AL727" i="2"/>
  <c r="AM727" i="2"/>
  <c r="AL1021" i="2"/>
  <c r="AM1021" i="2"/>
  <c r="T933" i="2"/>
  <c r="AO507" i="2"/>
  <c r="Z507" i="2"/>
  <c r="I507" i="2"/>
  <c r="AM742" i="2"/>
  <c r="AL742" i="2"/>
  <c r="T742" i="2"/>
  <c r="AO616" i="2"/>
  <c r="Z616" i="2"/>
  <c r="AF616" i="2"/>
  <c r="AH616" i="2" s="1"/>
  <c r="AJ616" i="2" s="1"/>
  <c r="AA616" i="2" s="1"/>
  <c r="AG616" i="2"/>
  <c r="AI616" i="2"/>
  <c r="AP616" i="2" s="1"/>
  <c r="AL706" i="2"/>
  <c r="AM706" i="2"/>
  <c r="AL926" i="2"/>
  <c r="AM926" i="2"/>
  <c r="T743" i="2"/>
  <c r="T801" i="2"/>
  <c r="AM801" i="2"/>
  <c r="AL801" i="2"/>
  <c r="AC842" i="2"/>
  <c r="AD842" i="2" s="1"/>
  <c r="AB842" i="2"/>
  <c r="AL842" i="2"/>
  <c r="AM842" i="2"/>
  <c r="AL716" i="2"/>
  <c r="AM716" i="2"/>
  <c r="T949" i="2"/>
  <c r="AL708" i="2"/>
  <c r="AM708" i="2"/>
  <c r="AM752" i="2"/>
  <c r="AL752" i="2"/>
  <c r="AL881" i="2"/>
  <c r="AM881" i="2"/>
  <c r="AB707" i="2"/>
  <c r="AC707" i="2"/>
  <c r="AD707" i="2" s="1"/>
  <c r="AC188" i="2"/>
  <c r="AD188" i="2" s="1"/>
  <c r="AB188" i="2"/>
  <c r="T188" i="2"/>
  <c r="W399" i="2"/>
  <c r="G399" i="2" s="1"/>
  <c r="AM461" i="2"/>
  <c r="AL461" i="2"/>
  <c r="T390" i="2"/>
  <c r="W111" i="2"/>
  <c r="G111" i="2" s="1"/>
  <c r="AC380" i="2"/>
  <c r="AD380" i="2" s="1"/>
  <c r="AB380" i="2"/>
  <c r="AM192" i="2"/>
  <c r="AL192" i="2"/>
  <c r="T844" i="2"/>
  <c r="AM732" i="2"/>
  <c r="AL732" i="2"/>
  <c r="AB732" i="2"/>
  <c r="AC732" i="2"/>
  <c r="AD732" i="2" s="1"/>
  <c r="T685" i="2"/>
  <c r="AM704" i="2"/>
  <c r="AL704" i="2"/>
  <c r="T744" i="2"/>
  <c r="AM744" i="2"/>
  <c r="AL744" i="2"/>
  <c r="AM641" i="2"/>
  <c r="AL641" i="2"/>
  <c r="T989" i="2"/>
  <c r="AM558" i="2"/>
  <c r="AL558" i="2"/>
  <c r="T919" i="2"/>
  <c r="T912" i="2"/>
  <c r="AL912" i="2"/>
  <c r="AM912" i="2"/>
  <c r="T710" i="2"/>
  <c r="AB843" i="2"/>
  <c r="AC843" i="2"/>
  <c r="AD843" i="2" s="1"/>
  <c r="AL940" i="2"/>
  <c r="AM940" i="2"/>
  <c r="T831" i="2"/>
  <c r="AC793" i="2"/>
  <c r="AD793" i="2" s="1"/>
  <c r="AB793" i="2"/>
  <c r="T793" i="2"/>
  <c r="T834" i="2"/>
  <c r="AM621" i="2"/>
  <c r="AL621" i="2"/>
  <c r="AM865" i="2"/>
  <c r="AL865" i="2"/>
  <c r="T906" i="2"/>
  <c r="T691" i="2"/>
  <c r="AM691" i="2"/>
  <c r="AL691" i="2"/>
  <c r="T757" i="2"/>
  <c r="AL996" i="2"/>
  <c r="AM996" i="2"/>
  <c r="T730" i="2"/>
  <c r="T604" i="2"/>
  <c r="AL604" i="2"/>
  <c r="AM604" i="2"/>
  <c r="AM678" i="2"/>
  <c r="AL678" i="2"/>
  <c r="T469" i="2"/>
  <c r="AM469" i="2"/>
  <c r="AL469" i="2"/>
  <c r="AC469" i="2"/>
  <c r="AD469" i="2" s="1"/>
  <c r="AB469" i="2"/>
  <c r="T494" i="2"/>
  <c r="T213" i="2"/>
  <c r="T316" i="2"/>
  <c r="T243" i="2"/>
  <c r="AC103" i="2"/>
  <c r="AD103" i="2" s="1"/>
  <c r="AB103" i="2"/>
  <c r="AO191" i="2"/>
  <c r="Z191" i="2"/>
  <c r="T435" i="2"/>
  <c r="AO435" i="2"/>
  <c r="Z435" i="2"/>
  <c r="AC482" i="2"/>
  <c r="AD482" i="2" s="1"/>
  <c r="AB482" i="2"/>
  <c r="T11" i="2"/>
  <c r="T350" i="2"/>
  <c r="AO79" i="2"/>
  <c r="Z79" i="2"/>
  <c r="I79" i="2"/>
  <c r="T205" i="2"/>
  <c r="AM925" i="2"/>
  <c r="AL925" i="2"/>
  <c r="AM848" i="2"/>
  <c r="AL848" i="2"/>
  <c r="T739" i="2"/>
  <c r="AM1020" i="2"/>
  <c r="AL1020" i="2"/>
  <c r="T911" i="2"/>
  <c r="AM911" i="2"/>
  <c r="AL911" i="2"/>
  <c r="T936" i="2"/>
  <c r="AM1015" i="2"/>
  <c r="AL1015" i="2"/>
  <c r="T740" i="2"/>
  <c r="AM864" i="2"/>
  <c r="AL864" i="2"/>
  <c r="T559" i="2"/>
  <c r="AO559" i="2"/>
  <c r="I559" i="2"/>
  <c r="Z559" i="2"/>
  <c r="AL1060" i="2"/>
  <c r="AM1060" i="2"/>
  <c r="AM835" i="2"/>
  <c r="AL835" i="2"/>
  <c r="AM901" i="2"/>
  <c r="AL901" i="2"/>
  <c r="AO116" i="2"/>
  <c r="Z116" i="2"/>
  <c r="W363" i="2"/>
  <c r="G363" i="2" s="1"/>
  <c r="W9" i="2"/>
  <c r="G9" i="2" s="1"/>
  <c r="W292" i="2"/>
  <c r="G292" i="2" s="1"/>
  <c r="AL1012" i="2"/>
  <c r="AM1012" i="2"/>
  <c r="T822" i="2"/>
  <c r="T875" i="2"/>
  <c r="AL1025" i="2"/>
  <c r="AM1025" i="2"/>
  <c r="AL960" i="2"/>
  <c r="AM960" i="2"/>
  <c r="AM917" i="2"/>
  <c r="AL917" i="2"/>
  <c r="T702" i="2"/>
  <c r="AC702" i="2"/>
  <c r="AD702" i="2" s="1"/>
  <c r="AB702" i="2"/>
  <c r="T750" i="2"/>
  <c r="AL750" i="2"/>
  <c r="AM750" i="2"/>
  <c r="AL593" i="2"/>
  <c r="AM593" i="2"/>
  <c r="AL1040" i="2"/>
  <c r="AM1040" i="2"/>
  <c r="AM550" i="2"/>
  <c r="AL550" i="2"/>
  <c r="AB550" i="2"/>
  <c r="AC550" i="2"/>
  <c r="AD550" i="2" s="1"/>
  <c r="T975" i="2"/>
  <c r="T587" i="2"/>
  <c r="T811" i="2"/>
  <c r="T993" i="2"/>
  <c r="AM993" i="2"/>
  <c r="AL993" i="2"/>
  <c r="AM1034" i="2"/>
  <c r="AL1034" i="2"/>
  <c r="AL928" i="2"/>
  <c r="AM928" i="2"/>
  <c r="T819" i="2"/>
  <c r="W542" i="2"/>
  <c r="G542" i="2" s="1"/>
  <c r="AL718" i="2"/>
  <c r="AM718" i="2"/>
  <c r="T718" i="2"/>
  <c r="W592" i="2"/>
  <c r="G592" i="2" s="1"/>
  <c r="AL1002" i="2"/>
  <c r="AM1002" i="2"/>
  <c r="AM915" i="2"/>
  <c r="AL915" i="2"/>
  <c r="T717" i="2"/>
  <c r="AL717" i="2"/>
  <c r="AM717" i="2"/>
  <c r="T966" i="2"/>
  <c r="T777" i="2"/>
  <c r="AL686" i="2"/>
  <c r="AM686" i="2"/>
  <c r="T886" i="2"/>
  <c r="AC780" i="2"/>
  <c r="AD780" i="2" s="1"/>
  <c r="AB780" i="2"/>
  <c r="AL780" i="2"/>
  <c r="AM780" i="2"/>
  <c r="AL761" i="2"/>
  <c r="AM761" i="2"/>
  <c r="AC761" i="2"/>
  <c r="AD761" i="2" s="1"/>
  <c r="AB761" i="2"/>
  <c r="T761" i="2"/>
  <c r="AL541" i="2"/>
  <c r="AM541" i="2"/>
  <c r="AC541" i="2"/>
  <c r="AD541" i="2" s="1"/>
  <c r="AB541" i="2"/>
  <c r="T874" i="2"/>
  <c r="AL694" i="2"/>
  <c r="AM694" i="2"/>
  <c r="AB763" i="2"/>
  <c r="AC763" i="2"/>
  <c r="AD763" i="2" s="1"/>
  <c r="T785" i="2"/>
  <c r="AL700" i="2"/>
  <c r="AM700" i="2"/>
  <c r="AM611" i="2"/>
  <c r="AL611" i="2"/>
  <c r="AM914" i="2"/>
  <c r="AL914" i="2"/>
  <c r="AM808" i="2"/>
  <c r="AL808" i="2"/>
  <c r="AM726" i="2"/>
  <c r="AL726" i="2"/>
  <c r="T729" i="2"/>
  <c r="T770" i="2"/>
  <c r="T939" i="2"/>
  <c r="AM992" i="2"/>
  <c r="AL992" i="2"/>
  <c r="AM524" i="2"/>
  <c r="AL524" i="2"/>
  <c r="T476" i="2"/>
  <c r="AO476" i="2"/>
  <c r="Z476" i="2"/>
  <c r="AL476" i="2"/>
  <c r="AM476" i="2"/>
  <c r="T756" i="2"/>
  <c r="T830" i="2"/>
  <c r="AL830" i="2"/>
  <c r="AM830" i="2"/>
  <c r="T839" i="2"/>
  <c r="T832" i="2"/>
  <c r="AB723" i="2"/>
  <c r="AC723" i="2"/>
  <c r="AD723" i="2" s="1"/>
  <c r="T699" i="2"/>
  <c r="AL772" i="2"/>
  <c r="AM772" i="2"/>
  <c r="T772" i="2"/>
  <c r="T663" i="2"/>
  <c r="AM663" i="2"/>
  <c r="AL663" i="2"/>
  <c r="AC721" i="2"/>
  <c r="AD721" i="2" s="1"/>
  <c r="AB721" i="2"/>
  <c r="T956" i="2"/>
  <c r="AM937" i="2"/>
  <c r="AL937" i="2"/>
  <c r="T872" i="2"/>
  <c r="AL948" i="2"/>
  <c r="AM948" i="2"/>
  <c r="AB790" i="2"/>
  <c r="AC790" i="2"/>
  <c r="AD790" i="2" s="1"/>
  <c r="T664" i="2"/>
  <c r="T766" i="2"/>
  <c r="AB698" i="2"/>
  <c r="AC698" i="2"/>
  <c r="AD698" i="2" s="1"/>
  <c r="AL698" i="2"/>
  <c r="AM698" i="2"/>
  <c r="T698" i="2"/>
  <c r="AL609" i="2"/>
  <c r="AM609" i="2"/>
  <c r="T563" i="2"/>
  <c r="T667" i="2"/>
  <c r="AM724" i="2"/>
  <c r="AL724" i="2"/>
  <c r="AL945" i="2"/>
  <c r="AM945" i="2"/>
  <c r="T986" i="2"/>
  <c r="AM986" i="2"/>
  <c r="AL986" i="2"/>
  <c r="T837" i="2"/>
  <c r="W193" i="2"/>
  <c r="G193" i="2" s="1"/>
  <c r="AL278" i="2"/>
  <c r="AM278" i="2"/>
  <c r="AO8" i="2"/>
  <c r="Z8" i="2"/>
  <c r="W483" i="2"/>
  <c r="G483" i="2" s="1"/>
  <c r="AO381" i="2"/>
  <c r="Z381" i="2"/>
  <c r="I381" i="2"/>
  <c r="AO487" i="2"/>
  <c r="I487" i="2"/>
  <c r="Z487" i="2"/>
  <c r="AC449" i="2"/>
  <c r="AD449" i="2" s="1"/>
  <c r="AB449" i="2"/>
  <c r="AL449" i="2"/>
  <c r="AM449" i="2"/>
  <c r="T449" i="2"/>
  <c r="W438" i="2"/>
  <c r="G438" i="2" s="1"/>
  <c r="AO279" i="2"/>
  <c r="Z279" i="2"/>
  <c r="W384" i="2"/>
  <c r="G384" i="2" s="1"/>
  <c r="T14" i="2"/>
  <c r="AO14" i="2"/>
  <c r="I14" i="2"/>
  <c r="Z14" i="2"/>
  <c r="T669" i="2"/>
  <c r="AL805" i="2"/>
  <c r="AM805" i="2"/>
  <c r="AM870" i="2"/>
  <c r="AL870" i="2"/>
  <c r="T764" i="2"/>
  <c r="AL745" i="2"/>
  <c r="AM745" i="2"/>
  <c r="AM971" i="2"/>
  <c r="AL971" i="2"/>
  <c r="W551" i="2"/>
  <c r="G551" i="2" s="1"/>
  <c r="AC767" i="2"/>
  <c r="AD767" i="2" s="1"/>
  <c r="AB767" i="2"/>
  <c r="T767" i="2"/>
  <c r="AM857" i="2"/>
  <c r="AL857" i="2"/>
  <c r="T898" i="2"/>
  <c r="AL749" i="2"/>
  <c r="AM749" i="2"/>
  <c r="AM788" i="2"/>
  <c r="AL788" i="2"/>
  <c r="T788" i="2"/>
  <c r="AM673" i="2"/>
  <c r="AL673" i="2"/>
  <c r="T673" i="2"/>
  <c r="AM731" i="2"/>
  <c r="AL731" i="2"/>
  <c r="AB765" i="2"/>
  <c r="AC765" i="2"/>
  <c r="AD765" i="2" s="1"/>
  <c r="AL765" i="2"/>
  <c r="AM765" i="2"/>
  <c r="AB695" i="2"/>
  <c r="AC695" i="2"/>
  <c r="AD695" i="2" s="1"/>
  <c r="AL695" i="2"/>
  <c r="AM695" i="2"/>
  <c r="T668" i="2"/>
  <c r="W561" i="2"/>
  <c r="G561" i="2" s="1"/>
  <c r="T262" i="2"/>
  <c r="AL171" i="2"/>
  <c r="AM171" i="2"/>
  <c r="T171" i="2"/>
  <c r="T78" i="2"/>
  <c r="T295" i="2"/>
  <c r="AM59" i="2"/>
  <c r="AL59" i="2"/>
  <c r="AL272" i="2"/>
  <c r="AM272" i="2"/>
  <c r="AC32" i="2"/>
  <c r="AD32" i="2" s="1"/>
  <c r="AB32" i="2"/>
  <c r="AB195" i="2"/>
  <c r="AC195" i="2"/>
  <c r="AD195" i="2" s="1"/>
  <c r="AL994" i="2"/>
  <c r="AM994" i="2"/>
  <c r="T711" i="2"/>
  <c r="AC769" i="2"/>
  <c r="AD769" i="2" s="1"/>
  <c r="AB769" i="2"/>
  <c r="AM769" i="2"/>
  <c r="AL769" i="2"/>
  <c r="AL684" i="2"/>
  <c r="AM684" i="2"/>
  <c r="AM595" i="2"/>
  <c r="AL595" i="2"/>
  <c r="T661" i="2"/>
  <c r="AM827" i="2"/>
  <c r="AL827" i="2"/>
  <c r="AB827" i="2"/>
  <c r="AC827" i="2"/>
  <c r="AD827" i="2" s="1"/>
  <c r="T900" i="2"/>
  <c r="AL791" i="2"/>
  <c r="AM791" i="2"/>
  <c r="AM849" i="2"/>
  <c r="AL849" i="2"/>
  <c r="T890" i="2"/>
  <c r="T784" i="2"/>
  <c r="AM675" i="2"/>
  <c r="AL675" i="2"/>
  <c r="T828" i="2"/>
  <c r="AM850" i="2"/>
  <c r="AL850" i="2"/>
  <c r="T692" i="2"/>
  <c r="T921" i="2"/>
  <c r="AM856" i="2"/>
  <c r="AL856" i="2"/>
  <c r="T856" i="2"/>
  <c r="T916" i="2"/>
  <c r="T795" i="2"/>
  <c r="AL795" i="2"/>
  <c r="AM795" i="2"/>
  <c r="AL868" i="2"/>
  <c r="AM868" i="2"/>
  <c r="T858" i="2"/>
  <c r="AM748" i="2"/>
  <c r="AL748" i="2"/>
  <c r="T643" i="2"/>
  <c r="AL643" i="2"/>
  <c r="AM643" i="2"/>
  <c r="T249" i="2"/>
  <c r="AL250" i="2"/>
  <c r="AM250" i="2"/>
  <c r="W263" i="2"/>
  <c r="G263" i="2" s="1"/>
  <c r="AO410" i="2"/>
  <c r="Z410" i="2"/>
  <c r="T56" i="2"/>
  <c r="AL299" i="2"/>
  <c r="AM299" i="2"/>
  <c r="AL297" i="2"/>
  <c r="AM297" i="2"/>
  <c r="W244" i="2"/>
  <c r="G244" i="2" s="1"/>
  <c r="AO31" i="2"/>
  <c r="I31" i="2"/>
  <c r="Z31" i="2"/>
  <c r="W70" i="2"/>
  <c r="G70" i="2" s="1"/>
  <c r="AF189" i="2"/>
  <c r="AH189" i="2" s="1"/>
  <c r="AI189" i="2" s="1"/>
  <c r="AP189" i="2" s="1"/>
  <c r="AG189" i="2"/>
  <c r="AJ189" i="2"/>
  <c r="AA189" i="2" s="1"/>
  <c r="AO288" i="2"/>
  <c r="I288" i="2"/>
  <c r="Z288" i="2"/>
  <c r="W365" i="2"/>
  <c r="G365" i="2" s="1"/>
  <c r="W210" i="2"/>
  <c r="G210" i="2" s="1"/>
  <c r="AO21" i="2"/>
  <c r="Z21" i="2"/>
  <c r="W230" i="2"/>
  <c r="G230" i="2" s="1"/>
  <c r="AM20" i="2"/>
  <c r="AL20" i="2"/>
  <c r="AM415" i="2"/>
  <c r="AL415" i="2"/>
  <c r="T273" i="2"/>
  <c r="AO273" i="2"/>
  <c r="I273" i="2"/>
  <c r="Z273" i="2"/>
  <c r="AC367" i="2"/>
  <c r="AD367" i="2" s="1"/>
  <c r="AB367" i="2"/>
  <c r="T133" i="2"/>
  <c r="AB293" i="2"/>
  <c r="AC293" i="2"/>
  <c r="AD293" i="2" s="1"/>
  <c r="AL293" i="2"/>
  <c r="AM293" i="2"/>
  <c r="AB291" i="2"/>
  <c r="AC291" i="2"/>
  <c r="AD291" i="2" s="1"/>
  <c r="AL291" i="2"/>
  <c r="AM291" i="2"/>
  <c r="AC141" i="2"/>
  <c r="AD141" i="2" s="1"/>
  <c r="AB141" i="2"/>
  <c r="AL327" i="2"/>
  <c r="AM327" i="2"/>
  <c r="T320" i="2"/>
  <c r="AO49" i="2"/>
  <c r="I49" i="2"/>
  <c r="Z49" i="2"/>
  <c r="T267" i="2"/>
  <c r="W6" i="2"/>
  <c r="G6" i="2" s="1"/>
  <c r="T899" i="2"/>
  <c r="AM522" i="2"/>
  <c r="AL522" i="2"/>
  <c r="AL398" i="2"/>
  <c r="AM398" i="2"/>
  <c r="W134" i="2"/>
  <c r="G134" i="2" s="1"/>
  <c r="W462" i="2"/>
  <c r="G462" i="2" s="1"/>
  <c r="AB274" i="2"/>
  <c r="AC274" i="2"/>
  <c r="AD274" i="2" s="1"/>
  <c r="AL274" i="2"/>
  <c r="AM274" i="2"/>
  <c r="AC282" i="2"/>
  <c r="AD282" i="2" s="1"/>
  <c r="AB282" i="2"/>
  <c r="AF277" i="2"/>
  <c r="AH277" i="2" s="1"/>
  <c r="AJ277" i="2" s="1"/>
  <c r="AA277" i="2" s="1"/>
  <c r="AG277" i="2"/>
  <c r="W277" i="2"/>
  <c r="G277" i="2" s="1"/>
  <c r="AM253" i="2"/>
  <c r="AL253" i="2"/>
  <c r="W328" i="2"/>
  <c r="G328" i="2" s="1"/>
  <c r="W12" i="2"/>
  <c r="G12" i="2" s="1"/>
  <c r="AC383" i="2"/>
  <c r="AD383" i="2" s="1"/>
  <c r="AB383" i="2"/>
  <c r="AL383" i="2"/>
  <c r="AM383" i="2"/>
  <c r="T383" i="2"/>
  <c r="AM289" i="2"/>
  <c r="AL289" i="2"/>
  <c r="T289" i="2"/>
  <c r="T76" i="2"/>
  <c r="AL76" i="2"/>
  <c r="AM76" i="2"/>
  <c r="AO204" i="2"/>
  <c r="I204" i="2"/>
  <c r="Z204" i="2"/>
  <c r="AM457" i="2"/>
  <c r="AL457" i="2"/>
  <c r="AO19" i="2"/>
  <c r="Z19" i="2"/>
  <c r="I19" i="2"/>
  <c r="T423" i="2"/>
  <c r="W60" i="2"/>
  <c r="G60" i="2" s="1"/>
  <c r="T69" i="2"/>
  <c r="AC69" i="2"/>
  <c r="AD69" i="2" s="1"/>
  <c r="AB69" i="2"/>
  <c r="AB16" i="2"/>
  <c r="AC16" i="2"/>
  <c r="AD16" i="2" s="1"/>
  <c r="AL157" i="2"/>
  <c r="AM157" i="2"/>
  <c r="W156" i="2"/>
  <c r="G156" i="2" s="1"/>
  <c r="AO186" i="2"/>
  <c r="I186" i="2"/>
  <c r="Z186" i="2"/>
  <c r="T520" i="2"/>
  <c r="AO520" i="2"/>
  <c r="I520" i="2"/>
  <c r="Z520" i="2"/>
  <c r="T313" i="2"/>
  <c r="AO313" i="2"/>
  <c r="Z313" i="2"/>
  <c r="T155" i="2"/>
  <c r="AO155" i="2"/>
  <c r="Z155" i="2"/>
  <c r="I155" i="2"/>
  <c r="W185" i="2"/>
  <c r="G185" i="2" s="1"/>
  <c r="W312" i="2"/>
  <c r="G312" i="2" s="1"/>
  <c r="T154" i="2"/>
  <c r="AO154" i="2"/>
  <c r="Z154" i="2"/>
  <c r="I154" i="2"/>
  <c r="AO518" i="2"/>
  <c r="Z518" i="2"/>
  <c r="I518" i="2"/>
  <c r="W170" i="2"/>
  <c r="G170" i="2" s="1"/>
  <c r="T153" i="2"/>
  <c r="AO153" i="2"/>
  <c r="Z153" i="2"/>
  <c r="I153" i="2"/>
  <c r="T183" i="2"/>
  <c r="AO183" i="2"/>
  <c r="Z183" i="2"/>
  <c r="W448" i="2"/>
  <c r="G448" i="2" s="1"/>
  <c r="W310" i="2"/>
  <c r="G310" i="2" s="1"/>
  <c r="T240" i="2"/>
  <c r="AO240" i="2"/>
  <c r="I240" i="2"/>
  <c r="Z240" i="2"/>
  <c r="W379" i="2"/>
  <c r="G379" i="2" s="1"/>
  <c r="AO361" i="2"/>
  <c r="I361" i="2"/>
  <c r="Z361" i="2"/>
  <c r="I516" i="2"/>
  <c r="AO516" i="2"/>
  <c r="Z516" i="2"/>
  <c r="AM168" i="2"/>
  <c r="AL168" i="2"/>
  <c r="AO447" i="2"/>
  <c r="Z447" i="2"/>
  <c r="W309" i="2"/>
  <c r="G309" i="2" s="1"/>
  <c r="AO181" i="2"/>
  <c r="I181" i="2"/>
  <c r="Z181" i="2"/>
  <c r="W337" i="2"/>
  <c r="G337" i="2" s="1"/>
  <c r="AG132" i="2"/>
  <c r="AF132" i="2"/>
  <c r="AH132" i="2" s="1"/>
  <c r="AI132" i="2" s="1"/>
  <c r="AP132" i="2" s="1"/>
  <c r="T503" i="2"/>
  <c r="AO503" i="2"/>
  <c r="Z503" i="2"/>
  <c r="W167" i="2"/>
  <c r="G167" i="2" s="1"/>
  <c r="W446" i="2"/>
  <c r="G446" i="2" s="1"/>
  <c r="W308" i="2"/>
  <c r="G308" i="2" s="1"/>
  <c r="W238" i="2"/>
  <c r="G238" i="2" s="1"/>
  <c r="W150" i="2"/>
  <c r="G150" i="2" s="1"/>
  <c r="W131" i="2"/>
  <c r="G131" i="2" s="1"/>
  <c r="AO502" i="2"/>
  <c r="Z502" i="2"/>
  <c r="I502" i="2"/>
  <c r="W166" i="2"/>
  <c r="G166" i="2" s="1"/>
  <c r="AO549" i="2"/>
  <c r="Z549" i="2"/>
  <c r="I549" i="2"/>
  <c r="T91" i="2"/>
  <c r="AO91" i="2"/>
  <c r="I91" i="2"/>
  <c r="Z91" i="2"/>
  <c r="AB376" i="2"/>
  <c r="AC376" i="2"/>
  <c r="AD376" i="2" s="1"/>
  <c r="W335" i="2"/>
  <c r="G335" i="2" s="1"/>
  <c r="T225" i="2"/>
  <c r="AO225" i="2"/>
  <c r="Z225" i="2"/>
  <c r="I225" i="2"/>
  <c r="AO405" i="2"/>
  <c r="Z405" i="2"/>
  <c r="W130" i="2"/>
  <c r="G130" i="2" s="1"/>
  <c r="AO584" i="2"/>
  <c r="Z584" i="2"/>
  <c r="AO397" i="2"/>
  <c r="Z397" i="2"/>
  <c r="W444" i="2"/>
  <c r="G444" i="2" s="1"/>
  <c r="W306" i="2"/>
  <c r="G306" i="2" s="1"/>
  <c r="W29" i="2"/>
  <c r="G29" i="2" s="1"/>
  <c r="W148" i="2"/>
  <c r="G148" i="2" s="1"/>
  <c r="AO334" i="2"/>
  <c r="I334" i="2"/>
  <c r="Z334" i="2"/>
  <c r="T357" i="2"/>
  <c r="AO357" i="2"/>
  <c r="Z357" i="2"/>
  <c r="I357" i="2"/>
  <c r="T539" i="2"/>
  <c r="AO539" i="2"/>
  <c r="Z539" i="2"/>
  <c r="I539" i="2"/>
  <c r="AO512" i="2"/>
  <c r="Z512" i="2"/>
  <c r="W164" i="2"/>
  <c r="G164" i="2" s="1"/>
  <c r="T47" i="2"/>
  <c r="AO47" i="2"/>
  <c r="Z47" i="2"/>
  <c r="T100" i="2"/>
  <c r="AO100" i="2"/>
  <c r="Z100" i="2"/>
  <c r="AO326" i="2"/>
  <c r="I326" i="2"/>
  <c r="Z326" i="2"/>
  <c r="W305" i="2"/>
  <c r="G305" i="2" s="1"/>
  <c r="W147" i="2"/>
  <c r="G147" i="2" s="1"/>
  <c r="T177" i="2"/>
  <c r="AO177" i="2"/>
  <c r="Z177" i="2"/>
  <c r="W202" i="2"/>
  <c r="G202" i="2" s="1"/>
  <c r="AM374" i="2"/>
  <c r="AL374" i="2"/>
  <c r="W374" i="2"/>
  <c r="G374" i="2" s="1"/>
  <c r="AO467" i="2"/>
  <c r="Z467" i="2"/>
  <c r="I467" i="2"/>
  <c r="AO333" i="2"/>
  <c r="I333" i="2"/>
  <c r="Z333" i="2"/>
  <c r="T223" i="2"/>
  <c r="I223" i="2"/>
  <c r="AO223" i="2"/>
  <c r="Z223" i="2"/>
  <c r="AM538" i="2"/>
  <c r="AL538" i="2"/>
  <c r="AB538" i="2"/>
  <c r="AC538" i="2"/>
  <c r="AD538" i="2" s="1"/>
  <c r="W128" i="2"/>
  <c r="G128" i="2" s="1"/>
  <c r="AO499" i="2"/>
  <c r="I499" i="2"/>
  <c r="Z499" i="2"/>
  <c r="W582" i="2"/>
  <c r="G582" i="2" s="1"/>
  <c r="W163" i="2"/>
  <c r="G163" i="2" s="1"/>
  <c r="I546" i="2"/>
  <c r="AO546" i="2"/>
  <c r="Z546" i="2"/>
  <c r="W46" i="2"/>
  <c r="G46" i="2" s="1"/>
  <c r="AO414" i="2"/>
  <c r="I414" i="2"/>
  <c r="Z414" i="2"/>
  <c r="T74" i="2"/>
  <c r="AO74" i="2"/>
  <c r="I74" i="2"/>
  <c r="Z74" i="2"/>
  <c r="T234" i="2"/>
  <c r="AO234" i="2"/>
  <c r="I234" i="2"/>
  <c r="Z234" i="2"/>
  <c r="AO146" i="2"/>
  <c r="I146" i="2"/>
  <c r="Z146" i="2"/>
  <c r="W53" i="2"/>
  <c r="G53" i="2" s="1"/>
  <c r="W373" i="2"/>
  <c r="G373" i="2" s="1"/>
  <c r="W466" i="2"/>
  <c r="G466" i="2" s="1"/>
  <c r="AO332" i="2"/>
  <c r="I332" i="2"/>
  <c r="Z332" i="2"/>
  <c r="AL537" i="2"/>
  <c r="AM537" i="2"/>
  <c r="T402" i="2"/>
  <c r="AO402" i="2"/>
  <c r="I402" i="2"/>
  <c r="Z402" i="2"/>
  <c r="AO581" i="2"/>
  <c r="Z581" i="2"/>
  <c r="T286" i="2"/>
  <c r="AO286" i="2"/>
  <c r="I286" i="2"/>
  <c r="Z286" i="2"/>
  <c r="W419" i="2"/>
  <c r="G419" i="2" s="1"/>
  <c r="AO473" i="2"/>
  <c r="Z473" i="2"/>
  <c r="I473" i="2"/>
  <c r="W45" i="2"/>
  <c r="G45" i="2" s="1"/>
  <c r="W394" i="2"/>
  <c r="G394" i="2" s="1"/>
  <c r="W36" i="2"/>
  <c r="G36" i="2" s="1"/>
  <c r="W303" i="2"/>
  <c r="G303" i="2" s="1"/>
  <c r="AO453" i="2"/>
  <c r="I453" i="2"/>
  <c r="Z453" i="2"/>
  <c r="AO52" i="2"/>
  <c r="Z52" i="2"/>
  <c r="I52" i="2"/>
  <c r="T175" i="2"/>
  <c r="AO175" i="2"/>
  <c r="Z175" i="2"/>
  <c r="I175" i="2"/>
  <c r="W271" i="2"/>
  <c r="G271" i="2" s="1"/>
  <c r="W635" i="2"/>
  <c r="G635" i="2" s="1"/>
  <c r="W536" i="2"/>
  <c r="G536" i="2" s="1"/>
  <c r="AO113" i="2"/>
  <c r="Z113" i="2"/>
  <c r="T460" i="2"/>
  <c r="AO460" i="2"/>
  <c r="Z460" i="2"/>
  <c r="AO580" i="2"/>
  <c r="Z580" i="2"/>
  <c r="I580" i="2"/>
  <c r="AO161" i="2"/>
  <c r="Z161" i="2"/>
  <c r="I161" i="2"/>
  <c r="T285" i="2"/>
  <c r="AO285" i="2"/>
  <c r="Z285" i="2"/>
  <c r="AO566" i="2"/>
  <c r="Z566" i="2"/>
  <c r="W472" i="2"/>
  <c r="G472" i="2" s="1"/>
  <c r="W44" i="2"/>
  <c r="G44" i="2" s="1"/>
  <c r="T480" i="2"/>
  <c r="AO480" i="2"/>
  <c r="I480" i="2"/>
  <c r="Z480" i="2"/>
  <c r="W489" i="2"/>
  <c r="G489" i="2" s="1"/>
  <c r="W323" i="2"/>
  <c r="G323" i="2" s="1"/>
  <c r="AO412" i="2"/>
  <c r="I412" i="2"/>
  <c r="Z412" i="2"/>
  <c r="W246" i="2"/>
  <c r="G246" i="2" s="1"/>
  <c r="W35" i="2"/>
  <c r="G35" i="2" s="1"/>
  <c r="AO302" i="2"/>
  <c r="Z302" i="2"/>
  <c r="I302" i="2"/>
  <c r="T426" i="2"/>
  <c r="AO426" i="2"/>
  <c r="I426" i="2"/>
  <c r="Z426" i="2"/>
  <c r="W232" i="2"/>
  <c r="G232" i="2" s="1"/>
  <c r="W51" i="2"/>
  <c r="G51" i="2" s="1"/>
  <c r="W220" i="2"/>
  <c r="G220" i="2" s="1"/>
  <c r="AO634" i="2"/>
  <c r="I634" i="2"/>
  <c r="Z634" i="2"/>
  <c r="AC530" i="2"/>
  <c r="AD530" i="2" s="1"/>
  <c r="AB530" i="2"/>
  <c r="W530" i="2"/>
  <c r="G530" i="2" s="1"/>
  <c r="T617" i="2"/>
  <c r="AO617" i="2"/>
  <c r="I617" i="2"/>
  <c r="Z617" i="2"/>
  <c r="T576" i="2"/>
  <c r="AO576" i="2"/>
  <c r="I576" i="2"/>
  <c r="Z576" i="2"/>
  <c r="AO139" i="2"/>
  <c r="Z139" i="2"/>
  <c r="W400" i="2"/>
  <c r="G400" i="2" s="1"/>
  <c r="W526" i="2"/>
  <c r="G526" i="2" s="1"/>
  <c r="AO284" i="2"/>
  <c r="Z284" i="2"/>
  <c r="I284" i="2"/>
  <c r="AO565" i="2"/>
  <c r="Z565" i="2"/>
  <c r="I565" i="2"/>
  <c r="T392" i="2"/>
  <c r="AO392" i="2"/>
  <c r="I392" i="2"/>
  <c r="Z392" i="2"/>
  <c r="W479" i="2"/>
  <c r="G479" i="2" s="1"/>
  <c r="T194" i="2"/>
  <c r="AO194" i="2"/>
  <c r="Z194" i="2"/>
  <c r="AO340" i="2"/>
  <c r="Z340" i="2"/>
  <c r="I340" i="2"/>
  <c r="W385" i="2"/>
  <c r="G385" i="2" s="1"/>
  <c r="W96" i="2"/>
  <c r="G96" i="2" s="1"/>
  <c r="W589" i="2"/>
  <c r="G589" i="2" s="1"/>
  <c r="W322" i="2"/>
  <c r="G322" i="2" s="1"/>
  <c r="W245" i="2"/>
  <c r="G245" i="2" s="1"/>
  <c r="AO71" i="2"/>
  <c r="Z71" i="2"/>
  <c r="I71" i="2"/>
  <c r="AO34" i="2"/>
  <c r="I34" i="2"/>
  <c r="Z34" i="2"/>
  <c r="AO85" i="2"/>
  <c r="I85" i="2"/>
  <c r="Z85" i="2"/>
  <c r="AO301" i="2"/>
  <c r="I301" i="2"/>
  <c r="Z301" i="2"/>
  <c r="W231" i="2"/>
  <c r="G231" i="2" s="1"/>
  <c r="T260" i="2"/>
  <c r="AO260" i="2"/>
  <c r="I260" i="2"/>
  <c r="Z260" i="2"/>
  <c r="AO451" i="2"/>
  <c r="I451" i="2"/>
  <c r="Z451" i="2"/>
  <c r="T198" i="2"/>
  <c r="AO198" i="2"/>
  <c r="Z198" i="2"/>
  <c r="T370" i="2"/>
  <c r="AO370" i="2"/>
  <c r="Z370" i="2"/>
  <c r="AO329" i="2"/>
  <c r="Z329" i="2"/>
  <c r="I329" i="2"/>
  <c r="W352" i="2"/>
  <c r="G352" i="2" s="1"/>
  <c r="AO61" i="2"/>
  <c r="I61" i="2"/>
  <c r="Z61" i="2"/>
  <c r="T207" i="2"/>
  <c r="AO207" i="2"/>
  <c r="Z207" i="2"/>
  <c r="I207" i="2"/>
  <c r="AL1010" i="2"/>
  <c r="AM1010" i="2"/>
  <c r="AL973" i="2"/>
  <c r="AM973" i="2"/>
  <c r="T988" i="2"/>
  <c r="T779" i="2"/>
  <c r="AM908" i="2"/>
  <c r="AL908" i="2"/>
  <c r="AM1052" i="2"/>
  <c r="AL1052" i="2"/>
  <c r="AL879" i="2"/>
  <c r="AM879" i="2"/>
  <c r="AL713" i="2"/>
  <c r="AM713" i="2"/>
  <c r="T754" i="2"/>
  <c r="T560" i="2"/>
  <c r="AM840" i="2"/>
  <c r="AL840" i="2"/>
  <c r="AB728" i="2"/>
  <c r="AC728" i="2"/>
  <c r="AD728" i="2" s="1"/>
  <c r="W633" i="2"/>
  <c r="G633" i="2" s="1"/>
  <c r="AL747" i="2"/>
  <c r="AM747" i="2"/>
  <c r="AL903" i="2"/>
  <c r="AM903" i="2"/>
  <c r="T903" i="2"/>
  <c r="AC852" i="2"/>
  <c r="AD852" i="2" s="1"/>
  <c r="AB852" i="2"/>
  <c r="AL852" i="2"/>
  <c r="AM852" i="2"/>
  <c r="T924" i="2"/>
  <c r="AL674" i="2"/>
  <c r="AM674" i="2"/>
  <c r="T674" i="2"/>
  <c r="T577" i="2"/>
  <c r="T862" i="2"/>
  <c r="T943" i="2"/>
  <c r="AM943" i="2"/>
  <c r="AL943" i="2"/>
  <c r="W534" i="2"/>
  <c r="G534" i="2" s="1"/>
  <c r="AL927" i="2"/>
  <c r="AM927" i="2"/>
  <c r="AL952" i="2"/>
  <c r="AM952" i="2"/>
  <c r="T666" i="2"/>
  <c r="W529" i="2"/>
  <c r="G529" i="2" s="1"/>
  <c r="AC768" i="2"/>
  <c r="AD768" i="2" s="1"/>
  <c r="AB768" i="2"/>
  <c r="T725" i="2"/>
  <c r="T746" i="2"/>
  <c r="T836" i="2"/>
  <c r="T727" i="2"/>
  <c r="AC867" i="2"/>
  <c r="AD867" i="2" s="1"/>
  <c r="AB867" i="2"/>
  <c r="AL933" i="2"/>
  <c r="AM933" i="2"/>
  <c r="T706" i="2"/>
  <c r="T926" i="2"/>
  <c r="T876" i="2"/>
  <c r="T985" i="2"/>
  <c r="AM985" i="2"/>
  <c r="AL985" i="2"/>
  <c r="AM1026" i="2"/>
  <c r="AL1026" i="2"/>
  <c r="W575" i="2"/>
  <c r="G575" i="2" s="1"/>
  <c r="AL1044" i="2"/>
  <c r="AM1044" i="2"/>
  <c r="T842" i="2"/>
  <c r="T708" i="2"/>
  <c r="T932" i="2"/>
  <c r="AM823" i="2"/>
  <c r="AL823" i="2"/>
  <c r="T922" i="2"/>
  <c r="T816" i="2"/>
  <c r="T773" i="2"/>
  <c r="AL773" i="2"/>
  <c r="AM773" i="2"/>
  <c r="T461" i="2"/>
  <c r="AO124" i="2"/>
  <c r="Z124" i="2"/>
  <c r="AL265" i="2"/>
  <c r="AM265" i="2"/>
  <c r="AC265" i="2"/>
  <c r="AD265" i="2" s="1"/>
  <c r="AB265" i="2"/>
  <c r="T158" i="2"/>
  <c r="T380" i="2"/>
  <c r="AM950" i="2"/>
  <c r="AL950" i="2"/>
  <c r="AM844" i="2"/>
  <c r="AL844" i="2"/>
  <c r="AM735" i="2"/>
  <c r="AL735" i="2"/>
  <c r="AB735" i="2"/>
  <c r="AC735" i="2"/>
  <c r="AD735" i="2" s="1"/>
  <c r="AM825" i="2"/>
  <c r="AL825" i="2"/>
  <c r="T704" i="2"/>
  <c r="T641" i="2"/>
  <c r="AM1027" i="2"/>
  <c r="AL1027" i="2"/>
  <c r="T979" i="2"/>
  <c r="T955" i="2"/>
  <c r="T558" i="2"/>
  <c r="T977" i="2"/>
  <c r="T806" i="2"/>
  <c r="AL806" i="2"/>
  <c r="AM806" i="2"/>
  <c r="T681" i="2"/>
  <c r="AM722" i="2"/>
  <c r="AL722" i="2"/>
  <c r="T722" i="2"/>
  <c r="AM1054" i="2"/>
  <c r="AL1054" i="2"/>
  <c r="AL834" i="2"/>
  <c r="AM834" i="2"/>
  <c r="T660" i="2"/>
  <c r="T621" i="2"/>
  <c r="T865" i="2"/>
  <c r="T800" i="2"/>
  <c r="AL800" i="2"/>
  <c r="AM800" i="2"/>
  <c r="T923" i="2"/>
  <c r="AL923" i="2"/>
  <c r="AM923" i="2"/>
  <c r="T887" i="2"/>
  <c r="AL689" i="2"/>
  <c r="AM689" i="2"/>
  <c r="T678" i="2"/>
  <c r="W525" i="2"/>
  <c r="G525" i="2" s="1"/>
  <c r="AL110" i="2"/>
  <c r="AM110" i="2"/>
  <c r="AC494" i="2"/>
  <c r="AD494" i="2" s="1"/>
  <c r="AB494" i="2"/>
  <c r="AC213" i="2"/>
  <c r="AD213" i="2" s="1"/>
  <c r="AB213" i="2"/>
  <c r="AM213" i="2"/>
  <c r="AL213" i="2"/>
  <c r="T212" i="2"/>
  <c r="AO212" i="2"/>
  <c r="Z212" i="2"/>
  <c r="I212" i="2"/>
  <c r="T251" i="2"/>
  <c r="AL251" i="2"/>
  <c r="AM251" i="2"/>
  <c r="AL243" i="2"/>
  <c r="AM243" i="2"/>
  <c r="AO458" i="2"/>
  <c r="Z458" i="2"/>
  <c r="AL338" i="2"/>
  <c r="AM338" i="2"/>
  <c r="T338" i="2"/>
  <c r="AL11" i="2"/>
  <c r="AM11" i="2"/>
  <c r="W495" i="2"/>
  <c r="G495" i="2" s="1"/>
  <c r="AM350" i="2"/>
  <c r="AL350" i="2"/>
  <c r="AB350" i="2"/>
  <c r="AC350" i="2"/>
  <c r="AD350" i="2" s="1"/>
  <c r="AM205" i="2"/>
  <c r="AL205" i="2"/>
  <c r="AC486" i="2"/>
  <c r="AD486" i="2" s="1"/>
  <c r="AB486" i="2"/>
  <c r="AM1009" i="2"/>
  <c r="AL1009" i="2"/>
  <c r="T848" i="2"/>
  <c r="AB556" i="2"/>
  <c r="AC556" i="2"/>
  <c r="AD556" i="2" s="1"/>
  <c r="AM936" i="2"/>
  <c r="AL936" i="2"/>
  <c r="W622" i="2"/>
  <c r="G622" i="2" s="1"/>
  <c r="T854" i="2"/>
  <c r="T601" i="2"/>
  <c r="AM601" i="2"/>
  <c r="AL601" i="2"/>
  <c r="AC683" i="2"/>
  <c r="AD683" i="2" s="1"/>
  <c r="AB683" i="2"/>
  <c r="T683" i="2"/>
  <c r="T894" i="2"/>
  <c r="AL871" i="2"/>
  <c r="AM871" i="2"/>
  <c r="AL929" i="2"/>
  <c r="AM929" i="2"/>
  <c r="T929" i="2"/>
  <c r="AM970" i="2"/>
  <c r="AL970" i="2"/>
  <c r="T864" i="2"/>
  <c r="AM821" i="2"/>
  <c r="AL821" i="2"/>
  <c r="T987" i="2"/>
  <c r="AM987" i="2"/>
  <c r="AL987" i="2"/>
  <c r="I578" i="2"/>
  <c r="AO578" i="2"/>
  <c r="Z578" i="2"/>
  <c r="AM944" i="2"/>
  <c r="AL944" i="2"/>
  <c r="T944" i="2"/>
  <c r="T901" i="2"/>
  <c r="T159" i="2"/>
  <c r="AO159" i="2"/>
  <c r="I159" i="2"/>
  <c r="Z159" i="2"/>
  <c r="T287" i="2"/>
  <c r="T137" i="2"/>
  <c r="W283" i="2"/>
  <c r="G283" i="2" s="1"/>
  <c r="AO118" i="2"/>
  <c r="Z118" i="2"/>
  <c r="AO416" i="2"/>
  <c r="Z416" i="2"/>
  <c r="AL822" i="2"/>
  <c r="AM822" i="2"/>
  <c r="AM696" i="2"/>
  <c r="AL696" i="2"/>
  <c r="AB696" i="2"/>
  <c r="AC696" i="2"/>
  <c r="AD696" i="2" s="1"/>
  <c r="T738" i="2"/>
  <c r="T967" i="2"/>
  <c r="W602" i="2"/>
  <c r="G602" i="2" s="1"/>
  <c r="AM1005" i="2"/>
  <c r="AL1005" i="2"/>
  <c r="AM851" i="2"/>
  <c r="AL851" i="2"/>
  <c r="T917" i="2"/>
  <c r="AL676" i="2"/>
  <c r="AM676" i="2"/>
  <c r="W605" i="2"/>
  <c r="G605" i="2" s="1"/>
  <c r="T931" i="2"/>
  <c r="AO642" i="2"/>
  <c r="I642" i="2"/>
  <c r="Z642" i="2"/>
  <c r="AL587" i="2"/>
  <c r="AM587" i="2"/>
  <c r="T812" i="2"/>
  <c r="T703" i="2"/>
  <c r="AM1022" i="2"/>
  <c r="AL1022" i="2"/>
  <c r="AM935" i="2"/>
  <c r="AL935" i="2"/>
  <c r="AL819" i="2"/>
  <c r="AM819" i="2"/>
  <c r="AM885" i="2"/>
  <c r="AL885" i="2"/>
  <c r="W644" i="2"/>
  <c r="G644" i="2" s="1"/>
  <c r="T670" i="2"/>
  <c r="T961" i="2"/>
  <c r="T915" i="2"/>
  <c r="T760" i="2"/>
  <c r="AM760" i="2"/>
  <c r="AL760" i="2"/>
  <c r="AC751" i="2"/>
  <c r="AD751" i="2" s="1"/>
  <c r="AB751" i="2"/>
  <c r="AM751" i="2"/>
  <c r="AL751" i="2"/>
  <c r="T751" i="2"/>
  <c r="T882" i="2"/>
  <c r="AM882" i="2"/>
  <c r="AL882" i="2"/>
  <c r="AM776" i="2"/>
  <c r="AL776" i="2"/>
  <c r="T687" i="2"/>
  <c r="AM777" i="2"/>
  <c r="AL777" i="2"/>
  <c r="AL818" i="2"/>
  <c r="AM818" i="2"/>
  <c r="T686" i="2"/>
  <c r="T734" i="2"/>
  <c r="AB734" i="2"/>
  <c r="AC734" i="2"/>
  <c r="AD734" i="2" s="1"/>
  <c r="AL734" i="2"/>
  <c r="AM734" i="2"/>
  <c r="AM802" i="2"/>
  <c r="AL802" i="2"/>
  <c r="T596" i="2"/>
  <c r="AO596" i="2"/>
  <c r="I596" i="2"/>
  <c r="Z596" i="2"/>
  <c r="AM775" i="2"/>
  <c r="AL775" i="2"/>
  <c r="AB775" i="2"/>
  <c r="AC775" i="2"/>
  <c r="AD775" i="2" s="1"/>
  <c r="T775" i="2"/>
  <c r="T833" i="2"/>
  <c r="AM874" i="2"/>
  <c r="AL874" i="2"/>
  <c r="AM891" i="2"/>
  <c r="AL891" i="2"/>
  <c r="AO564" i="2"/>
  <c r="Z564" i="2"/>
  <c r="I564" i="2"/>
  <c r="T763" i="2"/>
  <c r="AC785" i="2"/>
  <c r="AD785" i="2" s="1"/>
  <c r="AB785" i="2"/>
  <c r="AM826" i="2"/>
  <c r="AL826" i="2"/>
  <c r="AC826" i="2"/>
  <c r="AD826" i="2" s="1"/>
  <c r="AB826" i="2"/>
  <c r="T611" i="2"/>
  <c r="T677" i="2"/>
  <c r="AM783" i="2"/>
  <c r="AL783" i="2"/>
  <c r="AC783" i="2"/>
  <c r="AD783" i="2" s="1"/>
  <c r="AB783" i="2"/>
  <c r="T914" i="2"/>
  <c r="AM781" i="2"/>
  <c r="AL781" i="2"/>
  <c r="T781" i="2"/>
  <c r="AC820" i="2"/>
  <c r="AD820" i="2" s="1"/>
  <c r="AB820" i="2"/>
  <c r="AL729" i="2"/>
  <c r="AM729" i="2"/>
  <c r="AB770" i="2"/>
  <c r="AC770" i="2"/>
  <c r="AD770" i="2" s="1"/>
  <c r="T992" i="2"/>
  <c r="AM693" i="2"/>
  <c r="AL693" i="2"/>
  <c r="AM893" i="2"/>
  <c r="AL893" i="2"/>
  <c r="T782" i="2"/>
  <c r="AM714" i="2"/>
  <c r="AL714" i="2"/>
  <c r="AL625" i="2"/>
  <c r="AM625" i="2"/>
  <c r="T963" i="2"/>
  <c r="W614" i="2"/>
  <c r="G614" i="2" s="1"/>
  <c r="AM64" i="2"/>
  <c r="AL64" i="2"/>
  <c r="W470" i="2"/>
  <c r="G470" i="2" s="1"/>
  <c r="T123" i="2"/>
  <c r="T190" i="2"/>
  <c r="W42" i="2"/>
  <c r="G42" i="2" s="1"/>
  <c r="AO478" i="2"/>
  <c r="I478" i="2"/>
  <c r="Z478" i="2"/>
  <c r="T117" i="2"/>
  <c r="AC756" i="2"/>
  <c r="AD756" i="2" s="1"/>
  <c r="AB756" i="2"/>
  <c r="AM991" i="2"/>
  <c r="AL991" i="2"/>
  <c r="AM658" i="2"/>
  <c r="AL658" i="2"/>
  <c r="AL1016" i="2"/>
  <c r="AM1016" i="2"/>
  <c r="AM839" i="2"/>
  <c r="AL839" i="2"/>
  <c r="AL938" i="2"/>
  <c r="AM938" i="2"/>
  <c r="T528" i="2"/>
  <c r="AC528" i="2"/>
  <c r="AD528" i="2" s="1"/>
  <c r="AB528" i="2"/>
  <c r="AL699" i="2"/>
  <c r="AM699" i="2"/>
  <c r="AC733" i="2"/>
  <c r="AD733" i="2" s="1"/>
  <c r="AB733" i="2"/>
  <c r="T733" i="2"/>
  <c r="T878" i="2"/>
  <c r="T721" i="2"/>
  <c r="AL762" i="2"/>
  <c r="AM762" i="2"/>
  <c r="T762" i="2"/>
  <c r="AB869" i="2"/>
  <c r="AC869" i="2"/>
  <c r="AD869" i="2" s="1"/>
  <c r="AL956" i="2"/>
  <c r="AM956" i="2"/>
  <c r="AL847" i="2"/>
  <c r="AM847" i="2"/>
  <c r="AL978" i="2"/>
  <c r="AM978" i="2"/>
  <c r="T790" i="2"/>
  <c r="W626" i="2"/>
  <c r="G626" i="2" s="1"/>
  <c r="AM1029" i="2"/>
  <c r="AL1029" i="2"/>
  <c r="AL720" i="2"/>
  <c r="AM720" i="2"/>
  <c r="T609" i="2"/>
  <c r="T947" i="2"/>
  <c r="AL598" i="2"/>
  <c r="AM598" i="2"/>
  <c r="AM667" i="2"/>
  <c r="AL667" i="2"/>
  <c r="AC701" i="2"/>
  <c r="AD701" i="2" s="1"/>
  <c r="AB701" i="2"/>
  <c r="AL846" i="2"/>
  <c r="AM846" i="2"/>
  <c r="T945" i="2"/>
  <c r="AC771" i="2"/>
  <c r="AD771" i="2" s="1"/>
  <c r="AB771" i="2"/>
  <c r="AL771" i="2"/>
  <c r="AM771" i="2"/>
  <c r="AM364" i="2"/>
  <c r="AL364" i="2"/>
  <c r="AC48" i="2"/>
  <c r="AD48" i="2" s="1"/>
  <c r="AB48" i="2"/>
  <c r="T433" i="2"/>
  <c r="AO433" i="2"/>
  <c r="Z433" i="2"/>
  <c r="I339" i="2"/>
  <c r="AO339" i="2"/>
  <c r="Z339" i="2"/>
  <c r="AL83" i="2"/>
  <c r="AM83" i="2"/>
  <c r="AB83" i="2"/>
  <c r="AC83" i="2"/>
  <c r="AD83" i="2" s="1"/>
  <c r="AL669" i="2"/>
  <c r="AM669" i="2"/>
  <c r="T814" i="2"/>
  <c r="T870" i="2"/>
  <c r="AM764" i="2"/>
  <c r="AL764" i="2"/>
  <c r="T745" i="2"/>
  <c r="T749" i="2"/>
  <c r="AM1059" i="2"/>
  <c r="AL1059" i="2"/>
  <c r="T662" i="2"/>
  <c r="T695" i="2"/>
  <c r="T794" i="2"/>
  <c r="AL668" i="2"/>
  <c r="AM668" i="2"/>
  <c r="AM262" i="2"/>
  <c r="AL262" i="2"/>
  <c r="AC295" i="2"/>
  <c r="AD295" i="2" s="1"/>
  <c r="AB295" i="2"/>
  <c r="T59" i="2"/>
  <c r="T272" i="2"/>
  <c r="T195" i="2"/>
  <c r="AO281" i="2"/>
  <c r="Z281" i="2"/>
  <c r="I281" i="2"/>
  <c r="AL972" i="2"/>
  <c r="AM972" i="2"/>
  <c r="T994" i="2"/>
  <c r="T888" i="2"/>
  <c r="T980" i="2"/>
  <c r="AM711" i="2"/>
  <c r="AL711" i="2"/>
  <c r="T769" i="2"/>
  <c r="T684" i="2"/>
  <c r="T827" i="2"/>
  <c r="T861" i="2"/>
  <c r="T849" i="2"/>
  <c r="AL890" i="2"/>
  <c r="AM890" i="2"/>
  <c r="AL784" i="2"/>
  <c r="AM784" i="2"/>
  <c r="AC784" i="2"/>
  <c r="AD784" i="2" s="1"/>
  <c r="AB784" i="2"/>
  <c r="AM741" i="2"/>
  <c r="AL741" i="2"/>
  <c r="T809" i="2"/>
  <c r="AM653" i="2"/>
  <c r="AL653" i="2"/>
  <c r="AM921" i="2"/>
  <c r="AL921" i="2"/>
  <c r="T962" i="2"/>
  <c r="AL877" i="2"/>
  <c r="AM877" i="2"/>
  <c r="AM679" i="2"/>
  <c r="AL679" i="2"/>
  <c r="T737" i="2"/>
  <c r="AL737" i="2"/>
  <c r="AM737" i="2"/>
  <c r="AL736" i="2"/>
  <c r="AM736" i="2"/>
  <c r="T759" i="2"/>
  <c r="T748" i="2"/>
  <c r="AO250" i="2"/>
  <c r="Z250" i="2"/>
  <c r="AL965" i="2"/>
  <c r="AM965" i="2"/>
  <c r="AM56" i="2"/>
  <c r="AL56" i="2"/>
  <c r="T409" i="2"/>
  <c r="AO33" i="2"/>
  <c r="Z33" i="2"/>
  <c r="I33" i="2"/>
  <c r="W84" i="2"/>
  <c r="G84" i="2" s="1"/>
  <c r="AC241" i="2"/>
  <c r="AD241" i="2" s="1"/>
  <c r="AB241" i="2"/>
  <c r="T241" i="2"/>
  <c r="T189" i="2"/>
  <c r="AO189" i="2"/>
  <c r="Z189" i="2"/>
  <c r="AO300" i="2"/>
  <c r="Z300" i="2"/>
  <c r="AL209" i="2"/>
  <c r="AM209" i="2"/>
  <c r="W424" i="2"/>
  <c r="G424" i="2" s="1"/>
  <c r="T415" i="2"/>
  <c r="AO23" i="2"/>
  <c r="I23" i="2"/>
  <c r="Z23" i="2"/>
  <c r="AC115" i="2"/>
  <c r="AD115" i="2" s="1"/>
  <c r="AB115" i="2"/>
  <c r="T115" i="2"/>
  <c r="W142" i="2"/>
  <c r="G142" i="2" s="1"/>
  <c r="AL255" i="2"/>
  <c r="AM255" i="2"/>
  <c r="AC255" i="2"/>
  <c r="AD255" i="2" s="1"/>
  <c r="AB255" i="2"/>
  <c r="T437" i="2"/>
  <c r="AL437" i="2"/>
  <c r="AM437" i="2"/>
  <c r="AO266" i="2"/>
  <c r="I266" i="2"/>
  <c r="Z266" i="2"/>
  <c r="T450" i="2"/>
  <c r="AO450" i="2"/>
  <c r="I450" i="2"/>
  <c r="Z450" i="2"/>
  <c r="T217" i="2"/>
  <c r="T141" i="2"/>
  <c r="AB320" i="2"/>
  <c r="AC320" i="2"/>
  <c r="AD320" i="2" s="1"/>
  <c r="AL320" i="2"/>
  <c r="AM320" i="2"/>
  <c r="AO254" i="2"/>
  <c r="Z254" i="2"/>
  <c r="I254" i="2"/>
  <c r="T3" i="2"/>
  <c r="AO3" i="2"/>
  <c r="F36" i="4"/>
  <c r="Z3" i="2"/>
  <c r="W172" i="2"/>
  <c r="G172" i="2" s="1"/>
  <c r="AL135" i="2"/>
  <c r="AM135" i="2"/>
  <c r="AO81" i="2"/>
  <c r="I81" i="2"/>
  <c r="Z81" i="2"/>
  <c r="W197" i="2"/>
  <c r="G197" i="2" s="1"/>
  <c r="W369" i="2"/>
  <c r="G369" i="2" s="1"/>
  <c r="T522" i="2"/>
  <c r="AO68" i="2"/>
  <c r="I68" i="2"/>
  <c r="Z68" i="2"/>
  <c r="T274" i="2"/>
  <c r="W57" i="2"/>
  <c r="G57" i="2" s="1"/>
  <c r="AG17" i="2"/>
  <c r="AF17" i="2"/>
  <c r="AH17" i="2" s="1"/>
  <c r="AJ17" i="2" s="1"/>
  <c r="AA17" i="2" s="1"/>
  <c r="AO17" i="2"/>
  <c r="Z17" i="2"/>
  <c r="T282" i="2"/>
  <c r="T203" i="2"/>
  <c r="T253" i="2"/>
  <c r="W104" i="2"/>
  <c r="G104" i="2" s="1"/>
  <c r="AF368" i="2"/>
  <c r="AH368" i="2" s="1"/>
  <c r="AJ368" i="2" s="1"/>
  <c r="AA368" i="2" s="1"/>
  <c r="AG368" i="2"/>
  <c r="AL13" i="2"/>
  <c r="AM13" i="2"/>
  <c r="T13" i="2"/>
  <c r="AM276" i="2"/>
  <c r="AL276" i="2"/>
  <c r="AC67" i="2"/>
  <c r="AD67" i="2" s="1"/>
  <c r="AB67" i="2"/>
  <c r="T457" i="2"/>
  <c r="W242" i="2"/>
  <c r="G242" i="2" s="1"/>
  <c r="W351" i="2"/>
  <c r="G351" i="2" s="1"/>
  <c r="T94" i="2"/>
  <c r="W218" i="2"/>
  <c r="G218" i="2" s="1"/>
  <c r="T77" i="2"/>
  <c r="AO77" i="2"/>
  <c r="Z77" i="2"/>
  <c r="W275" i="2"/>
  <c r="G275" i="2" s="1"/>
  <c r="AO268" i="2"/>
  <c r="I268" i="2"/>
  <c r="Z268" i="2"/>
  <c r="T22" i="2"/>
  <c r="AO296" i="2"/>
  <c r="Z296" i="2"/>
  <c r="I296" i="2"/>
  <c r="T16" i="2"/>
  <c r="T211" i="2"/>
  <c r="AO252" i="2"/>
  <c r="Z252" i="2"/>
  <c r="AB423" i="2"/>
  <c r="AC423" i="2"/>
  <c r="AD423" i="2" s="1"/>
  <c r="AO206" i="2"/>
  <c r="Z206" i="2"/>
  <c r="I206" i="2"/>
  <c r="AE256" i="2"/>
  <c r="AO214" i="2"/>
  <c r="Z214" i="2"/>
  <c r="I214" i="2"/>
  <c r="I187" i="2"/>
  <c r="I226" i="2"/>
  <c r="I346" i="2"/>
  <c r="I29" i="2"/>
  <c r="I512" i="2"/>
  <c r="I47" i="2"/>
  <c r="AG389" i="2"/>
  <c r="AF389" i="2"/>
  <c r="AH389" i="2" s="1"/>
  <c r="AJ389" i="2" s="1"/>
  <c r="AA389" i="2" s="1"/>
  <c r="AI389" i="2"/>
  <c r="AP389" i="2" s="1"/>
  <c r="AG122" i="2"/>
  <c r="AF122" i="2"/>
  <c r="AH122" i="2" s="1"/>
  <c r="AJ122" i="2" s="1"/>
  <c r="AA122" i="2" s="1"/>
  <c r="I491" i="2"/>
  <c r="I581" i="2"/>
  <c r="I86" i="2"/>
  <c r="I144" i="2"/>
  <c r="I319" i="2"/>
  <c r="I488" i="2"/>
  <c r="I219" i="2"/>
  <c r="I435" i="2"/>
  <c r="I116" i="2"/>
  <c r="I391" i="2"/>
  <c r="I95" i="2"/>
  <c r="I70" i="2"/>
  <c r="I21" i="2"/>
  <c r="I172" i="2"/>
  <c r="I60" i="2"/>
  <c r="I77" i="2"/>
  <c r="I313" i="2"/>
  <c r="I517" i="2"/>
  <c r="I447" i="2"/>
  <c r="I93" i="2"/>
  <c r="I503" i="2"/>
  <c r="I347" i="2"/>
  <c r="I513" i="2"/>
  <c r="I570" i="2"/>
  <c r="I306" i="2"/>
  <c r="I28" i="2"/>
  <c r="I109" i="2"/>
  <c r="I46" i="2"/>
  <c r="I428" i="2"/>
  <c r="I176" i="2"/>
  <c r="I342" i="2"/>
  <c r="I427" i="2"/>
  <c r="I145" i="2"/>
  <c r="I113" i="2"/>
  <c r="I285" i="2"/>
  <c r="I566" i="2"/>
  <c r="I553" i="2"/>
  <c r="I174" i="2"/>
  <c r="I139" i="2"/>
  <c r="I436" i="2"/>
  <c r="I562" i="2"/>
  <c r="I198" i="2"/>
  <c r="I399" i="2"/>
  <c r="I283" i="2"/>
  <c r="I416" i="2"/>
  <c r="I433" i="2"/>
  <c r="I142" i="2"/>
  <c r="I257" i="2"/>
  <c r="I136" i="2"/>
  <c r="X636" i="2"/>
  <c r="V636" i="2"/>
  <c r="Y636" i="2" s="1"/>
  <c r="V623" i="2"/>
  <c r="Y623" i="2" s="1"/>
  <c r="X623" i="2"/>
  <c r="X618" i="2"/>
  <c r="V618" i="2"/>
  <c r="Y618" i="2" s="1"/>
  <c r="X624" i="2"/>
  <c r="V624" i="2"/>
  <c r="Y624" i="2" s="1"/>
  <c r="B303" i="1"/>
  <c r="B139" i="1"/>
  <c r="B131" i="1"/>
  <c r="B225" i="1"/>
  <c r="B101" i="1"/>
  <c r="B569" i="1"/>
  <c r="B344" i="1"/>
  <c r="B394" i="1"/>
  <c r="B342" i="1"/>
  <c r="B439" i="1"/>
  <c r="B451" i="1"/>
  <c r="B551" i="1"/>
  <c r="B365" i="1"/>
  <c r="B653" i="1"/>
  <c r="B190" i="1"/>
  <c r="B409" i="1"/>
  <c r="B287" i="1"/>
  <c r="B446" i="1"/>
  <c r="B501" i="1"/>
  <c r="B404" i="1"/>
  <c r="B396" i="1"/>
  <c r="B545" i="1"/>
  <c r="B51" i="1"/>
  <c r="B450" i="1"/>
  <c r="B123" i="1"/>
  <c r="B577" i="1"/>
  <c r="B661" i="1"/>
  <c r="B126" i="1"/>
  <c r="B332" i="1"/>
  <c r="B514" i="1"/>
  <c r="B571" i="1"/>
  <c r="B570" i="1"/>
  <c r="B148" i="1"/>
  <c r="B492" i="1"/>
  <c r="B419" i="1"/>
  <c r="B490" i="1"/>
  <c r="B107" i="1"/>
  <c r="B24" i="1"/>
  <c r="B599" i="1"/>
  <c r="B561" i="1"/>
  <c r="B3" i="1"/>
  <c r="B615" i="1"/>
  <c r="B30" i="1"/>
  <c r="B20" i="1"/>
  <c r="B180" i="1"/>
  <c r="B548" i="1"/>
  <c r="B583" i="1"/>
  <c r="B325" i="1"/>
  <c r="B452" i="1"/>
  <c r="B633" i="1"/>
  <c r="B665" i="1"/>
  <c r="B457" i="1"/>
  <c r="B117" i="1"/>
  <c r="B280" i="1"/>
  <c r="B156" i="1"/>
  <c r="B504" i="1"/>
  <c r="B167" i="1"/>
  <c r="B91" i="1"/>
  <c r="B513" i="1"/>
  <c r="B375" i="1"/>
  <c r="B38" i="1"/>
  <c r="B223" i="1"/>
  <c r="B247" i="1"/>
  <c r="B354" i="1"/>
  <c r="B544" i="1"/>
  <c r="B97" i="1"/>
  <c r="B323" i="1"/>
  <c r="B371" i="1"/>
  <c r="B530" i="1"/>
  <c r="B526" i="1"/>
  <c r="B385" i="1"/>
  <c r="B207" i="1"/>
  <c r="B416" i="1"/>
  <c r="B470" i="1"/>
  <c r="B218" i="1"/>
  <c r="R654" i="2"/>
  <c r="L653" i="1"/>
  <c r="D653" i="1"/>
  <c r="R659" i="2"/>
  <c r="L658" i="1"/>
  <c r="D658" i="1"/>
  <c r="B662" i="1"/>
  <c r="B7" i="1"/>
  <c r="B656" i="1"/>
  <c r="S655" i="2"/>
  <c r="B660" i="1"/>
  <c r="B185" i="1"/>
  <c r="B515" i="1"/>
  <c r="B511" i="1"/>
  <c r="B498" i="1"/>
  <c r="B472" i="1"/>
  <c r="B565" i="1"/>
  <c r="B138" i="1"/>
  <c r="B33" i="1"/>
  <c r="B328" i="1"/>
  <c r="R666" i="2"/>
  <c r="L665" i="1"/>
  <c r="S660" i="2"/>
  <c r="B659" i="1"/>
  <c r="R665" i="2"/>
  <c r="L664" i="1"/>
  <c r="L655" i="1"/>
  <c r="S656" i="2"/>
  <c r="B338" i="1"/>
  <c r="R662" i="2"/>
  <c r="D661" i="1"/>
  <c r="B32" i="1"/>
  <c r="B265" i="1"/>
  <c r="D655" i="1"/>
  <c r="R663" i="2"/>
  <c r="R664" i="2"/>
  <c r="D663" i="1"/>
  <c r="L656" i="1"/>
  <c r="R657" i="2"/>
  <c r="S661" i="2"/>
  <c r="D660" i="1"/>
  <c r="B564" i="1"/>
  <c r="D654" i="1"/>
  <c r="K653" i="1"/>
  <c r="K664" i="1"/>
  <c r="K661" i="1"/>
  <c r="B518" i="1"/>
  <c r="B168" i="1"/>
  <c r="B377" i="1"/>
  <c r="B358" i="1"/>
  <c r="B584" i="1"/>
  <c r="B164" i="1"/>
  <c r="B89" i="1"/>
  <c r="B355" i="1"/>
  <c r="B200" i="1"/>
  <c r="B497" i="1"/>
  <c r="B480" i="1"/>
  <c r="B553" i="1"/>
  <c r="B86" i="1"/>
  <c r="B353" i="1"/>
  <c r="B125" i="1"/>
  <c r="B543" i="1"/>
  <c r="B589" i="1"/>
  <c r="B159" i="1"/>
  <c r="B542" i="1"/>
  <c r="B381" i="1"/>
  <c r="B317" i="1"/>
  <c r="S654" i="2"/>
  <c r="S659" i="2"/>
  <c r="B506" i="1"/>
  <c r="B115" i="1"/>
  <c r="G662" i="1"/>
  <c r="B658" i="1"/>
  <c r="B663" i="1"/>
  <c r="B380" i="1"/>
  <c r="R655" i="2"/>
  <c r="B654" i="1"/>
  <c r="B48" i="1"/>
  <c r="B517" i="1"/>
  <c r="B333" i="1"/>
  <c r="B466" i="1"/>
  <c r="B580" i="1"/>
  <c r="B112" i="1"/>
  <c r="B411" i="1"/>
  <c r="B70" i="1"/>
  <c r="B300" i="1"/>
  <c r="B60" i="1"/>
  <c r="S666" i="2"/>
  <c r="R660" i="2"/>
  <c r="B415" i="1"/>
  <c r="S665" i="2"/>
  <c r="R656" i="2"/>
  <c r="S662" i="2"/>
  <c r="L661" i="1"/>
  <c r="B299" i="1"/>
  <c r="B253" i="1"/>
  <c r="S663" i="2"/>
  <c r="L662" i="1"/>
  <c r="S664" i="2"/>
  <c r="L663" i="1"/>
  <c r="D656" i="1"/>
  <c r="S657" i="2"/>
  <c r="L654" i="1"/>
  <c r="R661" i="2"/>
  <c r="L660" i="1"/>
  <c r="L659" i="1"/>
  <c r="D664" i="1"/>
  <c r="K655" i="1"/>
  <c r="K665" i="1"/>
  <c r="E630" i="2"/>
  <c r="C628" i="1"/>
  <c r="S157" i="2"/>
  <c r="K518" i="1"/>
  <c r="K151" i="1"/>
  <c r="K347" i="1"/>
  <c r="K131" i="1"/>
  <c r="K225" i="1"/>
  <c r="K584" i="1"/>
  <c r="K101" i="1"/>
  <c r="K148" i="1"/>
  <c r="K164" i="1"/>
  <c r="S493" i="2"/>
  <c r="S456" i="2"/>
  <c r="K582" i="1"/>
  <c r="K108" i="1"/>
  <c r="K342" i="1"/>
  <c r="S248" i="2"/>
  <c r="K354" i="1"/>
  <c r="K480" i="1"/>
  <c r="K97" i="1"/>
  <c r="K412" i="1"/>
  <c r="K199" i="1"/>
  <c r="K353" i="1"/>
  <c r="K400" i="1"/>
  <c r="K526" i="1"/>
  <c r="K543" i="1"/>
  <c r="K96" i="1"/>
  <c r="K85" i="1"/>
  <c r="K495" i="1"/>
  <c r="K607" i="1"/>
  <c r="S603" i="2"/>
  <c r="K381" i="1"/>
  <c r="K599" i="1"/>
  <c r="K561" i="1"/>
  <c r="K365" i="1"/>
  <c r="K81" i="1"/>
  <c r="S58" i="2"/>
  <c r="K218" i="1"/>
  <c r="K506" i="1"/>
  <c r="K190" i="1"/>
  <c r="S116" i="2"/>
  <c r="K7" i="1"/>
  <c r="K486" i="1"/>
  <c r="K278" i="1"/>
  <c r="K587" i="1"/>
  <c r="K320" i="1"/>
  <c r="K409" i="1"/>
  <c r="S31" i="2"/>
  <c r="S288" i="2"/>
  <c r="K256" i="1"/>
  <c r="S277" i="2"/>
  <c r="K18" i="1"/>
  <c r="K185" i="1"/>
  <c r="K517" i="1"/>
  <c r="K516" i="1"/>
  <c r="S379" i="2"/>
  <c r="K515" i="1"/>
  <c r="K180" i="1"/>
  <c r="K376" i="1"/>
  <c r="K548" i="1"/>
  <c r="K404" i="1"/>
  <c r="K547" i="1"/>
  <c r="K100" i="1"/>
  <c r="K333" i="1"/>
  <c r="K499" i="1"/>
  <c r="K325" i="1"/>
  <c r="K332" i="1"/>
  <c r="K402" i="1"/>
  <c r="K545" i="1"/>
  <c r="K554" i="1"/>
  <c r="S414" i="2"/>
  <c r="K175" i="1"/>
  <c r="K536" i="1"/>
  <c r="K580" i="1"/>
  <c r="K426" i="1"/>
  <c r="K51" i="1"/>
  <c r="K112" i="1"/>
  <c r="K579" i="1"/>
  <c r="K417" i="1"/>
  <c r="K411" i="1"/>
  <c r="K318" i="1"/>
  <c r="K138" i="1"/>
  <c r="K283" i="1"/>
  <c r="K339" i="1"/>
  <c r="K70" i="1"/>
  <c r="K84" i="1"/>
  <c r="K142" i="1"/>
  <c r="K172" i="1"/>
  <c r="K60" i="1"/>
  <c r="K577" i="1"/>
  <c r="K117" i="1"/>
  <c r="K641" i="1"/>
  <c r="K522" i="1"/>
  <c r="K477" i="1"/>
  <c r="K297" i="1"/>
  <c r="K651" i="1"/>
  <c r="K249" i="1"/>
  <c r="S189" i="2"/>
  <c r="K289" i="1"/>
  <c r="K265" i="1"/>
  <c r="K80" i="1"/>
  <c r="K214" i="1"/>
  <c r="K293" i="1"/>
  <c r="K367" i="1"/>
  <c r="S77" i="2"/>
  <c r="K295" i="1"/>
  <c r="E638" i="2"/>
  <c r="C636" i="1"/>
  <c r="E636" i="1"/>
  <c r="E647" i="2"/>
  <c r="H645" i="1"/>
  <c r="I645" i="1"/>
  <c r="K168" i="1"/>
  <c r="K572" i="1"/>
  <c r="K514" i="1"/>
  <c r="K358" i="1"/>
  <c r="K539" i="1"/>
  <c r="K569" i="1"/>
  <c r="K38" i="1"/>
  <c r="K355" i="1"/>
  <c r="K394" i="1"/>
  <c r="K98" i="1"/>
  <c r="K107" i="1"/>
  <c r="K497" i="1"/>
  <c r="K323" i="1"/>
  <c r="K371" i="1"/>
  <c r="K139" i="1"/>
  <c r="K340" i="1"/>
  <c r="K24" i="1"/>
  <c r="K207" i="1"/>
  <c r="K416" i="1"/>
  <c r="S597" i="2"/>
  <c r="S187" i="2"/>
  <c r="K238" i="1"/>
  <c r="K346" i="1"/>
  <c r="S422" i="2"/>
  <c r="K455" i="1"/>
  <c r="K395" i="1"/>
  <c r="S389" i="2"/>
  <c r="K88" i="1"/>
  <c r="K121" i="1"/>
  <c r="K387" i="1"/>
  <c r="K221" i="1"/>
  <c r="K161" i="1"/>
  <c r="K566" i="1"/>
  <c r="K232" i="1"/>
  <c r="K464" i="1"/>
  <c r="K198" i="1"/>
  <c r="K435" i="1"/>
  <c r="S4" i="2"/>
  <c r="K434" i="1"/>
  <c r="K558" i="1"/>
  <c r="K475" i="1"/>
  <c r="K13" i="1"/>
  <c r="K519" i="1"/>
  <c r="K154" i="1"/>
  <c r="S170" i="2"/>
  <c r="K182" i="1"/>
  <c r="S337" i="2"/>
  <c r="S549" i="2"/>
  <c r="K224" i="1"/>
  <c r="K356" i="1"/>
  <c r="K46" i="1"/>
  <c r="K176" i="1"/>
  <c r="S555" i="2"/>
  <c r="K233" i="1"/>
  <c r="S114" i="2"/>
  <c r="K174" i="1"/>
  <c r="K459" i="1"/>
  <c r="K479" i="1"/>
  <c r="K616" i="1"/>
  <c r="K391" i="1"/>
  <c r="K259" i="1"/>
  <c r="K369" i="1"/>
  <c r="K211" i="1"/>
  <c r="K432" i="1"/>
  <c r="K188" i="1"/>
  <c r="K449" i="1"/>
  <c r="K2" i="1"/>
  <c r="H627" i="1"/>
  <c r="I627" i="1"/>
  <c r="I619" i="1"/>
  <c r="E619" i="1"/>
  <c r="C619" i="1"/>
  <c r="J156" i="1"/>
  <c r="R521" i="2"/>
  <c r="J518" i="1"/>
  <c r="R519" i="2"/>
  <c r="G504" i="1"/>
  <c r="J151" i="1"/>
  <c r="D181" i="1"/>
  <c r="L503" i="1"/>
  <c r="L347" i="1"/>
  <c r="L150" i="1"/>
  <c r="J377" i="1"/>
  <c r="J91" i="1"/>
  <c r="R92" i="2"/>
  <c r="D179" i="1"/>
  <c r="L335" i="1"/>
  <c r="S226" i="2"/>
  <c r="J513" i="1"/>
  <c r="R514" i="2"/>
  <c r="S585" i="2"/>
  <c r="J570" i="1"/>
  <c r="S571" i="2"/>
  <c r="L306" i="1"/>
  <c r="D306" i="1"/>
  <c r="J148" i="1"/>
  <c r="S149" i="2"/>
  <c r="S376" i="2"/>
  <c r="R540" i="2"/>
  <c r="L512" i="1"/>
  <c r="B500" i="1"/>
  <c r="L421" i="1"/>
  <c r="S570" i="2"/>
  <c r="J89" i="1"/>
  <c r="R90" i="2"/>
  <c r="R236" i="2"/>
  <c r="D54" i="1"/>
  <c r="L177" i="1"/>
  <c r="L467" i="1"/>
  <c r="D467" i="1"/>
  <c r="J582" i="1"/>
  <c r="R583" i="2"/>
  <c r="L74" i="1"/>
  <c r="D74" i="1"/>
  <c r="D428" i="1"/>
  <c r="S235" i="2"/>
  <c r="S28" i="2"/>
  <c r="L454" i="1"/>
  <c r="D454" i="1"/>
  <c r="D53" i="1"/>
  <c r="J108" i="1"/>
  <c r="D510" i="1"/>
  <c r="J473" i="1"/>
  <c r="R343" i="2"/>
  <c r="S388" i="2"/>
  <c r="L98" i="1"/>
  <c r="D98" i="1"/>
  <c r="L36" i="1"/>
  <c r="R304" i="2"/>
  <c r="L26" i="1"/>
  <c r="S355" i="2"/>
  <c r="S222" i="2"/>
  <c r="L531" i="1"/>
  <c r="R127" i="2"/>
  <c r="J480" i="1"/>
  <c r="J386" i="1"/>
  <c r="D386" i="1"/>
  <c r="J97" i="1"/>
  <c r="J412" i="1"/>
  <c r="L246" i="1"/>
  <c r="S73" i="2"/>
  <c r="J86" i="1"/>
  <c r="S233" i="2"/>
  <c r="R200" i="2"/>
  <c r="J106" i="1"/>
  <c r="J353" i="1"/>
  <c r="R354" i="2"/>
  <c r="R531" i="2"/>
  <c r="J400" i="1"/>
  <c r="J526" i="1"/>
  <c r="R527" i="2"/>
  <c r="J543" i="1"/>
  <c r="D392" i="1"/>
  <c r="J439" i="1"/>
  <c r="D340" i="1"/>
  <c r="J96" i="1"/>
  <c r="S97" i="2"/>
  <c r="R590" i="2"/>
  <c r="J85" i="1"/>
  <c r="R464" i="2"/>
  <c r="L105" i="1"/>
  <c r="L61" i="1"/>
  <c r="D61" i="1"/>
  <c r="R496" i="2"/>
  <c r="J159" i="1"/>
  <c r="R160" i="2"/>
  <c r="J607" i="1"/>
  <c r="J470" i="1"/>
  <c r="S471" i="2"/>
  <c r="R382" i="2"/>
  <c r="L487" i="1"/>
  <c r="J438" i="1"/>
  <c r="R600" i="2"/>
  <c r="J551" i="1"/>
  <c r="R562" i="2"/>
  <c r="L263" i="1"/>
  <c r="L410" i="1"/>
  <c r="D410" i="1"/>
  <c r="R366" i="2"/>
  <c r="L424" i="1"/>
  <c r="D424" i="1"/>
  <c r="L49" i="1"/>
  <c r="J81" i="1"/>
  <c r="D81" i="1"/>
  <c r="L215" i="1"/>
  <c r="J104" i="1"/>
  <c r="L104" i="1"/>
  <c r="J218" i="1"/>
  <c r="D268" i="1"/>
  <c r="J317" i="1"/>
  <c r="S318" i="2"/>
  <c r="G795" i="1"/>
  <c r="J814" i="1"/>
  <c r="J929" i="1"/>
  <c r="J906" i="1"/>
  <c r="G844" i="1"/>
  <c r="G757" i="1"/>
  <c r="J704" i="1"/>
  <c r="G650" i="1"/>
  <c r="D609" i="1"/>
  <c r="L593" i="1"/>
  <c r="L611" i="1"/>
  <c r="G796" i="1"/>
  <c r="G726" i="1"/>
  <c r="J506" i="1"/>
  <c r="R616" i="2"/>
  <c r="G705" i="1"/>
  <c r="J714" i="1"/>
  <c r="J715" i="1"/>
  <c r="J880" i="1"/>
  <c r="L137" i="1"/>
  <c r="D110" i="1"/>
  <c r="J264" i="1"/>
  <c r="G191" i="1"/>
  <c r="J734" i="1"/>
  <c r="J865" i="1"/>
  <c r="G709" i="1"/>
  <c r="J612" i="1"/>
  <c r="J842" i="1"/>
  <c r="J995" i="1"/>
  <c r="G603" i="1"/>
  <c r="G279" i="1"/>
  <c r="J190" i="1"/>
  <c r="S435" i="2"/>
  <c r="J485" i="1"/>
  <c r="J963" i="1"/>
  <c r="J912" i="1"/>
  <c r="J605" i="1"/>
  <c r="L362" i="1"/>
  <c r="R9" i="2"/>
  <c r="D8" i="1"/>
  <c r="J696" i="1"/>
  <c r="G749" i="1"/>
  <c r="J681" i="1"/>
  <c r="J917" i="1"/>
  <c r="J884" i="1"/>
  <c r="R592" i="2"/>
  <c r="L591" i="1"/>
  <c r="J670" i="1"/>
  <c r="J658" i="1"/>
  <c r="J895" i="1"/>
  <c r="J825" i="1"/>
  <c r="G610" i="1"/>
  <c r="J782" i="1"/>
  <c r="J807" i="1"/>
  <c r="G725" i="1"/>
  <c r="J556" i="1"/>
  <c r="D556" i="1"/>
  <c r="J998" i="1"/>
  <c r="J858" i="1"/>
  <c r="J624" i="1"/>
  <c r="J63" i="1"/>
  <c r="J990" i="1"/>
  <c r="J846" i="1"/>
  <c r="J947" i="1"/>
  <c r="G608" i="1"/>
  <c r="J700" i="1"/>
  <c r="J770" i="1"/>
  <c r="F192" i="1"/>
  <c r="J7" i="1"/>
  <c r="D482" i="1"/>
  <c r="J380" i="1"/>
  <c r="R381" i="2"/>
  <c r="R487" i="2"/>
  <c r="L437" i="1"/>
  <c r="J278" i="1"/>
  <c r="D383" i="1"/>
  <c r="J476" i="1"/>
  <c r="J94" i="1"/>
  <c r="S14" i="2"/>
  <c r="G813" i="1"/>
  <c r="J598" i="1"/>
  <c r="D598" i="1"/>
  <c r="J656" i="1"/>
  <c r="G869" i="1"/>
  <c r="J785" i="1"/>
  <c r="R551" i="2"/>
  <c r="J791" i="1"/>
  <c r="G787" i="1"/>
  <c r="J587" i="1"/>
  <c r="J532" i="1"/>
  <c r="G532" i="1"/>
  <c r="J764" i="1"/>
  <c r="J803" i="1"/>
  <c r="D560" i="1"/>
  <c r="J320" i="1"/>
  <c r="D320" i="1"/>
  <c r="G58" i="1"/>
  <c r="J971" i="1"/>
  <c r="J809" i="1"/>
  <c r="G594" i="1"/>
  <c r="J790" i="1"/>
  <c r="G790" i="1"/>
  <c r="G827" i="1"/>
  <c r="J849" i="1"/>
  <c r="J958" i="1"/>
  <c r="J678" i="1"/>
  <c r="J973" i="1"/>
  <c r="G642" i="1"/>
  <c r="J708" i="1"/>
  <c r="G249" i="1"/>
  <c r="J409" i="1"/>
  <c r="S410" i="2"/>
  <c r="J296" i="1"/>
  <c r="D243" i="1"/>
  <c r="J30" i="1"/>
  <c r="S365" i="2"/>
  <c r="L364" i="1"/>
  <c r="S230" i="2"/>
  <c r="L229" i="1"/>
  <c r="J366" i="1"/>
  <c r="J290" i="1"/>
  <c r="L258" i="1"/>
  <c r="G228" i="1"/>
  <c r="J48" i="1"/>
  <c r="S49" i="2"/>
  <c r="G505" i="1"/>
  <c r="J134" i="1"/>
  <c r="D5" i="1"/>
  <c r="J256" i="1"/>
  <c r="G521" i="1"/>
  <c r="R462" i="2"/>
  <c r="L461" i="1"/>
  <c r="J135" i="1"/>
  <c r="G252" i="1"/>
  <c r="D327" i="1"/>
  <c r="L11" i="1"/>
  <c r="D11" i="1"/>
  <c r="J66" i="1"/>
  <c r="R204" i="2"/>
  <c r="J18" i="1"/>
  <c r="L59" i="1"/>
  <c r="J64" i="1"/>
  <c r="J431" i="1"/>
  <c r="L316" i="1"/>
  <c r="L155" i="1"/>
  <c r="S186" i="2"/>
  <c r="S520" i="2"/>
  <c r="R313" i="2"/>
  <c r="S155" i="2"/>
  <c r="R185" i="2"/>
  <c r="D184" i="1"/>
  <c r="S154" i="2"/>
  <c r="J183" i="1"/>
  <c r="D183" i="1"/>
  <c r="J517" i="1"/>
  <c r="S518" i="2"/>
  <c r="D169" i="1"/>
  <c r="J310" i="1"/>
  <c r="D310" i="1"/>
  <c r="S153" i="2"/>
  <c r="R183" i="2"/>
  <c r="J516" i="1"/>
  <c r="D447" i="1"/>
  <c r="J348" i="1"/>
  <c r="L309" i="1"/>
  <c r="D309" i="1"/>
  <c r="R240" i="2"/>
  <c r="J515" i="1"/>
  <c r="R516" i="2"/>
  <c r="R309" i="2"/>
  <c r="L308" i="1"/>
  <c r="D308" i="1"/>
  <c r="S181" i="2"/>
  <c r="L336" i="1"/>
  <c r="S503" i="2"/>
  <c r="J585" i="1"/>
  <c r="D166" i="1"/>
  <c r="L445" i="1"/>
  <c r="D307" i="1"/>
  <c r="S238" i="2"/>
  <c r="L237" i="1"/>
  <c r="D149" i="1"/>
  <c r="J376" i="1"/>
  <c r="R502" i="2"/>
  <c r="R166" i="2"/>
  <c r="L165" i="1"/>
  <c r="D165" i="1"/>
  <c r="R91" i="2"/>
  <c r="L334" i="1"/>
  <c r="J357" i="1"/>
  <c r="D357" i="1"/>
  <c r="S225" i="2"/>
  <c r="J404" i="1"/>
  <c r="S130" i="2"/>
  <c r="R584" i="2"/>
  <c r="J547" i="1"/>
  <c r="D547" i="1"/>
  <c r="J396" i="1"/>
  <c r="L443" i="1"/>
  <c r="J100" i="1"/>
  <c r="D100" i="1"/>
  <c r="L305" i="1"/>
  <c r="J429" i="1"/>
  <c r="D429" i="1"/>
  <c r="L28" i="1"/>
  <c r="L147" i="1"/>
  <c r="D147" i="1"/>
  <c r="R357" i="2"/>
  <c r="R539" i="2"/>
  <c r="J511" i="1"/>
  <c r="S512" i="2"/>
  <c r="L499" i="1"/>
  <c r="J568" i="1"/>
  <c r="D568" i="1"/>
  <c r="R47" i="2"/>
  <c r="R100" i="2"/>
  <c r="J325" i="1"/>
  <c r="D304" i="1"/>
  <c r="L146" i="1"/>
  <c r="D146" i="1"/>
  <c r="S177" i="2"/>
  <c r="D201" i="1"/>
  <c r="L373" i="1"/>
  <c r="J466" i="1"/>
  <c r="R467" i="2"/>
  <c r="S333" i="2"/>
  <c r="S223" i="2"/>
  <c r="J537" i="1"/>
  <c r="D537" i="1"/>
  <c r="J402" i="1"/>
  <c r="L127" i="1"/>
  <c r="J498" i="1"/>
  <c r="R499" i="2"/>
  <c r="R582" i="2"/>
  <c r="D581" i="1"/>
  <c r="L162" i="1"/>
  <c r="D162" i="1"/>
  <c r="R546" i="2"/>
  <c r="J567" i="1"/>
  <c r="D567" i="1"/>
  <c r="L45" i="1"/>
  <c r="J554" i="1"/>
  <c r="D554" i="1"/>
  <c r="J413" i="1"/>
  <c r="S74" i="2"/>
  <c r="S234" i="2"/>
  <c r="L52" i="1"/>
  <c r="L175" i="1"/>
  <c r="L372" i="1"/>
  <c r="R466" i="2"/>
  <c r="L465" i="1"/>
  <c r="D465" i="1"/>
  <c r="G536" i="1"/>
  <c r="J536" i="1"/>
  <c r="D536" i="1"/>
  <c r="S402" i="2"/>
  <c r="J113" i="1"/>
  <c r="D113" i="1"/>
  <c r="J580" i="1"/>
  <c r="R581" i="2"/>
  <c r="D418" i="1"/>
  <c r="J472" i="1"/>
  <c r="S473" i="2"/>
  <c r="L393" i="1"/>
  <c r="L302" i="1"/>
  <c r="J426" i="1"/>
  <c r="J51" i="1"/>
  <c r="R52" i="2"/>
  <c r="R175" i="2"/>
  <c r="R536" i="2"/>
  <c r="D535" i="1"/>
  <c r="L508" i="1"/>
  <c r="D508" i="1"/>
  <c r="S113" i="2"/>
  <c r="J579" i="1"/>
  <c r="S161" i="2"/>
  <c r="R285" i="2"/>
  <c r="J417" i="1"/>
  <c r="R566" i="2"/>
  <c r="L471" i="1"/>
  <c r="D471" i="1"/>
  <c r="D43" i="1"/>
  <c r="R480" i="2"/>
  <c r="L488" i="1"/>
  <c r="D488" i="1"/>
  <c r="D322" i="1"/>
  <c r="J411" i="1"/>
  <c r="S412" i="2"/>
  <c r="S246" i="2"/>
  <c r="D245" i="1"/>
  <c r="L34" i="1"/>
  <c r="S302" i="2"/>
  <c r="S426" i="2"/>
  <c r="L231" i="1"/>
  <c r="D50" i="1"/>
  <c r="L219" i="1"/>
  <c r="L318" i="1"/>
  <c r="J633" i="1"/>
  <c r="S634" i="2"/>
  <c r="D529" i="1"/>
  <c r="R617" i="2"/>
  <c r="J138" i="1"/>
  <c r="R139" i="2"/>
  <c r="S400" i="2"/>
  <c r="D399" i="1"/>
  <c r="J124" i="1"/>
  <c r="L525" i="1"/>
  <c r="S284" i="2"/>
  <c r="J564" i="1"/>
  <c r="S565" i="2"/>
  <c r="R392" i="2"/>
  <c r="S479" i="2"/>
  <c r="D478" i="1"/>
  <c r="J339" i="1"/>
  <c r="R340" i="2"/>
  <c r="L95" i="1"/>
  <c r="L14" i="1"/>
  <c r="L321" i="1"/>
  <c r="D321" i="1"/>
  <c r="L244" i="1"/>
  <c r="J70" i="1"/>
  <c r="S34" i="2"/>
  <c r="J84" i="1"/>
  <c r="S85" i="2"/>
  <c r="S301" i="2"/>
  <c r="S231" i="2"/>
  <c r="L230" i="1"/>
  <c r="D230" i="1"/>
  <c r="L142" i="1"/>
  <c r="R260" i="2"/>
  <c r="S451" i="2"/>
  <c r="J172" i="1"/>
  <c r="D172" i="1"/>
  <c r="R198" i="2"/>
  <c r="S370" i="2"/>
  <c r="J328" i="1"/>
  <c r="S329" i="2"/>
  <c r="R352" i="2"/>
  <c r="D351" i="1"/>
  <c r="J60" i="1"/>
  <c r="S207" i="2"/>
  <c r="F317" i="1"/>
  <c r="J972" i="1"/>
  <c r="J907" i="1"/>
  <c r="J823" i="1"/>
  <c r="G712" i="1"/>
  <c r="J837" i="1"/>
  <c r="J839" i="1"/>
  <c r="L632" i="1"/>
  <c r="D632" i="1"/>
  <c r="J980" i="1"/>
  <c r="R534" i="2"/>
  <c r="L533" i="1"/>
  <c r="J926" i="1"/>
  <c r="D528" i="1"/>
  <c r="J767" i="1"/>
  <c r="J866" i="1"/>
  <c r="R575" i="2"/>
  <c r="L574" i="1"/>
  <c r="J751" i="1"/>
  <c r="J123" i="1"/>
  <c r="G824" i="1"/>
  <c r="J731" i="1"/>
  <c r="G684" i="1"/>
  <c r="G680" i="1"/>
  <c r="G721" i="1"/>
  <c r="J939" i="1"/>
  <c r="J688" i="1"/>
  <c r="S525" i="2"/>
  <c r="L524" i="1"/>
  <c r="J279" i="1"/>
  <c r="G250" i="1"/>
  <c r="J481" i="1"/>
  <c r="S458" i="2"/>
  <c r="S495" i="2"/>
  <c r="L494" i="1"/>
  <c r="J555" i="1"/>
  <c r="L621" i="1"/>
  <c r="J870" i="1"/>
  <c r="J820" i="1"/>
  <c r="J577" i="1"/>
  <c r="R578" i="2"/>
  <c r="R159" i="2"/>
  <c r="F362" i="1"/>
  <c r="G286" i="1"/>
  <c r="L282" i="1"/>
  <c r="J117" i="1"/>
  <c r="S118" i="2"/>
  <c r="S416" i="2"/>
  <c r="J695" i="1"/>
  <c r="L606" i="1"/>
  <c r="D601" i="1"/>
  <c r="J850" i="1"/>
  <c r="L604" i="1"/>
  <c r="D604" i="1"/>
  <c r="J549" i="1"/>
  <c r="J999" i="1"/>
  <c r="J664" i="1"/>
  <c r="L643" i="1"/>
  <c r="D643" i="1"/>
  <c r="J775" i="1"/>
  <c r="J817" i="1"/>
  <c r="R596" i="2"/>
  <c r="J540" i="1"/>
  <c r="S564" i="2"/>
  <c r="J522" i="1"/>
  <c r="D522" i="1"/>
  <c r="J982" i="1"/>
  <c r="J891" i="1"/>
  <c r="J894" i="1"/>
  <c r="G728" i="1"/>
  <c r="J892" i="1"/>
  <c r="G624" i="1"/>
  <c r="L613" i="1"/>
  <c r="S470" i="2"/>
  <c r="D469" i="1"/>
  <c r="D41" i="1"/>
  <c r="J390" i="1"/>
  <c r="J657" i="1"/>
  <c r="G657" i="1"/>
  <c r="J722" i="1"/>
  <c r="G761" i="1"/>
  <c r="J868" i="1"/>
  <c r="J977" i="1"/>
  <c r="J983" i="1"/>
  <c r="G719" i="1"/>
  <c r="J723" i="1"/>
  <c r="J363" i="1"/>
  <c r="G363" i="1"/>
  <c r="L484" i="1"/>
  <c r="R433" i="2"/>
  <c r="J338" i="1"/>
  <c r="S339" i="2"/>
  <c r="L297" i="1"/>
  <c r="J804" i="1"/>
  <c r="J752" i="1"/>
  <c r="G261" i="1"/>
  <c r="J6" i="1"/>
  <c r="J862" i="1"/>
  <c r="J674" i="1"/>
  <c r="J718" i="1"/>
  <c r="G691" i="1"/>
  <c r="J651" i="1"/>
  <c r="D651" i="1"/>
  <c r="J735" i="1"/>
  <c r="J867" i="1"/>
  <c r="R250" i="2"/>
  <c r="J17" i="1"/>
  <c r="J32" i="1"/>
  <c r="S33" i="2"/>
  <c r="J299" i="1"/>
  <c r="L289" i="1"/>
  <c r="F209" i="1"/>
  <c r="L423" i="1"/>
  <c r="D423" i="1"/>
  <c r="J22" i="1"/>
  <c r="S23" i="2"/>
  <c r="L141" i="1"/>
  <c r="J254" i="1"/>
  <c r="R450" i="2"/>
  <c r="J228" i="1"/>
  <c r="J253" i="1"/>
  <c r="S3" i="2"/>
  <c r="S81" i="2"/>
  <c r="R197" i="2"/>
  <c r="L196" i="1"/>
  <c r="D196" i="1"/>
  <c r="L65" i="1"/>
  <c r="D65" i="1"/>
  <c r="L214" i="1"/>
  <c r="D214" i="1"/>
  <c r="J397" i="1"/>
  <c r="J433" i="1"/>
  <c r="J16" i="1"/>
  <c r="L293" i="1"/>
  <c r="D293" i="1"/>
  <c r="G202" i="1"/>
  <c r="L195" i="1"/>
  <c r="D195" i="1"/>
  <c r="D103" i="1"/>
  <c r="J367" i="1"/>
  <c r="G275" i="1"/>
  <c r="L241" i="1"/>
  <c r="D241" i="1"/>
  <c r="F274" i="1"/>
  <c r="R268" i="2"/>
  <c r="J295" i="1"/>
  <c r="J255" i="1"/>
  <c r="S206" i="2"/>
  <c r="B213" i="1"/>
  <c r="R214" i="2"/>
  <c r="D177" i="1"/>
  <c r="D270" i="1"/>
  <c r="D23" i="1"/>
  <c r="D550" i="1"/>
  <c r="D217" i="1"/>
  <c r="D150" i="1"/>
  <c r="D334" i="1"/>
  <c r="D302" i="1"/>
  <c r="D111" i="1"/>
  <c r="D574" i="1"/>
  <c r="F368" i="1"/>
  <c r="B644" i="1"/>
  <c r="L186" i="1"/>
  <c r="L313" i="1"/>
  <c r="J168" i="1"/>
  <c r="S169" i="2"/>
  <c r="L407" i="1"/>
  <c r="J167" i="1"/>
  <c r="S168" i="2"/>
  <c r="R573" i="2"/>
  <c r="J92" i="1"/>
  <c r="R93" i="2"/>
  <c r="R239" i="2"/>
  <c r="L359" i="1"/>
  <c r="J514" i="1"/>
  <c r="S515" i="2"/>
  <c r="R407" i="2"/>
  <c r="S347" i="2"/>
  <c r="J358" i="1"/>
  <c r="S359" i="2"/>
  <c r="S406" i="2"/>
  <c r="L444" i="1"/>
  <c r="R346" i="2"/>
  <c r="D39" i="1"/>
  <c r="D430" i="1"/>
  <c r="L178" i="1"/>
  <c r="D178" i="1"/>
  <c r="L500" i="1"/>
  <c r="J569" i="1"/>
  <c r="J38" i="1"/>
  <c r="L374" i="1"/>
  <c r="G374" i="1"/>
  <c r="L403" i="1"/>
  <c r="R129" i="2"/>
  <c r="S396" i="2"/>
  <c r="R492" i="2"/>
  <c r="L442" i="1"/>
  <c r="S344" i="2"/>
  <c r="L343" i="1"/>
  <c r="D343" i="1"/>
  <c r="R38" i="2"/>
  <c r="R89" i="2"/>
  <c r="J355" i="1"/>
  <c r="S420" i="2"/>
  <c r="J394" i="1"/>
  <c r="S395" i="2"/>
  <c r="R442" i="2"/>
  <c r="L441" i="1"/>
  <c r="D441" i="1"/>
  <c r="L324" i="1"/>
  <c r="S428" i="2"/>
  <c r="J107" i="1"/>
  <c r="S108" i="2"/>
  <c r="L509" i="1"/>
  <c r="S498" i="2"/>
  <c r="S162" i="2"/>
  <c r="R121" i="2"/>
  <c r="J544" i="1"/>
  <c r="S567" i="2"/>
  <c r="D489" i="1"/>
  <c r="S342" i="2"/>
  <c r="R98" i="2"/>
  <c r="J323" i="1"/>
  <c r="R324" i="2"/>
  <c r="D412" i="1"/>
  <c r="L72" i="1"/>
  <c r="J25" i="1"/>
  <c r="S26" i="2"/>
  <c r="R145" i="2"/>
  <c r="R372" i="2"/>
  <c r="R465" i="2"/>
  <c r="L106" i="1"/>
  <c r="D106" i="1"/>
  <c r="D62" i="1"/>
  <c r="J220" i="1"/>
  <c r="S221" i="2"/>
  <c r="R140" i="2"/>
  <c r="L400" i="1"/>
  <c r="D400" i="1"/>
  <c r="D496" i="1"/>
  <c r="L119" i="1"/>
  <c r="J340" i="1"/>
  <c r="R386" i="2"/>
  <c r="L552" i="1"/>
  <c r="L71" i="1"/>
  <c r="B143" i="1"/>
  <c r="R452" i="2"/>
  <c r="L173" i="1"/>
  <c r="S199" i="2"/>
  <c r="B370" i="1"/>
  <c r="S353" i="2"/>
  <c r="D352" i="1"/>
  <c r="J207" i="1"/>
  <c r="R208" i="2"/>
  <c r="R270" i="2"/>
  <c r="S535" i="2"/>
  <c r="L507" i="1"/>
  <c r="R112" i="2"/>
  <c r="D578" i="1"/>
  <c r="L9" i="1"/>
  <c r="J542" i="1"/>
  <c r="R543" i="2"/>
  <c r="R43" i="2"/>
  <c r="B314" i="1"/>
  <c r="R315" i="2"/>
  <c r="L520" i="1"/>
  <c r="D520" i="1"/>
  <c r="R314" i="2"/>
  <c r="L518" i="1"/>
  <c r="D504" i="1"/>
  <c r="L168" i="1"/>
  <c r="S152" i="2"/>
  <c r="S182" i="2"/>
  <c r="G378" i="1"/>
  <c r="J227" i="1"/>
  <c r="D227" i="1"/>
  <c r="B407" i="1"/>
  <c r="R408" i="2"/>
  <c r="R504" i="2"/>
  <c r="L167" i="1"/>
  <c r="D167" i="1"/>
  <c r="D572" i="1"/>
  <c r="S348" i="2"/>
  <c r="L92" i="1"/>
  <c r="J238" i="1"/>
  <c r="D238" i="1"/>
  <c r="B150" i="1"/>
  <c r="S151" i="2"/>
  <c r="G377" i="1"/>
  <c r="S378" i="2"/>
  <c r="R360" i="2"/>
  <c r="B226" i="1"/>
  <c r="R227" i="2"/>
  <c r="D514" i="1"/>
  <c r="J406" i="1"/>
  <c r="L131" i="1"/>
  <c r="S572" i="2"/>
  <c r="L571" i="1"/>
  <c r="D571" i="1"/>
  <c r="L346" i="1"/>
  <c r="L91" i="1"/>
  <c r="S180" i="2"/>
  <c r="B335" i="1"/>
  <c r="S336" i="2"/>
  <c r="L225" i="1"/>
  <c r="D513" i="1"/>
  <c r="D405" i="1"/>
  <c r="L584" i="1"/>
  <c r="D584" i="1"/>
  <c r="R445" i="2"/>
  <c r="J345" i="1"/>
  <c r="B39" i="1"/>
  <c r="S307" i="2"/>
  <c r="B430" i="1"/>
  <c r="R237" i="2"/>
  <c r="D148" i="1"/>
  <c r="B178" i="1"/>
  <c r="R179" i="2"/>
  <c r="B512" i="1"/>
  <c r="R513" i="2"/>
  <c r="F129" i="1"/>
  <c r="S501" i="2"/>
  <c r="S165" i="2"/>
  <c r="L569" i="1"/>
  <c r="F396" i="1"/>
  <c r="L492" i="1"/>
  <c r="D492" i="1"/>
  <c r="S345" i="2"/>
  <c r="R39" i="2"/>
  <c r="D38" i="1"/>
  <c r="D235" i="1"/>
  <c r="L455" i="1"/>
  <c r="B177" i="1"/>
  <c r="R178" i="2"/>
  <c r="S375" i="2"/>
  <c r="B467" i="1"/>
  <c r="S224" i="2"/>
  <c r="B403" i="1"/>
  <c r="R404" i="2"/>
  <c r="L128" i="1"/>
  <c r="L582" i="1"/>
  <c r="R421" i="2"/>
  <c r="R547" i="2"/>
  <c r="J395" i="1"/>
  <c r="D395" i="1"/>
  <c r="J491" i="1"/>
  <c r="D491" i="1"/>
  <c r="B442" i="1"/>
  <c r="R443" i="2"/>
  <c r="B388" i="1"/>
  <c r="J37" i="1"/>
  <c r="J88" i="1"/>
  <c r="D88" i="1"/>
  <c r="B428" i="1"/>
  <c r="S429" i="2"/>
  <c r="J27" i="1"/>
  <c r="S455" i="2"/>
  <c r="B53" i="1"/>
  <c r="R54" i="2"/>
  <c r="R356" i="2"/>
  <c r="S511" i="2"/>
  <c r="J121" i="1"/>
  <c r="L419" i="1"/>
  <c r="L394" i="1"/>
  <c r="S491" i="2"/>
  <c r="L490" i="1"/>
  <c r="B441" i="1"/>
  <c r="D342" i="1"/>
  <c r="J387" i="1"/>
  <c r="S99" i="2"/>
  <c r="B324" i="1"/>
  <c r="R325" i="2"/>
  <c r="R37" i="2"/>
  <c r="B87" i="1"/>
  <c r="S88" i="2"/>
  <c r="J427" i="1"/>
  <c r="R27" i="2"/>
  <c r="B453" i="1"/>
  <c r="S454" i="2"/>
  <c r="S201" i="2"/>
  <c r="D200" i="1"/>
  <c r="L107" i="1"/>
  <c r="D107" i="1"/>
  <c r="D354" i="1"/>
  <c r="J221" i="1"/>
  <c r="L221" i="1"/>
  <c r="B509" i="1"/>
  <c r="S510" i="2"/>
  <c r="L497" i="1"/>
  <c r="L161" i="1"/>
  <c r="D120" i="1"/>
  <c r="S545" i="2"/>
  <c r="L566" i="1"/>
  <c r="D480" i="1"/>
  <c r="B489" i="1"/>
  <c r="R490" i="2"/>
  <c r="S441" i="2"/>
  <c r="J341" i="1"/>
  <c r="R387" i="2"/>
  <c r="R554" i="2"/>
  <c r="L553" i="1"/>
  <c r="D323" i="1"/>
  <c r="S413" i="2"/>
  <c r="B246" i="1"/>
  <c r="R247" i="2"/>
  <c r="S87" i="2"/>
  <c r="D86" i="1"/>
  <c r="L232" i="1"/>
  <c r="L25" i="1"/>
  <c r="L144" i="1"/>
  <c r="L199" i="1"/>
  <c r="L464" i="1"/>
  <c r="S107" i="2"/>
  <c r="S331" i="2"/>
  <c r="L353" i="1"/>
  <c r="L220" i="1"/>
  <c r="D530" i="1"/>
  <c r="L139" i="1"/>
  <c r="S401" i="2"/>
  <c r="S126" i="2"/>
  <c r="L125" i="1"/>
  <c r="L526" i="1"/>
  <c r="F459" i="1"/>
  <c r="R497" i="2"/>
  <c r="R120" i="2"/>
  <c r="S544" i="2"/>
  <c r="L543" i="1"/>
  <c r="S393" i="2"/>
  <c r="R440" i="2"/>
  <c r="S341" i="2"/>
  <c r="D96" i="1"/>
  <c r="B552" i="1"/>
  <c r="R553" i="2"/>
  <c r="L589" i="1"/>
  <c r="B71" i="1"/>
  <c r="R72" i="2"/>
  <c r="S86" i="2"/>
  <c r="S25" i="2"/>
  <c r="S144" i="2"/>
  <c r="L260" i="1"/>
  <c r="R174" i="2"/>
  <c r="J198" i="1"/>
  <c r="D198" i="1"/>
  <c r="S371" i="2"/>
  <c r="J463" i="1"/>
  <c r="D463" i="1"/>
  <c r="B105" i="1"/>
  <c r="S106" i="2"/>
  <c r="S330" i="2"/>
  <c r="B352" i="1"/>
  <c r="R62" i="2"/>
  <c r="L207" i="1"/>
  <c r="D269" i="1"/>
  <c r="B534" i="1"/>
  <c r="R508" i="2"/>
  <c r="B111" i="1"/>
  <c r="L435" i="1"/>
  <c r="B458" i="1"/>
  <c r="S459" i="2"/>
  <c r="D495" i="1"/>
  <c r="B578" i="1"/>
  <c r="S579" i="2"/>
  <c r="B9" i="1"/>
  <c r="R10" i="2"/>
  <c r="R119" i="2"/>
  <c r="R417" i="2"/>
  <c r="L416" i="1"/>
  <c r="D416" i="1"/>
  <c r="D607" i="1"/>
  <c r="L602" i="1"/>
  <c r="D542" i="1"/>
  <c r="J596" i="1"/>
  <c r="L596" i="1"/>
  <c r="L470" i="1"/>
  <c r="D42" i="1"/>
  <c r="L381" i="1"/>
  <c r="D381" i="1"/>
  <c r="R488" i="2"/>
  <c r="S439" i="2"/>
  <c r="F438" i="1"/>
  <c r="L599" i="1"/>
  <c r="R552" i="2"/>
  <c r="D551" i="1"/>
  <c r="L561" i="1"/>
  <c r="B263" i="1"/>
  <c r="R264" i="2"/>
  <c r="S411" i="2"/>
  <c r="D365" i="1"/>
  <c r="B424" i="1"/>
  <c r="S425" i="2"/>
  <c r="R24" i="2"/>
  <c r="L3" i="1"/>
  <c r="D3" i="1"/>
  <c r="S50" i="2"/>
  <c r="R82" i="2"/>
  <c r="B215" i="1"/>
  <c r="R463" i="2"/>
  <c r="J57" i="1"/>
  <c r="R105" i="2"/>
  <c r="S219" i="2"/>
  <c r="R269" i="2"/>
  <c r="L317" i="1"/>
  <c r="J795" i="1"/>
  <c r="G778" i="1"/>
  <c r="J989" i="1"/>
  <c r="J945" i="1"/>
  <c r="J631" i="1"/>
  <c r="G631" i="1"/>
  <c r="J746" i="1"/>
  <c r="B609" i="1"/>
  <c r="B593" i="1"/>
  <c r="R594" i="2"/>
  <c r="G724" i="1"/>
  <c r="J786" i="1"/>
  <c r="B611" i="1"/>
  <c r="J932" i="1"/>
  <c r="R507" i="2"/>
  <c r="J741" i="1"/>
  <c r="J800" i="1"/>
  <c r="G841" i="1"/>
  <c r="G706" i="1"/>
  <c r="J187" i="1"/>
  <c r="S138" i="2"/>
  <c r="R399" i="2"/>
  <c r="J389" i="1"/>
  <c r="R111" i="2"/>
  <c r="J843" i="1"/>
  <c r="J743" i="1"/>
  <c r="J918" i="1"/>
  <c r="J709" i="1"/>
  <c r="J792" i="1"/>
  <c r="J905" i="1"/>
  <c r="J756" i="1"/>
  <c r="J603" i="1"/>
  <c r="J493" i="1"/>
  <c r="J315" i="1"/>
  <c r="L190" i="1"/>
  <c r="J434" i="1"/>
  <c r="G481" i="1"/>
  <c r="J349" i="1"/>
  <c r="R79" i="2"/>
  <c r="J204" i="1"/>
  <c r="J910" i="1"/>
  <c r="J739" i="1"/>
  <c r="L558" i="1"/>
  <c r="B8" i="1"/>
  <c r="J821" i="1"/>
  <c r="J701" i="1"/>
  <c r="G701" i="1"/>
  <c r="G549" i="1"/>
  <c r="J974" i="1"/>
  <c r="J810" i="1"/>
  <c r="J818" i="1"/>
  <c r="S542" i="2"/>
  <c r="J717" i="1"/>
  <c r="J716" i="1"/>
  <c r="J776" i="1"/>
  <c r="J760" i="1"/>
  <c r="G540" i="1"/>
  <c r="G762" i="1"/>
  <c r="J784" i="1"/>
  <c r="J769" i="1"/>
  <c r="R557" i="2"/>
  <c r="J475" i="1"/>
  <c r="J829" i="1"/>
  <c r="J831" i="1"/>
  <c r="J771" i="1"/>
  <c r="J955" i="1"/>
  <c r="G789" i="1"/>
  <c r="J663" i="1"/>
  <c r="G697" i="1"/>
  <c r="J697" i="1"/>
  <c r="J666" i="1"/>
  <c r="J836" i="1"/>
  <c r="R193" i="2"/>
  <c r="R8" i="2"/>
  <c r="L7" i="1"/>
  <c r="B482" i="1"/>
  <c r="L486" i="1"/>
  <c r="G448" i="1"/>
  <c r="B437" i="1"/>
  <c r="R438" i="2"/>
  <c r="R384" i="2"/>
  <c r="R95" i="2"/>
  <c r="J13" i="1"/>
  <c r="D13" i="1"/>
  <c r="J668" i="1"/>
  <c r="R599" i="2"/>
  <c r="B550" i="1"/>
  <c r="G766" i="1"/>
  <c r="J897" i="1"/>
  <c r="J672" i="1"/>
  <c r="R588" i="2"/>
  <c r="B560" i="1"/>
  <c r="R561" i="2"/>
  <c r="J170" i="1"/>
  <c r="S321" i="2"/>
  <c r="J294" i="1"/>
  <c r="G31" i="1"/>
  <c r="J660" i="1"/>
  <c r="J889" i="1"/>
  <c r="J827" i="1"/>
  <c r="J920" i="1"/>
  <c r="J915" i="1"/>
  <c r="J857" i="1"/>
  <c r="J248" i="1"/>
  <c r="R263" i="2"/>
  <c r="L409" i="1"/>
  <c r="J55" i="1"/>
  <c r="S244" i="2"/>
  <c r="L30" i="1"/>
  <c r="S70" i="2"/>
  <c r="F188" i="1"/>
  <c r="L287" i="1"/>
  <c r="B209" i="1"/>
  <c r="J272" i="1"/>
  <c r="D272" i="1"/>
  <c r="J132" i="1"/>
  <c r="R259" i="2"/>
  <c r="G140" i="1"/>
  <c r="L48" i="1"/>
  <c r="B5" i="1"/>
  <c r="R257" i="2"/>
  <c r="B133" i="1"/>
  <c r="G273" i="1"/>
  <c r="F276" i="1"/>
  <c r="B276" i="1"/>
  <c r="R328" i="2"/>
  <c r="B11" i="1"/>
  <c r="G382" i="1"/>
  <c r="J288" i="1"/>
  <c r="L203" i="1"/>
  <c r="J422" i="1"/>
  <c r="R60" i="2"/>
  <c r="J68" i="1"/>
  <c r="G68" i="1"/>
  <c r="R65" i="2"/>
  <c r="S317" i="2"/>
  <c r="R156" i="2"/>
  <c r="L185" i="1"/>
  <c r="L519" i="1"/>
  <c r="L312" i="1"/>
  <c r="J154" i="1"/>
  <c r="B184" i="1"/>
  <c r="R312" i="2"/>
  <c r="J153" i="1"/>
  <c r="S184" i="2"/>
  <c r="L517" i="1"/>
  <c r="D517" i="1"/>
  <c r="R311" i="2"/>
  <c r="J152" i="1"/>
  <c r="J182" i="1"/>
  <c r="S517" i="2"/>
  <c r="R448" i="2"/>
  <c r="R349" i="2"/>
  <c r="B309" i="1"/>
  <c r="R310" i="2"/>
  <c r="L239" i="1"/>
  <c r="L360" i="1"/>
  <c r="L515" i="1"/>
  <c r="R447" i="2"/>
  <c r="L446" i="1"/>
  <c r="B308" i="1"/>
  <c r="D180" i="1"/>
  <c r="B336" i="1"/>
  <c r="L502" i="1"/>
  <c r="R586" i="2"/>
  <c r="B166" i="1"/>
  <c r="R167" i="2"/>
  <c r="S446" i="2"/>
  <c r="B307" i="1"/>
  <c r="R308" i="2"/>
  <c r="B149" i="1"/>
  <c r="R150" i="2"/>
  <c r="S377" i="2"/>
  <c r="S131" i="2"/>
  <c r="L501" i="1"/>
  <c r="D501" i="1"/>
  <c r="L548" i="1"/>
  <c r="D548" i="1"/>
  <c r="L90" i="1"/>
  <c r="S335" i="2"/>
  <c r="S358" i="2"/>
  <c r="J224" i="1"/>
  <c r="S405" i="2"/>
  <c r="L404" i="1"/>
  <c r="B129" i="1"/>
  <c r="R548" i="2"/>
  <c r="R444" i="2"/>
  <c r="S101" i="2"/>
  <c r="B305" i="1"/>
  <c r="S306" i="2"/>
  <c r="S430" i="2"/>
  <c r="B147" i="1"/>
  <c r="R148" i="2"/>
  <c r="R334" i="2"/>
  <c r="D333" i="1"/>
  <c r="J356" i="1"/>
  <c r="J538" i="1"/>
  <c r="L511" i="1"/>
  <c r="S500" i="2"/>
  <c r="B163" i="1"/>
  <c r="S164" i="2"/>
  <c r="S569" i="2"/>
  <c r="L46" i="1"/>
  <c r="J99" i="1"/>
  <c r="D325" i="1"/>
  <c r="B304" i="1"/>
  <c r="R305" i="2"/>
  <c r="R147" i="2"/>
  <c r="J176" i="1"/>
  <c r="B373" i="1"/>
  <c r="S374" i="2"/>
  <c r="L332" i="1"/>
  <c r="D222" i="1"/>
  <c r="S538" i="2"/>
  <c r="R403" i="2"/>
  <c r="S128" i="2"/>
  <c r="L498" i="1"/>
  <c r="B162" i="1"/>
  <c r="R163" i="2"/>
  <c r="L545" i="1"/>
  <c r="R568" i="2"/>
  <c r="B45" i="1"/>
  <c r="S46" i="2"/>
  <c r="D413" i="1"/>
  <c r="J73" i="1"/>
  <c r="D73" i="1"/>
  <c r="J233" i="1"/>
  <c r="D233" i="1"/>
  <c r="S146" i="2"/>
  <c r="L145" i="1"/>
  <c r="S53" i="2"/>
  <c r="S176" i="2"/>
  <c r="B372" i="1"/>
  <c r="S373" i="2"/>
  <c r="S332" i="2"/>
  <c r="L331" i="1"/>
  <c r="S537" i="2"/>
  <c r="L401" i="1"/>
  <c r="L285" i="1"/>
  <c r="R419" i="2"/>
  <c r="L472" i="1"/>
  <c r="D472" i="1"/>
  <c r="R45" i="2"/>
  <c r="B393" i="1"/>
  <c r="R394" i="2"/>
  <c r="R36" i="2"/>
  <c r="B302" i="1"/>
  <c r="R303" i="2"/>
  <c r="R427" i="2"/>
  <c r="R453" i="2"/>
  <c r="D452" i="1"/>
  <c r="L51" i="1"/>
  <c r="D51" i="1"/>
  <c r="L174" i="1"/>
  <c r="D174" i="1"/>
  <c r="B634" i="1"/>
  <c r="R635" i="2"/>
  <c r="R509" i="2"/>
  <c r="L112" i="1"/>
  <c r="J459" i="1"/>
  <c r="S580" i="2"/>
  <c r="L160" i="1"/>
  <c r="D160" i="1"/>
  <c r="L284" i="1"/>
  <c r="S418" i="2"/>
  <c r="L565" i="1"/>
  <c r="B471" i="1"/>
  <c r="S472" i="2"/>
  <c r="R44" i="2"/>
  <c r="J479" i="1"/>
  <c r="D479" i="1"/>
  <c r="B488" i="1"/>
  <c r="S489" i="2"/>
  <c r="R323" i="2"/>
  <c r="L411" i="1"/>
  <c r="B34" i="1"/>
  <c r="S35" i="2"/>
  <c r="J425" i="1"/>
  <c r="D425" i="1"/>
  <c r="B231" i="1"/>
  <c r="R232" i="2"/>
  <c r="S51" i="2"/>
  <c r="B219" i="1"/>
  <c r="S220" i="2"/>
  <c r="R319" i="2"/>
  <c r="D633" i="1"/>
  <c r="B529" i="1"/>
  <c r="S530" i="2"/>
  <c r="L616" i="1"/>
  <c r="L575" i="1"/>
  <c r="R125" i="2"/>
  <c r="B525" i="1"/>
  <c r="R526" i="2"/>
  <c r="L564" i="1"/>
  <c r="D564" i="1"/>
  <c r="L391" i="1"/>
  <c r="J193" i="1"/>
  <c r="B384" i="1"/>
  <c r="S385" i="2"/>
  <c r="R96" i="2"/>
  <c r="B588" i="1"/>
  <c r="S589" i="2"/>
  <c r="R322" i="2"/>
  <c r="B244" i="1"/>
  <c r="R245" i="2"/>
  <c r="S71" i="2"/>
  <c r="L33" i="1"/>
  <c r="D84" i="1"/>
  <c r="L300" i="1"/>
  <c r="S143" i="2"/>
  <c r="J259" i="1"/>
  <c r="D259" i="1"/>
  <c r="L450" i="1"/>
  <c r="S173" i="2"/>
  <c r="L197" i="1"/>
  <c r="J369" i="1"/>
  <c r="B351" i="1"/>
  <c r="S61" i="2"/>
  <c r="D60" i="1"/>
  <c r="J206" i="1"/>
  <c r="J987" i="1"/>
  <c r="J753" i="1"/>
  <c r="G727" i="1"/>
  <c r="B632" i="1"/>
  <c r="S633" i="2"/>
  <c r="J923" i="1"/>
  <c r="J576" i="1"/>
  <c r="J942" i="1"/>
  <c r="J665" i="1"/>
  <c r="S529" i="2"/>
  <c r="J724" i="1"/>
  <c r="J835" i="1"/>
  <c r="J705" i="1"/>
  <c r="J875" i="1"/>
  <c r="B574" i="1"/>
  <c r="J707" i="1"/>
  <c r="J921" i="1"/>
  <c r="J772" i="1"/>
  <c r="R124" i="2"/>
  <c r="L123" i="1"/>
  <c r="J157" i="1"/>
  <c r="G734" i="1"/>
  <c r="J703" i="1"/>
  <c r="J978" i="1"/>
  <c r="J557" i="1"/>
  <c r="J805" i="1"/>
  <c r="J721" i="1"/>
  <c r="J620" i="1"/>
  <c r="J799" i="1"/>
  <c r="J886" i="1"/>
  <c r="B524" i="1"/>
  <c r="G493" i="1"/>
  <c r="G212" i="1"/>
  <c r="L211" i="1"/>
  <c r="D211" i="1"/>
  <c r="L457" i="1"/>
  <c r="J337" i="1"/>
  <c r="G349" i="1"/>
  <c r="J847" i="1"/>
  <c r="R622" i="2"/>
  <c r="J853" i="1"/>
  <c r="J682" i="1"/>
  <c r="J928" i="1"/>
  <c r="J986" i="1"/>
  <c r="L577" i="1"/>
  <c r="J943" i="1"/>
  <c r="J158" i="1"/>
  <c r="D158" i="1"/>
  <c r="J286" i="1"/>
  <c r="B282" i="1"/>
  <c r="R283" i="2"/>
  <c r="R607" i="2"/>
  <c r="J966" i="1"/>
  <c r="S602" i="2"/>
  <c r="J916" i="1"/>
  <c r="R605" i="2"/>
  <c r="J930" i="1"/>
  <c r="D641" i="1"/>
  <c r="J811" i="1"/>
  <c r="B643" i="1"/>
  <c r="R644" i="2"/>
  <c r="J960" i="1"/>
  <c r="J759" i="1"/>
  <c r="G750" i="1"/>
  <c r="J881" i="1"/>
  <c r="J685" i="1"/>
  <c r="G733" i="1"/>
  <c r="J595" i="1"/>
  <c r="D595" i="1"/>
  <c r="G774" i="1"/>
  <c r="J774" i="1"/>
  <c r="L563" i="1"/>
  <c r="D563" i="1"/>
  <c r="R523" i="2"/>
  <c r="J610" i="1"/>
  <c r="J913" i="1"/>
  <c r="G769" i="1"/>
  <c r="J991" i="1"/>
  <c r="J962" i="1"/>
  <c r="B469" i="1"/>
  <c r="J189" i="1"/>
  <c r="S42" i="2"/>
  <c r="S391" i="2"/>
  <c r="R478" i="2"/>
  <c r="L477" i="1"/>
  <c r="J527" i="1"/>
  <c r="G527" i="1"/>
  <c r="G732" i="1"/>
  <c r="J877" i="1"/>
  <c r="J761" i="1"/>
  <c r="B625" i="1"/>
  <c r="S626" i="2"/>
  <c r="J946" i="1"/>
  <c r="G700" i="1"/>
  <c r="J432" i="1"/>
  <c r="L338" i="1"/>
  <c r="G82" i="1"/>
  <c r="J813" i="1"/>
  <c r="J744" i="1"/>
  <c r="J661" i="1"/>
  <c r="J793" i="1"/>
  <c r="G294" i="1"/>
  <c r="J271" i="1"/>
  <c r="R281" i="2"/>
  <c r="L280" i="1"/>
  <c r="D280" i="1"/>
  <c r="J887" i="1"/>
  <c r="J768" i="1"/>
  <c r="J826" i="1"/>
  <c r="J848" i="1"/>
  <c r="G783" i="1"/>
  <c r="J961" i="1"/>
  <c r="R652" i="2"/>
  <c r="J758" i="1"/>
  <c r="L249" i="1"/>
  <c r="J408" i="1"/>
  <c r="B83" i="1"/>
  <c r="S84" i="2"/>
  <c r="G240" i="1"/>
  <c r="J188" i="1"/>
  <c r="R300" i="2"/>
  <c r="R424" i="2"/>
  <c r="J414" i="1"/>
  <c r="D22" i="1"/>
  <c r="J114" i="1"/>
  <c r="S142" i="2"/>
  <c r="J436" i="1"/>
  <c r="R266" i="2"/>
  <c r="D265" i="1"/>
  <c r="J449" i="1"/>
  <c r="D449" i="1"/>
  <c r="J216" i="1"/>
  <c r="G319" i="1"/>
  <c r="L253" i="1"/>
  <c r="D253" i="1"/>
  <c r="L2" i="1"/>
  <c r="S172" i="2"/>
  <c r="L80" i="1"/>
  <c r="B368" i="1"/>
  <c r="R104" i="2"/>
  <c r="R368" i="2"/>
  <c r="J456" i="1"/>
  <c r="B350" i="1"/>
  <c r="S218" i="2"/>
  <c r="L76" i="1"/>
  <c r="B274" i="1"/>
  <c r="D487" i="1"/>
  <c r="D171" i="1"/>
  <c r="D516" i="1"/>
  <c r="D346" i="1"/>
  <c r="D27" i="1"/>
  <c r="D426" i="1"/>
  <c r="D565" i="1"/>
  <c r="D435" i="1"/>
  <c r="D282" i="1"/>
  <c r="D256" i="1"/>
  <c r="I628" i="1"/>
  <c r="E628" i="1"/>
  <c r="H628" i="1"/>
  <c r="K156" i="1"/>
  <c r="K520" i="1"/>
  <c r="K504" i="1"/>
  <c r="S228" i="2"/>
  <c r="K377" i="1"/>
  <c r="K91" i="1"/>
  <c r="K513" i="1"/>
  <c r="K570" i="1"/>
  <c r="K236" i="1"/>
  <c r="K375" i="1"/>
  <c r="K492" i="1"/>
  <c r="K89" i="1"/>
  <c r="K223" i="1"/>
  <c r="K546" i="1"/>
  <c r="K473" i="1"/>
  <c r="K247" i="1"/>
  <c r="K303" i="1"/>
  <c r="K126" i="1"/>
  <c r="K386" i="1"/>
  <c r="K553" i="1"/>
  <c r="K86" i="1"/>
  <c r="K106" i="1"/>
  <c r="K530" i="1"/>
  <c r="K125" i="1"/>
  <c r="K119" i="1"/>
  <c r="K439" i="1"/>
  <c r="K589" i="1"/>
  <c r="S261" i="2"/>
  <c r="K159" i="1"/>
  <c r="K602" i="1"/>
  <c r="K470" i="1"/>
  <c r="K438" i="1"/>
  <c r="K551" i="1"/>
  <c r="K410" i="1"/>
  <c r="K3" i="1"/>
  <c r="S216" i="2"/>
  <c r="K104" i="1"/>
  <c r="K317" i="1"/>
  <c r="K615" i="1"/>
  <c r="K137" i="1"/>
  <c r="K115" i="1"/>
  <c r="K556" i="1"/>
  <c r="K380" i="1"/>
  <c r="K94" i="1"/>
  <c r="K598" i="1"/>
  <c r="K30" i="1"/>
  <c r="K287" i="1"/>
  <c r="K20" i="1"/>
  <c r="S273" i="2"/>
  <c r="K258" i="1"/>
  <c r="K48" i="1"/>
  <c r="K135" i="1"/>
  <c r="K203" i="1"/>
  <c r="S19" i="2"/>
  <c r="K64" i="1"/>
  <c r="K316" i="1"/>
  <c r="K183" i="1"/>
  <c r="K310" i="1"/>
  <c r="K348" i="1"/>
  <c r="K360" i="1"/>
  <c r="K446" i="1"/>
  <c r="K585" i="1"/>
  <c r="K501" i="1"/>
  <c r="K357" i="1"/>
  <c r="K583" i="1"/>
  <c r="K396" i="1"/>
  <c r="K429" i="1"/>
  <c r="K511" i="1"/>
  <c r="K568" i="1"/>
  <c r="K466" i="1"/>
  <c r="K537" i="1"/>
  <c r="K498" i="1"/>
  <c r="K567" i="1"/>
  <c r="K413" i="1"/>
  <c r="K145" i="1"/>
  <c r="K331" i="1"/>
  <c r="K113" i="1"/>
  <c r="K472" i="1"/>
  <c r="K452" i="1"/>
  <c r="K508" i="1"/>
  <c r="S460" i="2"/>
  <c r="K160" i="1"/>
  <c r="K565" i="1"/>
  <c r="K301" i="1"/>
  <c r="K633" i="1"/>
  <c r="K124" i="1"/>
  <c r="K564" i="1"/>
  <c r="K14" i="1"/>
  <c r="K33" i="1"/>
  <c r="K300" i="1"/>
  <c r="K450" i="1"/>
  <c r="K328" i="1"/>
  <c r="K123" i="1"/>
  <c r="K457" i="1"/>
  <c r="K415" i="1"/>
  <c r="K606" i="1"/>
  <c r="K563" i="1"/>
  <c r="K390" i="1"/>
  <c r="K484" i="1"/>
  <c r="K338" i="1"/>
  <c r="K280" i="1"/>
  <c r="K32" i="1"/>
  <c r="K299" i="1"/>
  <c r="K22" i="1"/>
  <c r="K253" i="1"/>
  <c r="K65" i="1"/>
  <c r="K67" i="1"/>
  <c r="K16" i="1"/>
  <c r="K195" i="1"/>
  <c r="K267" i="1"/>
  <c r="K255" i="1"/>
  <c r="H636" i="1"/>
  <c r="I636" i="1"/>
  <c r="C645" i="1"/>
  <c r="E645" i="1"/>
  <c r="K167" i="1"/>
  <c r="K92" i="1"/>
  <c r="K571" i="1"/>
  <c r="K405" i="1"/>
  <c r="K421" i="1"/>
  <c r="K344" i="1"/>
  <c r="K54" i="1"/>
  <c r="K419" i="1"/>
  <c r="K490" i="1"/>
  <c r="K200" i="1"/>
  <c r="K531" i="1"/>
  <c r="K544" i="1"/>
  <c r="K25" i="1"/>
  <c r="K220" i="1"/>
  <c r="K392" i="1"/>
  <c r="K385" i="1"/>
  <c r="K451" i="1"/>
  <c r="K269" i="1"/>
  <c r="K542" i="1"/>
  <c r="K42" i="1"/>
  <c r="K227" i="1"/>
  <c r="K406" i="1"/>
  <c r="K345" i="1"/>
  <c r="K235" i="1"/>
  <c r="K128" i="1"/>
  <c r="K491" i="1"/>
  <c r="K37" i="1"/>
  <c r="K27" i="1"/>
  <c r="S474" i="2"/>
  <c r="K427" i="1"/>
  <c r="S532" i="2"/>
  <c r="K120" i="1"/>
  <c r="K341" i="1"/>
  <c r="K144" i="1"/>
  <c r="K260" i="1"/>
  <c r="K463" i="1"/>
  <c r="K596" i="1"/>
  <c r="K57" i="1"/>
  <c r="S292" i="2"/>
  <c r="K272" i="1"/>
  <c r="S6" i="2"/>
  <c r="K312" i="1"/>
  <c r="K153" i="1"/>
  <c r="K152" i="1"/>
  <c r="K239" i="1"/>
  <c r="K502" i="1"/>
  <c r="K90" i="1"/>
  <c r="S29" i="2"/>
  <c r="K538" i="1"/>
  <c r="K99" i="1"/>
  <c r="K222" i="1"/>
  <c r="K73" i="1"/>
  <c r="K401" i="1"/>
  <c r="K285" i="1"/>
  <c r="S271" i="2"/>
  <c r="K284" i="1"/>
  <c r="K425" i="1"/>
  <c r="K575" i="1"/>
  <c r="K193" i="1"/>
  <c r="K197" i="1"/>
  <c r="K206" i="1"/>
  <c r="K158" i="1"/>
  <c r="K595" i="1"/>
  <c r="S254" i="2"/>
  <c r="K76" i="1"/>
  <c r="S296" i="2"/>
  <c r="C627" i="1"/>
  <c r="E627" i="1"/>
  <c r="H619" i="1"/>
  <c r="J520" i="1"/>
  <c r="S521" i="2"/>
  <c r="S519" i="2"/>
  <c r="J504" i="1"/>
  <c r="L181" i="1"/>
  <c r="D503" i="1"/>
  <c r="J347" i="1"/>
  <c r="F336" i="1"/>
  <c r="L226" i="1"/>
  <c r="J131" i="1"/>
  <c r="R132" i="2"/>
  <c r="S132" i="2" s="1"/>
  <c r="S92" i="2"/>
  <c r="L179" i="1"/>
  <c r="D335" i="1"/>
  <c r="J225" i="1"/>
  <c r="R226" i="2"/>
  <c r="S514" i="2"/>
  <c r="J584" i="1"/>
  <c r="R585" i="2"/>
  <c r="R571" i="2"/>
  <c r="J101" i="1"/>
  <c r="R102" i="2"/>
  <c r="S102" i="2" s="1"/>
  <c r="R431" i="2"/>
  <c r="S431" i="2" s="1"/>
  <c r="J236" i="1"/>
  <c r="R149" i="2"/>
  <c r="J375" i="1"/>
  <c r="R376" i="2"/>
  <c r="S540" i="2"/>
  <c r="J164" i="1"/>
  <c r="D421" i="1"/>
  <c r="R570" i="2"/>
  <c r="J492" i="1"/>
  <c r="S90" i="2"/>
  <c r="S236" i="2"/>
  <c r="L54" i="1"/>
  <c r="J223" i="1"/>
  <c r="S583" i="2"/>
  <c r="J546" i="1"/>
  <c r="L428" i="1"/>
  <c r="R235" i="2"/>
  <c r="R28" i="2"/>
  <c r="L53" i="1"/>
  <c r="L510" i="1"/>
  <c r="R122" i="2"/>
  <c r="S122" i="2" s="1"/>
  <c r="L473" i="1"/>
  <c r="J342" i="1"/>
  <c r="S343" i="2"/>
  <c r="R388" i="2"/>
  <c r="J247" i="1"/>
  <c r="D36" i="1"/>
  <c r="J303" i="1"/>
  <c r="S304" i="2"/>
  <c r="D26" i="1"/>
  <c r="L453" i="1"/>
  <c r="J354" i="1"/>
  <c r="R355" i="2"/>
  <c r="R222" i="2"/>
  <c r="D531" i="1"/>
  <c r="G531" i="1"/>
  <c r="J126" i="1"/>
  <c r="S127" i="2"/>
  <c r="L440" i="1"/>
  <c r="D440" i="1"/>
  <c r="L386" i="1"/>
  <c r="J553" i="1"/>
  <c r="D246" i="1"/>
  <c r="R73" i="2"/>
  <c r="R233" i="2"/>
  <c r="J199" i="1"/>
  <c r="S200" i="2"/>
  <c r="L330" i="1"/>
  <c r="D330" i="1"/>
  <c r="S354" i="2"/>
  <c r="J530" i="1"/>
  <c r="S531" i="2"/>
  <c r="J125" i="1"/>
  <c r="S527" i="2"/>
  <c r="J119" i="1"/>
  <c r="L392" i="1"/>
  <c r="L340" i="1"/>
  <c r="R97" i="2"/>
  <c r="J589" i="1"/>
  <c r="S590" i="2"/>
  <c r="L85" i="1"/>
  <c r="L143" i="1"/>
  <c r="L370" i="1"/>
  <c r="S464" i="2"/>
  <c r="D105" i="1"/>
  <c r="L534" i="1"/>
  <c r="G534" i="1"/>
  <c r="L111" i="1"/>
  <c r="R436" i="2"/>
  <c r="S436" i="2" s="1"/>
  <c r="J495" i="1"/>
  <c r="S496" i="2"/>
  <c r="S160" i="2"/>
  <c r="L118" i="1"/>
  <c r="D118" i="1"/>
  <c r="J602" i="1"/>
  <c r="R471" i="2"/>
  <c r="J381" i="1"/>
  <c r="S382" i="2"/>
  <c r="L438" i="1"/>
  <c r="J599" i="1"/>
  <c r="S600" i="2"/>
  <c r="J561" i="1"/>
  <c r="S562" i="2"/>
  <c r="D263" i="1"/>
  <c r="J410" i="1"/>
  <c r="J365" i="1"/>
  <c r="S366" i="2"/>
  <c r="L23" i="1"/>
  <c r="J3" i="1"/>
  <c r="L81" i="1"/>
  <c r="D215" i="1"/>
  <c r="L462" i="1"/>
  <c r="D462" i="1"/>
  <c r="F57" i="1"/>
  <c r="D104" i="1"/>
  <c r="L268" i="1"/>
  <c r="R318" i="2"/>
  <c r="J901" i="1"/>
  <c r="G814" i="1"/>
  <c r="J798" i="1"/>
  <c r="J878" i="1"/>
  <c r="G753" i="1"/>
  <c r="J844" i="1"/>
  <c r="R610" i="2"/>
  <c r="S610" i="2" s="1"/>
  <c r="L609" i="1"/>
  <c r="G533" i="1"/>
  <c r="D593" i="1"/>
  <c r="J653" i="1"/>
  <c r="G852" i="1"/>
  <c r="D611" i="1"/>
  <c r="J975" i="1"/>
  <c r="J615" i="1"/>
  <c r="S616" i="2"/>
  <c r="G714" i="1"/>
  <c r="J919" i="1"/>
  <c r="G800" i="1"/>
  <c r="G715" i="1"/>
  <c r="G751" i="1"/>
  <c r="J822" i="1"/>
  <c r="J137" i="1"/>
  <c r="D137" i="1"/>
  <c r="L398" i="1"/>
  <c r="L110" i="1"/>
  <c r="J191" i="1"/>
  <c r="J824" i="1"/>
  <c r="J788" i="1"/>
  <c r="J590" i="1"/>
  <c r="J806" i="1"/>
  <c r="G690" i="1"/>
  <c r="J109" i="1"/>
  <c r="R191" i="2"/>
  <c r="S191" i="2" s="1"/>
  <c r="R435" i="2"/>
  <c r="J924" i="1"/>
  <c r="J854" i="1"/>
  <c r="J754" i="1"/>
  <c r="R559" i="2"/>
  <c r="S559" i="2" s="1"/>
  <c r="J115" i="1"/>
  <c r="S9" i="2"/>
  <c r="L8" i="1"/>
  <c r="L291" i="1"/>
  <c r="D291" i="1"/>
  <c r="J959" i="1"/>
  <c r="J592" i="1"/>
  <c r="G592" i="1"/>
  <c r="J927" i="1"/>
  <c r="L541" i="1"/>
  <c r="D541" i="1"/>
  <c r="S592" i="2"/>
  <c r="D591" i="1"/>
  <c r="J773" i="1"/>
  <c r="G716" i="1"/>
  <c r="G686" i="1"/>
  <c r="J801" i="1"/>
  <c r="J890" i="1"/>
  <c r="J693" i="1"/>
  <c r="J997" i="1"/>
  <c r="J872" i="1"/>
  <c r="J725" i="1"/>
  <c r="L556" i="1"/>
  <c r="J692" i="1"/>
  <c r="G781" i="1"/>
  <c r="J713" i="1"/>
  <c r="G523" i="1"/>
  <c r="J523" i="1"/>
  <c r="R476" i="2"/>
  <c r="S476" i="2" s="1"/>
  <c r="G475" i="1"/>
  <c r="G257" i="1"/>
  <c r="J257" i="1"/>
  <c r="J896" i="1"/>
  <c r="J908" i="1"/>
  <c r="J719" i="1"/>
  <c r="J845" i="1"/>
  <c r="G723" i="1"/>
  <c r="L192" i="1"/>
  <c r="G277" i="1"/>
  <c r="J277" i="1"/>
  <c r="L482" i="1"/>
  <c r="S381" i="2"/>
  <c r="J486" i="1"/>
  <c r="S487" i="2"/>
  <c r="D437" i="1"/>
  <c r="J82" i="1"/>
  <c r="R279" i="2"/>
  <c r="S279" i="2" s="1"/>
  <c r="L383" i="1"/>
  <c r="G79" i="1"/>
  <c r="J79" i="1"/>
  <c r="L94" i="1"/>
  <c r="R14" i="2"/>
  <c r="J687" i="1"/>
  <c r="L598" i="1"/>
  <c r="J654" i="1"/>
  <c r="S551" i="2"/>
  <c r="L550" i="1"/>
  <c r="J856" i="1"/>
  <c r="G748" i="1"/>
  <c r="J614" i="1"/>
  <c r="L587" i="1"/>
  <c r="D587" i="1"/>
  <c r="J730" i="1"/>
  <c r="J909" i="1"/>
  <c r="L560" i="1"/>
  <c r="L320" i="1"/>
  <c r="J940" i="1"/>
  <c r="J594" i="1"/>
  <c r="G674" i="1"/>
  <c r="J740" i="1"/>
  <c r="G808" i="1"/>
  <c r="J652" i="1"/>
  <c r="J876" i="1"/>
  <c r="J777" i="1"/>
  <c r="J816" i="1"/>
  <c r="G17" i="1"/>
  <c r="L262" i="1"/>
  <c r="D262" i="1"/>
  <c r="R410" i="2"/>
  <c r="J298" i="1"/>
  <c r="L243" i="1"/>
  <c r="L69" i="1"/>
  <c r="J287" i="1"/>
  <c r="R365" i="2"/>
  <c r="D364" i="1"/>
  <c r="L209" i="1"/>
  <c r="J20" i="1"/>
  <c r="R230" i="2"/>
  <c r="D229" i="1"/>
  <c r="G19" i="1"/>
  <c r="J474" i="1"/>
  <c r="J292" i="1"/>
  <c r="J258" i="1"/>
  <c r="D258" i="1"/>
  <c r="J326" i="1"/>
  <c r="R49" i="2"/>
  <c r="J505" i="1"/>
  <c r="L5" i="1"/>
  <c r="L256" i="1"/>
  <c r="G397" i="1"/>
  <c r="L133" i="1"/>
  <c r="D133" i="1"/>
  <c r="S462" i="2"/>
  <c r="L135" i="1"/>
  <c r="L276" i="1"/>
  <c r="L327" i="1"/>
  <c r="J275" i="1"/>
  <c r="G75" i="1"/>
  <c r="J203" i="1"/>
  <c r="S204" i="2"/>
  <c r="G456" i="1"/>
  <c r="J4" i="1"/>
  <c r="G93" i="1"/>
  <c r="L64" i="1"/>
  <c r="D64" i="1"/>
  <c r="G431" i="1"/>
  <c r="J316" i="1"/>
  <c r="G156" i="1"/>
  <c r="D155" i="1"/>
  <c r="J185" i="1"/>
  <c r="R186" i="2"/>
  <c r="R520" i="2"/>
  <c r="S313" i="2"/>
  <c r="R155" i="2"/>
  <c r="S185" i="2"/>
  <c r="L184" i="1"/>
  <c r="L311" i="1"/>
  <c r="D311" i="1"/>
  <c r="R154" i="2"/>
  <c r="L183" i="1"/>
  <c r="R518" i="2"/>
  <c r="L169" i="1"/>
  <c r="L310" i="1"/>
  <c r="R153" i="2"/>
  <c r="S183" i="2"/>
  <c r="L516" i="1"/>
  <c r="L447" i="1"/>
  <c r="L348" i="1"/>
  <c r="D348" i="1"/>
  <c r="S240" i="2"/>
  <c r="L378" i="1"/>
  <c r="J360" i="1"/>
  <c r="R361" i="2"/>
  <c r="S361" i="2" s="1"/>
  <c r="S516" i="2"/>
  <c r="G167" i="1"/>
  <c r="J446" i="1"/>
  <c r="S309" i="2"/>
  <c r="J180" i="1"/>
  <c r="R181" i="2"/>
  <c r="R503" i="2"/>
  <c r="L585" i="1"/>
  <c r="L166" i="1"/>
  <c r="D445" i="1"/>
  <c r="L307" i="1"/>
  <c r="R238" i="2"/>
  <c r="D237" i="1"/>
  <c r="L149" i="1"/>
  <c r="L376" i="1"/>
  <c r="L130" i="1"/>
  <c r="J501" i="1"/>
  <c r="S502" i="2"/>
  <c r="S166" i="2"/>
  <c r="J548" i="1"/>
  <c r="S91" i="2"/>
  <c r="L357" i="1"/>
  <c r="R225" i="2"/>
  <c r="R130" i="2"/>
  <c r="L129" i="1"/>
  <c r="J583" i="1"/>
  <c r="S584" i="2"/>
  <c r="L547" i="1"/>
  <c r="R397" i="2"/>
  <c r="S397" i="2" s="1"/>
  <c r="D443" i="1"/>
  <c r="L100" i="1"/>
  <c r="L429" i="1"/>
  <c r="J333" i="1"/>
  <c r="S357" i="2"/>
  <c r="S539" i="2"/>
  <c r="R512" i="2"/>
  <c r="J499" i="1"/>
  <c r="D499" i="1"/>
  <c r="L163" i="1"/>
  <c r="D163" i="1"/>
  <c r="L568" i="1"/>
  <c r="S47" i="2"/>
  <c r="S100" i="2"/>
  <c r="R326" i="2"/>
  <c r="S326" i="2" s="1"/>
  <c r="L304" i="1"/>
  <c r="R177" i="2"/>
  <c r="L201" i="1"/>
  <c r="G373" i="1"/>
  <c r="S467" i="2"/>
  <c r="J332" i="1"/>
  <c r="R333" i="2"/>
  <c r="R223" i="2"/>
  <c r="L537" i="1"/>
  <c r="L402" i="1"/>
  <c r="D402" i="1"/>
  <c r="S499" i="2"/>
  <c r="S582" i="2"/>
  <c r="L581" i="1"/>
  <c r="J545" i="1"/>
  <c r="S546" i="2"/>
  <c r="L567" i="1"/>
  <c r="L554" i="1"/>
  <c r="R74" i="2"/>
  <c r="R234" i="2"/>
  <c r="J145" i="1"/>
  <c r="D52" i="1"/>
  <c r="J175" i="1"/>
  <c r="S466" i="2"/>
  <c r="J331" i="1"/>
  <c r="L536" i="1"/>
  <c r="R402" i="2"/>
  <c r="L113" i="1"/>
  <c r="S581" i="2"/>
  <c r="R286" i="2"/>
  <c r="S286" i="2" s="1"/>
  <c r="L418" i="1"/>
  <c r="R473" i="2"/>
  <c r="L44" i="1"/>
  <c r="D44" i="1"/>
  <c r="D393" i="1"/>
  <c r="L35" i="1"/>
  <c r="D35" i="1"/>
  <c r="L426" i="1"/>
  <c r="J452" i="1"/>
  <c r="S52" i="2"/>
  <c r="S175" i="2"/>
  <c r="L270" i="1"/>
  <c r="L634" i="1"/>
  <c r="D634" i="1"/>
  <c r="S536" i="2"/>
  <c r="L535" i="1"/>
  <c r="J508" i="1"/>
  <c r="J112" i="1"/>
  <c r="R113" i="2"/>
  <c r="J160" i="1"/>
  <c r="R161" i="2"/>
  <c r="S285" i="2"/>
  <c r="L417" i="1"/>
  <c r="J565" i="1"/>
  <c r="S566" i="2"/>
  <c r="L43" i="1"/>
  <c r="S480" i="2"/>
  <c r="L322" i="1"/>
  <c r="R412" i="2"/>
  <c r="R246" i="2"/>
  <c r="L245" i="1"/>
  <c r="D34" i="1"/>
  <c r="J301" i="1"/>
  <c r="R302" i="2"/>
  <c r="R426" i="2"/>
  <c r="D231" i="1"/>
  <c r="L50" i="1"/>
  <c r="D219" i="1"/>
  <c r="J318" i="1"/>
  <c r="R634" i="2"/>
  <c r="L529" i="1"/>
  <c r="S617" i="2"/>
  <c r="R576" i="2"/>
  <c r="S576" i="2" s="1"/>
  <c r="S139" i="2"/>
  <c r="R400" i="2"/>
  <c r="L399" i="1"/>
  <c r="L124" i="1"/>
  <c r="D124" i="1"/>
  <c r="D525" i="1"/>
  <c r="J283" i="1"/>
  <c r="R284" i="2"/>
  <c r="R565" i="2"/>
  <c r="S392" i="2"/>
  <c r="R479" i="2"/>
  <c r="L478" i="1"/>
  <c r="R194" i="2"/>
  <c r="S194" i="2" s="1"/>
  <c r="F193" i="1"/>
  <c r="S340" i="2"/>
  <c r="L384" i="1"/>
  <c r="D384" i="1"/>
  <c r="D95" i="1"/>
  <c r="J14" i="1"/>
  <c r="D14" i="1"/>
  <c r="L588" i="1"/>
  <c r="D588" i="1"/>
  <c r="D244" i="1"/>
  <c r="J33" i="1"/>
  <c r="R34" i="2"/>
  <c r="R85" i="2"/>
  <c r="J300" i="1"/>
  <c r="R301" i="2"/>
  <c r="R231" i="2"/>
  <c r="J142" i="1"/>
  <c r="D142" i="1"/>
  <c r="S260" i="2"/>
  <c r="J450" i="1"/>
  <c r="R451" i="2"/>
  <c r="L172" i="1"/>
  <c r="S198" i="2"/>
  <c r="R370" i="2"/>
  <c r="R329" i="2"/>
  <c r="S352" i="2"/>
  <c r="L351" i="1"/>
  <c r="R207" i="2"/>
  <c r="J968" i="1"/>
  <c r="J904" i="1"/>
  <c r="J888" i="1"/>
  <c r="J712" i="1"/>
  <c r="J711" i="1"/>
  <c r="G559" i="1"/>
  <c r="J757" i="1"/>
  <c r="J957" i="1"/>
  <c r="J650" i="1"/>
  <c r="S534" i="2"/>
  <c r="D533" i="1"/>
  <c r="J573" i="1"/>
  <c r="L528" i="1"/>
  <c r="J796" i="1"/>
  <c r="J981" i="1"/>
  <c r="S575" i="2"/>
  <c r="G815" i="1"/>
  <c r="J706" i="1"/>
  <c r="J949" i="1"/>
  <c r="J679" i="1"/>
  <c r="G590" i="1"/>
  <c r="J956" i="1"/>
  <c r="G729" i="1"/>
  <c r="R525" i="2"/>
  <c r="D524" i="1"/>
  <c r="R212" i="2"/>
  <c r="S212" i="2" s="1"/>
  <c r="G315" i="1"/>
  <c r="J102" i="1"/>
  <c r="J457" i="1"/>
  <c r="R458" i="2"/>
  <c r="G10" i="1"/>
  <c r="R495" i="2"/>
  <c r="D494" i="1"/>
  <c r="G204" i="1"/>
  <c r="J953" i="1"/>
  <c r="J1000" i="1"/>
  <c r="D621" i="1"/>
  <c r="J689" i="1"/>
  <c r="J969" i="1"/>
  <c r="G605" i="1"/>
  <c r="J950" i="1"/>
  <c r="S578" i="2"/>
  <c r="J834" i="1"/>
  <c r="S159" i="2"/>
  <c r="R118" i="2"/>
  <c r="J415" i="1"/>
  <c r="R416" i="2"/>
  <c r="J606" i="1"/>
  <c r="D606" i="1"/>
  <c r="L601" i="1"/>
  <c r="J675" i="1"/>
  <c r="J996" i="1"/>
  <c r="J641" i="1"/>
  <c r="R642" i="2"/>
  <c r="S642" i="2" s="1"/>
  <c r="G586" i="1"/>
  <c r="J797" i="1"/>
  <c r="G811" i="1"/>
  <c r="J934" i="1"/>
  <c r="J840" i="1"/>
  <c r="G775" i="1"/>
  <c r="J859" i="1"/>
  <c r="J779" i="1"/>
  <c r="S596" i="2"/>
  <c r="G873" i="1"/>
  <c r="J563" i="1"/>
  <c r="R564" i="2"/>
  <c r="L522" i="1"/>
  <c r="J699" i="1"/>
  <c r="J819" i="1"/>
  <c r="J882" i="1"/>
  <c r="J655" i="1"/>
  <c r="G63" i="1"/>
  <c r="R470" i="2"/>
  <c r="L469" i="1"/>
  <c r="G189" i="1"/>
  <c r="L41" i="1"/>
  <c r="L390" i="1"/>
  <c r="J477" i="1"/>
  <c r="J937" i="1"/>
  <c r="J802" i="1"/>
  <c r="J936" i="1"/>
  <c r="L625" i="1"/>
  <c r="D625" i="1"/>
  <c r="J597" i="1"/>
  <c r="G597" i="1"/>
  <c r="J879" i="1"/>
  <c r="J484" i="1"/>
  <c r="D484" i="1"/>
  <c r="J47" i="1"/>
  <c r="S433" i="2"/>
  <c r="R339" i="2"/>
  <c r="J297" i="1"/>
  <c r="D297" i="1"/>
  <c r="G668" i="1"/>
  <c r="J994" i="1"/>
  <c r="G763" i="1"/>
  <c r="J970" i="1"/>
  <c r="J31" i="1"/>
  <c r="J280" i="1"/>
  <c r="J952" i="1"/>
  <c r="G710" i="1"/>
  <c r="J933" i="1"/>
  <c r="G652" i="1"/>
  <c r="J671" i="1"/>
  <c r="G678" i="1"/>
  <c r="G777" i="1"/>
  <c r="L651" i="1"/>
  <c r="J828" i="1"/>
  <c r="J249" i="1"/>
  <c r="S250" i="2"/>
  <c r="J964" i="1"/>
  <c r="R33" i="2"/>
  <c r="L83" i="1"/>
  <c r="D83" i="1"/>
  <c r="J289" i="1"/>
  <c r="D289" i="1"/>
  <c r="J208" i="1"/>
  <c r="J19" i="1"/>
  <c r="R23" i="2"/>
  <c r="J40" i="1"/>
  <c r="J265" i="1"/>
  <c r="S450" i="2"/>
  <c r="G361" i="1"/>
  <c r="J361" i="1"/>
  <c r="R3" i="2"/>
  <c r="L171" i="1"/>
  <c r="G266" i="1"/>
  <c r="G134" i="1"/>
  <c r="J80" i="1"/>
  <c r="R81" i="2"/>
  <c r="S197" i="2"/>
  <c r="L368" i="1"/>
  <c r="J65" i="1"/>
  <c r="J214" i="1"/>
  <c r="J67" i="1"/>
  <c r="J483" i="1"/>
  <c r="L56" i="1"/>
  <c r="D56" i="1"/>
  <c r="R17" i="2"/>
  <c r="S17" i="2" s="1"/>
  <c r="J293" i="1"/>
  <c r="J195" i="1"/>
  <c r="L103" i="1"/>
  <c r="L367" i="1"/>
  <c r="J29" i="1"/>
  <c r="R242" i="2"/>
  <c r="S242" i="2" s="1"/>
  <c r="L350" i="1"/>
  <c r="L217" i="1"/>
  <c r="L274" i="1"/>
  <c r="J267" i="1"/>
  <c r="S268" i="2"/>
  <c r="G21" i="1"/>
  <c r="B251" i="1"/>
  <c r="L255" i="1"/>
  <c r="B205" i="1"/>
  <c r="R206" i="2"/>
  <c r="S214" i="2"/>
  <c r="D226" i="1"/>
  <c r="D473" i="1"/>
  <c r="D534" i="1"/>
  <c r="D613" i="1"/>
  <c r="D350" i="1"/>
  <c r="D347" i="1"/>
  <c r="D585" i="1"/>
  <c r="D453" i="1"/>
  <c r="D417" i="1"/>
  <c r="D49" i="1"/>
  <c r="D461" i="1"/>
  <c r="L314" i="1"/>
  <c r="D314" i="1"/>
  <c r="R169" i="2"/>
  <c r="L151" i="1"/>
  <c r="D151" i="1"/>
  <c r="R168" i="2"/>
  <c r="J572" i="1"/>
  <c r="S573" i="2"/>
  <c r="S93" i="2"/>
  <c r="S239" i="2"/>
  <c r="D359" i="1"/>
  <c r="R515" i="2"/>
  <c r="S407" i="2"/>
  <c r="J571" i="1"/>
  <c r="R347" i="2"/>
  <c r="R359" i="2"/>
  <c r="J405" i="1"/>
  <c r="R406" i="2"/>
  <c r="D444" i="1"/>
  <c r="S346" i="2"/>
  <c r="L39" i="1"/>
  <c r="L430" i="1"/>
  <c r="L236" i="1"/>
  <c r="D236" i="1"/>
  <c r="J539" i="1"/>
  <c r="D500" i="1"/>
  <c r="J421" i="1"/>
  <c r="J344" i="1"/>
  <c r="J54" i="1"/>
  <c r="D403" i="1"/>
  <c r="S129" i="2"/>
  <c r="L420" i="1"/>
  <c r="L546" i="1"/>
  <c r="D546" i="1"/>
  <c r="R396" i="2"/>
  <c r="S492" i="2"/>
  <c r="R344" i="2"/>
  <c r="L388" i="1"/>
  <c r="R75" i="2"/>
  <c r="S75" i="2" s="1"/>
  <c r="S38" i="2"/>
  <c r="S89" i="2"/>
  <c r="L234" i="1"/>
  <c r="D234" i="1"/>
  <c r="J419" i="1"/>
  <c r="R420" i="2"/>
  <c r="R395" i="2"/>
  <c r="J490" i="1"/>
  <c r="S442" i="2"/>
  <c r="J98" i="1"/>
  <c r="D324" i="1"/>
  <c r="L87" i="1"/>
  <c r="R428" i="2"/>
  <c r="J200" i="1"/>
  <c r="R108" i="2"/>
  <c r="J531" i="1"/>
  <c r="D509" i="1"/>
  <c r="J497" i="1"/>
  <c r="R498" i="2"/>
  <c r="R162" i="2"/>
  <c r="S121" i="2"/>
  <c r="R567" i="2"/>
  <c r="L489" i="1"/>
  <c r="R342" i="2"/>
  <c r="S98" i="2"/>
  <c r="S324" i="2"/>
  <c r="L412" i="1"/>
  <c r="R26" i="2"/>
  <c r="S145" i="2"/>
  <c r="J371" i="1"/>
  <c r="S372" i="2"/>
  <c r="S465" i="2"/>
  <c r="L62" i="1"/>
  <c r="R221" i="2"/>
  <c r="J139" i="1"/>
  <c r="S140" i="2"/>
  <c r="L496" i="1"/>
  <c r="D119" i="1"/>
  <c r="J392" i="1"/>
  <c r="J385" i="1"/>
  <c r="S386" i="2"/>
  <c r="D71" i="1"/>
  <c r="J24" i="1"/>
  <c r="J451" i="1"/>
  <c r="S452" i="2"/>
  <c r="R199" i="2"/>
  <c r="L329" i="1"/>
  <c r="R353" i="2"/>
  <c r="L352" i="1"/>
  <c r="S208" i="2"/>
  <c r="J269" i="1"/>
  <c r="S270" i="2"/>
  <c r="R535" i="2"/>
  <c r="D507" i="1"/>
  <c r="S112" i="2"/>
  <c r="L458" i="1"/>
  <c r="L578" i="1"/>
  <c r="D9" i="1"/>
  <c r="J416" i="1"/>
  <c r="S543" i="2"/>
  <c r="J42" i="1"/>
  <c r="S43" i="2"/>
  <c r="S315" i="2"/>
  <c r="L156" i="1"/>
  <c r="B186" i="1"/>
  <c r="B313" i="1"/>
  <c r="S314" i="2"/>
  <c r="D518" i="1"/>
  <c r="R505" i="2"/>
  <c r="S505" i="2" s="1"/>
  <c r="L504" i="1"/>
  <c r="D168" i="1"/>
  <c r="R152" i="2"/>
  <c r="B181" i="1"/>
  <c r="R182" i="2"/>
  <c r="L227" i="1"/>
  <c r="S408" i="2"/>
  <c r="B503" i="1"/>
  <c r="S504" i="2"/>
  <c r="L572" i="1"/>
  <c r="R348" i="2"/>
  <c r="L238" i="1"/>
  <c r="R151" i="2"/>
  <c r="R378" i="2"/>
  <c r="L377" i="1"/>
  <c r="B359" i="1"/>
  <c r="S360" i="2"/>
  <c r="S227" i="2"/>
  <c r="L514" i="1"/>
  <c r="L406" i="1"/>
  <c r="D406" i="1"/>
  <c r="R572" i="2"/>
  <c r="J346" i="1"/>
  <c r="D91" i="1"/>
  <c r="B179" i="1"/>
  <c r="R180" i="2"/>
  <c r="G376" i="1"/>
  <c r="R336" i="2"/>
  <c r="L358" i="1"/>
  <c r="D358" i="1"/>
  <c r="L513" i="1"/>
  <c r="L405" i="1"/>
  <c r="L570" i="1"/>
  <c r="B444" i="1"/>
  <c r="S445" i="2"/>
  <c r="L345" i="1"/>
  <c r="L101" i="1"/>
  <c r="D101" i="1"/>
  <c r="R40" i="2"/>
  <c r="S40" i="2" s="1"/>
  <c r="B306" i="1"/>
  <c r="R307" i="2"/>
  <c r="S237" i="2"/>
  <c r="L148" i="1"/>
  <c r="S179" i="2"/>
  <c r="L375" i="1"/>
  <c r="L539" i="1"/>
  <c r="D539" i="1"/>
  <c r="S513" i="2"/>
  <c r="R501" i="2"/>
  <c r="R165" i="2"/>
  <c r="L164" i="1"/>
  <c r="D164" i="1"/>
  <c r="R345" i="2"/>
  <c r="L344" i="1"/>
  <c r="D344" i="1"/>
  <c r="S39" i="2"/>
  <c r="L38" i="1"/>
  <c r="L89" i="1"/>
  <c r="J235" i="1"/>
  <c r="L235" i="1"/>
  <c r="J455" i="1"/>
  <c r="R55" i="2"/>
  <c r="S55" i="2" s="1"/>
  <c r="S178" i="2"/>
  <c r="B374" i="1"/>
  <c r="R375" i="2"/>
  <c r="R468" i="2"/>
  <c r="S468" i="2" s="1"/>
  <c r="R224" i="2"/>
  <c r="L223" i="1"/>
  <c r="D223" i="1"/>
  <c r="G538" i="1"/>
  <c r="S404" i="2"/>
  <c r="J128" i="1"/>
  <c r="D582" i="1"/>
  <c r="B420" i="1"/>
  <c r="S421" i="2"/>
  <c r="S547" i="2"/>
  <c r="L395" i="1"/>
  <c r="L491" i="1"/>
  <c r="S443" i="2"/>
  <c r="B343" i="1"/>
  <c r="B74" i="1"/>
  <c r="L37" i="1"/>
  <c r="D37" i="1"/>
  <c r="L88" i="1"/>
  <c r="R429" i="2"/>
  <c r="B234" i="1"/>
  <c r="L27" i="1"/>
  <c r="B454" i="1"/>
  <c r="R455" i="2"/>
  <c r="S54" i="2"/>
  <c r="R109" i="2"/>
  <c r="S109" i="2" s="1"/>
  <c r="L108" i="1"/>
  <c r="S356" i="2"/>
  <c r="L355" i="1"/>
  <c r="B510" i="1"/>
  <c r="R511" i="2"/>
  <c r="L121" i="1"/>
  <c r="D419" i="1"/>
  <c r="R491" i="2"/>
  <c r="L342" i="1"/>
  <c r="L387" i="1"/>
  <c r="D387" i="1"/>
  <c r="R99" i="2"/>
  <c r="S325" i="2"/>
  <c r="L247" i="1"/>
  <c r="B36" i="1"/>
  <c r="S37" i="2"/>
  <c r="R88" i="2"/>
  <c r="L303" i="1"/>
  <c r="D303" i="1"/>
  <c r="L427" i="1"/>
  <c r="B26" i="1"/>
  <c r="S27" i="2"/>
  <c r="R454" i="2"/>
  <c r="R201" i="2"/>
  <c r="L200" i="1"/>
  <c r="L354" i="1"/>
  <c r="D221" i="1"/>
  <c r="R510" i="2"/>
  <c r="L126" i="1"/>
  <c r="D126" i="1"/>
  <c r="D497" i="1"/>
  <c r="J161" i="1"/>
  <c r="D161" i="1"/>
  <c r="J120" i="1"/>
  <c r="L120" i="1"/>
  <c r="R545" i="2"/>
  <c r="L544" i="1"/>
  <c r="J566" i="1"/>
  <c r="D566" i="1"/>
  <c r="R481" i="2"/>
  <c r="S481" i="2" s="1"/>
  <c r="L480" i="1"/>
  <c r="S490" i="2"/>
  <c r="B440" i="1"/>
  <c r="R441" i="2"/>
  <c r="L341" i="1"/>
  <c r="S387" i="2"/>
  <c r="L97" i="1"/>
  <c r="D97" i="1"/>
  <c r="S554" i="2"/>
  <c r="D553" i="1"/>
  <c r="L323" i="1"/>
  <c r="R413" i="2"/>
  <c r="S247" i="2"/>
  <c r="F72" i="1"/>
  <c r="B72" i="1"/>
  <c r="R87" i="2"/>
  <c r="L86" i="1"/>
  <c r="J232" i="1"/>
  <c r="D25" i="1"/>
  <c r="J144" i="1"/>
  <c r="D199" i="1"/>
  <c r="L371" i="1"/>
  <c r="F371" i="1"/>
  <c r="J464" i="1"/>
  <c r="D464" i="1"/>
  <c r="R107" i="2"/>
  <c r="B330" i="1"/>
  <c r="R331" i="2"/>
  <c r="D353" i="1"/>
  <c r="B62" i="1"/>
  <c r="R63" i="2"/>
  <c r="S63" i="2" s="1"/>
  <c r="D220" i="1"/>
  <c r="G535" i="1"/>
  <c r="L530" i="1"/>
  <c r="R401" i="2"/>
  <c r="R126" i="2"/>
  <c r="D526" i="1"/>
  <c r="B496" i="1"/>
  <c r="S497" i="2"/>
  <c r="S120" i="2"/>
  <c r="R544" i="2"/>
  <c r="D543" i="1"/>
  <c r="R393" i="2"/>
  <c r="S440" i="2"/>
  <c r="L439" i="1"/>
  <c r="R341" i="2"/>
  <c r="L385" i="1"/>
  <c r="L96" i="1"/>
  <c r="S553" i="2"/>
  <c r="D589" i="1"/>
  <c r="S72" i="2"/>
  <c r="R86" i="2"/>
  <c r="R25" i="2"/>
  <c r="L24" i="1"/>
  <c r="R144" i="2"/>
  <c r="J260" i="1"/>
  <c r="D260" i="1"/>
  <c r="L451" i="1"/>
  <c r="B173" i="1"/>
  <c r="S174" i="2"/>
  <c r="L198" i="1"/>
  <c r="R371" i="2"/>
  <c r="L463" i="1"/>
  <c r="R106" i="2"/>
  <c r="B329" i="1"/>
  <c r="R330" i="2"/>
  <c r="B61" i="1"/>
  <c r="S62" i="2"/>
  <c r="D207" i="1"/>
  <c r="L269" i="1"/>
  <c r="B507" i="1"/>
  <c r="S508" i="2"/>
  <c r="J435" i="1"/>
  <c r="R459" i="2"/>
  <c r="L495" i="1"/>
  <c r="R579" i="2"/>
  <c r="L159" i="1"/>
  <c r="D159" i="1"/>
  <c r="S10" i="2"/>
  <c r="B118" i="1"/>
  <c r="S119" i="2"/>
  <c r="S417" i="2"/>
  <c r="R608" i="2"/>
  <c r="S608" i="2" s="1"/>
  <c r="L607" i="1"/>
  <c r="D602" i="1"/>
  <c r="L542" i="1"/>
  <c r="D596" i="1"/>
  <c r="D470" i="1"/>
  <c r="L42" i="1"/>
  <c r="B487" i="1"/>
  <c r="S488" i="2"/>
  <c r="R439" i="2"/>
  <c r="D599" i="1"/>
  <c r="S552" i="2"/>
  <c r="L551" i="1"/>
  <c r="S264" i="2"/>
  <c r="R411" i="2"/>
  <c r="L365" i="1"/>
  <c r="R425" i="2"/>
  <c r="B23" i="1"/>
  <c r="S24" i="2"/>
  <c r="B49" i="1"/>
  <c r="R50" i="2"/>
  <c r="S82" i="2"/>
  <c r="B462" i="1"/>
  <c r="S463" i="2"/>
  <c r="L57" i="1"/>
  <c r="S105" i="2"/>
  <c r="R219" i="2"/>
  <c r="L218" i="1"/>
  <c r="B268" i="1"/>
  <c r="S269" i="2"/>
  <c r="J903" i="1"/>
  <c r="J812" i="1"/>
  <c r="J883" i="1"/>
  <c r="J727" i="1"/>
  <c r="J851" i="1"/>
  <c r="J967" i="1"/>
  <c r="G573" i="1"/>
  <c r="S594" i="2"/>
  <c r="J951" i="1"/>
  <c r="J852" i="1"/>
  <c r="R612" i="2"/>
  <c r="S612" i="2" s="1"/>
  <c r="J941" i="1"/>
  <c r="S507" i="2"/>
  <c r="L506" i="1"/>
  <c r="D506" i="1"/>
  <c r="L615" i="1"/>
  <c r="F615" i="1"/>
  <c r="J742" i="1"/>
  <c r="J948" i="1"/>
  <c r="G187" i="1"/>
  <c r="R138" i="2"/>
  <c r="B398" i="1"/>
  <c r="S399" i="2"/>
  <c r="B110" i="1"/>
  <c r="S111" i="2"/>
  <c r="G379" i="1"/>
  <c r="G731" i="1"/>
  <c r="J684" i="1"/>
  <c r="J988" i="1"/>
  <c r="J911" i="1"/>
  <c r="G842" i="1"/>
  <c r="J830" i="1"/>
  <c r="G792" i="1"/>
  <c r="J833" i="1"/>
  <c r="J690" i="1"/>
  <c r="J729" i="1"/>
  <c r="J468" i="1"/>
  <c r="G468" i="1"/>
  <c r="J212" i="1"/>
  <c r="J242" i="1"/>
  <c r="G102" i="1"/>
  <c r="L434" i="1"/>
  <c r="J10" i="1"/>
  <c r="S79" i="2"/>
  <c r="L78" i="1"/>
  <c r="D78" i="1"/>
  <c r="J738" i="1"/>
  <c r="J935" i="1"/>
  <c r="J558" i="1"/>
  <c r="D558" i="1"/>
  <c r="L115" i="1"/>
  <c r="B362" i="1"/>
  <c r="R363" i="2"/>
  <c r="S363" i="2" s="1"/>
  <c r="B291" i="1"/>
  <c r="J874" i="1"/>
  <c r="J749" i="1"/>
  <c r="J586" i="1"/>
  <c r="J992" i="1"/>
  <c r="B541" i="1"/>
  <c r="R542" i="2"/>
  <c r="B591" i="1"/>
  <c r="J965" i="1"/>
  <c r="J885" i="1"/>
  <c r="G779" i="1"/>
  <c r="G760" i="1"/>
  <c r="J873" i="1"/>
  <c r="J728" i="1"/>
  <c r="J938" i="1"/>
  <c r="S557" i="2"/>
  <c r="L475" i="1"/>
  <c r="J755" i="1"/>
  <c r="J838" i="1"/>
  <c r="G722" i="1"/>
  <c r="J698" i="1"/>
  <c r="J662" i="1"/>
  <c r="G720" i="1"/>
  <c r="J871" i="1"/>
  <c r="J765" i="1"/>
  <c r="J562" i="1"/>
  <c r="J985" i="1"/>
  <c r="B192" i="1"/>
  <c r="S193" i="2"/>
  <c r="S8" i="2"/>
  <c r="R483" i="2"/>
  <c r="S483" i="2" s="1"/>
  <c r="L380" i="1"/>
  <c r="D380" i="1"/>
  <c r="D486" i="1"/>
  <c r="J448" i="1"/>
  <c r="S438" i="2"/>
  <c r="L278" i="1"/>
  <c r="B383" i="1"/>
  <c r="S384" i="2"/>
  <c r="S95" i="2"/>
  <c r="L13" i="1"/>
  <c r="S599" i="2"/>
  <c r="J763" i="1"/>
  <c r="J766" i="1"/>
  <c r="J787" i="1"/>
  <c r="S588" i="2"/>
  <c r="G764" i="1"/>
  <c r="G694" i="1"/>
  <c r="J667" i="1"/>
  <c r="S561" i="2"/>
  <c r="J261" i="1"/>
  <c r="R321" i="2"/>
  <c r="J77" i="1"/>
  <c r="G194" i="1"/>
  <c r="J710" i="1"/>
  <c r="G768" i="1"/>
  <c r="G826" i="1"/>
  <c r="J899" i="1"/>
  <c r="J783" i="1"/>
  <c r="J691" i="1"/>
  <c r="J855" i="1"/>
  <c r="J794" i="1"/>
  <c r="J642" i="1"/>
  <c r="B262" i="1"/>
  <c r="S263" i="2"/>
  <c r="B243" i="1"/>
  <c r="R244" i="2"/>
  <c r="D30" i="1"/>
  <c r="B69" i="1"/>
  <c r="R70" i="2"/>
  <c r="D287" i="1"/>
  <c r="B364" i="1"/>
  <c r="R210" i="2"/>
  <c r="S210" i="2" s="1"/>
  <c r="R21" i="2"/>
  <c r="S21" i="2" s="1"/>
  <c r="L20" i="1"/>
  <c r="B229" i="1"/>
  <c r="L272" i="1"/>
  <c r="G366" i="1"/>
  <c r="G292" i="1"/>
  <c r="G290" i="1"/>
  <c r="S259" i="2"/>
  <c r="J319" i="1"/>
  <c r="D48" i="1"/>
  <c r="J266" i="1"/>
  <c r="S257" i="2"/>
  <c r="J898" i="1"/>
  <c r="R134" i="2"/>
  <c r="S134" i="2" s="1"/>
  <c r="B461" i="1"/>
  <c r="R136" i="2"/>
  <c r="S136" i="2" s="1"/>
  <c r="G281" i="1"/>
  <c r="B327" i="1"/>
  <c r="S328" i="2"/>
  <c r="R12" i="2"/>
  <c r="S12" i="2" s="1"/>
  <c r="J382" i="1"/>
  <c r="J75" i="1"/>
  <c r="D203" i="1"/>
  <c r="L18" i="1"/>
  <c r="D18" i="1"/>
  <c r="B59" i="1"/>
  <c r="S60" i="2"/>
  <c r="S65" i="2"/>
  <c r="G15" i="1"/>
  <c r="R317" i="2"/>
  <c r="B155" i="1"/>
  <c r="S156" i="2"/>
  <c r="D185" i="1"/>
  <c r="J519" i="1"/>
  <c r="D519" i="1"/>
  <c r="J312" i="1"/>
  <c r="L154" i="1"/>
  <c r="D154" i="1"/>
  <c r="B311" i="1"/>
  <c r="S312" i="2"/>
  <c r="L153" i="1"/>
  <c r="D153" i="1"/>
  <c r="R184" i="2"/>
  <c r="B169" i="1"/>
  <c r="S311" i="2"/>
  <c r="L152" i="1"/>
  <c r="D152" i="1"/>
  <c r="L182" i="1"/>
  <c r="R517" i="2"/>
  <c r="B447" i="1"/>
  <c r="S448" i="2"/>
  <c r="S349" i="2"/>
  <c r="S310" i="2"/>
  <c r="J239" i="1"/>
  <c r="D239" i="1"/>
  <c r="B378" i="1"/>
  <c r="D360" i="1"/>
  <c r="D515" i="1"/>
  <c r="S447" i="2"/>
  <c r="L180" i="1"/>
  <c r="J502" i="1"/>
  <c r="S586" i="2"/>
  <c r="S167" i="2"/>
  <c r="B445" i="1"/>
  <c r="R446" i="2"/>
  <c r="S308" i="2"/>
  <c r="B237" i="1"/>
  <c r="S150" i="2"/>
  <c r="R377" i="2"/>
  <c r="B130" i="1"/>
  <c r="R131" i="2"/>
  <c r="B165" i="1"/>
  <c r="J90" i="1"/>
  <c r="D90" i="1"/>
  <c r="G375" i="1"/>
  <c r="B334" i="1"/>
  <c r="R335" i="2"/>
  <c r="R358" i="2"/>
  <c r="L224" i="1"/>
  <c r="D224" i="1"/>
  <c r="R405" i="2"/>
  <c r="L583" i="1"/>
  <c r="S548" i="2"/>
  <c r="L396" i="1"/>
  <c r="B443" i="1"/>
  <c r="S444" i="2"/>
  <c r="R101" i="2"/>
  <c r="R306" i="2"/>
  <c r="R430" i="2"/>
  <c r="B28" i="1"/>
  <c r="S148" i="2"/>
  <c r="S334" i="2"/>
  <c r="L333" i="1"/>
  <c r="L356" i="1"/>
  <c r="D356" i="1"/>
  <c r="L538" i="1"/>
  <c r="D538" i="1"/>
  <c r="R500" i="2"/>
  <c r="R164" i="2"/>
  <c r="R569" i="2"/>
  <c r="J46" i="1"/>
  <c r="L99" i="1"/>
  <c r="L325" i="1"/>
  <c r="S305" i="2"/>
  <c r="B146" i="1"/>
  <c r="S147" i="2"/>
  <c r="L176" i="1"/>
  <c r="B201" i="1"/>
  <c r="R202" i="2"/>
  <c r="S202" i="2" s="1"/>
  <c r="R374" i="2"/>
  <c r="L466" i="1"/>
  <c r="D466" i="1"/>
  <c r="D332" i="1"/>
  <c r="J222" i="1"/>
  <c r="L222" i="1"/>
  <c r="G537" i="1"/>
  <c r="R538" i="2"/>
  <c r="S403" i="2"/>
  <c r="B127" i="1"/>
  <c r="R128" i="2"/>
  <c r="D498" i="1"/>
  <c r="B581" i="1"/>
  <c r="S163" i="2"/>
  <c r="D545" i="1"/>
  <c r="S568" i="2"/>
  <c r="R46" i="2"/>
  <c r="L413" i="1"/>
  <c r="L73" i="1"/>
  <c r="L233" i="1"/>
  <c r="R146" i="2"/>
  <c r="D145" i="1"/>
  <c r="B52" i="1"/>
  <c r="R53" i="2"/>
  <c r="R176" i="2"/>
  <c r="R373" i="2"/>
  <c r="B465" i="1"/>
  <c r="R332" i="2"/>
  <c r="D331" i="1"/>
  <c r="R537" i="2"/>
  <c r="J401" i="1"/>
  <c r="D401" i="1"/>
  <c r="L580" i="1"/>
  <c r="J285" i="1"/>
  <c r="D285" i="1"/>
  <c r="B418" i="1"/>
  <c r="S419" i="2"/>
  <c r="B44" i="1"/>
  <c r="S45" i="2"/>
  <c r="S394" i="2"/>
  <c r="B35" i="1"/>
  <c r="S36" i="2"/>
  <c r="S303" i="2"/>
  <c r="S427" i="2"/>
  <c r="S453" i="2"/>
  <c r="L452" i="1"/>
  <c r="J174" i="1"/>
  <c r="B270" i="1"/>
  <c r="S635" i="2"/>
  <c r="B535" i="1"/>
  <c r="S509" i="2"/>
  <c r="L459" i="1"/>
  <c r="R580" i="2"/>
  <c r="L579" i="1"/>
  <c r="D579" i="1"/>
  <c r="J284" i="1"/>
  <c r="R418" i="2"/>
  <c r="R472" i="2"/>
  <c r="B43" i="1"/>
  <c r="S44" i="2"/>
  <c r="L479" i="1"/>
  <c r="R489" i="2"/>
  <c r="B322" i="1"/>
  <c r="S323" i="2"/>
  <c r="D411" i="1"/>
  <c r="B245" i="1"/>
  <c r="R35" i="2"/>
  <c r="L301" i="1"/>
  <c r="D301" i="1"/>
  <c r="L425" i="1"/>
  <c r="S232" i="2"/>
  <c r="B50" i="1"/>
  <c r="R51" i="2"/>
  <c r="R220" i="2"/>
  <c r="S319" i="2"/>
  <c r="L633" i="1"/>
  <c r="G529" i="1"/>
  <c r="R530" i="2"/>
  <c r="J616" i="1"/>
  <c r="D616" i="1"/>
  <c r="J575" i="1"/>
  <c r="D575" i="1"/>
  <c r="L138" i="1"/>
  <c r="B399" i="1"/>
  <c r="S125" i="2"/>
  <c r="S526" i="2"/>
  <c r="L283" i="1"/>
  <c r="D283" i="1"/>
  <c r="J391" i="1"/>
  <c r="D391" i="1"/>
  <c r="B478" i="1"/>
  <c r="L193" i="1"/>
  <c r="L339" i="1"/>
  <c r="D339" i="1"/>
  <c r="R385" i="2"/>
  <c r="B95" i="1"/>
  <c r="S96" i="2"/>
  <c r="R15" i="2"/>
  <c r="S15" i="2" s="1"/>
  <c r="R589" i="2"/>
  <c r="B321" i="1"/>
  <c r="S322" i="2"/>
  <c r="S245" i="2"/>
  <c r="R71" i="2"/>
  <c r="L70" i="1"/>
  <c r="D70" i="1"/>
  <c r="D33" i="1"/>
  <c r="L84" i="1"/>
  <c r="D300" i="1"/>
  <c r="B230" i="1"/>
  <c r="R143" i="2"/>
  <c r="L259" i="1"/>
  <c r="D450" i="1"/>
  <c r="R173" i="2"/>
  <c r="J197" i="1"/>
  <c r="L369" i="1"/>
  <c r="L328" i="1"/>
  <c r="D328" i="1"/>
  <c r="R61" i="2"/>
  <c r="L60" i="1"/>
  <c r="L206" i="1"/>
  <c r="D206" i="1"/>
  <c r="J778" i="1"/>
  <c r="J559" i="1"/>
  <c r="R633" i="2"/>
  <c r="J902" i="1"/>
  <c r="G851" i="1"/>
  <c r="J673" i="1"/>
  <c r="J861" i="1"/>
  <c r="B533" i="1"/>
  <c r="B528" i="1"/>
  <c r="R529" i="2"/>
  <c r="G767" i="1"/>
  <c r="J745" i="1"/>
  <c r="J726" i="1"/>
  <c r="G866" i="1"/>
  <c r="J925" i="1"/>
  <c r="J984" i="1"/>
  <c r="J841" i="1"/>
  <c r="J931" i="1"/>
  <c r="J815" i="1"/>
  <c r="J460" i="1"/>
  <c r="S124" i="2"/>
  <c r="G264" i="1"/>
  <c r="J379" i="1"/>
  <c r="J640" i="1"/>
  <c r="J954" i="1"/>
  <c r="J976" i="1"/>
  <c r="J680" i="1"/>
  <c r="J659" i="1"/>
  <c r="J864" i="1"/>
  <c r="J922" i="1"/>
  <c r="J677" i="1"/>
  <c r="J211" i="1"/>
  <c r="J250" i="1"/>
  <c r="B494" i="1"/>
  <c r="G485" i="1"/>
  <c r="G555" i="1"/>
  <c r="B621" i="1"/>
  <c r="S622" i="2"/>
  <c r="J600" i="1"/>
  <c r="G682" i="1"/>
  <c r="J893" i="1"/>
  <c r="J863" i="1"/>
  <c r="D577" i="1"/>
  <c r="J900" i="1"/>
  <c r="L158" i="1"/>
  <c r="J136" i="1"/>
  <c r="S283" i="2"/>
  <c r="L117" i="1"/>
  <c r="L415" i="1"/>
  <c r="G695" i="1"/>
  <c r="S607" i="2"/>
  <c r="J737" i="1"/>
  <c r="B601" i="1"/>
  <c r="R602" i="2"/>
  <c r="B604" i="1"/>
  <c r="S605" i="2"/>
  <c r="L641" i="1"/>
  <c r="J702" i="1"/>
  <c r="S644" i="2"/>
  <c r="J669" i="1"/>
  <c r="J914" i="1"/>
  <c r="J750" i="1"/>
  <c r="J686" i="1"/>
  <c r="J733" i="1"/>
  <c r="L595" i="1"/>
  <c r="J832" i="1"/>
  <c r="J762" i="1"/>
  <c r="S523" i="2"/>
  <c r="G784" i="1"/>
  <c r="G825" i="1"/>
  <c r="J676" i="1"/>
  <c r="G782" i="1"/>
  <c r="J780" i="1"/>
  <c r="G819" i="1"/>
  <c r="J781" i="1"/>
  <c r="B613" i="1"/>
  <c r="R614" i="2"/>
  <c r="S614" i="2" s="1"/>
  <c r="J122" i="1"/>
  <c r="B41" i="1"/>
  <c r="R42" i="2"/>
  <c r="R391" i="2"/>
  <c r="S478" i="2"/>
  <c r="D477" i="1"/>
  <c r="J116" i="1"/>
  <c r="G755" i="1"/>
  <c r="J732" i="1"/>
  <c r="J720" i="1"/>
  <c r="G868" i="1"/>
  <c r="J789" i="1"/>
  <c r="R626" i="2"/>
  <c r="J608" i="1"/>
  <c r="J944" i="1"/>
  <c r="G770" i="1"/>
  <c r="R485" i="2"/>
  <c r="S485" i="2" s="1"/>
  <c r="G47" i="1"/>
  <c r="L432" i="1"/>
  <c r="D338" i="1"/>
  <c r="R298" i="2"/>
  <c r="S298" i="2" s="1"/>
  <c r="J869" i="1"/>
  <c r="J748" i="1"/>
  <c r="J694" i="1"/>
  <c r="J58" i="1"/>
  <c r="J194" i="1"/>
  <c r="S281" i="2"/>
  <c r="J993" i="1"/>
  <c r="J979" i="1"/>
  <c r="J683" i="1"/>
  <c r="J860" i="1"/>
  <c r="J808" i="1"/>
  <c r="J736" i="1"/>
  <c r="S652" i="2"/>
  <c r="J747" i="1"/>
  <c r="L32" i="1"/>
  <c r="D32" i="1"/>
  <c r="R84" i="2"/>
  <c r="J240" i="1"/>
  <c r="L188" i="1"/>
  <c r="S300" i="2"/>
  <c r="L299" i="1"/>
  <c r="R290" i="2"/>
  <c r="S290" i="2" s="1"/>
  <c r="B423" i="1"/>
  <c r="S424" i="2"/>
  <c r="L22" i="1"/>
  <c r="G114" i="1"/>
  <c r="B141" i="1"/>
  <c r="R142" i="2"/>
  <c r="G254" i="1"/>
  <c r="S266" i="2"/>
  <c r="L265" i="1"/>
  <c r="L449" i="1"/>
  <c r="J140" i="1"/>
  <c r="J2" i="1"/>
  <c r="B171" i="1"/>
  <c r="R172" i="2"/>
  <c r="D80" i="1"/>
  <c r="B196" i="1"/>
  <c r="S369" i="2"/>
  <c r="R66" i="2"/>
  <c r="S215" i="2"/>
  <c r="J521" i="1"/>
  <c r="R68" i="2"/>
  <c r="D67" i="1"/>
  <c r="J273" i="1"/>
  <c r="R57" i="2"/>
  <c r="L16" i="1"/>
  <c r="J281" i="1"/>
  <c r="J252" i="1"/>
  <c r="R196" i="2"/>
  <c r="S104" i="2"/>
  <c r="S368" i="2"/>
  <c r="F367" i="1"/>
  <c r="J12" i="1"/>
  <c r="G66" i="1"/>
  <c r="B241" i="1"/>
  <c r="R351" i="2"/>
  <c r="J93" i="1"/>
  <c r="R218" i="2"/>
  <c r="J76" i="1"/>
  <c r="R275" i="2"/>
  <c r="L267" i="1"/>
  <c r="L295" i="1"/>
  <c r="D295" i="1"/>
  <c r="J210" i="1"/>
  <c r="R252" i="2"/>
  <c r="S256" i="2"/>
  <c r="D186" i="1"/>
  <c r="D345" i="1"/>
  <c r="D511" i="1"/>
  <c r="D490" i="1"/>
  <c r="D85" i="1"/>
  <c r="D318" i="1"/>
  <c r="D218" i="1"/>
  <c r="D115" i="1"/>
  <c r="D94" i="1"/>
  <c r="D20" i="1"/>
  <c r="D59" i="1"/>
  <c r="D312" i="1"/>
  <c r="D446" i="1"/>
  <c r="D502" i="1"/>
  <c r="D512" i="1"/>
  <c r="D305" i="1"/>
  <c r="D108" i="1"/>
  <c r="D427" i="1"/>
  <c r="D341" i="1"/>
  <c r="D144" i="1"/>
  <c r="D284" i="1"/>
  <c r="D552" i="1"/>
  <c r="D138" i="1"/>
  <c r="D561" i="1"/>
  <c r="D398" i="1"/>
  <c r="D415" i="1"/>
  <c r="D141" i="1"/>
  <c r="D135" i="1"/>
  <c r="R624" i="2"/>
  <c r="R369" i="2"/>
  <c r="S66" i="2"/>
  <c r="R215" i="2"/>
  <c r="S68" i="2"/>
  <c r="L67" i="1"/>
  <c r="B56" i="1"/>
  <c r="S57" i="2"/>
  <c r="F16" i="1"/>
  <c r="R294" i="2"/>
  <c r="S294" i="2" s="1"/>
  <c r="J202" i="1"/>
  <c r="S196" i="2"/>
  <c r="B103" i="1"/>
  <c r="S351" i="2"/>
  <c r="B217" i="1"/>
  <c r="S275" i="2"/>
  <c r="D267" i="1"/>
  <c r="J21" i="1"/>
  <c r="J15" i="1"/>
  <c r="S252" i="2"/>
  <c r="L251" i="1"/>
  <c r="R256" i="2"/>
  <c r="G422" i="1"/>
  <c r="L205" i="1"/>
  <c r="D205" i="1"/>
  <c r="L213" i="1"/>
  <c r="D213" i="1"/>
  <c r="D225" i="1"/>
  <c r="D28" i="1"/>
  <c r="D46" i="1"/>
  <c r="F388" i="1"/>
  <c r="F121" i="1"/>
  <c r="D580" i="1"/>
  <c r="D143" i="1"/>
  <c r="D434" i="1"/>
  <c r="D390" i="1"/>
  <c r="D69" i="1"/>
  <c r="D76" i="1"/>
  <c r="D92" i="1"/>
  <c r="D569" i="1"/>
  <c r="D45" i="1"/>
  <c r="D175" i="1"/>
  <c r="D112" i="1"/>
  <c r="D173" i="1"/>
  <c r="D197" i="1"/>
  <c r="D432" i="1"/>
  <c r="D644" i="1"/>
  <c r="W623" i="2" l="1"/>
  <c r="G623" i="2" s="1"/>
  <c r="AJ132" i="2"/>
  <c r="AA132" i="2" s="1"/>
  <c r="AK372" i="2"/>
  <c r="AK73" i="2"/>
  <c r="AJ317" i="2"/>
  <c r="AA317" i="2" s="1"/>
  <c r="AJ395" i="2"/>
  <c r="AA395" i="2" s="1"/>
  <c r="AK395" i="2"/>
  <c r="AK456" i="2"/>
  <c r="AI58" i="2"/>
  <c r="AP58" i="2" s="1"/>
  <c r="AK58" i="2"/>
  <c r="AK460" i="2"/>
  <c r="AJ373" i="2"/>
  <c r="AA373" i="2" s="1"/>
  <c r="AK373" i="2"/>
  <c r="AL373" i="2" s="1"/>
  <c r="AK130" i="2"/>
  <c r="AK129" i="2"/>
  <c r="AE665" i="2"/>
  <c r="AE657" i="2"/>
  <c r="AG660" i="2"/>
  <c r="AF660" i="2"/>
  <c r="AH660" i="2" s="1"/>
  <c r="AI660" i="2" s="1"/>
  <c r="AP660" i="2" s="1"/>
  <c r="AI666" i="2"/>
  <c r="AP666" i="2" s="1"/>
  <c r="AJ666" i="2"/>
  <c r="AA666" i="2" s="1"/>
  <c r="W636" i="2"/>
  <c r="G636" i="2" s="1"/>
  <c r="AK122" i="2"/>
  <c r="AK368" i="2"/>
  <c r="AI368" i="2"/>
  <c r="AP368" i="2" s="1"/>
  <c r="AK17" i="2"/>
  <c r="AL17" i="2" s="1"/>
  <c r="AK616" i="2"/>
  <c r="AK369" i="2"/>
  <c r="AJ128" i="2"/>
  <c r="AA128" i="2" s="1"/>
  <c r="AK275" i="2"/>
  <c r="AI194" i="2"/>
  <c r="AP194" i="2" s="1"/>
  <c r="AK194" i="2"/>
  <c r="AL194" i="2" s="1"/>
  <c r="AK131" i="2"/>
  <c r="AK193" i="2"/>
  <c r="AL193" i="2" s="1"/>
  <c r="AK337" i="2"/>
  <c r="AE655" i="2"/>
  <c r="AE661" i="2"/>
  <c r="AE664" i="2"/>
  <c r="AE656" i="2"/>
  <c r="AE662" i="2"/>
  <c r="AC663" i="2"/>
  <c r="AD663" i="2" s="1"/>
  <c r="AE659" i="2"/>
  <c r="G79" i="2"/>
  <c r="AE654" i="2"/>
  <c r="Q647" i="2"/>
  <c r="C647" i="2"/>
  <c r="H647" i="2"/>
  <c r="K647" i="2"/>
  <c r="L647" i="2"/>
  <c r="N647" i="2"/>
  <c r="J647" i="2"/>
  <c r="M647" i="2"/>
  <c r="P647" i="2"/>
  <c r="U647" i="2"/>
  <c r="O647" i="2"/>
  <c r="Q638" i="2"/>
  <c r="N638" i="2"/>
  <c r="K638" i="2"/>
  <c r="M638" i="2"/>
  <c r="L638" i="2"/>
  <c r="U638" i="2"/>
  <c r="J638" i="2"/>
  <c r="C638" i="2"/>
  <c r="H638" i="2"/>
  <c r="O638" i="2"/>
  <c r="P638" i="2"/>
  <c r="C630" i="2"/>
  <c r="Q630" i="2"/>
  <c r="N630" i="2"/>
  <c r="P630" i="2"/>
  <c r="U630" i="2"/>
  <c r="L630" i="2"/>
  <c r="K630" i="2"/>
  <c r="J630" i="2"/>
  <c r="O630" i="2"/>
  <c r="H630" i="2"/>
  <c r="M630" i="2"/>
  <c r="AM616" i="2"/>
  <c r="AL616" i="2"/>
  <c r="AL397" i="2"/>
  <c r="AM397" i="2"/>
  <c r="AE645" i="2"/>
  <c r="AM193" i="2"/>
  <c r="AM373" i="2"/>
  <c r="AL130" i="2"/>
  <c r="AM130" i="2"/>
  <c r="AM395" i="2"/>
  <c r="AL395" i="2"/>
  <c r="AL58" i="2"/>
  <c r="AM58" i="2"/>
  <c r="AO618" i="2"/>
  <c r="I618" i="2"/>
  <c r="Z618" i="2"/>
  <c r="AE433" i="2"/>
  <c r="AE198" i="2"/>
  <c r="AE174" i="2"/>
  <c r="AE113" i="2"/>
  <c r="AE176" i="2"/>
  <c r="AE46" i="2"/>
  <c r="AE570" i="2"/>
  <c r="AE93" i="2"/>
  <c r="AE77" i="2"/>
  <c r="AE70" i="2"/>
  <c r="AE391" i="2"/>
  <c r="AE435" i="2"/>
  <c r="AE144" i="2"/>
  <c r="AE581" i="2"/>
  <c r="AM122" i="2"/>
  <c r="AL122" i="2"/>
  <c r="AB122" i="2"/>
  <c r="AC122" i="2" s="1"/>
  <c r="AD122" i="2" s="1"/>
  <c r="AB389" i="2"/>
  <c r="AC389" i="2" s="1"/>
  <c r="AD389" i="2" s="1"/>
  <c r="AE47" i="2"/>
  <c r="AE29" i="2"/>
  <c r="AE226" i="2"/>
  <c r="AE214" i="2"/>
  <c r="AE206" i="2"/>
  <c r="AE268" i="2"/>
  <c r="T218" i="2"/>
  <c r="T104" i="2"/>
  <c r="AM17" i="2"/>
  <c r="AB17" i="2"/>
  <c r="AC17" i="2" s="1"/>
  <c r="AD17" i="2" s="1"/>
  <c r="T57" i="2"/>
  <c r="W624" i="2"/>
  <c r="G624" i="2" s="1"/>
  <c r="W618" i="2"/>
  <c r="G618" i="2" s="1"/>
  <c r="T623" i="2"/>
  <c r="AO623" i="2"/>
  <c r="Z623" i="2"/>
  <c r="I623" i="2"/>
  <c r="AO636" i="2"/>
  <c r="I636" i="2"/>
  <c r="Z636" i="2"/>
  <c r="AE136" i="2"/>
  <c r="AE142" i="2"/>
  <c r="AE416" i="2"/>
  <c r="AE399" i="2"/>
  <c r="AE562" i="2"/>
  <c r="AE139" i="2"/>
  <c r="AE553" i="2"/>
  <c r="AE285" i="2"/>
  <c r="AE145" i="2"/>
  <c r="AE342" i="2"/>
  <c r="AE428" i="2"/>
  <c r="AE109" i="2"/>
  <c r="AE306" i="2"/>
  <c r="AE513" i="2"/>
  <c r="AE503" i="2"/>
  <c r="AE447" i="2"/>
  <c r="AE313" i="2"/>
  <c r="AE60" i="2"/>
  <c r="AE21" i="2"/>
  <c r="AE95" i="2"/>
  <c r="AE116" i="2"/>
  <c r="AE219" i="2"/>
  <c r="AE319" i="2"/>
  <c r="AE86" i="2"/>
  <c r="AE491" i="2"/>
  <c r="AI122" i="2"/>
  <c r="AP122" i="2" s="1"/>
  <c r="AK389" i="2"/>
  <c r="AE512" i="2"/>
  <c r="AE346" i="2"/>
  <c r="AE187" i="2"/>
  <c r="AF256" i="2"/>
  <c r="AH256" i="2" s="1"/>
  <c r="AI256" i="2" s="1"/>
  <c r="AP256" i="2" s="1"/>
  <c r="AG256" i="2"/>
  <c r="AJ256" i="2"/>
  <c r="AA256" i="2" s="1"/>
  <c r="AE296" i="2"/>
  <c r="T242" i="2"/>
  <c r="AB368" i="2"/>
  <c r="AC368" i="2" s="1"/>
  <c r="AD368" i="2" s="1"/>
  <c r="AI17" i="2"/>
  <c r="AP17" i="2" s="1"/>
  <c r="AE68" i="2"/>
  <c r="T197" i="2"/>
  <c r="AE81" i="2"/>
  <c r="T172" i="2"/>
  <c r="T142" i="2"/>
  <c r="T424" i="2"/>
  <c r="AE33" i="2"/>
  <c r="AE339" i="2"/>
  <c r="AE478" i="2"/>
  <c r="T42" i="2"/>
  <c r="T614" i="2"/>
  <c r="T605" i="2"/>
  <c r="T602" i="2"/>
  <c r="AE578" i="2"/>
  <c r="T622" i="2"/>
  <c r="T495" i="2"/>
  <c r="T529" i="2"/>
  <c r="T534" i="2"/>
  <c r="AE207" i="2"/>
  <c r="AE329" i="2"/>
  <c r="AE451" i="2"/>
  <c r="T231" i="2"/>
  <c r="AE301" i="2"/>
  <c r="AE34" i="2"/>
  <c r="AE71" i="2"/>
  <c r="T322" i="2"/>
  <c r="T96" i="2"/>
  <c r="AE340" i="2"/>
  <c r="T479" i="2"/>
  <c r="AE392" i="2"/>
  <c r="AE284" i="2"/>
  <c r="T400" i="2"/>
  <c r="AE576" i="2"/>
  <c r="AE617" i="2"/>
  <c r="T51" i="2"/>
  <c r="AE302" i="2"/>
  <c r="T246" i="2"/>
  <c r="AE412" i="2"/>
  <c r="T323" i="2"/>
  <c r="T44" i="2"/>
  <c r="AE580" i="2"/>
  <c r="T536" i="2"/>
  <c r="T271" i="2"/>
  <c r="T36" i="2"/>
  <c r="T45" i="2"/>
  <c r="T419" i="2"/>
  <c r="AE286" i="2"/>
  <c r="AE402" i="2"/>
  <c r="AE332" i="2"/>
  <c r="T466" i="2"/>
  <c r="T53" i="2"/>
  <c r="AE146" i="2"/>
  <c r="AE546" i="2"/>
  <c r="T582" i="2"/>
  <c r="AE499" i="2"/>
  <c r="T128" i="2"/>
  <c r="AE333" i="2"/>
  <c r="AE467" i="2"/>
  <c r="T202" i="2"/>
  <c r="T147" i="2"/>
  <c r="AE357" i="2"/>
  <c r="T29" i="2"/>
  <c r="T444" i="2"/>
  <c r="AE225" i="2"/>
  <c r="T335" i="2"/>
  <c r="AE91" i="2"/>
  <c r="T166" i="2"/>
  <c r="T131" i="2"/>
  <c r="T238" i="2"/>
  <c r="T446" i="2"/>
  <c r="AK132" i="2"/>
  <c r="AE516" i="2"/>
  <c r="AE361" i="2"/>
  <c r="T379" i="2"/>
  <c r="AE240" i="2"/>
  <c r="T448" i="2"/>
  <c r="AE153" i="2"/>
  <c r="T170" i="2"/>
  <c r="AE154" i="2"/>
  <c r="T312" i="2"/>
  <c r="AE155" i="2"/>
  <c r="AE520" i="2"/>
  <c r="AE186" i="2"/>
  <c r="T156" i="2"/>
  <c r="T60" i="2"/>
  <c r="AE19" i="2"/>
  <c r="AE204" i="2"/>
  <c r="T328" i="2"/>
  <c r="AK277" i="2"/>
  <c r="AI277" i="2"/>
  <c r="AP277" i="2" s="1"/>
  <c r="T462" i="2"/>
  <c r="AE49" i="2"/>
  <c r="T230" i="2"/>
  <c r="T365" i="2"/>
  <c r="AE288" i="2"/>
  <c r="AK189" i="2"/>
  <c r="T70" i="2"/>
  <c r="AE31" i="2"/>
  <c r="T244" i="2"/>
  <c r="T263" i="2"/>
  <c r="T384" i="2"/>
  <c r="AE487" i="2"/>
  <c r="AE381" i="2"/>
  <c r="T193" i="2"/>
  <c r="T592" i="2"/>
  <c r="T542" i="2"/>
  <c r="T292" i="2"/>
  <c r="T363" i="2"/>
  <c r="AE559" i="2"/>
  <c r="AE79" i="2"/>
  <c r="T111" i="2"/>
  <c r="T399" i="2"/>
  <c r="AB616" i="2"/>
  <c r="AE507" i="2"/>
  <c r="T269" i="2"/>
  <c r="T463" i="2"/>
  <c r="T50" i="2"/>
  <c r="T24" i="2"/>
  <c r="AE600" i="2"/>
  <c r="AK439" i="2"/>
  <c r="T488" i="2"/>
  <c r="AE471" i="2"/>
  <c r="AE597" i="2"/>
  <c r="AE603" i="2"/>
  <c r="T119" i="2"/>
  <c r="AE160" i="2"/>
  <c r="T508" i="2"/>
  <c r="AE208" i="2"/>
  <c r="T62" i="2"/>
  <c r="T330" i="2"/>
  <c r="T174" i="2"/>
  <c r="AE261" i="2"/>
  <c r="AE590" i="2"/>
  <c r="AE544" i="2"/>
  <c r="T497" i="2"/>
  <c r="AI460" i="2"/>
  <c r="AP460" i="2" s="1"/>
  <c r="AE527" i="2"/>
  <c r="AE221" i="2"/>
  <c r="T63" i="2"/>
  <c r="AE354" i="2"/>
  <c r="T331" i="2"/>
  <c r="AE465" i="2"/>
  <c r="AB372" i="2"/>
  <c r="AC372" i="2"/>
  <c r="AD372" i="2" s="1"/>
  <c r="AE200" i="2"/>
  <c r="AE26" i="2"/>
  <c r="T73" i="2"/>
  <c r="AB73" i="2"/>
  <c r="AC73" i="2" s="1"/>
  <c r="AD73" i="2" s="1"/>
  <c r="AE554" i="2"/>
  <c r="AE98" i="2"/>
  <c r="T441" i="2"/>
  <c r="AE567" i="2"/>
  <c r="AE162" i="2"/>
  <c r="AE498" i="2"/>
  <c r="AE127" i="2"/>
  <c r="AE222" i="2"/>
  <c r="T27" i="2"/>
  <c r="AE304" i="2"/>
  <c r="T37" i="2"/>
  <c r="AE388" i="2"/>
  <c r="AE420" i="2"/>
  <c r="T511" i="2"/>
  <c r="T455" i="2"/>
  <c r="T235" i="2"/>
  <c r="AE38" i="2"/>
  <c r="T75" i="2"/>
  <c r="T344" i="2"/>
  <c r="T421" i="2"/>
  <c r="AE583" i="2"/>
  <c r="AE224" i="2"/>
  <c r="T375" i="2"/>
  <c r="AE345" i="2"/>
  <c r="AE165" i="2"/>
  <c r="T307" i="2"/>
  <c r="AE102" i="2"/>
  <c r="T445" i="2"/>
  <c r="AE359" i="2"/>
  <c r="T180" i="2"/>
  <c r="AE92" i="2"/>
  <c r="AE407" i="2"/>
  <c r="T360" i="2"/>
  <c r="T504" i="2"/>
  <c r="T182" i="2"/>
  <c r="AE169" i="2"/>
  <c r="AE519" i="2"/>
  <c r="T314" i="2"/>
  <c r="T187" i="2"/>
  <c r="AE10" i="2"/>
  <c r="AE508" i="2"/>
  <c r="AE72" i="2"/>
  <c r="AE120" i="2"/>
  <c r="AE510" i="2"/>
  <c r="AE325" i="2"/>
  <c r="AE235" i="2"/>
  <c r="AE547" i="2"/>
  <c r="AJ129" i="2"/>
  <c r="AA129" i="2" s="1"/>
  <c r="AE404" i="2"/>
  <c r="AE501" i="2"/>
  <c r="AE237" i="2"/>
  <c r="AE445" i="2"/>
  <c r="AE360" i="2"/>
  <c r="AE152" i="2"/>
  <c r="AE315" i="2"/>
  <c r="W619" i="2"/>
  <c r="G619" i="2" s="1"/>
  <c r="W627" i="2"/>
  <c r="G627" i="2" s="1"/>
  <c r="AE462" i="2"/>
  <c r="AI369" i="2"/>
  <c r="AP369" i="2" s="1"/>
  <c r="AE50" i="2"/>
  <c r="AJ371" i="2"/>
  <c r="AA371" i="2" s="1"/>
  <c r="AE418" i="2"/>
  <c r="AE454" i="2"/>
  <c r="AE586" i="2"/>
  <c r="AE348" i="2"/>
  <c r="AE351" i="2"/>
  <c r="AE614" i="2"/>
  <c r="AE474" i="2"/>
  <c r="AK128" i="2"/>
  <c r="AE227" i="2"/>
  <c r="T206" i="2"/>
  <c r="T252" i="2"/>
  <c r="AK317" i="2"/>
  <c r="AI275" i="2"/>
  <c r="AP275" i="2" s="1"/>
  <c r="AE57" i="2"/>
  <c r="AK210" i="2"/>
  <c r="AE290" i="2"/>
  <c r="AE84" i="2"/>
  <c r="AE298" i="2"/>
  <c r="AE485" i="2"/>
  <c r="AE626" i="2"/>
  <c r="AE607" i="2"/>
  <c r="AI363" i="2"/>
  <c r="AP363" i="2" s="1"/>
  <c r="AE622" i="2"/>
  <c r="AE495" i="2"/>
  <c r="AE525" i="2"/>
  <c r="AI318" i="2"/>
  <c r="AP318" i="2" s="1"/>
  <c r="AJ370" i="2"/>
  <c r="AA370" i="2" s="1"/>
  <c r="AE143" i="2"/>
  <c r="AE245" i="2"/>
  <c r="AE589" i="2"/>
  <c r="AE15" i="2"/>
  <c r="AE96" i="2"/>
  <c r="AE385" i="2"/>
  <c r="AB194" i="2"/>
  <c r="AC194" i="2" s="1"/>
  <c r="AD194" i="2" s="1"/>
  <c r="AE526" i="2"/>
  <c r="AE125" i="2"/>
  <c r="AE220" i="2"/>
  <c r="AE232" i="2"/>
  <c r="AE35" i="2"/>
  <c r="AE635" i="2"/>
  <c r="AE36" i="2"/>
  <c r="AE394" i="2"/>
  <c r="AE45" i="2"/>
  <c r="AE53" i="2"/>
  <c r="AE403" i="2"/>
  <c r="AE164" i="2"/>
  <c r="AE500" i="2"/>
  <c r="AJ456" i="2"/>
  <c r="AA456" i="2" s="1"/>
  <c r="AE444" i="2"/>
  <c r="AJ131" i="2"/>
  <c r="AA131" i="2" s="1"/>
  <c r="AE238" i="2"/>
  <c r="AE446" i="2"/>
  <c r="AE349" i="2"/>
  <c r="AE312" i="2"/>
  <c r="AE156" i="2"/>
  <c r="AE65" i="2"/>
  <c r="AE134" i="2"/>
  <c r="AE259" i="2"/>
  <c r="AE230" i="2"/>
  <c r="AE365" i="2"/>
  <c r="AE263" i="2"/>
  <c r="AE588" i="2"/>
  <c r="AE438" i="2"/>
  <c r="AE592" i="2"/>
  <c r="AE542" i="2"/>
  <c r="AE292" i="2"/>
  <c r="AE138" i="2"/>
  <c r="AE612" i="2"/>
  <c r="AE594" i="2"/>
  <c r="AE105" i="2"/>
  <c r="AB58" i="2"/>
  <c r="AC58" i="2" s="1"/>
  <c r="AD58" i="2" s="1"/>
  <c r="AE463" i="2"/>
  <c r="AE216" i="2"/>
  <c r="AE264" i="2"/>
  <c r="AE119" i="2"/>
  <c r="AE106" i="2"/>
  <c r="AJ440" i="2"/>
  <c r="AE331" i="2"/>
  <c r="AE247" i="2"/>
  <c r="AE441" i="2"/>
  <c r="AE27" i="2"/>
  <c r="AE37" i="2"/>
  <c r="AE422" i="2"/>
  <c r="AE336" i="2"/>
  <c r="AB337" i="2"/>
  <c r="AC337" i="2" s="1"/>
  <c r="AD337" i="2" s="1"/>
  <c r="AE504" i="2"/>
  <c r="AF118" i="2"/>
  <c r="AH118" i="2" s="1"/>
  <c r="AI118" i="2" s="1"/>
  <c r="AP118" i="2" s="1"/>
  <c r="AG118" i="2"/>
  <c r="AG124" i="2"/>
  <c r="AF124" i="2"/>
  <c r="AH124" i="2" s="1"/>
  <c r="AI124" i="2" s="1"/>
  <c r="AP124" i="2" s="1"/>
  <c r="AK124" i="2"/>
  <c r="AJ124" i="2"/>
  <c r="AA124" i="2" s="1"/>
  <c r="AF100" i="2"/>
  <c r="AH100" i="2" s="1"/>
  <c r="AI100" i="2" s="1"/>
  <c r="AP100" i="2" s="1"/>
  <c r="AG100" i="2"/>
  <c r="AJ100" i="2"/>
  <c r="AA100" i="2" s="1"/>
  <c r="AF405" i="2"/>
  <c r="AH405" i="2" s="1"/>
  <c r="AI405" i="2" s="1"/>
  <c r="AP405" i="2" s="1"/>
  <c r="AG405" i="2"/>
  <c r="AG279" i="2"/>
  <c r="AF279" i="2"/>
  <c r="AH279" i="2" s="1"/>
  <c r="AJ279" i="2" s="1"/>
  <c r="AF459" i="2"/>
  <c r="AH459" i="2" s="1"/>
  <c r="AJ459" i="2" s="1"/>
  <c r="AG459" i="2"/>
  <c r="AI459" i="2"/>
  <c r="AP459" i="2" s="1"/>
  <c r="AF248" i="2"/>
  <c r="AH248" i="2" s="1"/>
  <c r="AI248" i="2" s="1"/>
  <c r="AP248" i="2" s="1"/>
  <c r="AG248" i="2"/>
  <c r="AJ248" i="2"/>
  <c r="AA248" i="2" s="1"/>
  <c r="AG90" i="2"/>
  <c r="AF90" i="2"/>
  <c r="AH90" i="2" s="1"/>
  <c r="AJ90" i="2" s="1"/>
  <c r="AA90" i="2" s="1"/>
  <c r="AK90" i="2"/>
  <c r="AG300" i="2"/>
  <c r="AF300" i="2"/>
  <c r="AH300" i="2" s="1"/>
  <c r="AJ300" i="2" s="1"/>
  <c r="AA300" i="2" s="1"/>
  <c r="AF8" i="2"/>
  <c r="AH8" i="2" s="1"/>
  <c r="AI8" i="2" s="1"/>
  <c r="AP8" i="2" s="1"/>
  <c r="AG8" i="2"/>
  <c r="AJ8" i="2"/>
  <c r="AA8" i="2" s="1"/>
  <c r="AG452" i="2"/>
  <c r="AF452" i="2"/>
  <c r="AH452" i="2" s="1"/>
  <c r="AI452" i="2" s="1"/>
  <c r="AP452" i="2" s="1"/>
  <c r="AF140" i="2"/>
  <c r="AH140" i="2" s="1"/>
  <c r="AJ140" i="2" s="1"/>
  <c r="AA140" i="2" s="1"/>
  <c r="AG140" i="2"/>
  <c r="AF421" i="2"/>
  <c r="AH421" i="2" s="1"/>
  <c r="AJ421" i="2" s="1"/>
  <c r="AG421" i="2"/>
  <c r="AI421" i="2"/>
  <c r="AP421" i="2" s="1"/>
  <c r="AG408" i="2"/>
  <c r="AF408" i="2"/>
  <c r="AH408" i="2" s="1"/>
  <c r="AJ408" i="2" s="1"/>
  <c r="AG386" i="2"/>
  <c r="AF386" i="2"/>
  <c r="AH386" i="2" s="1"/>
  <c r="AJ386" i="2" s="1"/>
  <c r="AG88" i="2"/>
  <c r="AF88" i="2"/>
  <c r="AH88" i="2" s="1"/>
  <c r="AJ88" i="2" s="1"/>
  <c r="AA88" i="2" s="1"/>
  <c r="AI88" i="2"/>
  <c r="AP88" i="2" s="1"/>
  <c r="I624" i="2"/>
  <c r="AO624" i="2"/>
  <c r="Z624" i="2"/>
  <c r="T636" i="2"/>
  <c r="AE257" i="2"/>
  <c r="AE283" i="2"/>
  <c r="AE436" i="2"/>
  <c r="AE566" i="2"/>
  <c r="AE427" i="2"/>
  <c r="AE28" i="2"/>
  <c r="AE347" i="2"/>
  <c r="AE517" i="2"/>
  <c r="AE172" i="2"/>
  <c r="AE488" i="2"/>
  <c r="T275" i="2"/>
  <c r="T351" i="2"/>
  <c r="AM368" i="2"/>
  <c r="AL368" i="2"/>
  <c r="T369" i="2"/>
  <c r="F3" i="4"/>
  <c r="AE254" i="2"/>
  <c r="AE450" i="2"/>
  <c r="AE266" i="2"/>
  <c r="AE23" i="2"/>
  <c r="T84" i="2"/>
  <c r="AE281" i="2"/>
  <c r="T626" i="2"/>
  <c r="T470" i="2"/>
  <c r="AE564" i="2"/>
  <c r="AE596" i="2"/>
  <c r="T644" i="2"/>
  <c r="AE642" i="2"/>
  <c r="T283" i="2"/>
  <c r="AE159" i="2"/>
  <c r="AE212" i="2"/>
  <c r="T525" i="2"/>
  <c r="T575" i="2"/>
  <c r="T633" i="2"/>
  <c r="AE61" i="2"/>
  <c r="T352" i="2"/>
  <c r="AE260" i="2"/>
  <c r="AE85" i="2"/>
  <c r="T245" i="2"/>
  <c r="T589" i="2"/>
  <c r="T385" i="2"/>
  <c r="AE565" i="2"/>
  <c r="T526" i="2"/>
  <c r="T530" i="2"/>
  <c r="AE634" i="2"/>
  <c r="T220" i="2"/>
  <c r="T232" i="2"/>
  <c r="AE426" i="2"/>
  <c r="T35" i="2"/>
  <c r="T489" i="2"/>
  <c r="AE480" i="2"/>
  <c r="T472" i="2"/>
  <c r="AE161" i="2"/>
  <c r="T635" i="2"/>
  <c r="AE175" i="2"/>
  <c r="AE52" i="2"/>
  <c r="AE453" i="2"/>
  <c r="T303" i="2"/>
  <c r="T394" i="2"/>
  <c r="AE473" i="2"/>
  <c r="T373" i="2"/>
  <c r="AE234" i="2"/>
  <c r="AE74" i="2"/>
  <c r="AE414" i="2"/>
  <c r="T46" i="2"/>
  <c r="T163" i="2"/>
  <c r="AE223" i="2"/>
  <c r="T374" i="2"/>
  <c r="T305" i="2"/>
  <c r="AE326" i="2"/>
  <c r="T164" i="2"/>
  <c r="AE334" i="2"/>
  <c r="T148" i="2"/>
  <c r="T306" i="2"/>
  <c r="T130" i="2"/>
  <c r="AE549" i="2"/>
  <c r="AE502" i="2"/>
  <c r="T150" i="2"/>
  <c r="T308" i="2"/>
  <c r="T167" i="2"/>
  <c r="AB132" i="2"/>
  <c r="AC132" i="2"/>
  <c r="AD132" i="2" s="1"/>
  <c r="T337" i="2"/>
  <c r="AE181" i="2"/>
  <c r="T309" i="2"/>
  <c r="T310" i="2"/>
  <c r="AE518" i="2"/>
  <c r="T185" i="2"/>
  <c r="T12" i="2"/>
  <c r="T277" i="2"/>
  <c r="AB277" i="2"/>
  <c r="AC277" i="2"/>
  <c r="AD277" i="2" s="1"/>
  <c r="T134" i="2"/>
  <c r="T6" i="2"/>
  <c r="AE273" i="2"/>
  <c r="T210" i="2"/>
  <c r="AB189" i="2"/>
  <c r="AC189" i="2"/>
  <c r="AD189" i="2" s="1"/>
  <c r="T561" i="2"/>
  <c r="T551" i="2"/>
  <c r="AE14" i="2"/>
  <c r="T438" i="2"/>
  <c r="T483" i="2"/>
  <c r="T9" i="2"/>
  <c r="T612" i="2"/>
  <c r="T594" i="2"/>
  <c r="T610" i="2"/>
  <c r="T216" i="2"/>
  <c r="AE4" i="2"/>
  <c r="T425" i="2"/>
  <c r="AE366" i="2"/>
  <c r="T264" i="2"/>
  <c r="AE552" i="2"/>
  <c r="AB439" i="2"/>
  <c r="AE382" i="2"/>
  <c r="AE43" i="2"/>
  <c r="AE543" i="2"/>
  <c r="AE608" i="2"/>
  <c r="AE417" i="2"/>
  <c r="T10" i="2"/>
  <c r="T579" i="2"/>
  <c r="AE496" i="2"/>
  <c r="T459" i="2"/>
  <c r="T112" i="2"/>
  <c r="T535" i="2"/>
  <c r="AE270" i="2"/>
  <c r="T353" i="2"/>
  <c r="T106" i="2"/>
  <c r="AE464" i="2"/>
  <c r="AE199" i="2"/>
  <c r="T72" i="2"/>
  <c r="T553" i="2"/>
  <c r="AE97" i="2"/>
  <c r="AL460" i="2"/>
  <c r="AM460" i="2"/>
  <c r="AB460" i="2"/>
  <c r="AE531" i="2"/>
  <c r="AL372" i="2"/>
  <c r="AM372" i="2"/>
  <c r="AE87" i="2"/>
  <c r="AL73" i="2"/>
  <c r="AM73" i="2"/>
  <c r="T247" i="2"/>
  <c r="AE324" i="2"/>
  <c r="T490" i="2"/>
  <c r="AE481" i="2"/>
  <c r="AE121" i="2"/>
  <c r="T510" i="2"/>
  <c r="AE355" i="2"/>
  <c r="AE108" i="2"/>
  <c r="AB373" i="2"/>
  <c r="AE201" i="2"/>
  <c r="T454" i="2"/>
  <c r="T88" i="2"/>
  <c r="T325" i="2"/>
  <c r="AE343" i="2"/>
  <c r="T442" i="2"/>
  <c r="T54" i="2"/>
  <c r="T429" i="2"/>
  <c r="AE89" i="2"/>
  <c r="T389" i="2"/>
  <c r="T443" i="2"/>
  <c r="AE492" i="2"/>
  <c r="AE396" i="2"/>
  <c r="T404" i="2"/>
  <c r="T468" i="2"/>
  <c r="T178" i="2"/>
  <c r="AE236" i="2"/>
  <c r="AE39" i="2"/>
  <c r="AE493" i="2"/>
  <c r="AB397" i="2"/>
  <c r="AC397" i="2"/>
  <c r="AD397" i="2" s="1"/>
  <c r="AB130" i="2"/>
  <c r="AC130" i="2"/>
  <c r="AD130" i="2" s="1"/>
  <c r="T513" i="2"/>
  <c r="T179" i="2"/>
  <c r="AE149" i="2"/>
  <c r="T431" i="2"/>
  <c r="T40" i="2"/>
  <c r="AE585" i="2"/>
  <c r="AE406" i="2"/>
  <c r="AE514" i="2"/>
  <c r="T336" i="2"/>
  <c r="AE572" i="2"/>
  <c r="AE515" i="2"/>
  <c r="T227" i="2"/>
  <c r="T151" i="2"/>
  <c r="AE239" i="2"/>
  <c r="AE573" i="2"/>
  <c r="T408" i="2"/>
  <c r="AE228" i="2"/>
  <c r="AE521" i="2"/>
  <c r="T315" i="2"/>
  <c r="AE579" i="2"/>
  <c r="AE353" i="2"/>
  <c r="T371" i="2"/>
  <c r="T144" i="2"/>
  <c r="AE497" i="2"/>
  <c r="AE401" i="2"/>
  <c r="AE63" i="2"/>
  <c r="AE107" i="2"/>
  <c r="AE413" i="2"/>
  <c r="AE490" i="2"/>
  <c r="AE442" i="2"/>
  <c r="AE344" i="2"/>
  <c r="AL129" i="2"/>
  <c r="AM129" i="2"/>
  <c r="AE179" i="2"/>
  <c r="AE431" i="2"/>
  <c r="AE40" i="2"/>
  <c r="AO619" i="2"/>
  <c r="I619" i="2"/>
  <c r="Z619" i="2"/>
  <c r="AO627" i="2"/>
  <c r="I627" i="2"/>
  <c r="Z627" i="2"/>
  <c r="T645" i="2"/>
  <c r="AO645" i="2"/>
  <c r="Z645" i="2"/>
  <c r="AM369" i="2"/>
  <c r="AL369" i="2"/>
  <c r="AB369" i="2"/>
  <c r="AE575" i="2"/>
  <c r="AE112" i="2"/>
  <c r="AM371" i="2"/>
  <c r="AL371" i="2"/>
  <c r="AE303" i="2"/>
  <c r="AE335" i="2"/>
  <c r="AE151" i="2"/>
  <c r="AE218" i="2"/>
  <c r="AE551" i="2"/>
  <c r="AE24" i="2"/>
  <c r="AE271" i="2"/>
  <c r="AB128" i="2"/>
  <c r="AC128" i="2" s="1"/>
  <c r="AD128" i="2" s="1"/>
  <c r="AE178" i="2"/>
  <c r="T214" i="2"/>
  <c r="AB317" i="2"/>
  <c r="AC317" i="2" s="1"/>
  <c r="AD317" i="2" s="1"/>
  <c r="AM275" i="2"/>
  <c r="AL275" i="2"/>
  <c r="AB275" i="2"/>
  <c r="AC275" i="2" s="1"/>
  <c r="AD275" i="2" s="1"/>
  <c r="AE242" i="2"/>
  <c r="AE104" i="2"/>
  <c r="AE196" i="2"/>
  <c r="AE294" i="2"/>
  <c r="AE215" i="2"/>
  <c r="AE66" i="2"/>
  <c r="AE197" i="2"/>
  <c r="AE424" i="2"/>
  <c r="AB210" i="2"/>
  <c r="AC210" i="2" s="1"/>
  <c r="AD210" i="2" s="1"/>
  <c r="AE652" i="2"/>
  <c r="AE42" i="2"/>
  <c r="AE470" i="2"/>
  <c r="AE523" i="2"/>
  <c r="AE644" i="2"/>
  <c r="AE605" i="2"/>
  <c r="AE602" i="2"/>
  <c r="AM363" i="2"/>
  <c r="AL363" i="2"/>
  <c r="AB363" i="2"/>
  <c r="AE529" i="2"/>
  <c r="AE633" i="2"/>
  <c r="AM318" i="2"/>
  <c r="AL318" i="2"/>
  <c r="AB318" i="2"/>
  <c r="AE352" i="2"/>
  <c r="AM370" i="2"/>
  <c r="AL370" i="2"/>
  <c r="AE173" i="2"/>
  <c r="AE231" i="2"/>
  <c r="AE322" i="2"/>
  <c r="AE479" i="2"/>
  <c r="AE400" i="2"/>
  <c r="AE51" i="2"/>
  <c r="AE246" i="2"/>
  <c r="AE323" i="2"/>
  <c r="AE489" i="2"/>
  <c r="AE44" i="2"/>
  <c r="AE472" i="2"/>
  <c r="AE509" i="2"/>
  <c r="AE419" i="2"/>
  <c r="AE114" i="2"/>
  <c r="AE466" i="2"/>
  <c r="AE555" i="2"/>
  <c r="AB395" i="2"/>
  <c r="AE568" i="2"/>
  <c r="AE163" i="2"/>
  <c r="AE582" i="2"/>
  <c r="AE202" i="2"/>
  <c r="AE147" i="2"/>
  <c r="AE305" i="2"/>
  <c r="AE569" i="2"/>
  <c r="AM456" i="2"/>
  <c r="AL456" i="2"/>
  <c r="AE148" i="2"/>
  <c r="AE430" i="2"/>
  <c r="AE101" i="2"/>
  <c r="AE548" i="2"/>
  <c r="AE358" i="2"/>
  <c r="AE166" i="2"/>
  <c r="AM131" i="2"/>
  <c r="AL131" i="2"/>
  <c r="AE150" i="2"/>
  <c r="AE308" i="2"/>
  <c r="AE167" i="2"/>
  <c r="AE309" i="2"/>
  <c r="AE310" i="2"/>
  <c r="AE448" i="2"/>
  <c r="AE311" i="2"/>
  <c r="AE170" i="2"/>
  <c r="AE184" i="2"/>
  <c r="AE185" i="2"/>
  <c r="AE12" i="2"/>
  <c r="AE328" i="2"/>
  <c r="AE6" i="2"/>
  <c r="AE244" i="2"/>
  <c r="AE321" i="2"/>
  <c r="AE561" i="2"/>
  <c r="AE599" i="2"/>
  <c r="AE384" i="2"/>
  <c r="AE483" i="2"/>
  <c r="AB193" i="2"/>
  <c r="AE557" i="2"/>
  <c r="AE9" i="2"/>
  <c r="AE111" i="2"/>
  <c r="AE610" i="2"/>
  <c r="AE269" i="2"/>
  <c r="AE82" i="2"/>
  <c r="AE425" i="2"/>
  <c r="AE411" i="2"/>
  <c r="AE62" i="2"/>
  <c r="AE341" i="2"/>
  <c r="AL440" i="2"/>
  <c r="AM440" i="2"/>
  <c r="AE393" i="2"/>
  <c r="AE387" i="2"/>
  <c r="AE99" i="2"/>
  <c r="AE511" i="2"/>
  <c r="AE54" i="2"/>
  <c r="AE455" i="2"/>
  <c r="AE429" i="2"/>
  <c r="AE75" i="2"/>
  <c r="AE468" i="2"/>
  <c r="AE55" i="2"/>
  <c r="T501" i="2"/>
  <c r="AE307" i="2"/>
  <c r="AE180" i="2"/>
  <c r="AL337" i="2"/>
  <c r="AM337" i="2"/>
  <c r="AE182" i="2"/>
  <c r="AF3" i="2"/>
  <c r="AH3" i="2" s="1"/>
  <c r="AI3" i="2" s="1"/>
  <c r="AP3" i="2" s="1"/>
  <c r="AG3" i="2"/>
  <c r="AJ3" i="2"/>
  <c r="AG458" i="2"/>
  <c r="AF458" i="2"/>
  <c r="AH458" i="2" s="1"/>
  <c r="AI458" i="2" s="1"/>
  <c r="AP458" i="2" s="1"/>
  <c r="AJ458" i="2"/>
  <c r="AA458" i="2" s="1"/>
  <c r="AG177" i="2"/>
  <c r="AF177" i="2"/>
  <c r="AH177" i="2" s="1"/>
  <c r="AI177" i="2" s="1"/>
  <c r="AP177" i="2" s="1"/>
  <c r="AF584" i="2"/>
  <c r="AH584" i="2" s="1"/>
  <c r="AJ584" i="2" s="1"/>
  <c r="AG584" i="2"/>
  <c r="AI584" i="2"/>
  <c r="AP584" i="2" s="1"/>
  <c r="AF410" i="2"/>
  <c r="AH410" i="2" s="1"/>
  <c r="AJ410" i="2" s="1"/>
  <c r="AG410" i="2"/>
  <c r="AI410" i="2"/>
  <c r="AP410" i="2" s="1"/>
  <c r="AG191" i="2"/>
  <c r="AF191" i="2"/>
  <c r="AH191" i="2" s="1"/>
  <c r="AJ191" i="2" s="1"/>
  <c r="AA191" i="2" s="1"/>
  <c r="AG126" i="2"/>
  <c r="AK126" i="2" s="1"/>
  <c r="AF126" i="2"/>
  <c r="AH126" i="2" s="1"/>
  <c r="AI126" i="2" s="1"/>
  <c r="AP126" i="2" s="1"/>
  <c r="AJ126" i="2"/>
  <c r="AA126" i="2" s="1"/>
  <c r="AG356" i="2"/>
  <c r="AF356" i="2"/>
  <c r="AH356" i="2" s="1"/>
  <c r="AJ356" i="2" s="1"/>
  <c r="AF252" i="2"/>
  <c r="AH252" i="2" s="1"/>
  <c r="AJ252" i="2" s="1"/>
  <c r="AA252" i="2" s="1"/>
  <c r="AG252" i="2"/>
  <c r="AI252" i="2"/>
  <c r="AP252" i="2" s="1"/>
  <c r="AF183" i="2"/>
  <c r="AH183" i="2" s="1"/>
  <c r="AJ183" i="2" s="1"/>
  <c r="AA183" i="2" s="1"/>
  <c r="AG183" i="2"/>
  <c r="AI183" i="2"/>
  <c r="AP183" i="2" s="1"/>
  <c r="AK183" i="2"/>
  <c r="AF330" i="2"/>
  <c r="AH330" i="2" s="1"/>
  <c r="AJ330" i="2" s="1"/>
  <c r="AG330" i="2"/>
  <c r="AK330" i="2" s="1"/>
  <c r="AI330" i="2"/>
  <c r="AP330" i="2" s="1"/>
  <c r="AF25" i="2"/>
  <c r="AH25" i="2" s="1"/>
  <c r="AI25" i="2" s="1"/>
  <c r="AP25" i="2" s="1"/>
  <c r="AG25" i="2"/>
  <c r="AJ25" i="2"/>
  <c r="AA25" i="2" s="1"/>
  <c r="AG233" i="2"/>
  <c r="AF233" i="2"/>
  <c r="AH233" i="2" s="1"/>
  <c r="AI233" i="2" s="1"/>
  <c r="AP233" i="2" s="1"/>
  <c r="AF571" i="2"/>
  <c r="AH571" i="2" s="1"/>
  <c r="AI571" i="2" s="1"/>
  <c r="AP571" i="2" s="1"/>
  <c r="AG571" i="2"/>
  <c r="AJ571" i="2"/>
  <c r="AA571" i="2" s="1"/>
  <c r="AG314" i="2"/>
  <c r="AF314" i="2"/>
  <c r="AH314" i="2" s="1"/>
  <c r="AJ314" i="2" s="1"/>
  <c r="AA314" i="2" s="1"/>
  <c r="AF545" i="2"/>
  <c r="AH545" i="2" s="1"/>
  <c r="AI545" i="2" s="1"/>
  <c r="AP545" i="2" s="1"/>
  <c r="AG545" i="2"/>
  <c r="AJ545" i="2"/>
  <c r="AA545" i="2" s="1"/>
  <c r="AF443" i="2"/>
  <c r="AH443" i="2" s="1"/>
  <c r="AI443" i="2" s="1"/>
  <c r="AP443" i="2" s="1"/>
  <c r="AG443" i="2"/>
  <c r="AJ443" i="2"/>
  <c r="AK443" i="2"/>
  <c r="V620" i="2"/>
  <c r="Y620" i="2" s="1"/>
  <c r="X620" i="2"/>
  <c r="W620" i="2"/>
  <c r="G620" i="2" s="1"/>
  <c r="X628" i="2"/>
  <c r="V628" i="2"/>
  <c r="Y628" i="2" s="1"/>
  <c r="X646" i="2"/>
  <c r="V646" i="2"/>
  <c r="Y646" i="2" s="1"/>
  <c r="V637" i="2"/>
  <c r="Y637" i="2" s="1"/>
  <c r="X637" i="2"/>
  <c r="W637" i="2"/>
  <c r="G637" i="2" s="1"/>
  <c r="X629" i="2"/>
  <c r="V629" i="2"/>
  <c r="Y629" i="2" s="1"/>
  <c r="B622" i="1"/>
  <c r="F316" i="1"/>
  <c r="F131" i="1"/>
  <c r="F394" i="1"/>
  <c r="K654" i="1"/>
  <c r="K658" i="1"/>
  <c r="K660" i="1"/>
  <c r="K662" i="1"/>
  <c r="F372" i="1"/>
  <c r="F665" i="1"/>
  <c r="F127" i="1"/>
  <c r="B78" i="1"/>
  <c r="K78" i="1" s="1"/>
  <c r="K663" i="1"/>
  <c r="K659" i="1"/>
  <c r="K656" i="1"/>
  <c r="B635" i="1"/>
  <c r="K217" i="1"/>
  <c r="K56" i="1"/>
  <c r="K622" i="1"/>
  <c r="K196" i="1"/>
  <c r="K141" i="1"/>
  <c r="K41" i="1"/>
  <c r="K604" i="1"/>
  <c r="K621" i="1"/>
  <c r="K528" i="1"/>
  <c r="K230" i="1"/>
  <c r="K95" i="1"/>
  <c r="K399" i="1"/>
  <c r="K245" i="1"/>
  <c r="K43" i="1"/>
  <c r="K270" i="1"/>
  <c r="K44" i="1"/>
  <c r="K465" i="1"/>
  <c r="K581" i="1"/>
  <c r="K201" i="1"/>
  <c r="K28" i="1"/>
  <c r="K334" i="1"/>
  <c r="K130" i="1"/>
  <c r="K445" i="1"/>
  <c r="K447" i="1"/>
  <c r="K311" i="1"/>
  <c r="K59" i="1"/>
  <c r="K461" i="1"/>
  <c r="K364" i="1"/>
  <c r="K243" i="1"/>
  <c r="K383" i="1"/>
  <c r="K591" i="1"/>
  <c r="K291" i="1"/>
  <c r="K110" i="1"/>
  <c r="K268" i="1"/>
  <c r="K49" i="1"/>
  <c r="K487" i="1"/>
  <c r="K507" i="1"/>
  <c r="K329" i="1"/>
  <c r="K496" i="1"/>
  <c r="K330" i="1"/>
  <c r="K440" i="1"/>
  <c r="K36" i="1"/>
  <c r="K454" i="1"/>
  <c r="K74" i="1"/>
  <c r="K420" i="1"/>
  <c r="K306" i="1"/>
  <c r="K179" i="1"/>
  <c r="K503" i="1"/>
  <c r="K313" i="1"/>
  <c r="K205" i="1"/>
  <c r="K635" i="1"/>
  <c r="K350" i="1"/>
  <c r="K83" i="1"/>
  <c r="K469" i="1"/>
  <c r="K282" i="1"/>
  <c r="K574" i="1"/>
  <c r="K351" i="1"/>
  <c r="K588" i="1"/>
  <c r="K525" i="1"/>
  <c r="K219" i="1"/>
  <c r="K34" i="1"/>
  <c r="K471" i="1"/>
  <c r="K302" i="1"/>
  <c r="K372" i="1"/>
  <c r="K162" i="1"/>
  <c r="K304" i="1"/>
  <c r="K147" i="1"/>
  <c r="K129" i="1"/>
  <c r="K307" i="1"/>
  <c r="K336" i="1"/>
  <c r="K309" i="1"/>
  <c r="K11" i="1"/>
  <c r="K133" i="1"/>
  <c r="K209" i="1"/>
  <c r="K550" i="1"/>
  <c r="K482" i="1"/>
  <c r="K611" i="1"/>
  <c r="K609" i="1"/>
  <c r="K424" i="1"/>
  <c r="K9" i="1"/>
  <c r="K458" i="1"/>
  <c r="K534" i="1"/>
  <c r="K105" i="1"/>
  <c r="K552" i="1"/>
  <c r="K489" i="1"/>
  <c r="K453" i="1"/>
  <c r="K324" i="1"/>
  <c r="K53" i="1"/>
  <c r="K388" i="1"/>
  <c r="K403" i="1"/>
  <c r="K177" i="1"/>
  <c r="K178" i="1"/>
  <c r="K39" i="1"/>
  <c r="K226" i="1"/>
  <c r="K407" i="1"/>
  <c r="K370" i="1"/>
  <c r="K644" i="1"/>
  <c r="K500" i="1"/>
  <c r="C646" i="1"/>
  <c r="E646" i="1"/>
  <c r="I646" i="1"/>
  <c r="H646" i="1"/>
  <c r="E637" i="1"/>
  <c r="C637" i="1"/>
  <c r="I637" i="1"/>
  <c r="H629" i="1"/>
  <c r="D617" i="1"/>
  <c r="S623" i="2"/>
  <c r="R636" i="2"/>
  <c r="G121" i="1"/>
  <c r="G388" i="1"/>
  <c r="J217" i="1"/>
  <c r="G16" i="1"/>
  <c r="J56" i="1"/>
  <c r="B617" i="1"/>
  <c r="S618" i="2"/>
  <c r="L622" i="1"/>
  <c r="D622" i="1"/>
  <c r="D635" i="1"/>
  <c r="F255" i="1"/>
  <c r="G367" i="1"/>
  <c r="J196" i="1"/>
  <c r="J171" i="1"/>
  <c r="J423" i="1"/>
  <c r="J41" i="1"/>
  <c r="J604" i="1"/>
  <c r="J494" i="1"/>
  <c r="J533" i="1"/>
  <c r="J230" i="1"/>
  <c r="J321" i="1"/>
  <c r="J399" i="1"/>
  <c r="J43" i="1"/>
  <c r="J535" i="1"/>
  <c r="J35" i="1"/>
  <c r="J418" i="1"/>
  <c r="J465" i="1"/>
  <c r="J581" i="1"/>
  <c r="J127" i="1"/>
  <c r="J146" i="1"/>
  <c r="J28" i="1"/>
  <c r="J130" i="1"/>
  <c r="J445" i="1"/>
  <c r="J378" i="1"/>
  <c r="J447" i="1"/>
  <c r="J169" i="1"/>
  <c r="J311" i="1"/>
  <c r="J155" i="1"/>
  <c r="J327" i="1"/>
  <c r="J364" i="1"/>
  <c r="J262" i="1"/>
  <c r="J192" i="1"/>
  <c r="J541" i="1"/>
  <c r="J362" i="1"/>
  <c r="J398" i="1"/>
  <c r="J462" i="1"/>
  <c r="J23" i="1"/>
  <c r="J329" i="1"/>
  <c r="G72" i="1"/>
  <c r="J440" i="1"/>
  <c r="J26" i="1"/>
  <c r="J36" i="1"/>
  <c r="J454" i="1"/>
  <c r="J343" i="1"/>
  <c r="J374" i="1"/>
  <c r="J359" i="1"/>
  <c r="J181" i="1"/>
  <c r="J186" i="1"/>
  <c r="R619" i="2"/>
  <c r="B626" i="1"/>
  <c r="S627" i="2"/>
  <c r="S645" i="2"/>
  <c r="F370" i="1"/>
  <c r="J205" i="1"/>
  <c r="G193" i="1"/>
  <c r="G57" i="1"/>
  <c r="F99" i="1"/>
  <c r="F247" i="1"/>
  <c r="F139" i="1"/>
  <c r="D623" i="1"/>
  <c r="J274" i="1"/>
  <c r="J368" i="1"/>
  <c r="J83" i="1"/>
  <c r="J625" i="1"/>
  <c r="J643" i="1"/>
  <c r="J282" i="1"/>
  <c r="J574" i="1"/>
  <c r="J244" i="1"/>
  <c r="J384" i="1"/>
  <c r="J525" i="1"/>
  <c r="J231" i="1"/>
  <c r="J34" i="1"/>
  <c r="J393" i="1"/>
  <c r="J372" i="1"/>
  <c r="J45" i="1"/>
  <c r="J304" i="1"/>
  <c r="J163" i="1"/>
  <c r="J147" i="1"/>
  <c r="J129" i="1"/>
  <c r="J307" i="1"/>
  <c r="G131" i="1"/>
  <c r="J336" i="1"/>
  <c r="J308" i="1"/>
  <c r="J11" i="1"/>
  <c r="G276" i="1"/>
  <c r="J133" i="1"/>
  <c r="G188" i="1"/>
  <c r="J560" i="1"/>
  <c r="J482" i="1"/>
  <c r="J611" i="1"/>
  <c r="J609" i="1"/>
  <c r="G438" i="1"/>
  <c r="J9" i="1"/>
  <c r="J111" i="1"/>
  <c r="J105" i="1"/>
  <c r="J552" i="1"/>
  <c r="G459" i="1"/>
  <c r="J509" i="1"/>
  <c r="J453" i="1"/>
  <c r="J324" i="1"/>
  <c r="J441" i="1"/>
  <c r="J428" i="1"/>
  <c r="J388" i="1"/>
  <c r="J403" i="1"/>
  <c r="J177" i="1"/>
  <c r="G396" i="1"/>
  <c r="G129" i="1"/>
  <c r="J512" i="1"/>
  <c r="J39" i="1"/>
  <c r="J335" i="1"/>
  <c r="J150" i="1"/>
  <c r="J314" i="1"/>
  <c r="J143" i="1"/>
  <c r="L618" i="1"/>
  <c r="D626" i="1"/>
  <c r="J644" i="1"/>
  <c r="G127" i="1"/>
  <c r="G316" i="1"/>
  <c r="G274" i="1"/>
  <c r="G209" i="1"/>
  <c r="G317" i="1"/>
  <c r="G394" i="1"/>
  <c r="J500" i="1"/>
  <c r="F457" i="1"/>
  <c r="F190" i="1"/>
  <c r="F182" i="1"/>
  <c r="B619" i="1"/>
  <c r="B636" i="1"/>
  <c r="K103" i="1"/>
  <c r="S624" i="2"/>
  <c r="K241" i="1"/>
  <c r="K171" i="1"/>
  <c r="K423" i="1"/>
  <c r="K613" i="1"/>
  <c r="K601" i="1"/>
  <c r="K494" i="1"/>
  <c r="K533" i="1"/>
  <c r="K321" i="1"/>
  <c r="K478" i="1"/>
  <c r="K50" i="1"/>
  <c r="K322" i="1"/>
  <c r="K535" i="1"/>
  <c r="K35" i="1"/>
  <c r="K418" i="1"/>
  <c r="K52" i="1"/>
  <c r="K127" i="1"/>
  <c r="K146" i="1"/>
  <c r="K443" i="1"/>
  <c r="K165" i="1"/>
  <c r="K237" i="1"/>
  <c r="K378" i="1"/>
  <c r="K169" i="1"/>
  <c r="K155" i="1"/>
  <c r="K327" i="1"/>
  <c r="K229" i="1"/>
  <c r="K69" i="1"/>
  <c r="K262" i="1"/>
  <c r="K192" i="1"/>
  <c r="K541" i="1"/>
  <c r="K362" i="1"/>
  <c r="K398" i="1"/>
  <c r="K462" i="1"/>
  <c r="K23" i="1"/>
  <c r="K118" i="1"/>
  <c r="K61" i="1"/>
  <c r="K173" i="1"/>
  <c r="K62" i="1"/>
  <c r="K72" i="1"/>
  <c r="K26" i="1"/>
  <c r="K510" i="1"/>
  <c r="K234" i="1"/>
  <c r="K343" i="1"/>
  <c r="K374" i="1"/>
  <c r="K444" i="1"/>
  <c r="K359" i="1"/>
  <c r="K181" i="1"/>
  <c r="K186" i="1"/>
  <c r="K251" i="1"/>
  <c r="K274" i="1"/>
  <c r="K368" i="1"/>
  <c r="K625" i="1"/>
  <c r="K643" i="1"/>
  <c r="K524" i="1"/>
  <c r="K632" i="1"/>
  <c r="K244" i="1"/>
  <c r="K384" i="1"/>
  <c r="K529" i="1"/>
  <c r="K231" i="1"/>
  <c r="K488" i="1"/>
  <c r="K634" i="1"/>
  <c r="K393" i="1"/>
  <c r="K45" i="1"/>
  <c r="K373" i="1"/>
  <c r="K163" i="1"/>
  <c r="K305" i="1"/>
  <c r="K149" i="1"/>
  <c r="K166" i="1"/>
  <c r="K308" i="1"/>
  <c r="K184" i="1"/>
  <c r="K276" i="1"/>
  <c r="K5" i="1"/>
  <c r="K560" i="1"/>
  <c r="K437" i="1"/>
  <c r="K8" i="1"/>
  <c r="K593" i="1"/>
  <c r="K215" i="1"/>
  <c r="K263" i="1"/>
  <c r="K578" i="1"/>
  <c r="K111" i="1"/>
  <c r="K352" i="1"/>
  <c r="K71" i="1"/>
  <c r="K246" i="1"/>
  <c r="K509" i="1"/>
  <c r="K87" i="1"/>
  <c r="K441" i="1"/>
  <c r="K428" i="1"/>
  <c r="K442" i="1"/>
  <c r="K467" i="1"/>
  <c r="K512" i="1"/>
  <c r="K430" i="1"/>
  <c r="K335" i="1"/>
  <c r="K150" i="1"/>
  <c r="K314" i="1"/>
  <c r="K143" i="1"/>
  <c r="K213" i="1"/>
  <c r="E648" i="2"/>
  <c r="E639" i="2"/>
  <c r="H637" i="1"/>
  <c r="E631" i="2"/>
  <c r="I629" i="1"/>
  <c r="E629" i="1"/>
  <c r="C629" i="1"/>
  <c r="L617" i="1"/>
  <c r="R623" i="2"/>
  <c r="S636" i="2"/>
  <c r="J103" i="1"/>
  <c r="B623" i="1"/>
  <c r="R618" i="2"/>
  <c r="J622" i="1"/>
  <c r="L635" i="1"/>
  <c r="J241" i="1"/>
  <c r="J141" i="1"/>
  <c r="J613" i="1"/>
  <c r="J601" i="1"/>
  <c r="J621" i="1"/>
  <c r="J528" i="1"/>
  <c r="J95" i="1"/>
  <c r="J478" i="1"/>
  <c r="J50" i="1"/>
  <c r="J245" i="1"/>
  <c r="J322" i="1"/>
  <c r="J270" i="1"/>
  <c r="J44" i="1"/>
  <c r="J52" i="1"/>
  <c r="J201" i="1"/>
  <c r="J443" i="1"/>
  <c r="J334" i="1"/>
  <c r="J165" i="1"/>
  <c r="J237" i="1"/>
  <c r="J59" i="1"/>
  <c r="J461" i="1"/>
  <c r="J229" i="1"/>
  <c r="J69" i="1"/>
  <c r="J243" i="1"/>
  <c r="J383" i="1"/>
  <c r="J591" i="1"/>
  <c r="J291" i="1"/>
  <c r="J110" i="1"/>
  <c r="G615" i="1"/>
  <c r="J268" i="1"/>
  <c r="J49" i="1"/>
  <c r="J487" i="1"/>
  <c r="J118" i="1"/>
  <c r="J507" i="1"/>
  <c r="J61" i="1"/>
  <c r="J173" i="1"/>
  <c r="J496" i="1"/>
  <c r="J62" i="1"/>
  <c r="J330" i="1"/>
  <c r="G371" i="1"/>
  <c r="J72" i="1"/>
  <c r="J510" i="1"/>
  <c r="J234" i="1"/>
  <c r="J74" i="1"/>
  <c r="J420" i="1"/>
  <c r="J306" i="1"/>
  <c r="J444" i="1"/>
  <c r="J179" i="1"/>
  <c r="J503" i="1"/>
  <c r="J313" i="1"/>
  <c r="F128" i="1"/>
  <c r="B618" i="1"/>
  <c r="S619" i="2"/>
  <c r="R627" i="2"/>
  <c r="R645" i="2"/>
  <c r="J251" i="1"/>
  <c r="F369" i="1"/>
  <c r="F455" i="1"/>
  <c r="F130" i="1"/>
  <c r="G336" i="1"/>
  <c r="F123" i="1"/>
  <c r="F89" i="1"/>
  <c r="F299" i="1"/>
  <c r="F7" i="1"/>
  <c r="F87" i="1"/>
  <c r="L623" i="1"/>
  <c r="J635" i="1"/>
  <c r="J350" i="1"/>
  <c r="J469" i="1"/>
  <c r="J524" i="1"/>
  <c r="J632" i="1"/>
  <c r="J351" i="1"/>
  <c r="J588" i="1"/>
  <c r="J529" i="1"/>
  <c r="J219" i="1"/>
  <c r="J488" i="1"/>
  <c r="J471" i="1"/>
  <c r="J634" i="1"/>
  <c r="J302" i="1"/>
  <c r="J162" i="1"/>
  <c r="J373" i="1"/>
  <c r="J305" i="1"/>
  <c r="J149" i="1"/>
  <c r="J166" i="1"/>
  <c r="J309" i="1"/>
  <c r="J184" i="1"/>
  <c r="J276" i="1"/>
  <c r="J5" i="1"/>
  <c r="J209" i="1"/>
  <c r="J550" i="1"/>
  <c r="J437" i="1"/>
  <c r="J8" i="1"/>
  <c r="J593" i="1"/>
  <c r="J215" i="1"/>
  <c r="J424" i="1"/>
  <c r="J263" i="1"/>
  <c r="J578" i="1"/>
  <c r="J458" i="1"/>
  <c r="J534" i="1"/>
  <c r="J352" i="1"/>
  <c r="J71" i="1"/>
  <c r="J246" i="1"/>
  <c r="J489" i="1"/>
  <c r="G372" i="1"/>
  <c r="J87" i="1"/>
  <c r="J53" i="1"/>
  <c r="J442" i="1"/>
  <c r="J467" i="1"/>
  <c r="J178" i="1"/>
  <c r="J430" i="1"/>
  <c r="J226" i="1"/>
  <c r="J407" i="1"/>
  <c r="J370" i="1"/>
  <c r="D618" i="1"/>
  <c r="L626" i="1"/>
  <c r="L644" i="1"/>
  <c r="G368" i="1"/>
  <c r="J213" i="1"/>
  <c r="G362" i="1"/>
  <c r="G192" i="1"/>
  <c r="F125" i="1"/>
  <c r="F24" i="1"/>
  <c r="F570" i="1"/>
  <c r="F313" i="1"/>
  <c r="F544" i="1"/>
  <c r="R620" i="2"/>
  <c r="F251" i="1"/>
  <c r="W628" i="2" l="1"/>
  <c r="G628" i="2" s="1"/>
  <c r="AM194" i="2"/>
  <c r="AJ660" i="2"/>
  <c r="AA660" i="2" s="1"/>
  <c r="AC660" i="2" s="1"/>
  <c r="AK660" i="2"/>
  <c r="AK252" i="2"/>
  <c r="AL252" i="2" s="1"/>
  <c r="AI356" i="2"/>
  <c r="AP356" i="2" s="1"/>
  <c r="AJ177" i="2"/>
  <c r="AA177" i="2" s="1"/>
  <c r="AI408" i="2"/>
  <c r="AP408" i="2" s="1"/>
  <c r="AK459" i="2"/>
  <c r="AL459" i="2" s="1"/>
  <c r="AI279" i="2"/>
  <c r="AP279" i="2" s="1"/>
  <c r="AK118" i="2"/>
  <c r="AK545" i="2"/>
  <c r="AI314" i="2"/>
  <c r="AP314" i="2" s="1"/>
  <c r="AK571" i="2"/>
  <c r="AJ233" i="2"/>
  <c r="AA233" i="2" s="1"/>
  <c r="AK25" i="2"/>
  <c r="AK356" i="2"/>
  <c r="AM356" i="2" s="1"/>
  <c r="AI191" i="2"/>
  <c r="AP191" i="2" s="1"/>
  <c r="AK191" i="2"/>
  <c r="AM191" i="2" s="1"/>
  <c r="AK177" i="2"/>
  <c r="AK458" i="2"/>
  <c r="AL458" i="2" s="1"/>
  <c r="AK3" i="2"/>
  <c r="AI386" i="2"/>
  <c r="AP386" i="2" s="1"/>
  <c r="AK421" i="2"/>
  <c r="AK140" i="2"/>
  <c r="AI140" i="2"/>
  <c r="AP140" i="2" s="1"/>
  <c r="AJ452" i="2"/>
  <c r="AA452" i="2" s="1"/>
  <c r="AK8" i="2"/>
  <c r="AK300" i="2"/>
  <c r="AK248" i="2"/>
  <c r="AK279" i="2"/>
  <c r="AF654" i="2"/>
  <c r="AH654" i="2" s="1"/>
  <c r="AI654" i="2"/>
  <c r="AP654" i="2" s="1"/>
  <c r="AG654" i="2"/>
  <c r="AJ654" i="2"/>
  <c r="AA654" i="2" s="1"/>
  <c r="AG659" i="2"/>
  <c r="AF659" i="2"/>
  <c r="AH659" i="2" s="1"/>
  <c r="AF662" i="2"/>
  <c r="AH662" i="2" s="1"/>
  <c r="AJ662" i="2" s="1"/>
  <c r="AG662" i="2"/>
  <c r="AI662" i="2"/>
  <c r="AP662" i="2" s="1"/>
  <c r="AF664" i="2"/>
  <c r="AH664" i="2" s="1"/>
  <c r="AJ664" i="2" s="1"/>
  <c r="AA664" i="2" s="1"/>
  <c r="AG664" i="2"/>
  <c r="AI664" i="2"/>
  <c r="AP664" i="2" s="1"/>
  <c r="AF655" i="2"/>
  <c r="AH655" i="2" s="1"/>
  <c r="AJ655" i="2" s="1"/>
  <c r="AG655" i="2"/>
  <c r="AF657" i="2"/>
  <c r="AH657" i="2" s="1"/>
  <c r="AG657" i="2"/>
  <c r="T79" i="2"/>
  <c r="AF656" i="2"/>
  <c r="AH656" i="2" s="1"/>
  <c r="AI656" i="2" s="1"/>
  <c r="AP656" i="2" s="1"/>
  <c r="AG656" i="2"/>
  <c r="AJ656" i="2"/>
  <c r="AF661" i="2"/>
  <c r="AH661" i="2" s="1"/>
  <c r="AJ661" i="2" s="1"/>
  <c r="AA661" i="2" s="1"/>
  <c r="AI661" i="2"/>
  <c r="AP661" i="2" s="1"/>
  <c r="AG661" i="2"/>
  <c r="AB666" i="2"/>
  <c r="AC666" i="2" s="1"/>
  <c r="AD666" i="2" s="1"/>
  <c r="AB660" i="2"/>
  <c r="AM660" i="2"/>
  <c r="AL660" i="2"/>
  <c r="AG665" i="2"/>
  <c r="AF665" i="2"/>
  <c r="AH665" i="2" s="1"/>
  <c r="AJ665" i="2" s="1"/>
  <c r="AA665" i="2" s="1"/>
  <c r="C631" i="2"/>
  <c r="Q631" i="2"/>
  <c r="U631" i="2"/>
  <c r="J631" i="2"/>
  <c r="K631" i="2"/>
  <c r="H631" i="2"/>
  <c r="N631" i="2"/>
  <c r="L631" i="2"/>
  <c r="M631" i="2"/>
  <c r="O631" i="2"/>
  <c r="P631" i="2"/>
  <c r="C639" i="2"/>
  <c r="M639" i="2"/>
  <c r="H639" i="2"/>
  <c r="J639" i="2"/>
  <c r="L639" i="2"/>
  <c r="P639" i="2"/>
  <c r="N639" i="2"/>
  <c r="Q639" i="2"/>
  <c r="U639" i="2"/>
  <c r="K639" i="2"/>
  <c r="O639" i="2"/>
  <c r="J648" i="2"/>
  <c r="L648" i="2"/>
  <c r="Q648" i="2"/>
  <c r="U648" i="2"/>
  <c r="O648" i="2"/>
  <c r="P648" i="2"/>
  <c r="C648" i="2"/>
  <c r="H648" i="2"/>
  <c r="N648" i="2"/>
  <c r="K648" i="2"/>
  <c r="M648" i="2"/>
  <c r="AL545" i="2"/>
  <c r="AM545" i="2"/>
  <c r="AL571" i="2"/>
  <c r="AM571" i="2"/>
  <c r="AL25" i="2"/>
  <c r="AM25" i="2"/>
  <c r="AB252" i="2"/>
  <c r="AL191" i="2"/>
  <c r="AL8" i="2"/>
  <c r="AM8" i="2"/>
  <c r="AL330" i="2"/>
  <c r="AM330" i="2"/>
  <c r="AL126" i="2"/>
  <c r="AM126" i="2"/>
  <c r="AM459" i="2"/>
  <c r="I629" i="2"/>
  <c r="AO629" i="2"/>
  <c r="Z629" i="2"/>
  <c r="T628" i="2"/>
  <c r="AL443" i="2"/>
  <c r="AM443" i="2"/>
  <c r="AB545" i="2"/>
  <c r="AB314" i="2"/>
  <c r="AC314" i="2" s="1"/>
  <c r="AD314" i="2" s="1"/>
  <c r="AB571" i="2"/>
  <c r="AB233" i="2"/>
  <c r="AB25" i="2"/>
  <c r="AC25" i="2"/>
  <c r="AD25" i="2" s="1"/>
  <c r="AL183" i="2"/>
  <c r="AM183" i="2"/>
  <c r="AM252" i="2"/>
  <c r="AL356" i="2"/>
  <c r="AB126" i="2"/>
  <c r="AC126" i="2" s="1"/>
  <c r="AA410" i="2"/>
  <c r="AA584" i="2"/>
  <c r="AL177" i="2"/>
  <c r="AM177" i="2"/>
  <c r="AM458" i="2"/>
  <c r="AM3" i="2"/>
  <c r="AL3" i="2"/>
  <c r="AF182" i="2"/>
  <c r="AH182" i="2" s="1"/>
  <c r="AJ182" i="2" s="1"/>
  <c r="AA182" i="2" s="1"/>
  <c r="AG182" i="2"/>
  <c r="AI182" i="2"/>
  <c r="AP182" i="2" s="1"/>
  <c r="AF307" i="2"/>
  <c r="AH307" i="2" s="1"/>
  <c r="AJ307" i="2" s="1"/>
  <c r="AA307" i="2" s="1"/>
  <c r="AG307" i="2"/>
  <c r="AK307" i="2" s="1"/>
  <c r="AG55" i="2"/>
  <c r="AF55" i="2"/>
  <c r="AH55" i="2" s="1"/>
  <c r="AI55" i="2" s="1"/>
  <c r="AP55" i="2" s="1"/>
  <c r="AJ55" i="2"/>
  <c r="AA55" i="2" s="1"/>
  <c r="AF75" i="2"/>
  <c r="AH75" i="2" s="1"/>
  <c r="AJ75" i="2" s="1"/>
  <c r="AG75" i="2"/>
  <c r="AI75" i="2"/>
  <c r="AP75" i="2" s="1"/>
  <c r="AF455" i="2"/>
  <c r="AH455" i="2" s="1"/>
  <c r="AG455" i="2"/>
  <c r="AG511" i="2"/>
  <c r="AF511" i="2"/>
  <c r="AH511" i="2" s="1"/>
  <c r="AJ511" i="2" s="1"/>
  <c r="AA511" i="2" s="1"/>
  <c r="AK511" i="2"/>
  <c r="AI511" i="2"/>
  <c r="AP511" i="2" s="1"/>
  <c r="AF387" i="2"/>
  <c r="AH387" i="2" s="1"/>
  <c r="AJ387" i="2" s="1"/>
  <c r="AG387" i="2"/>
  <c r="AK387" i="2"/>
  <c r="AG62" i="2"/>
  <c r="AF62" i="2"/>
  <c r="AH62" i="2" s="1"/>
  <c r="AJ62" i="2" s="1"/>
  <c r="AA62" i="2" s="1"/>
  <c r="AG425" i="2"/>
  <c r="AF425" i="2"/>
  <c r="AH425" i="2" s="1"/>
  <c r="AJ425" i="2" s="1"/>
  <c r="AF269" i="2"/>
  <c r="AH269" i="2" s="1"/>
  <c r="AI269" i="2" s="1"/>
  <c r="AP269" i="2" s="1"/>
  <c r="AG269" i="2"/>
  <c r="AJ269" i="2"/>
  <c r="AA269" i="2" s="1"/>
  <c r="AG111" i="2"/>
  <c r="AF111" i="2"/>
  <c r="AH111" i="2" s="1"/>
  <c r="AI111" i="2" s="1"/>
  <c r="AP111" i="2" s="1"/>
  <c r="AF557" i="2"/>
  <c r="AH557" i="2" s="1"/>
  <c r="AJ557" i="2" s="1"/>
  <c r="AG557" i="2"/>
  <c r="AI557" i="2"/>
  <c r="AP557" i="2" s="1"/>
  <c r="AG384" i="2"/>
  <c r="AF384" i="2"/>
  <c r="AH384" i="2" s="1"/>
  <c r="AI384" i="2" s="1"/>
  <c r="AP384" i="2" s="1"/>
  <c r="AF561" i="2"/>
  <c r="AH561" i="2" s="1"/>
  <c r="AI561" i="2" s="1"/>
  <c r="AP561" i="2" s="1"/>
  <c r="AG561" i="2"/>
  <c r="AJ561" i="2"/>
  <c r="AA561" i="2" s="1"/>
  <c r="AF244" i="2"/>
  <c r="AH244" i="2" s="1"/>
  <c r="AJ244" i="2" s="1"/>
  <c r="AG244" i="2"/>
  <c r="AF328" i="2"/>
  <c r="AH328" i="2" s="1"/>
  <c r="AI328" i="2" s="1"/>
  <c r="AP328" i="2" s="1"/>
  <c r="AG328" i="2"/>
  <c r="AJ328" i="2"/>
  <c r="AA328" i="2" s="1"/>
  <c r="AG185" i="2"/>
  <c r="AF185" i="2"/>
  <c r="AH185" i="2" s="1"/>
  <c r="AJ185" i="2" s="1"/>
  <c r="AA185" i="2" s="1"/>
  <c r="AF170" i="2"/>
  <c r="AH170" i="2" s="1"/>
  <c r="AJ170" i="2" s="1"/>
  <c r="AA170" i="2" s="1"/>
  <c r="AG170" i="2"/>
  <c r="AG448" i="2"/>
  <c r="AF448" i="2"/>
  <c r="AH448" i="2" s="1"/>
  <c r="AJ448" i="2" s="1"/>
  <c r="AA448" i="2" s="1"/>
  <c r="AK448" i="2"/>
  <c r="AG309" i="2"/>
  <c r="AF309" i="2"/>
  <c r="AH309" i="2" s="1"/>
  <c r="AJ309" i="2" s="1"/>
  <c r="AA309" i="2" s="1"/>
  <c r="AG308" i="2"/>
  <c r="AF308" i="2"/>
  <c r="AH308" i="2" s="1"/>
  <c r="AI308" i="2" s="1"/>
  <c r="AP308" i="2" s="1"/>
  <c r="AG166" i="2"/>
  <c r="AF166" i="2"/>
  <c r="AH166" i="2" s="1"/>
  <c r="AI166" i="2" s="1"/>
  <c r="AP166" i="2" s="1"/>
  <c r="AG548" i="2"/>
  <c r="AF548" i="2"/>
  <c r="AH548" i="2" s="1"/>
  <c r="AJ548" i="2" s="1"/>
  <c r="AK548" i="2"/>
  <c r="AF430" i="2"/>
  <c r="AH430" i="2" s="1"/>
  <c r="AJ430" i="2" s="1"/>
  <c r="AG430" i="2"/>
  <c r="AI430" i="2"/>
  <c r="AP430" i="2" s="1"/>
  <c r="AK430" i="2"/>
  <c r="AF569" i="2"/>
  <c r="AH569" i="2" s="1"/>
  <c r="AJ569" i="2" s="1"/>
  <c r="AI569" i="2"/>
  <c r="AP569" i="2" s="1"/>
  <c r="AG569" i="2"/>
  <c r="AK569" i="2"/>
  <c r="AG147" i="2"/>
  <c r="AF147" i="2"/>
  <c r="AH147" i="2" s="1"/>
  <c r="AI147" i="2" s="1"/>
  <c r="AP147" i="2" s="1"/>
  <c r="AG582" i="2"/>
  <c r="AF582" i="2"/>
  <c r="AH582" i="2" s="1"/>
  <c r="AJ582" i="2" s="1"/>
  <c r="AG568" i="2"/>
  <c r="AF568" i="2"/>
  <c r="AH568" i="2" s="1"/>
  <c r="AJ568" i="2" s="1"/>
  <c r="AG555" i="2"/>
  <c r="AF555" i="2"/>
  <c r="AH555" i="2" s="1"/>
  <c r="AJ555" i="2" s="1"/>
  <c r="AI555" i="2"/>
  <c r="AP555" i="2" s="1"/>
  <c r="AG114" i="2"/>
  <c r="AF114" i="2"/>
  <c r="AH114" i="2" s="1"/>
  <c r="AJ114" i="2" s="1"/>
  <c r="AG509" i="2"/>
  <c r="AF509" i="2"/>
  <c r="AH509" i="2" s="1"/>
  <c r="AI509" i="2" s="1"/>
  <c r="AP509" i="2" s="1"/>
  <c r="AG44" i="2"/>
  <c r="AF44" i="2"/>
  <c r="AH44" i="2" s="1"/>
  <c r="AI44" i="2" s="1"/>
  <c r="AP44" i="2" s="1"/>
  <c r="AF323" i="2"/>
  <c r="AH323" i="2" s="1"/>
  <c r="AI323" i="2" s="1"/>
  <c r="AP323" i="2" s="1"/>
  <c r="AG323" i="2"/>
  <c r="AK323" i="2"/>
  <c r="AG51" i="2"/>
  <c r="AF51" i="2"/>
  <c r="AH51" i="2" s="1"/>
  <c r="AI51" i="2" s="1"/>
  <c r="AP51" i="2" s="1"/>
  <c r="AG479" i="2"/>
  <c r="AF479" i="2"/>
  <c r="AH479" i="2" s="1"/>
  <c r="AJ479" i="2" s="1"/>
  <c r="AA479" i="2" s="1"/>
  <c r="AF231" i="2"/>
  <c r="AH231" i="2" s="1"/>
  <c r="AI231" i="2" s="1"/>
  <c r="AP231" i="2" s="1"/>
  <c r="AG231" i="2"/>
  <c r="AK231" i="2"/>
  <c r="AF352" i="2"/>
  <c r="AH352" i="2" s="1"/>
  <c r="AJ352" i="2" s="1"/>
  <c r="AG352" i="2"/>
  <c r="AG633" i="2"/>
  <c r="AF633" i="2"/>
  <c r="AH633" i="2" s="1"/>
  <c r="AI633" i="2" s="1"/>
  <c r="AP633" i="2" s="1"/>
  <c r="AC363" i="2"/>
  <c r="AD363" i="2" s="1"/>
  <c r="AF605" i="2"/>
  <c r="AH605" i="2" s="1"/>
  <c r="AI605" i="2" s="1"/>
  <c r="AP605" i="2" s="1"/>
  <c r="AG605" i="2"/>
  <c r="AJ605" i="2"/>
  <c r="AA605" i="2" s="1"/>
  <c r="AG523" i="2"/>
  <c r="AF523" i="2"/>
  <c r="AH523" i="2" s="1"/>
  <c r="AJ523" i="2" s="1"/>
  <c r="AA523" i="2" s="1"/>
  <c r="AG42" i="2"/>
  <c r="AF42" i="2"/>
  <c r="AH42" i="2" s="1"/>
  <c r="AJ42" i="2" s="1"/>
  <c r="AG424" i="2"/>
  <c r="AF424" i="2"/>
  <c r="AH424" i="2" s="1"/>
  <c r="AI424" i="2" s="1"/>
  <c r="AP424" i="2" s="1"/>
  <c r="AJ424" i="2"/>
  <c r="AA424" i="2" s="1"/>
  <c r="AG66" i="2"/>
  <c r="AF66" i="2"/>
  <c r="AH66" i="2" s="1"/>
  <c r="AJ66" i="2" s="1"/>
  <c r="AA66" i="2" s="1"/>
  <c r="AG294" i="2"/>
  <c r="AF294" i="2"/>
  <c r="AH294" i="2" s="1"/>
  <c r="AI294" i="2" s="1"/>
  <c r="AP294" i="2" s="1"/>
  <c r="AG104" i="2"/>
  <c r="AF104" i="2"/>
  <c r="AH104" i="2" s="1"/>
  <c r="AJ104" i="2" s="1"/>
  <c r="AF271" i="2"/>
  <c r="AH271" i="2" s="1"/>
  <c r="AJ271" i="2" s="1"/>
  <c r="AA271" i="2" s="1"/>
  <c r="AG271" i="2"/>
  <c r="AI271" i="2"/>
  <c r="AP271" i="2" s="1"/>
  <c r="AF551" i="2"/>
  <c r="AH551" i="2" s="1"/>
  <c r="AJ551" i="2" s="1"/>
  <c r="AA551" i="2" s="1"/>
  <c r="AG551" i="2"/>
  <c r="AK551" i="2" s="1"/>
  <c r="AI551" i="2"/>
  <c r="AP551" i="2" s="1"/>
  <c r="AG151" i="2"/>
  <c r="AF151" i="2"/>
  <c r="AH151" i="2" s="1"/>
  <c r="AI151" i="2" s="1"/>
  <c r="AP151" i="2" s="1"/>
  <c r="AJ151" i="2"/>
  <c r="AA151" i="2" s="1"/>
  <c r="AF303" i="2"/>
  <c r="AH303" i="2" s="1"/>
  <c r="AJ303" i="2" s="1"/>
  <c r="AA303" i="2" s="1"/>
  <c r="AG303" i="2"/>
  <c r="AK303" i="2" s="1"/>
  <c r="AI303" i="2"/>
  <c r="AP303" i="2" s="1"/>
  <c r="AF575" i="2"/>
  <c r="AH575" i="2" s="1"/>
  <c r="AJ575" i="2" s="1"/>
  <c r="AG575" i="2"/>
  <c r="AI575" i="2"/>
  <c r="AP575" i="2" s="1"/>
  <c r="AE619" i="2"/>
  <c r="AG40" i="2"/>
  <c r="AF40" i="2"/>
  <c r="AH40" i="2" s="1"/>
  <c r="AI40" i="2" s="1"/>
  <c r="AP40" i="2" s="1"/>
  <c r="AF179" i="2"/>
  <c r="AH179" i="2" s="1"/>
  <c r="AJ179" i="2" s="1"/>
  <c r="AA179" i="2" s="1"/>
  <c r="AG179" i="2"/>
  <c r="AK179" i="2"/>
  <c r="AF442" i="2"/>
  <c r="AH442" i="2" s="1"/>
  <c r="AI442" i="2" s="1"/>
  <c r="AP442" i="2" s="1"/>
  <c r="AG442" i="2"/>
  <c r="AK442" i="2" s="1"/>
  <c r="AG413" i="2"/>
  <c r="AF413" i="2"/>
  <c r="AH413" i="2" s="1"/>
  <c r="AJ413" i="2" s="1"/>
  <c r="AI413" i="2"/>
  <c r="AP413" i="2" s="1"/>
  <c r="AF63" i="2"/>
  <c r="AH63" i="2" s="1"/>
  <c r="AI63" i="2" s="1"/>
  <c r="AP63" i="2" s="1"/>
  <c r="AG63" i="2"/>
  <c r="AJ63" i="2"/>
  <c r="AA63" i="2" s="1"/>
  <c r="AF497" i="2"/>
  <c r="AH497" i="2" s="1"/>
  <c r="AI497" i="2" s="1"/>
  <c r="AP497" i="2" s="1"/>
  <c r="AG497" i="2"/>
  <c r="AJ497" i="2"/>
  <c r="AA497" i="2" s="1"/>
  <c r="AG579" i="2"/>
  <c r="AF579" i="2"/>
  <c r="AH579" i="2" s="1"/>
  <c r="AJ579" i="2" s="1"/>
  <c r="AG521" i="2"/>
  <c r="AF521" i="2"/>
  <c r="AH521" i="2" s="1"/>
  <c r="AJ521" i="2" s="1"/>
  <c r="AA521" i="2" s="1"/>
  <c r="AK521" i="2"/>
  <c r="AF239" i="2"/>
  <c r="AH239" i="2" s="1"/>
  <c r="AI239" i="2" s="1"/>
  <c r="AP239" i="2" s="1"/>
  <c r="AG239" i="2"/>
  <c r="AJ239" i="2"/>
  <c r="AA239" i="2" s="1"/>
  <c r="AK239" i="2"/>
  <c r="AG572" i="2"/>
  <c r="AF572" i="2"/>
  <c r="AH572" i="2" s="1"/>
  <c r="AJ572" i="2" s="1"/>
  <c r="AF514" i="2"/>
  <c r="AH514" i="2" s="1"/>
  <c r="AJ514" i="2" s="1"/>
  <c r="AA514" i="2" s="1"/>
  <c r="AG514" i="2"/>
  <c r="AI514" i="2"/>
  <c r="AP514" i="2" s="1"/>
  <c r="AG585" i="2"/>
  <c r="AF585" i="2"/>
  <c r="AH585" i="2" s="1"/>
  <c r="AI585" i="2" s="1"/>
  <c r="AP585" i="2" s="1"/>
  <c r="AJ585" i="2"/>
  <c r="AA585" i="2" s="1"/>
  <c r="AG493" i="2"/>
  <c r="AF493" i="2"/>
  <c r="AH493" i="2" s="1"/>
  <c r="AI493" i="2" s="1"/>
  <c r="AP493" i="2" s="1"/>
  <c r="AF236" i="2"/>
  <c r="AH236" i="2" s="1"/>
  <c r="AG236" i="2"/>
  <c r="AK236" i="2" s="1"/>
  <c r="AG396" i="2"/>
  <c r="AF396" i="2"/>
  <c r="AH396" i="2" s="1"/>
  <c r="AI396" i="2" s="1"/>
  <c r="AP396" i="2" s="1"/>
  <c r="AF89" i="2"/>
  <c r="AH89" i="2" s="1"/>
  <c r="AI89" i="2" s="1"/>
  <c r="AP89" i="2" s="1"/>
  <c r="AG89" i="2"/>
  <c r="AJ89" i="2"/>
  <c r="AA89" i="2" s="1"/>
  <c r="AG343" i="2"/>
  <c r="AF343" i="2"/>
  <c r="AH343" i="2" s="1"/>
  <c r="AJ343" i="2" s="1"/>
  <c r="AA343" i="2" s="1"/>
  <c r="AG201" i="2"/>
  <c r="AF201" i="2"/>
  <c r="AH201" i="2" s="1"/>
  <c r="AI201" i="2" s="1"/>
  <c r="AP201" i="2" s="1"/>
  <c r="AG355" i="2"/>
  <c r="AF355" i="2"/>
  <c r="AH355" i="2" s="1"/>
  <c r="AI355" i="2" s="1"/>
  <c r="AP355" i="2" s="1"/>
  <c r="AJ355" i="2"/>
  <c r="AA355" i="2" s="1"/>
  <c r="AF121" i="2"/>
  <c r="AH121" i="2" s="1"/>
  <c r="AI121" i="2" s="1"/>
  <c r="AP121" i="2" s="1"/>
  <c r="AG121" i="2"/>
  <c r="AJ121" i="2"/>
  <c r="AA121" i="2" s="1"/>
  <c r="AG531" i="2"/>
  <c r="AK531" i="2" s="1"/>
  <c r="AF531" i="2"/>
  <c r="AH531" i="2" s="1"/>
  <c r="AJ531" i="2" s="1"/>
  <c r="AA531" i="2" s="1"/>
  <c r="AI531" i="2"/>
  <c r="AP531" i="2" s="1"/>
  <c r="AF97" i="2"/>
  <c r="AH97" i="2" s="1"/>
  <c r="AI97" i="2" s="1"/>
  <c r="AP97" i="2" s="1"/>
  <c r="AG97" i="2"/>
  <c r="AF464" i="2"/>
  <c r="AH464" i="2" s="1"/>
  <c r="AJ464" i="2" s="1"/>
  <c r="AA464" i="2" s="1"/>
  <c r="AG464" i="2"/>
  <c r="AK464" i="2" s="1"/>
  <c r="AF417" i="2"/>
  <c r="AH417" i="2" s="1"/>
  <c r="AJ417" i="2" s="1"/>
  <c r="AG417" i="2"/>
  <c r="AI417" i="2"/>
  <c r="AP417" i="2" s="1"/>
  <c r="AF543" i="2"/>
  <c r="AH543" i="2" s="1"/>
  <c r="AJ543" i="2" s="1"/>
  <c r="AG543" i="2"/>
  <c r="AG382" i="2"/>
  <c r="AF382" i="2"/>
  <c r="AH382" i="2" s="1"/>
  <c r="AJ382" i="2" s="1"/>
  <c r="AA382" i="2" s="1"/>
  <c r="AI382" i="2"/>
  <c r="AP382" i="2" s="1"/>
  <c r="AG181" i="2"/>
  <c r="AF181" i="2"/>
  <c r="AH181" i="2" s="1"/>
  <c r="AI181" i="2" s="1"/>
  <c r="AP181" i="2" s="1"/>
  <c r="AF549" i="2"/>
  <c r="AH549" i="2" s="1"/>
  <c r="AJ549" i="2" s="1"/>
  <c r="AG549" i="2"/>
  <c r="AF334" i="2"/>
  <c r="AH334" i="2" s="1"/>
  <c r="AJ334" i="2" s="1"/>
  <c r="AG334" i="2"/>
  <c r="AG326" i="2"/>
  <c r="AF326" i="2"/>
  <c r="AH326" i="2" s="1"/>
  <c r="AJ326" i="2" s="1"/>
  <c r="AI326" i="2"/>
  <c r="AP326" i="2" s="1"/>
  <c r="AG414" i="2"/>
  <c r="AF414" i="2"/>
  <c r="AH414" i="2" s="1"/>
  <c r="AI414" i="2" s="1"/>
  <c r="AP414" i="2" s="1"/>
  <c r="AJ414" i="2"/>
  <c r="AA414" i="2" s="1"/>
  <c r="AF234" i="2"/>
  <c r="AH234" i="2" s="1"/>
  <c r="AI234" i="2" s="1"/>
  <c r="AP234" i="2" s="1"/>
  <c r="AG234" i="2"/>
  <c r="AJ234" i="2"/>
  <c r="AG473" i="2"/>
  <c r="AF473" i="2"/>
  <c r="AH473" i="2" s="1"/>
  <c r="AI473" i="2" s="1"/>
  <c r="AP473" i="2" s="1"/>
  <c r="AJ473" i="2"/>
  <c r="AA473" i="2" s="1"/>
  <c r="AF52" i="2"/>
  <c r="AH52" i="2" s="1"/>
  <c r="AI52" i="2" s="1"/>
  <c r="AP52" i="2" s="1"/>
  <c r="AG52" i="2"/>
  <c r="AJ52" i="2"/>
  <c r="AA52" i="2" s="1"/>
  <c r="AG426" i="2"/>
  <c r="AK426" i="2" s="1"/>
  <c r="AF426" i="2"/>
  <c r="AH426" i="2" s="1"/>
  <c r="AJ426" i="2" s="1"/>
  <c r="AI426" i="2"/>
  <c r="AP426" i="2" s="1"/>
  <c r="AF565" i="2"/>
  <c r="AH565" i="2" s="1"/>
  <c r="AJ565" i="2" s="1"/>
  <c r="AG565" i="2"/>
  <c r="AK565" i="2" s="1"/>
  <c r="AF85" i="2"/>
  <c r="AH85" i="2" s="1"/>
  <c r="AI85" i="2" s="1"/>
  <c r="AP85" i="2" s="1"/>
  <c r="AG85" i="2"/>
  <c r="AJ85" i="2"/>
  <c r="AA85" i="2" s="1"/>
  <c r="AG159" i="2"/>
  <c r="AF159" i="2"/>
  <c r="AH159" i="2" s="1"/>
  <c r="AJ159" i="2" s="1"/>
  <c r="AA159" i="2" s="1"/>
  <c r="AG642" i="2"/>
  <c r="AK642" i="2" s="1"/>
  <c r="AF642" i="2"/>
  <c r="AH642" i="2" s="1"/>
  <c r="AJ642" i="2" s="1"/>
  <c r="AI642" i="2"/>
  <c r="AP642" i="2" s="1"/>
  <c r="AG596" i="2"/>
  <c r="AF596" i="2"/>
  <c r="AH596" i="2" s="1"/>
  <c r="AJ596" i="2" s="1"/>
  <c r="AA596" i="2" s="1"/>
  <c r="AF281" i="2"/>
  <c r="AH281" i="2" s="1"/>
  <c r="AI281" i="2" s="1"/>
  <c r="AP281" i="2" s="1"/>
  <c r="AG281" i="2"/>
  <c r="AK281" i="2" s="1"/>
  <c r="AF23" i="2"/>
  <c r="AH23" i="2" s="1"/>
  <c r="AI23" i="2" s="1"/>
  <c r="AP23" i="2" s="1"/>
  <c r="AG23" i="2"/>
  <c r="AJ23" i="2"/>
  <c r="AA23" i="2" s="1"/>
  <c r="AF450" i="2"/>
  <c r="AH450" i="2" s="1"/>
  <c r="AG450" i="2"/>
  <c r="AK450" i="2" s="1"/>
  <c r="AG488" i="2"/>
  <c r="AF488" i="2"/>
  <c r="AH488" i="2" s="1"/>
  <c r="AJ488" i="2" s="1"/>
  <c r="AA488" i="2" s="1"/>
  <c r="AF517" i="2"/>
  <c r="AH517" i="2" s="1"/>
  <c r="AJ517" i="2" s="1"/>
  <c r="AA517" i="2" s="1"/>
  <c r="AG517" i="2"/>
  <c r="AI517" i="2"/>
  <c r="AP517" i="2" s="1"/>
  <c r="AF28" i="2"/>
  <c r="AH28" i="2" s="1"/>
  <c r="AJ28" i="2" s="1"/>
  <c r="AG28" i="2"/>
  <c r="AI28" i="2"/>
  <c r="AP28" i="2" s="1"/>
  <c r="AF566" i="2"/>
  <c r="AH566" i="2" s="1"/>
  <c r="AI566" i="2" s="1"/>
  <c r="AP566" i="2" s="1"/>
  <c r="AG566" i="2"/>
  <c r="AF283" i="2"/>
  <c r="AH283" i="2" s="1"/>
  <c r="AJ283" i="2" s="1"/>
  <c r="AA283" i="2" s="1"/>
  <c r="AG283" i="2"/>
  <c r="AB88" i="2"/>
  <c r="AA386" i="2"/>
  <c r="AA408" i="2"/>
  <c r="AL421" i="2"/>
  <c r="AM421" i="2"/>
  <c r="AL140" i="2"/>
  <c r="AM140" i="2"/>
  <c r="AB452" i="2"/>
  <c r="AB8" i="2"/>
  <c r="AM300" i="2"/>
  <c r="AL300" i="2"/>
  <c r="AB300" i="2"/>
  <c r="AM90" i="2"/>
  <c r="AL90" i="2"/>
  <c r="AB90" i="2"/>
  <c r="AC90" i="2" s="1"/>
  <c r="AD90" i="2" s="1"/>
  <c r="AM248" i="2"/>
  <c r="AL248" i="2"/>
  <c r="AA279" i="2"/>
  <c r="F41" i="4"/>
  <c r="AK405" i="2"/>
  <c r="AJ405" i="2"/>
  <c r="AA405" i="2" s="1"/>
  <c r="AK100" i="2"/>
  <c r="AB124" i="2"/>
  <c r="AJ118" i="2"/>
  <c r="AA118" i="2" s="1"/>
  <c r="AG504" i="2"/>
  <c r="AF504" i="2"/>
  <c r="AH504" i="2" s="1"/>
  <c r="AJ504" i="2" s="1"/>
  <c r="AA504" i="2" s="1"/>
  <c r="AG422" i="2"/>
  <c r="AF422" i="2"/>
  <c r="AH422" i="2" s="1"/>
  <c r="AJ422" i="2" s="1"/>
  <c r="AF27" i="2"/>
  <c r="AH27" i="2" s="1"/>
  <c r="AI27" i="2" s="1"/>
  <c r="AP27" i="2" s="1"/>
  <c r="AG27" i="2"/>
  <c r="AJ27" i="2"/>
  <c r="AA27" i="2" s="1"/>
  <c r="AG247" i="2"/>
  <c r="AF247" i="2"/>
  <c r="AH247" i="2" s="1"/>
  <c r="AJ247" i="2" s="1"/>
  <c r="AA440" i="2"/>
  <c r="F37" i="4"/>
  <c r="AG119" i="2"/>
  <c r="AF119" i="2"/>
  <c r="AH119" i="2" s="1"/>
  <c r="AJ119" i="2" s="1"/>
  <c r="AF216" i="2"/>
  <c r="AH216" i="2" s="1"/>
  <c r="AJ216" i="2" s="1"/>
  <c r="AA216" i="2" s="1"/>
  <c r="AG216" i="2"/>
  <c r="AF105" i="2"/>
  <c r="AH105" i="2" s="1"/>
  <c r="AJ105" i="2" s="1"/>
  <c r="AG105" i="2"/>
  <c r="AI105" i="2"/>
  <c r="AP105" i="2" s="1"/>
  <c r="AG612" i="2"/>
  <c r="AF612" i="2"/>
  <c r="AH612" i="2" s="1"/>
  <c r="AJ612" i="2" s="1"/>
  <c r="AA612" i="2" s="1"/>
  <c r="AF292" i="2"/>
  <c r="AH292" i="2" s="1"/>
  <c r="AJ292" i="2" s="1"/>
  <c r="AA292" i="2" s="1"/>
  <c r="AG292" i="2"/>
  <c r="AI292" i="2"/>
  <c r="AP292" i="2" s="1"/>
  <c r="AF592" i="2"/>
  <c r="AH592" i="2" s="1"/>
  <c r="AI592" i="2" s="1"/>
  <c r="AP592" i="2" s="1"/>
  <c r="AG592" i="2"/>
  <c r="AJ592" i="2"/>
  <c r="AA592" i="2" s="1"/>
  <c r="AG588" i="2"/>
  <c r="AF588" i="2"/>
  <c r="AH588" i="2" s="1"/>
  <c r="AJ588" i="2" s="1"/>
  <c r="AA588" i="2" s="1"/>
  <c r="AG365" i="2"/>
  <c r="AF365" i="2"/>
  <c r="AH365" i="2" s="1"/>
  <c r="AJ365" i="2" s="1"/>
  <c r="AK365" i="2"/>
  <c r="AI365" i="2"/>
  <c r="AP365" i="2" s="1"/>
  <c r="AG259" i="2"/>
  <c r="AK259" i="2" s="1"/>
  <c r="AF259" i="2"/>
  <c r="AH259" i="2" s="1"/>
  <c r="AJ259" i="2" s="1"/>
  <c r="AI259" i="2"/>
  <c r="AP259" i="2" s="1"/>
  <c r="AF65" i="2"/>
  <c r="AH65" i="2" s="1"/>
  <c r="AJ65" i="2" s="1"/>
  <c r="AA65" i="2" s="1"/>
  <c r="AG65" i="2"/>
  <c r="AK65" i="2" s="1"/>
  <c r="AF312" i="2"/>
  <c r="AH312" i="2" s="1"/>
  <c r="AJ312" i="2" s="1"/>
  <c r="AA312" i="2" s="1"/>
  <c r="AG312" i="2"/>
  <c r="AK312" i="2" s="1"/>
  <c r="AG446" i="2"/>
  <c r="AF446" i="2"/>
  <c r="AH446" i="2" s="1"/>
  <c r="AI446" i="2" s="1"/>
  <c r="AP446" i="2" s="1"/>
  <c r="AB131" i="2"/>
  <c r="AB456" i="2"/>
  <c r="AG164" i="2"/>
  <c r="AF164" i="2"/>
  <c r="AH164" i="2" s="1"/>
  <c r="AJ164" i="2" s="1"/>
  <c r="AA164" i="2" s="1"/>
  <c r="AK164" i="2"/>
  <c r="AI164" i="2"/>
  <c r="AP164" i="2" s="1"/>
  <c r="AG53" i="2"/>
  <c r="AK53" i="2" s="1"/>
  <c r="AF53" i="2"/>
  <c r="AH53" i="2" s="1"/>
  <c r="AI53" i="2" s="1"/>
  <c r="AP53" i="2" s="1"/>
  <c r="AJ53" i="2"/>
  <c r="AA53" i="2" s="1"/>
  <c r="AF394" i="2"/>
  <c r="AH394" i="2" s="1"/>
  <c r="AI394" i="2" s="1"/>
  <c r="AP394" i="2" s="1"/>
  <c r="AG394" i="2"/>
  <c r="AF635" i="2"/>
  <c r="AH635" i="2" s="1"/>
  <c r="AJ635" i="2" s="1"/>
  <c r="AG635" i="2"/>
  <c r="AI635" i="2"/>
  <c r="AP635" i="2" s="1"/>
  <c r="AF232" i="2"/>
  <c r="AH232" i="2" s="1"/>
  <c r="AI232" i="2" s="1"/>
  <c r="AP232" i="2" s="1"/>
  <c r="AG232" i="2"/>
  <c r="AJ232" i="2"/>
  <c r="AA232" i="2" s="1"/>
  <c r="AG125" i="2"/>
  <c r="AF125" i="2"/>
  <c r="AH125" i="2" s="1"/>
  <c r="AJ125" i="2" s="1"/>
  <c r="AA125" i="2" s="1"/>
  <c r="AG385" i="2"/>
  <c r="AF385" i="2"/>
  <c r="AH385" i="2" s="1"/>
  <c r="AF15" i="2"/>
  <c r="AH15" i="2" s="1"/>
  <c r="AJ15" i="2" s="1"/>
  <c r="AA15" i="2" s="1"/>
  <c r="AG15" i="2"/>
  <c r="AG245" i="2"/>
  <c r="AF245" i="2"/>
  <c r="AH245" i="2" s="1"/>
  <c r="AI245" i="2" s="1"/>
  <c r="AP245" i="2" s="1"/>
  <c r="AB370" i="2"/>
  <c r="AC370" i="2" s="1"/>
  <c r="AD370" i="2" s="1"/>
  <c r="AG525" i="2"/>
  <c r="AF525" i="2"/>
  <c r="AH525" i="2" s="1"/>
  <c r="AI525" i="2" s="1"/>
  <c r="AP525" i="2" s="1"/>
  <c r="AF622" i="2"/>
  <c r="AH622" i="2" s="1"/>
  <c r="AI622" i="2" s="1"/>
  <c r="AP622" i="2" s="1"/>
  <c r="AG622" i="2"/>
  <c r="AF607" i="2"/>
  <c r="AH607" i="2" s="1"/>
  <c r="AI607" i="2" s="1"/>
  <c r="AP607" i="2" s="1"/>
  <c r="AG607" i="2"/>
  <c r="AJ607" i="2"/>
  <c r="AA607" i="2" s="1"/>
  <c r="AG485" i="2"/>
  <c r="AF485" i="2"/>
  <c r="AH485" i="2" s="1"/>
  <c r="AJ485" i="2" s="1"/>
  <c r="AA485" i="2" s="1"/>
  <c r="AF84" i="2"/>
  <c r="AH84" i="2" s="1"/>
  <c r="AI84" i="2" s="1"/>
  <c r="AP84" i="2" s="1"/>
  <c r="AG84" i="2"/>
  <c r="AJ84" i="2"/>
  <c r="AA84" i="2" s="1"/>
  <c r="AL210" i="2"/>
  <c r="AM210" i="2"/>
  <c r="AG227" i="2"/>
  <c r="AF227" i="2"/>
  <c r="AH227" i="2" s="1"/>
  <c r="AJ227" i="2" s="1"/>
  <c r="AI227" i="2"/>
  <c r="AP227" i="2" s="1"/>
  <c r="AG474" i="2"/>
  <c r="AF474" i="2"/>
  <c r="AH474" i="2" s="1"/>
  <c r="AI474" i="2" s="1"/>
  <c r="AP474" i="2" s="1"/>
  <c r="AG351" i="2"/>
  <c r="AF351" i="2"/>
  <c r="AH351" i="2" s="1"/>
  <c r="AJ351" i="2" s="1"/>
  <c r="AI351" i="2"/>
  <c r="AP351" i="2" s="1"/>
  <c r="AG586" i="2"/>
  <c r="AF586" i="2"/>
  <c r="AH586" i="2" s="1"/>
  <c r="AJ586" i="2" s="1"/>
  <c r="AG418" i="2"/>
  <c r="AF418" i="2"/>
  <c r="AH418" i="2" s="1"/>
  <c r="AI418" i="2" s="1"/>
  <c r="AP418" i="2" s="1"/>
  <c r="AF50" i="2"/>
  <c r="AH50" i="2" s="1"/>
  <c r="AJ50" i="2" s="1"/>
  <c r="AG50" i="2"/>
  <c r="AI50" i="2"/>
  <c r="AP50" i="2" s="1"/>
  <c r="AF462" i="2"/>
  <c r="AH462" i="2" s="1"/>
  <c r="AI462" i="2" s="1"/>
  <c r="AP462" i="2" s="1"/>
  <c r="AG462" i="2"/>
  <c r="AJ462" i="2"/>
  <c r="AA462" i="2" s="1"/>
  <c r="T619" i="2"/>
  <c r="AG152" i="2"/>
  <c r="AF152" i="2"/>
  <c r="AH152" i="2" s="1"/>
  <c r="AJ152" i="2" s="1"/>
  <c r="AA152" i="2" s="1"/>
  <c r="AG445" i="2"/>
  <c r="AF445" i="2"/>
  <c r="AH445" i="2" s="1"/>
  <c r="AI445" i="2" s="1"/>
  <c r="AP445" i="2" s="1"/>
  <c r="AG501" i="2"/>
  <c r="AF501" i="2"/>
  <c r="AH501" i="2" s="1"/>
  <c r="AI501" i="2" s="1"/>
  <c r="AP501" i="2" s="1"/>
  <c r="AK501" i="2"/>
  <c r="AB129" i="2"/>
  <c r="AC129" i="2"/>
  <c r="AD129" i="2" s="1"/>
  <c r="AG235" i="2"/>
  <c r="AF235" i="2"/>
  <c r="AH235" i="2" s="1"/>
  <c r="AI235" i="2" s="1"/>
  <c r="AP235" i="2" s="1"/>
  <c r="AF510" i="2"/>
  <c r="AH510" i="2" s="1"/>
  <c r="AI510" i="2" s="1"/>
  <c r="AP510" i="2" s="1"/>
  <c r="AG510" i="2"/>
  <c r="AJ510" i="2"/>
  <c r="AA510" i="2" s="1"/>
  <c r="AF72" i="2"/>
  <c r="AH72" i="2" s="1"/>
  <c r="AG72" i="2"/>
  <c r="AK72" i="2"/>
  <c r="AG10" i="2"/>
  <c r="AF10" i="2"/>
  <c r="AH10" i="2" s="1"/>
  <c r="AJ10" i="2" s="1"/>
  <c r="AF169" i="2"/>
  <c r="AH169" i="2" s="1"/>
  <c r="AI169" i="2" s="1"/>
  <c r="AP169" i="2" s="1"/>
  <c r="AG169" i="2"/>
  <c r="AG407" i="2"/>
  <c r="AF407" i="2"/>
  <c r="AH407" i="2" s="1"/>
  <c r="AJ407" i="2" s="1"/>
  <c r="AK407" i="2"/>
  <c r="AI407" i="2"/>
  <c r="AP407" i="2" s="1"/>
  <c r="AG345" i="2"/>
  <c r="AF345" i="2"/>
  <c r="AH345" i="2" s="1"/>
  <c r="AJ345" i="2" s="1"/>
  <c r="AK345" i="2"/>
  <c r="AI345" i="2"/>
  <c r="AP345" i="2" s="1"/>
  <c r="AF224" i="2"/>
  <c r="AH224" i="2" s="1"/>
  <c r="AG224" i="2"/>
  <c r="AF388" i="2"/>
  <c r="AH388" i="2" s="1"/>
  <c r="AJ388" i="2" s="1"/>
  <c r="AA388" i="2" s="1"/>
  <c r="AG388" i="2"/>
  <c r="AI388" i="2"/>
  <c r="AP388" i="2" s="1"/>
  <c r="AG304" i="2"/>
  <c r="AF304" i="2"/>
  <c r="AH304" i="2" s="1"/>
  <c r="AJ304" i="2" s="1"/>
  <c r="AA304" i="2" s="1"/>
  <c r="AF222" i="2"/>
  <c r="AH222" i="2" s="1"/>
  <c r="AJ222" i="2" s="1"/>
  <c r="AG222" i="2"/>
  <c r="AF498" i="2"/>
  <c r="AH498" i="2" s="1"/>
  <c r="AJ498" i="2" s="1"/>
  <c r="AA498" i="2" s="1"/>
  <c r="AG498" i="2"/>
  <c r="AG567" i="2"/>
  <c r="AF567" i="2"/>
  <c r="AH567" i="2" s="1"/>
  <c r="AJ567" i="2" s="1"/>
  <c r="AG98" i="2"/>
  <c r="AF98" i="2"/>
  <c r="AH98" i="2" s="1"/>
  <c r="AI98" i="2" s="1"/>
  <c r="AP98" i="2" s="1"/>
  <c r="AG200" i="2"/>
  <c r="AF200" i="2"/>
  <c r="AH200" i="2" s="1"/>
  <c r="AI200" i="2" s="1"/>
  <c r="AP200" i="2" s="1"/>
  <c r="AK200" i="2"/>
  <c r="AF527" i="2"/>
  <c r="AH527" i="2" s="1"/>
  <c r="AJ527" i="2" s="1"/>
  <c r="AA527" i="2" s="1"/>
  <c r="AG527" i="2"/>
  <c r="AK527" i="2" s="1"/>
  <c r="AI527" i="2"/>
  <c r="AP527" i="2" s="1"/>
  <c r="AF590" i="2"/>
  <c r="AH590" i="2" s="1"/>
  <c r="AJ590" i="2" s="1"/>
  <c r="AA590" i="2" s="1"/>
  <c r="AG590" i="2"/>
  <c r="AI590" i="2"/>
  <c r="AP590" i="2" s="1"/>
  <c r="AF597" i="2"/>
  <c r="AH597" i="2" s="1"/>
  <c r="AI597" i="2" s="1"/>
  <c r="AP597" i="2" s="1"/>
  <c r="AG597" i="2"/>
  <c r="AJ597" i="2"/>
  <c r="AA597" i="2" s="1"/>
  <c r="AG600" i="2"/>
  <c r="AF600" i="2"/>
  <c r="AH600" i="2" s="1"/>
  <c r="AI600" i="2" s="1"/>
  <c r="AP600" i="2" s="1"/>
  <c r="AC616" i="2"/>
  <c r="AD616" i="2" s="1"/>
  <c r="AF559" i="2"/>
  <c r="AH559" i="2" s="1"/>
  <c r="AJ559" i="2" s="1"/>
  <c r="AG559" i="2"/>
  <c r="AK559" i="2" s="1"/>
  <c r="AF381" i="2"/>
  <c r="AH381" i="2" s="1"/>
  <c r="AI381" i="2" s="1"/>
  <c r="AP381" i="2" s="1"/>
  <c r="AG381" i="2"/>
  <c r="AK381" i="2" s="1"/>
  <c r="AG288" i="2"/>
  <c r="AF288" i="2"/>
  <c r="AH288" i="2" s="1"/>
  <c r="AJ288" i="2" s="1"/>
  <c r="AI288" i="2"/>
  <c r="AP288" i="2" s="1"/>
  <c r="AL277" i="2"/>
  <c r="AM277" i="2"/>
  <c r="AG204" i="2"/>
  <c r="AF204" i="2"/>
  <c r="AH204" i="2" s="1"/>
  <c r="AG186" i="2"/>
  <c r="AF186" i="2"/>
  <c r="AH186" i="2" s="1"/>
  <c r="AJ186" i="2" s="1"/>
  <c r="AA186" i="2" s="1"/>
  <c r="AF155" i="2"/>
  <c r="AH155" i="2" s="1"/>
  <c r="AI155" i="2" s="1"/>
  <c r="AP155" i="2" s="1"/>
  <c r="AG155" i="2"/>
  <c r="AK155" i="2"/>
  <c r="AF154" i="2"/>
  <c r="AH154" i="2" s="1"/>
  <c r="AJ154" i="2" s="1"/>
  <c r="AA154" i="2" s="1"/>
  <c r="AG154" i="2"/>
  <c r="AI154" i="2"/>
  <c r="AP154" i="2" s="1"/>
  <c r="AK154" i="2"/>
  <c r="AG153" i="2"/>
  <c r="AF153" i="2"/>
  <c r="AH153" i="2" s="1"/>
  <c r="AJ153" i="2" s="1"/>
  <c r="AA153" i="2" s="1"/>
  <c r="AF240" i="2"/>
  <c r="AH240" i="2" s="1"/>
  <c r="AJ240" i="2" s="1"/>
  <c r="AA240" i="2" s="1"/>
  <c r="AG240" i="2"/>
  <c r="AI240" i="2"/>
  <c r="AP240" i="2" s="1"/>
  <c r="AF361" i="2"/>
  <c r="AH361" i="2" s="1"/>
  <c r="AI361" i="2" s="1"/>
  <c r="AP361" i="2" s="1"/>
  <c r="AG361" i="2"/>
  <c r="AJ361" i="2"/>
  <c r="AA361" i="2" s="1"/>
  <c r="AM132" i="2"/>
  <c r="AL132" i="2"/>
  <c r="AF357" i="2"/>
  <c r="AH357" i="2" s="1"/>
  <c r="AJ357" i="2" s="1"/>
  <c r="AG357" i="2"/>
  <c r="AI357" i="2"/>
  <c r="AP357" i="2" s="1"/>
  <c r="AF333" i="2"/>
  <c r="AH333" i="2" s="1"/>
  <c r="AI333" i="2" s="1"/>
  <c r="AP333" i="2" s="1"/>
  <c r="AG333" i="2"/>
  <c r="AF499" i="2"/>
  <c r="AH499" i="2" s="1"/>
  <c r="AI499" i="2" s="1"/>
  <c r="AP499" i="2" s="1"/>
  <c r="AG499" i="2"/>
  <c r="AJ499" i="2"/>
  <c r="AA499" i="2" s="1"/>
  <c r="AG546" i="2"/>
  <c r="AF546" i="2"/>
  <c r="AH546" i="2" s="1"/>
  <c r="AI546" i="2" s="1"/>
  <c r="AP546" i="2" s="1"/>
  <c r="AF332" i="2"/>
  <c r="AH332" i="2" s="1"/>
  <c r="AI332" i="2" s="1"/>
  <c r="AP332" i="2" s="1"/>
  <c r="AG332" i="2"/>
  <c r="AJ332" i="2"/>
  <c r="AA332" i="2" s="1"/>
  <c r="AG286" i="2"/>
  <c r="AF286" i="2"/>
  <c r="AH286" i="2" s="1"/>
  <c r="AJ286" i="2" s="1"/>
  <c r="AF580" i="2"/>
  <c r="AH580" i="2" s="1"/>
  <c r="AI580" i="2" s="1"/>
  <c r="AP580" i="2" s="1"/>
  <c r="AG580" i="2"/>
  <c r="AJ580" i="2"/>
  <c r="AA580" i="2" s="1"/>
  <c r="AG576" i="2"/>
  <c r="AF576" i="2"/>
  <c r="AH576" i="2" s="1"/>
  <c r="AJ576" i="2" s="1"/>
  <c r="AG284" i="2"/>
  <c r="AF284" i="2"/>
  <c r="AH284" i="2" s="1"/>
  <c r="AI284" i="2" s="1"/>
  <c r="AP284" i="2" s="1"/>
  <c r="AF71" i="2"/>
  <c r="AH71" i="2" s="1"/>
  <c r="AI71" i="2" s="1"/>
  <c r="AP71" i="2" s="1"/>
  <c r="AG71" i="2"/>
  <c r="AJ71" i="2"/>
  <c r="AA71" i="2" s="1"/>
  <c r="AF301" i="2"/>
  <c r="AH301" i="2" s="1"/>
  <c r="AJ301" i="2" s="1"/>
  <c r="AA301" i="2" s="1"/>
  <c r="AG301" i="2"/>
  <c r="AI301" i="2"/>
  <c r="AP301" i="2" s="1"/>
  <c r="AG451" i="2"/>
  <c r="AF451" i="2"/>
  <c r="AH451" i="2" s="1"/>
  <c r="AI451" i="2" s="1"/>
  <c r="AP451" i="2" s="1"/>
  <c r="AG207" i="2"/>
  <c r="AF207" i="2"/>
  <c r="AF478" i="2"/>
  <c r="AG478" i="2"/>
  <c r="AF33" i="2"/>
  <c r="AG33" i="2"/>
  <c r="AG81" i="2"/>
  <c r="AF81" i="2"/>
  <c r="AF68" i="2"/>
  <c r="AH68" i="2" s="1"/>
  <c r="AI68" i="2" s="1"/>
  <c r="AP68" i="2" s="1"/>
  <c r="AG68" i="2"/>
  <c r="AJ68" i="2"/>
  <c r="AA68" i="2" s="1"/>
  <c r="AK256" i="2"/>
  <c r="AG187" i="2"/>
  <c r="AF187" i="2"/>
  <c r="AG512" i="2"/>
  <c r="AF512" i="2"/>
  <c r="AH512" i="2" s="1"/>
  <c r="AJ512" i="2" s="1"/>
  <c r="AA512" i="2" s="1"/>
  <c r="AF86" i="2"/>
  <c r="AH86" i="2" s="1"/>
  <c r="AJ86" i="2" s="1"/>
  <c r="AA86" i="2" s="1"/>
  <c r="AG86" i="2"/>
  <c r="AK86" i="2"/>
  <c r="AF219" i="2"/>
  <c r="AH219" i="2" s="1"/>
  <c r="AI219" i="2" s="1"/>
  <c r="AP219" i="2" s="1"/>
  <c r="AG219" i="2"/>
  <c r="AF95" i="2"/>
  <c r="AH95" i="2" s="1"/>
  <c r="AJ95" i="2" s="1"/>
  <c r="AG95" i="2"/>
  <c r="AI95" i="2"/>
  <c r="AP95" i="2" s="1"/>
  <c r="AF60" i="2"/>
  <c r="AH60" i="2" s="1"/>
  <c r="AJ60" i="2" s="1"/>
  <c r="AA60" i="2" s="1"/>
  <c r="AG60" i="2"/>
  <c r="AI60" i="2"/>
  <c r="AP60" i="2" s="1"/>
  <c r="AF447" i="2"/>
  <c r="AH447" i="2" s="1"/>
  <c r="AI447" i="2" s="1"/>
  <c r="AP447" i="2" s="1"/>
  <c r="AG447" i="2"/>
  <c r="AJ447" i="2"/>
  <c r="AF513" i="2"/>
  <c r="AH513" i="2" s="1"/>
  <c r="AJ513" i="2" s="1"/>
  <c r="AA513" i="2" s="1"/>
  <c r="AG513" i="2"/>
  <c r="AK513" i="2"/>
  <c r="AG109" i="2"/>
  <c r="AF109" i="2"/>
  <c r="AH109" i="2" s="1"/>
  <c r="AJ109" i="2" s="1"/>
  <c r="AF342" i="2"/>
  <c r="AH342" i="2" s="1"/>
  <c r="AJ342" i="2" s="1"/>
  <c r="AG342" i="2"/>
  <c r="AI342" i="2"/>
  <c r="AP342" i="2" s="1"/>
  <c r="AF285" i="2"/>
  <c r="AH285" i="2" s="1"/>
  <c r="AJ285" i="2" s="1"/>
  <c r="AA285" i="2" s="1"/>
  <c r="AG285" i="2"/>
  <c r="AG139" i="2"/>
  <c r="AF139" i="2"/>
  <c r="AH139" i="2" s="1"/>
  <c r="AJ139" i="2" s="1"/>
  <c r="AA139" i="2" s="1"/>
  <c r="AK139" i="2"/>
  <c r="AI139" i="2"/>
  <c r="AP139" i="2" s="1"/>
  <c r="AG399" i="2"/>
  <c r="AF399" i="2"/>
  <c r="AH399" i="2" s="1"/>
  <c r="AI399" i="2" s="1"/>
  <c r="AP399" i="2" s="1"/>
  <c r="AK399" i="2"/>
  <c r="AJ399" i="2"/>
  <c r="AA399" i="2" s="1"/>
  <c r="AF142" i="2"/>
  <c r="AH142" i="2" s="1"/>
  <c r="AJ142" i="2" s="1"/>
  <c r="AA142" i="2" s="1"/>
  <c r="AG142" i="2"/>
  <c r="AI142" i="2"/>
  <c r="AP142" i="2" s="1"/>
  <c r="T624" i="2"/>
  <c r="AF268" i="2"/>
  <c r="AH268" i="2" s="1"/>
  <c r="AJ268" i="2" s="1"/>
  <c r="AA268" i="2" s="1"/>
  <c r="AG268" i="2"/>
  <c r="AI268" i="2"/>
  <c r="AP268" i="2" s="1"/>
  <c r="AF214" i="2"/>
  <c r="AH214" i="2" s="1"/>
  <c r="AI214" i="2" s="1"/>
  <c r="AP214" i="2" s="1"/>
  <c r="AG214" i="2"/>
  <c r="AJ214" i="2"/>
  <c r="AA214" i="2" s="1"/>
  <c r="AG29" i="2"/>
  <c r="AF29" i="2"/>
  <c r="AH29" i="2" s="1"/>
  <c r="AI29" i="2" s="1"/>
  <c r="AP29" i="2" s="1"/>
  <c r="AG581" i="2"/>
  <c r="AF581" i="2"/>
  <c r="AH581" i="2" s="1"/>
  <c r="AI581" i="2" s="1"/>
  <c r="AP581" i="2" s="1"/>
  <c r="AK581" i="2"/>
  <c r="AG435" i="2"/>
  <c r="AF435" i="2"/>
  <c r="AH435" i="2" s="1"/>
  <c r="AJ435" i="2" s="1"/>
  <c r="AG70" i="2"/>
  <c r="AF70" i="2"/>
  <c r="AG93" i="2"/>
  <c r="AF93" i="2"/>
  <c r="AH93" i="2" s="1"/>
  <c r="AJ93" i="2" s="1"/>
  <c r="AA93" i="2" s="1"/>
  <c r="AG46" i="2"/>
  <c r="AF46" i="2"/>
  <c r="AH46" i="2" s="1"/>
  <c r="AI46" i="2" s="1"/>
  <c r="AP46" i="2" s="1"/>
  <c r="AJ46" i="2"/>
  <c r="AA46" i="2" s="1"/>
  <c r="AG113" i="2"/>
  <c r="AF113" i="2"/>
  <c r="AH113" i="2" s="1"/>
  <c r="AJ113" i="2" s="1"/>
  <c r="AG198" i="2"/>
  <c r="AF198" i="2"/>
  <c r="AH198" i="2" s="1"/>
  <c r="V638" i="2"/>
  <c r="Y638" i="2" s="1"/>
  <c r="X638" i="2"/>
  <c r="W638" i="2"/>
  <c r="G638" i="2" s="1"/>
  <c r="X647" i="2"/>
  <c r="V647" i="2"/>
  <c r="Y647" i="2" s="1"/>
  <c r="T637" i="2"/>
  <c r="AO637" i="2"/>
  <c r="I637" i="2"/>
  <c r="Z637" i="2"/>
  <c r="AO646" i="2"/>
  <c r="Z646" i="2"/>
  <c r="I646" i="2"/>
  <c r="W629" i="2"/>
  <c r="G629" i="2" s="1"/>
  <c r="W646" i="2"/>
  <c r="G646" i="2" s="1"/>
  <c r="AO628" i="2"/>
  <c r="I628" i="2"/>
  <c r="Z628" i="2"/>
  <c r="T620" i="2"/>
  <c r="I620" i="2"/>
  <c r="AO620" i="2"/>
  <c r="Z620" i="2"/>
  <c r="AA443" i="2"/>
  <c r="F53" i="4"/>
  <c r="AK314" i="2"/>
  <c r="AK233" i="2"/>
  <c r="AA330" i="2"/>
  <c r="AB183" i="2"/>
  <c r="AC183" i="2" s="1"/>
  <c r="AD183" i="2" s="1"/>
  <c r="AA356" i="2"/>
  <c r="AB191" i="2"/>
  <c r="AK410" i="2"/>
  <c r="AK584" i="2"/>
  <c r="AB177" i="2"/>
  <c r="AB458" i="2"/>
  <c r="AA3" i="2"/>
  <c r="AF180" i="2"/>
  <c r="AH180" i="2" s="1"/>
  <c r="AI180" i="2" s="1"/>
  <c r="AP180" i="2" s="1"/>
  <c r="AG180" i="2"/>
  <c r="AF468" i="2"/>
  <c r="AH468" i="2" s="1"/>
  <c r="AI468" i="2" s="1"/>
  <c r="AP468" i="2" s="1"/>
  <c r="AG468" i="2"/>
  <c r="AK468" i="2"/>
  <c r="AF429" i="2"/>
  <c r="AH429" i="2" s="1"/>
  <c r="AI429" i="2" s="1"/>
  <c r="AP429" i="2" s="1"/>
  <c r="AG429" i="2"/>
  <c r="AF54" i="2"/>
  <c r="AH54" i="2" s="1"/>
  <c r="AI54" i="2" s="1"/>
  <c r="AP54" i="2" s="1"/>
  <c r="AG54" i="2"/>
  <c r="AJ54" i="2"/>
  <c r="AA54" i="2" s="1"/>
  <c r="AG99" i="2"/>
  <c r="AF99" i="2"/>
  <c r="AH99" i="2" s="1"/>
  <c r="AI99" i="2" s="1"/>
  <c r="AP99" i="2" s="1"/>
  <c r="AJ99" i="2"/>
  <c r="AA99" i="2" s="1"/>
  <c r="AF393" i="2"/>
  <c r="AH393" i="2" s="1"/>
  <c r="AJ393" i="2" s="1"/>
  <c r="AG393" i="2"/>
  <c r="AI393" i="2"/>
  <c r="AP393" i="2" s="1"/>
  <c r="AG341" i="2"/>
  <c r="AK341" i="2" s="1"/>
  <c r="AF341" i="2"/>
  <c r="AH341" i="2"/>
  <c r="AJ341" i="2" s="1"/>
  <c r="AF411" i="2"/>
  <c r="AH411" i="2" s="1"/>
  <c r="AI411" i="2" s="1"/>
  <c r="AP411" i="2" s="1"/>
  <c r="AG411" i="2"/>
  <c r="AJ411" i="2"/>
  <c r="AA411" i="2" s="1"/>
  <c r="AF82" i="2"/>
  <c r="AH82" i="2" s="1"/>
  <c r="AI82" i="2" s="1"/>
  <c r="AP82" i="2" s="1"/>
  <c r="AG82" i="2"/>
  <c r="AJ82" i="2"/>
  <c r="AA82" i="2" s="1"/>
  <c r="AF610" i="2"/>
  <c r="AH610" i="2" s="1"/>
  <c r="AJ610" i="2" s="1"/>
  <c r="AA610" i="2" s="1"/>
  <c r="AG610" i="2"/>
  <c r="AI610" i="2"/>
  <c r="AP610" i="2" s="1"/>
  <c r="AF9" i="2"/>
  <c r="AG9" i="2"/>
  <c r="AC193" i="2"/>
  <c r="AD193" i="2" s="1"/>
  <c r="AF483" i="2"/>
  <c r="AH483" i="2" s="1"/>
  <c r="AJ483" i="2" s="1"/>
  <c r="AA483" i="2" s="1"/>
  <c r="AG483" i="2"/>
  <c r="AI483" i="2"/>
  <c r="AP483" i="2" s="1"/>
  <c r="AF599" i="2"/>
  <c r="AH599" i="2" s="1"/>
  <c r="AJ599" i="2" s="1"/>
  <c r="AA599" i="2" s="1"/>
  <c r="AG599" i="2"/>
  <c r="AF321" i="2"/>
  <c r="AH321" i="2" s="1"/>
  <c r="AI321" i="2" s="1"/>
  <c r="AP321" i="2" s="1"/>
  <c r="AG321" i="2"/>
  <c r="AJ321" i="2"/>
  <c r="AA321" i="2" s="1"/>
  <c r="AG6" i="2"/>
  <c r="AF6" i="2"/>
  <c r="AH6" i="2" s="1"/>
  <c r="AF12" i="2"/>
  <c r="AH12" i="2" s="1"/>
  <c r="AI12" i="2" s="1"/>
  <c r="AP12" i="2" s="1"/>
  <c r="AG12" i="2"/>
  <c r="AJ12" i="2"/>
  <c r="AA12" i="2" s="1"/>
  <c r="AG184" i="2"/>
  <c r="AF184" i="2"/>
  <c r="AH184" i="2" s="1"/>
  <c r="AF311" i="2"/>
  <c r="AH311" i="2" s="1"/>
  <c r="AI311" i="2" s="1"/>
  <c r="AP311" i="2" s="1"/>
  <c r="AG311" i="2"/>
  <c r="AK311" i="2" s="1"/>
  <c r="AF310" i="2"/>
  <c r="AH310" i="2" s="1"/>
  <c r="AJ310" i="2" s="1"/>
  <c r="AA310" i="2" s="1"/>
  <c r="AG310" i="2"/>
  <c r="AK310" i="2"/>
  <c r="AF167" i="2"/>
  <c r="AH167" i="2" s="1"/>
  <c r="AJ167" i="2" s="1"/>
  <c r="AA167" i="2" s="1"/>
  <c r="AG167" i="2"/>
  <c r="AK167" i="2" s="1"/>
  <c r="AF150" i="2"/>
  <c r="AH150" i="2" s="1"/>
  <c r="AI150" i="2" s="1"/>
  <c r="AP150" i="2" s="1"/>
  <c r="AG150" i="2"/>
  <c r="AJ150" i="2"/>
  <c r="AA150" i="2" s="1"/>
  <c r="AG358" i="2"/>
  <c r="AF358" i="2"/>
  <c r="AH358" i="2" s="1"/>
  <c r="AJ358" i="2" s="1"/>
  <c r="AI358" i="2"/>
  <c r="AP358" i="2" s="1"/>
  <c r="AG101" i="2"/>
  <c r="AF101" i="2"/>
  <c r="AH101" i="2" s="1"/>
  <c r="AI101" i="2" s="1"/>
  <c r="AP101" i="2" s="1"/>
  <c r="AG148" i="2"/>
  <c r="AF148" i="2"/>
  <c r="AH148" i="2" s="1"/>
  <c r="AI148" i="2" s="1"/>
  <c r="AP148" i="2" s="1"/>
  <c r="AF305" i="2"/>
  <c r="AH305" i="2" s="1"/>
  <c r="AJ305" i="2" s="1"/>
  <c r="AA305" i="2" s="1"/>
  <c r="AG305" i="2"/>
  <c r="AI305" i="2"/>
  <c r="AP305" i="2" s="1"/>
  <c r="AF202" i="2"/>
  <c r="AH202" i="2" s="1"/>
  <c r="AJ202" i="2" s="1"/>
  <c r="AG202" i="2"/>
  <c r="AI202" i="2"/>
  <c r="AP202" i="2" s="1"/>
  <c r="AF163" i="2"/>
  <c r="AH163" i="2" s="1"/>
  <c r="AI163" i="2" s="1"/>
  <c r="AP163" i="2" s="1"/>
  <c r="AG163" i="2"/>
  <c r="AJ163" i="2"/>
  <c r="AA163" i="2" s="1"/>
  <c r="AK163" i="2"/>
  <c r="AC395" i="2"/>
  <c r="AD395" i="2" s="1"/>
  <c r="AF466" i="2"/>
  <c r="AH466" i="2" s="1"/>
  <c r="AI466" i="2" s="1"/>
  <c r="AP466" i="2" s="1"/>
  <c r="AG466" i="2"/>
  <c r="AJ466" i="2"/>
  <c r="AA466" i="2" s="1"/>
  <c r="AG419" i="2"/>
  <c r="AF419" i="2"/>
  <c r="AH419" i="2" s="1"/>
  <c r="AJ419" i="2" s="1"/>
  <c r="AG472" i="2"/>
  <c r="AF472" i="2"/>
  <c r="AH472" i="2" s="1"/>
  <c r="AJ472" i="2" s="1"/>
  <c r="AG489" i="2"/>
  <c r="AF489" i="2"/>
  <c r="AH489" i="2" s="1"/>
  <c r="AI489" i="2" s="1"/>
  <c r="AP489" i="2" s="1"/>
  <c r="AF246" i="2"/>
  <c r="AH246" i="2" s="1"/>
  <c r="AJ246" i="2" s="1"/>
  <c r="AG246" i="2"/>
  <c r="AK246" i="2"/>
  <c r="AF400" i="2"/>
  <c r="AH400" i="2" s="1"/>
  <c r="AJ400" i="2" s="1"/>
  <c r="AG400" i="2"/>
  <c r="AI400" i="2"/>
  <c r="AP400" i="2" s="1"/>
  <c r="AF322" i="2"/>
  <c r="AH322" i="2" s="1"/>
  <c r="AI322" i="2" s="1"/>
  <c r="AP322" i="2" s="1"/>
  <c r="AG322" i="2"/>
  <c r="AK322" i="2"/>
  <c r="AG173" i="2"/>
  <c r="AF173" i="2"/>
  <c r="AH173" i="2" s="1"/>
  <c r="AI173" i="2" s="1"/>
  <c r="AP173" i="2" s="1"/>
  <c r="AC318" i="2"/>
  <c r="AD318" i="2" s="1"/>
  <c r="AF529" i="2"/>
  <c r="AH529" i="2" s="1"/>
  <c r="AJ529" i="2" s="1"/>
  <c r="AA529" i="2" s="1"/>
  <c r="AG529" i="2"/>
  <c r="AF602" i="2"/>
  <c r="AH602" i="2" s="1"/>
  <c r="AI602" i="2" s="1"/>
  <c r="AP602" i="2" s="1"/>
  <c r="AG602" i="2"/>
  <c r="AF644" i="2"/>
  <c r="AH644" i="2" s="1"/>
  <c r="AI644" i="2" s="1"/>
  <c r="AP644" i="2" s="1"/>
  <c r="AG644" i="2"/>
  <c r="AJ644" i="2"/>
  <c r="AA644" i="2" s="1"/>
  <c r="AG470" i="2"/>
  <c r="AF470" i="2"/>
  <c r="AH470" i="2" s="1"/>
  <c r="AJ470" i="2" s="1"/>
  <c r="AG652" i="2"/>
  <c r="AF652" i="2"/>
  <c r="AH652" i="2" s="1"/>
  <c r="AJ652" i="2" s="1"/>
  <c r="AA652" i="2" s="1"/>
  <c r="AF197" i="2"/>
  <c r="AH197" i="2" s="1"/>
  <c r="AJ197" i="2" s="1"/>
  <c r="AG197" i="2"/>
  <c r="AK197" i="2"/>
  <c r="AG215" i="2"/>
  <c r="AF215" i="2"/>
  <c r="AH215" i="2" s="1"/>
  <c r="AJ215" i="2" s="1"/>
  <c r="AG196" i="2"/>
  <c r="AF196" i="2"/>
  <c r="AH196" i="2" s="1"/>
  <c r="AI196" i="2" s="1"/>
  <c r="AP196" i="2" s="1"/>
  <c r="AJ196" i="2"/>
  <c r="AA196" i="2" s="1"/>
  <c r="AF242" i="2"/>
  <c r="AH242" i="2" s="1"/>
  <c r="AJ242" i="2" s="1"/>
  <c r="AA242" i="2" s="1"/>
  <c r="AG242" i="2"/>
  <c r="AI242" i="2"/>
  <c r="AP242" i="2" s="1"/>
  <c r="AK242" i="2"/>
  <c r="AF178" i="2"/>
  <c r="AH178" i="2" s="1"/>
  <c r="AJ178" i="2" s="1"/>
  <c r="AA178" i="2" s="1"/>
  <c r="AG178" i="2"/>
  <c r="AK178" i="2" s="1"/>
  <c r="AI178" i="2"/>
  <c r="AP178" i="2" s="1"/>
  <c r="AG24" i="2"/>
  <c r="AF24" i="2"/>
  <c r="AH24" i="2" s="1"/>
  <c r="AJ24" i="2" s="1"/>
  <c r="AI24" i="2"/>
  <c r="AP24" i="2" s="1"/>
  <c r="AG218" i="2"/>
  <c r="AF218" i="2"/>
  <c r="AH218" i="2" s="1"/>
  <c r="AI218" i="2" s="1"/>
  <c r="AP218" i="2" s="1"/>
  <c r="AF335" i="2"/>
  <c r="AH335" i="2" s="1"/>
  <c r="AI335" i="2" s="1"/>
  <c r="AP335" i="2" s="1"/>
  <c r="AG335" i="2"/>
  <c r="AJ335" i="2"/>
  <c r="AF112" i="2"/>
  <c r="AH112" i="2" s="1"/>
  <c r="AI112" i="2" s="1"/>
  <c r="AP112" i="2" s="1"/>
  <c r="AG112" i="2"/>
  <c r="AJ112" i="2"/>
  <c r="AA112" i="2" s="1"/>
  <c r="AC369" i="2"/>
  <c r="AD369" i="2" s="1"/>
  <c r="AE627" i="2"/>
  <c r="AG431" i="2"/>
  <c r="AF431" i="2"/>
  <c r="AH431" i="2" s="1"/>
  <c r="AJ431" i="2" s="1"/>
  <c r="AG344" i="2"/>
  <c r="AF344" i="2"/>
  <c r="AH344" i="2" s="1"/>
  <c r="AI344" i="2" s="1"/>
  <c r="AP344" i="2" s="1"/>
  <c r="AK344" i="2"/>
  <c r="AG490" i="2"/>
  <c r="AF490" i="2"/>
  <c r="AH490" i="2" s="1"/>
  <c r="AI490" i="2" s="1"/>
  <c r="AP490" i="2" s="1"/>
  <c r="AF107" i="2"/>
  <c r="AH107" i="2" s="1"/>
  <c r="AJ107" i="2" s="1"/>
  <c r="AG107" i="2"/>
  <c r="AG401" i="2"/>
  <c r="AF401" i="2"/>
  <c r="AH401" i="2" s="1"/>
  <c r="AI401" i="2" s="1"/>
  <c r="AP401" i="2" s="1"/>
  <c r="AF353" i="2"/>
  <c r="AH353" i="2" s="1"/>
  <c r="AJ353" i="2" s="1"/>
  <c r="AG353" i="2"/>
  <c r="AI353" i="2"/>
  <c r="AP353" i="2" s="1"/>
  <c r="AG228" i="2"/>
  <c r="AF228" i="2"/>
  <c r="AH228" i="2" s="1"/>
  <c r="AI228" i="2" s="1"/>
  <c r="AP228" i="2" s="1"/>
  <c r="AG573" i="2"/>
  <c r="AF573" i="2"/>
  <c r="AH573" i="2" s="1"/>
  <c r="AJ573" i="2" s="1"/>
  <c r="AK573" i="2"/>
  <c r="AF515" i="2"/>
  <c r="AH515" i="2" s="1"/>
  <c r="AJ515" i="2" s="1"/>
  <c r="AA515" i="2" s="1"/>
  <c r="AG515" i="2"/>
  <c r="AI515" i="2"/>
  <c r="AP515" i="2" s="1"/>
  <c r="AK515" i="2"/>
  <c r="AF406" i="2"/>
  <c r="AH406" i="2" s="1"/>
  <c r="AJ406" i="2" s="1"/>
  <c r="AG406" i="2"/>
  <c r="AK406" i="2" s="1"/>
  <c r="AI406" i="2"/>
  <c r="AP406" i="2" s="1"/>
  <c r="AG149" i="2"/>
  <c r="AF149" i="2"/>
  <c r="AH149" i="2" s="1"/>
  <c r="AJ149" i="2" s="1"/>
  <c r="AA149" i="2" s="1"/>
  <c r="AK149" i="2"/>
  <c r="AG39" i="2"/>
  <c r="AF39" i="2"/>
  <c r="AH39" i="2" s="1"/>
  <c r="AJ39" i="2" s="1"/>
  <c r="AG492" i="2"/>
  <c r="AF492" i="2"/>
  <c r="AH492" i="2" s="1"/>
  <c r="AI492" i="2" s="1"/>
  <c r="AP492" i="2" s="1"/>
  <c r="AC373" i="2"/>
  <c r="AD373" i="2" s="1"/>
  <c r="AG108" i="2"/>
  <c r="AF108" i="2"/>
  <c r="AH108" i="2" s="1"/>
  <c r="AJ108" i="2" s="1"/>
  <c r="AF481" i="2"/>
  <c r="AH481" i="2" s="1"/>
  <c r="AJ481" i="2" s="1"/>
  <c r="AA481" i="2" s="1"/>
  <c r="AG481" i="2"/>
  <c r="AI481" i="2"/>
  <c r="AP481" i="2" s="1"/>
  <c r="AG324" i="2"/>
  <c r="AF324" i="2"/>
  <c r="AH324" i="2" s="1"/>
  <c r="AJ324" i="2" s="1"/>
  <c r="AI324" i="2"/>
  <c r="AP324" i="2" s="1"/>
  <c r="AG87" i="2"/>
  <c r="AF87" i="2"/>
  <c r="AK87" i="2" s="1"/>
  <c r="AC460" i="2"/>
  <c r="AD460" i="2" s="1"/>
  <c r="AG199" i="2"/>
  <c r="AF199" i="2"/>
  <c r="AH199" i="2" s="1"/>
  <c r="AJ199" i="2" s="1"/>
  <c r="AK199" i="2"/>
  <c r="AF270" i="2"/>
  <c r="AH270" i="2" s="1"/>
  <c r="AG270" i="2"/>
  <c r="AI270" i="2"/>
  <c r="AP270" i="2" s="1"/>
  <c r="AK270" i="2"/>
  <c r="AJ270" i="2"/>
  <c r="AA270" i="2" s="1"/>
  <c r="AG496" i="2"/>
  <c r="AF496" i="2"/>
  <c r="AH496" i="2" s="1"/>
  <c r="AJ496" i="2" s="1"/>
  <c r="AA496" i="2" s="1"/>
  <c r="AI496" i="2"/>
  <c r="AP496" i="2" s="1"/>
  <c r="AG608" i="2"/>
  <c r="AF608" i="2"/>
  <c r="AH608" i="2" s="1"/>
  <c r="AJ608" i="2" s="1"/>
  <c r="AA608" i="2" s="1"/>
  <c r="AG43" i="2"/>
  <c r="AF43" i="2"/>
  <c r="AH43" i="2" s="1"/>
  <c r="AJ43" i="2" s="1"/>
  <c r="AC439" i="2"/>
  <c r="AD439" i="2" s="1"/>
  <c r="AG552" i="2"/>
  <c r="AF552" i="2"/>
  <c r="AH552" i="2" s="1"/>
  <c r="AI552" i="2" s="1"/>
  <c r="AP552" i="2" s="1"/>
  <c r="AG366" i="2"/>
  <c r="AF366" i="2"/>
  <c r="AH366" i="2" s="1"/>
  <c r="AI366" i="2" s="1"/>
  <c r="AP366" i="2" s="1"/>
  <c r="AG4" i="2"/>
  <c r="AF4" i="2"/>
  <c r="AH4" i="2" s="1"/>
  <c r="AJ4" i="2" s="1"/>
  <c r="AG14" i="2"/>
  <c r="AF14" i="2"/>
  <c r="AH14" i="2" s="1"/>
  <c r="AJ14" i="2" s="1"/>
  <c r="AA14" i="2" s="1"/>
  <c r="AK14" i="2"/>
  <c r="AG273" i="2"/>
  <c r="AF273" i="2"/>
  <c r="AH273" i="2" s="1"/>
  <c r="AJ273" i="2" s="1"/>
  <c r="AA273" i="2" s="1"/>
  <c r="AG518" i="2"/>
  <c r="AF518" i="2"/>
  <c r="AH518" i="2" s="1"/>
  <c r="AJ518" i="2" s="1"/>
  <c r="AA518" i="2" s="1"/>
  <c r="AG502" i="2"/>
  <c r="AF502" i="2"/>
  <c r="AH502" i="2" s="1"/>
  <c r="AI502" i="2" s="1"/>
  <c r="AP502" i="2" s="1"/>
  <c r="AG223" i="2"/>
  <c r="AF223" i="2"/>
  <c r="AH223" i="2" s="1"/>
  <c r="AI223" i="2" s="1"/>
  <c r="AP223" i="2" s="1"/>
  <c r="AJ223" i="2"/>
  <c r="AG74" i="2"/>
  <c r="AF74" i="2"/>
  <c r="AH74" i="2" s="1"/>
  <c r="AG453" i="2"/>
  <c r="AF453" i="2"/>
  <c r="AH453" i="2" s="1"/>
  <c r="AI453" i="2" s="1"/>
  <c r="AP453" i="2" s="1"/>
  <c r="AF175" i="2"/>
  <c r="AH175" i="2" s="1"/>
  <c r="AI175" i="2" s="1"/>
  <c r="AP175" i="2" s="1"/>
  <c r="AG175" i="2"/>
  <c r="AJ175" i="2"/>
  <c r="AA175" i="2" s="1"/>
  <c r="AF161" i="2"/>
  <c r="AH161" i="2" s="1"/>
  <c r="AJ161" i="2" s="1"/>
  <c r="AA161" i="2" s="1"/>
  <c r="AG161" i="2"/>
  <c r="AI161" i="2"/>
  <c r="AP161" i="2" s="1"/>
  <c r="AG480" i="2"/>
  <c r="AF480" i="2"/>
  <c r="AF634" i="2"/>
  <c r="AH634" i="2" s="1"/>
  <c r="AJ634" i="2" s="1"/>
  <c r="AG634" i="2"/>
  <c r="AI634" i="2"/>
  <c r="AP634" i="2" s="1"/>
  <c r="AF260" i="2"/>
  <c r="AH260" i="2" s="1"/>
  <c r="AJ260" i="2" s="1"/>
  <c r="AG260" i="2"/>
  <c r="AK260" i="2" s="1"/>
  <c r="AI260" i="2"/>
  <c r="AP260" i="2" s="1"/>
  <c r="AF61" i="2"/>
  <c r="AH61" i="2" s="1"/>
  <c r="AI61" i="2" s="1"/>
  <c r="AP61" i="2" s="1"/>
  <c r="AG61" i="2"/>
  <c r="AJ61" i="2"/>
  <c r="AA61" i="2" s="1"/>
  <c r="AG212" i="2"/>
  <c r="AF212" i="2"/>
  <c r="AH212" i="2" s="1"/>
  <c r="AJ212" i="2" s="1"/>
  <c r="AA212" i="2" s="1"/>
  <c r="AG564" i="2"/>
  <c r="AF564" i="2"/>
  <c r="AH564" i="2" s="1"/>
  <c r="AI564" i="2" s="1"/>
  <c r="AP564" i="2" s="1"/>
  <c r="AF266" i="2"/>
  <c r="AH266" i="2" s="1"/>
  <c r="AJ266" i="2" s="1"/>
  <c r="AA266" i="2" s="1"/>
  <c r="AG266" i="2"/>
  <c r="AI266" i="2"/>
  <c r="AP266" i="2" s="1"/>
  <c r="AG254" i="2"/>
  <c r="AF254" i="2"/>
  <c r="AH254" i="2" s="1"/>
  <c r="AI254" i="2" s="1"/>
  <c r="AP254" i="2" s="1"/>
  <c r="AF172" i="2"/>
  <c r="AH172" i="2" s="1"/>
  <c r="AI172" i="2" s="1"/>
  <c r="AP172" i="2" s="1"/>
  <c r="AG172" i="2"/>
  <c r="AG347" i="2"/>
  <c r="AF347" i="2"/>
  <c r="AH347" i="2" s="1"/>
  <c r="AJ347" i="2" s="1"/>
  <c r="AA347" i="2" s="1"/>
  <c r="AK347" i="2"/>
  <c r="AI347" i="2"/>
  <c r="AP347" i="2" s="1"/>
  <c r="AF427" i="2"/>
  <c r="AH427" i="2" s="1"/>
  <c r="AJ427" i="2" s="1"/>
  <c r="AG427" i="2"/>
  <c r="AK427" i="2"/>
  <c r="AG436" i="2"/>
  <c r="AF436" i="2"/>
  <c r="AH436" i="2" s="1"/>
  <c r="AJ436" i="2" s="1"/>
  <c r="AF257" i="2"/>
  <c r="AH257" i="2" s="1"/>
  <c r="AI257" i="2" s="1"/>
  <c r="AP257" i="2" s="1"/>
  <c r="AG257" i="2"/>
  <c r="AJ257" i="2"/>
  <c r="AA257" i="2" s="1"/>
  <c r="AE624" i="2"/>
  <c r="AK88" i="2"/>
  <c r="AK386" i="2"/>
  <c r="AK408" i="2"/>
  <c r="AA421" i="2"/>
  <c r="AB140" i="2"/>
  <c r="AK452" i="2"/>
  <c r="AI300" i="2"/>
  <c r="AP300" i="2" s="1"/>
  <c r="AI90" i="2"/>
  <c r="AP90" i="2" s="1"/>
  <c r="AB248" i="2"/>
  <c r="AC248" i="2" s="1"/>
  <c r="AD248" i="2" s="1"/>
  <c r="AA459" i="2"/>
  <c r="AM279" i="2"/>
  <c r="AL279" i="2"/>
  <c r="AB100" i="2"/>
  <c r="AC100" i="2" s="1"/>
  <c r="AD100" i="2" s="1"/>
  <c r="AL124" i="2"/>
  <c r="AC124" i="2" s="1"/>
  <c r="AM124" i="2"/>
  <c r="AL118" i="2"/>
  <c r="AM118" i="2"/>
  <c r="AG336" i="2"/>
  <c r="AF336" i="2"/>
  <c r="AH336" i="2" s="1"/>
  <c r="AJ336" i="2" s="1"/>
  <c r="AI336" i="2"/>
  <c r="AP336" i="2" s="1"/>
  <c r="AF37" i="2"/>
  <c r="AH37" i="2" s="1"/>
  <c r="AI37" i="2" s="1"/>
  <c r="AP37" i="2" s="1"/>
  <c r="AG37" i="2"/>
  <c r="AK37" i="2" s="1"/>
  <c r="AG441" i="2"/>
  <c r="AF441" i="2"/>
  <c r="AH441" i="2" s="1"/>
  <c r="AJ441" i="2" s="1"/>
  <c r="AA441" i="2" s="1"/>
  <c r="AI441" i="2"/>
  <c r="AP441" i="2" s="1"/>
  <c r="AF331" i="2"/>
  <c r="AH331" i="2" s="1"/>
  <c r="AI331" i="2" s="1"/>
  <c r="AP331" i="2" s="1"/>
  <c r="AG331" i="2"/>
  <c r="AF106" i="2"/>
  <c r="AH106" i="2" s="1"/>
  <c r="AI106" i="2" s="1"/>
  <c r="AP106" i="2" s="1"/>
  <c r="AG106" i="2"/>
  <c r="AJ106" i="2"/>
  <c r="AA106" i="2" s="1"/>
  <c r="AG264" i="2"/>
  <c r="AF264" i="2"/>
  <c r="AH264" i="2" s="1"/>
  <c r="AI264" i="2" s="1"/>
  <c r="AP264" i="2" s="1"/>
  <c r="AJ264" i="2"/>
  <c r="AA264" i="2" s="1"/>
  <c r="AF463" i="2"/>
  <c r="AH463" i="2" s="1"/>
  <c r="AI463" i="2" s="1"/>
  <c r="AP463" i="2" s="1"/>
  <c r="AG463" i="2"/>
  <c r="AK463" i="2" s="1"/>
  <c r="AJ463" i="2"/>
  <c r="AA463" i="2" s="1"/>
  <c r="AG594" i="2"/>
  <c r="AF594" i="2"/>
  <c r="AH594" i="2" s="1"/>
  <c r="AJ594" i="2" s="1"/>
  <c r="AA594" i="2" s="1"/>
  <c r="AI594" i="2"/>
  <c r="AP594" i="2" s="1"/>
  <c r="AF138" i="2"/>
  <c r="AH138" i="2" s="1"/>
  <c r="AI138" i="2" s="1"/>
  <c r="AP138" i="2" s="1"/>
  <c r="AG138" i="2"/>
  <c r="AK138" i="2" s="1"/>
  <c r="AJ138" i="2"/>
  <c r="AA138" i="2" s="1"/>
  <c r="AG542" i="2"/>
  <c r="AF542" i="2"/>
  <c r="AH542" i="2" s="1"/>
  <c r="AI542" i="2" s="1"/>
  <c r="AP542" i="2" s="1"/>
  <c r="AK542" i="2"/>
  <c r="AG438" i="2"/>
  <c r="AF438" i="2"/>
  <c r="AH438" i="2" s="1"/>
  <c r="AJ438" i="2" s="1"/>
  <c r="AF263" i="2"/>
  <c r="AH263" i="2" s="1"/>
  <c r="AJ263" i="2" s="1"/>
  <c r="AA263" i="2" s="1"/>
  <c r="AG263" i="2"/>
  <c r="AF230" i="2"/>
  <c r="AH230" i="2" s="1"/>
  <c r="AJ230" i="2" s="1"/>
  <c r="AA230" i="2" s="1"/>
  <c r="AG230" i="2"/>
  <c r="AK230" i="2" s="1"/>
  <c r="AG134" i="2"/>
  <c r="AF134" i="2"/>
  <c r="AH134" i="2" s="1"/>
  <c r="AJ134" i="2" s="1"/>
  <c r="AA134" i="2" s="1"/>
  <c r="AI134" i="2"/>
  <c r="AP134" i="2" s="1"/>
  <c r="AF156" i="2"/>
  <c r="AH156" i="2" s="1"/>
  <c r="AJ156" i="2" s="1"/>
  <c r="AA156" i="2" s="1"/>
  <c r="AG156" i="2"/>
  <c r="AK156" i="2" s="1"/>
  <c r="AI156" i="2"/>
  <c r="AP156" i="2" s="1"/>
  <c r="AF349" i="2"/>
  <c r="AH349" i="2" s="1"/>
  <c r="AJ349" i="2" s="1"/>
  <c r="AA349" i="2" s="1"/>
  <c r="AG349" i="2"/>
  <c r="AG238" i="2"/>
  <c r="AF238" i="2"/>
  <c r="AH238" i="2" s="1"/>
  <c r="AI238" i="2" s="1"/>
  <c r="AP238" i="2" s="1"/>
  <c r="AK238" i="2"/>
  <c r="AG444" i="2"/>
  <c r="AF444" i="2"/>
  <c r="AH444" i="2" s="1"/>
  <c r="AJ444" i="2" s="1"/>
  <c r="AA444" i="2" s="1"/>
  <c r="AG500" i="2"/>
  <c r="AK500" i="2" s="1"/>
  <c r="AF500" i="2"/>
  <c r="AH500" i="2" s="1"/>
  <c r="AI500" i="2" s="1"/>
  <c r="AP500" i="2" s="1"/>
  <c r="AJ500" i="2"/>
  <c r="AA500" i="2" s="1"/>
  <c r="AG403" i="2"/>
  <c r="AF403" i="2"/>
  <c r="AH403" i="2" s="1"/>
  <c r="AJ403" i="2" s="1"/>
  <c r="AF45" i="2"/>
  <c r="AH45" i="2" s="1"/>
  <c r="AI45" i="2" s="1"/>
  <c r="AP45" i="2" s="1"/>
  <c r="AG45" i="2"/>
  <c r="AK45" i="2" s="1"/>
  <c r="AG36" i="2"/>
  <c r="AF36" i="2"/>
  <c r="AH36" i="2" s="1"/>
  <c r="AI36" i="2" s="1"/>
  <c r="AP36" i="2" s="1"/>
  <c r="AF35" i="2"/>
  <c r="AH35" i="2" s="1"/>
  <c r="AI35" i="2" s="1"/>
  <c r="AP35" i="2" s="1"/>
  <c r="AG35" i="2"/>
  <c r="AK35" i="2"/>
  <c r="AG220" i="2"/>
  <c r="AF220" i="2"/>
  <c r="AH220" i="2" s="1"/>
  <c r="AI220" i="2" s="1"/>
  <c r="AP220" i="2" s="1"/>
  <c r="AF526" i="2"/>
  <c r="AH526" i="2" s="1"/>
  <c r="AJ526" i="2" s="1"/>
  <c r="AA526" i="2" s="1"/>
  <c r="AG526" i="2"/>
  <c r="AF96" i="2"/>
  <c r="AH96" i="2" s="1"/>
  <c r="AI96" i="2" s="1"/>
  <c r="AP96" i="2" s="1"/>
  <c r="AG96" i="2"/>
  <c r="AJ96" i="2"/>
  <c r="AA96" i="2" s="1"/>
  <c r="AG589" i="2"/>
  <c r="AF589" i="2"/>
  <c r="AH589" i="2" s="1"/>
  <c r="AJ589" i="2" s="1"/>
  <c r="AA589" i="2" s="1"/>
  <c r="AI589" i="2"/>
  <c r="AP589" i="2" s="1"/>
  <c r="AF143" i="2"/>
  <c r="AH143" i="2" s="1"/>
  <c r="AJ143" i="2" s="1"/>
  <c r="AA143" i="2" s="1"/>
  <c r="AG143" i="2"/>
  <c r="AI143" i="2"/>
  <c r="AP143" i="2" s="1"/>
  <c r="AK143" i="2"/>
  <c r="AF495" i="2"/>
  <c r="AH495" i="2" s="1"/>
  <c r="AI495" i="2" s="1"/>
  <c r="AP495" i="2" s="1"/>
  <c r="AG495" i="2"/>
  <c r="AK495" i="2" s="1"/>
  <c r="AJ495" i="2"/>
  <c r="AA495" i="2" s="1"/>
  <c r="AG626" i="2"/>
  <c r="AF626" i="2"/>
  <c r="AH626" i="2" s="1"/>
  <c r="AJ626" i="2" s="1"/>
  <c r="AK626" i="2"/>
  <c r="AG298" i="2"/>
  <c r="AF298" i="2"/>
  <c r="AH298" i="2" s="1"/>
  <c r="AJ298" i="2" s="1"/>
  <c r="AA298" i="2" s="1"/>
  <c r="AG290" i="2"/>
  <c r="AF290" i="2"/>
  <c r="AH290" i="2" s="1"/>
  <c r="AJ290" i="2" s="1"/>
  <c r="AA290" i="2" s="1"/>
  <c r="AG57" i="2"/>
  <c r="AF57" i="2"/>
  <c r="AH57" i="2" s="1"/>
  <c r="AI57" i="2" s="1"/>
  <c r="AP57" i="2" s="1"/>
  <c r="AM317" i="2"/>
  <c r="AL317" i="2"/>
  <c r="AM128" i="2"/>
  <c r="AL128" i="2"/>
  <c r="AF614" i="2"/>
  <c r="AH614" i="2" s="1"/>
  <c r="AI614" i="2" s="1"/>
  <c r="AP614" i="2" s="1"/>
  <c r="AG614" i="2"/>
  <c r="AG348" i="2"/>
  <c r="AF348" i="2"/>
  <c r="AH348" i="2" s="1"/>
  <c r="AJ348" i="2" s="1"/>
  <c r="AA348" i="2" s="1"/>
  <c r="AG454" i="2"/>
  <c r="AF454" i="2"/>
  <c r="AH454" i="2" s="1"/>
  <c r="AJ454" i="2" s="1"/>
  <c r="AB371" i="2"/>
  <c r="AC371" i="2" s="1"/>
  <c r="AD371" i="2" s="1"/>
  <c r="T627" i="2"/>
  <c r="AF315" i="2"/>
  <c r="AH315" i="2" s="1"/>
  <c r="AJ315" i="2" s="1"/>
  <c r="AG315" i="2"/>
  <c r="AI315" i="2"/>
  <c r="AP315" i="2" s="1"/>
  <c r="AF360" i="2"/>
  <c r="AH360" i="2" s="1"/>
  <c r="AJ360" i="2" s="1"/>
  <c r="AA360" i="2" s="1"/>
  <c r="AG360" i="2"/>
  <c r="AF237" i="2"/>
  <c r="AH237" i="2" s="1"/>
  <c r="AI237" i="2" s="1"/>
  <c r="AP237" i="2" s="1"/>
  <c r="AG237" i="2"/>
  <c r="AG404" i="2"/>
  <c r="AK404" i="2" s="1"/>
  <c r="AF404" i="2"/>
  <c r="AH404" i="2" s="1"/>
  <c r="AI404" i="2" s="1"/>
  <c r="AP404" i="2" s="1"/>
  <c r="AJ404" i="2"/>
  <c r="AA404" i="2" s="1"/>
  <c r="AG547" i="2"/>
  <c r="AF547" i="2"/>
  <c r="AH547" i="2" s="1"/>
  <c r="AJ547" i="2" s="1"/>
  <c r="AK547" i="2"/>
  <c r="AI547" i="2"/>
  <c r="AP547" i="2" s="1"/>
  <c r="AF325" i="2"/>
  <c r="AH325" i="2" s="1"/>
  <c r="AJ325" i="2" s="1"/>
  <c r="AG325" i="2"/>
  <c r="AG120" i="2"/>
  <c r="AF120" i="2"/>
  <c r="AH120" i="2" s="1"/>
  <c r="AI120" i="2" s="1"/>
  <c r="AP120" i="2" s="1"/>
  <c r="AK120" i="2"/>
  <c r="AJ120" i="2"/>
  <c r="AA120" i="2" s="1"/>
  <c r="AF508" i="2"/>
  <c r="AH508" i="2" s="1"/>
  <c r="AJ508" i="2" s="1"/>
  <c r="AA508" i="2" s="1"/>
  <c r="AG508" i="2"/>
  <c r="AF519" i="2"/>
  <c r="AH519" i="2" s="1"/>
  <c r="AJ519" i="2" s="1"/>
  <c r="AA519" i="2" s="1"/>
  <c r="AG519" i="2"/>
  <c r="AF92" i="2"/>
  <c r="AH92" i="2" s="1"/>
  <c r="AI92" i="2" s="1"/>
  <c r="AP92" i="2" s="1"/>
  <c r="AG92" i="2"/>
  <c r="AG359" i="2"/>
  <c r="AK359" i="2" s="1"/>
  <c r="AF359" i="2"/>
  <c r="AH359" i="2" s="1"/>
  <c r="AI359" i="2" s="1"/>
  <c r="AP359" i="2" s="1"/>
  <c r="AJ359" i="2"/>
  <c r="AA359" i="2" s="1"/>
  <c r="AF102" i="2"/>
  <c r="AH102" i="2" s="1"/>
  <c r="AJ102" i="2" s="1"/>
  <c r="AG102" i="2"/>
  <c r="AK102" i="2" s="1"/>
  <c r="AG165" i="2"/>
  <c r="AF165" i="2"/>
  <c r="AH165" i="2" s="1"/>
  <c r="AJ165" i="2" s="1"/>
  <c r="AA165" i="2" s="1"/>
  <c r="AG583" i="2"/>
  <c r="AF583" i="2"/>
  <c r="AH583" i="2" s="1"/>
  <c r="AI583" i="2" s="1"/>
  <c r="AP583" i="2" s="1"/>
  <c r="AF38" i="2"/>
  <c r="AH38" i="2" s="1"/>
  <c r="AI38" i="2" s="1"/>
  <c r="AP38" i="2" s="1"/>
  <c r="AG38" i="2"/>
  <c r="AF420" i="2"/>
  <c r="AH420" i="2" s="1"/>
  <c r="AI420" i="2" s="1"/>
  <c r="AP420" i="2" s="1"/>
  <c r="AG420" i="2"/>
  <c r="AG127" i="2"/>
  <c r="AF127" i="2"/>
  <c r="AH127" i="2" s="1"/>
  <c r="AI127" i="2" s="1"/>
  <c r="AP127" i="2" s="1"/>
  <c r="AK127" i="2"/>
  <c r="AJ127" i="2"/>
  <c r="AA127" i="2" s="1"/>
  <c r="AF162" i="2"/>
  <c r="AH162" i="2" s="1"/>
  <c r="AJ162" i="2" s="1"/>
  <c r="AA162" i="2" s="1"/>
  <c r="AG162" i="2"/>
  <c r="AK162" i="2"/>
  <c r="AG554" i="2"/>
  <c r="AF554" i="2"/>
  <c r="AH554" i="2" s="1"/>
  <c r="AI554" i="2" s="1"/>
  <c r="AP554" i="2" s="1"/>
  <c r="AF26" i="2"/>
  <c r="AH26" i="2" s="1"/>
  <c r="AJ26" i="2" s="1"/>
  <c r="AG26" i="2"/>
  <c r="AK26" i="2" s="1"/>
  <c r="AF465" i="2"/>
  <c r="AH465" i="2" s="1"/>
  <c r="AJ465" i="2" s="1"/>
  <c r="AA465" i="2" s="1"/>
  <c r="AG465" i="2"/>
  <c r="AF354" i="2"/>
  <c r="AH354" i="2" s="1"/>
  <c r="AJ354" i="2" s="1"/>
  <c r="AA354" i="2" s="1"/>
  <c r="AG354" i="2"/>
  <c r="AF221" i="2"/>
  <c r="AH221" i="2" s="1"/>
  <c r="AI221" i="2" s="1"/>
  <c r="AP221" i="2" s="1"/>
  <c r="AG221" i="2"/>
  <c r="AK221" i="2"/>
  <c r="AF544" i="2"/>
  <c r="AH544" i="2" s="1"/>
  <c r="AJ544" i="2" s="1"/>
  <c r="AG544" i="2"/>
  <c r="AK544" i="2" s="1"/>
  <c r="AG261" i="2"/>
  <c r="AF261" i="2"/>
  <c r="AH261" i="2" s="1"/>
  <c r="AI261" i="2" s="1"/>
  <c r="AP261" i="2" s="1"/>
  <c r="AG208" i="2"/>
  <c r="AF208" i="2"/>
  <c r="AH208" i="2" s="1"/>
  <c r="AI208" i="2" s="1"/>
  <c r="AP208" i="2" s="1"/>
  <c r="AG160" i="2"/>
  <c r="AK160" i="2" s="1"/>
  <c r="AF160" i="2"/>
  <c r="AH160" i="2"/>
  <c r="AI160" i="2" s="1"/>
  <c r="AP160" i="2" s="1"/>
  <c r="AG603" i="2"/>
  <c r="AF603" i="2"/>
  <c r="AH603" i="2" s="1"/>
  <c r="AJ603" i="2" s="1"/>
  <c r="AA603" i="2" s="1"/>
  <c r="AF471" i="2"/>
  <c r="AH471" i="2" s="1"/>
  <c r="AJ471" i="2" s="1"/>
  <c r="AG471" i="2"/>
  <c r="AI471" i="2"/>
  <c r="AP471" i="2" s="1"/>
  <c r="AM439" i="2"/>
  <c r="AL439" i="2"/>
  <c r="AF507" i="2"/>
  <c r="AH507" i="2" s="1"/>
  <c r="AJ507" i="2" s="1"/>
  <c r="AA507" i="2" s="1"/>
  <c r="AG507" i="2"/>
  <c r="AI507" i="2"/>
  <c r="AP507" i="2" s="1"/>
  <c r="AF79" i="2"/>
  <c r="AH79" i="2" s="1"/>
  <c r="AJ79" i="2" s="1"/>
  <c r="AA79" i="2" s="1"/>
  <c r="AG79" i="2"/>
  <c r="AG487" i="2"/>
  <c r="AF487" i="2"/>
  <c r="AH487" i="2" s="1"/>
  <c r="AJ487" i="2" s="1"/>
  <c r="AA487" i="2" s="1"/>
  <c r="AG31" i="2"/>
  <c r="AF31" i="2"/>
  <c r="AH31" i="2" s="1"/>
  <c r="AJ31" i="2" s="1"/>
  <c r="AA31" i="2" s="1"/>
  <c r="AL189" i="2"/>
  <c r="AM189" i="2"/>
  <c r="AG49" i="2"/>
  <c r="AF49" i="2"/>
  <c r="AH49" i="2" s="1"/>
  <c r="AI49" i="2" s="1"/>
  <c r="AP49" i="2" s="1"/>
  <c r="AF19" i="2"/>
  <c r="AH19" i="2" s="1"/>
  <c r="AI19" i="2" s="1"/>
  <c r="AP19" i="2" s="1"/>
  <c r="AG19" i="2"/>
  <c r="AJ19" i="2"/>
  <c r="AA19" i="2" s="1"/>
  <c r="AF520" i="2"/>
  <c r="AH520" i="2" s="1"/>
  <c r="AJ520" i="2" s="1"/>
  <c r="AA520" i="2" s="1"/>
  <c r="AG520" i="2"/>
  <c r="AF516" i="2"/>
  <c r="AH516" i="2" s="1"/>
  <c r="AJ516" i="2" s="1"/>
  <c r="AA516" i="2" s="1"/>
  <c r="AG516" i="2"/>
  <c r="AI516" i="2"/>
  <c r="AP516" i="2" s="1"/>
  <c r="AF91" i="2"/>
  <c r="AH91" i="2" s="1"/>
  <c r="AI91" i="2" s="1"/>
  <c r="AP91" i="2" s="1"/>
  <c r="AG91" i="2"/>
  <c r="AJ91" i="2"/>
  <c r="AA91" i="2" s="1"/>
  <c r="AG225" i="2"/>
  <c r="AF225" i="2"/>
  <c r="AH225" i="2" s="1"/>
  <c r="AI225" i="2" s="1"/>
  <c r="AP225" i="2" s="1"/>
  <c r="AF467" i="2"/>
  <c r="AH467" i="2" s="1"/>
  <c r="AJ467" i="2" s="1"/>
  <c r="AA467" i="2" s="1"/>
  <c r="AG467" i="2"/>
  <c r="AI467" i="2"/>
  <c r="AP467" i="2" s="1"/>
  <c r="AG146" i="2"/>
  <c r="AF146" i="2"/>
  <c r="AH146" i="2" s="1"/>
  <c r="AJ146" i="2" s="1"/>
  <c r="AA146" i="2" s="1"/>
  <c r="AI146" i="2"/>
  <c r="AP146" i="2" s="1"/>
  <c r="AG402" i="2"/>
  <c r="AF402" i="2"/>
  <c r="AH402" i="2" s="1"/>
  <c r="AI402" i="2" s="1"/>
  <c r="AP402" i="2" s="1"/>
  <c r="AG412" i="2"/>
  <c r="AF412" i="2"/>
  <c r="AH412" i="2" s="1"/>
  <c r="AJ412" i="2" s="1"/>
  <c r="AG302" i="2"/>
  <c r="AF302" i="2"/>
  <c r="AH302" i="2" s="1"/>
  <c r="AI302" i="2" s="1"/>
  <c r="AP302" i="2" s="1"/>
  <c r="AF617" i="2"/>
  <c r="AH617" i="2" s="1"/>
  <c r="AJ617" i="2" s="1"/>
  <c r="AG617" i="2"/>
  <c r="AF392" i="2"/>
  <c r="AH392" i="2" s="1"/>
  <c r="AJ392" i="2" s="1"/>
  <c r="AA392" i="2" s="1"/>
  <c r="AG392" i="2"/>
  <c r="AK392" i="2" s="1"/>
  <c r="AI392" i="2"/>
  <c r="AP392" i="2" s="1"/>
  <c r="AF340" i="2"/>
  <c r="AH340" i="2" s="1"/>
  <c r="AJ340" i="2" s="1"/>
  <c r="AG340" i="2"/>
  <c r="AF34" i="2"/>
  <c r="AH34" i="2" s="1"/>
  <c r="AI34" i="2" s="1"/>
  <c r="AP34" i="2" s="1"/>
  <c r="AG34" i="2"/>
  <c r="AK34" i="2" s="1"/>
  <c r="AJ34" i="2"/>
  <c r="AA34" i="2" s="1"/>
  <c r="AG329" i="2"/>
  <c r="AF329" i="2"/>
  <c r="AH329" i="2" s="1"/>
  <c r="AJ329" i="2" s="1"/>
  <c r="AI329" i="2"/>
  <c r="AP329" i="2" s="1"/>
  <c r="AF578" i="2"/>
  <c r="AH578" i="2" s="1"/>
  <c r="AI578" i="2" s="1"/>
  <c r="AP578" i="2" s="1"/>
  <c r="AG578" i="2"/>
  <c r="AJ578" i="2"/>
  <c r="AA578" i="2" s="1"/>
  <c r="AK578" i="2"/>
  <c r="AF339" i="2"/>
  <c r="AH339" i="2" s="1"/>
  <c r="AI339" i="2" s="1"/>
  <c r="AP339" i="2" s="1"/>
  <c r="AJ339" i="2"/>
  <c r="AA339" i="2" s="1"/>
  <c r="AG339" i="2"/>
  <c r="AK339" i="2"/>
  <c r="AF296" i="2"/>
  <c r="AG296" i="2"/>
  <c r="AH296" i="2"/>
  <c r="AI296" i="2" s="1"/>
  <c r="AP296" i="2" s="1"/>
  <c r="AJ296" i="2"/>
  <c r="AB256" i="2"/>
  <c r="AG346" i="2"/>
  <c r="AK346" i="2" s="1"/>
  <c r="AF346" i="2"/>
  <c r="AH346" i="2" s="1"/>
  <c r="AJ346" i="2" s="1"/>
  <c r="AA346" i="2" s="1"/>
  <c r="AI346" i="2"/>
  <c r="AP346" i="2" s="1"/>
  <c r="AM389" i="2"/>
  <c r="AL389" i="2"/>
  <c r="AG491" i="2"/>
  <c r="AF491" i="2"/>
  <c r="AH491" i="2" s="1"/>
  <c r="AI491" i="2" s="1"/>
  <c r="AP491" i="2" s="1"/>
  <c r="AG319" i="2"/>
  <c r="AF319" i="2"/>
  <c r="AH319" i="2" s="1"/>
  <c r="AJ319" i="2" s="1"/>
  <c r="AA319" i="2" s="1"/>
  <c r="AI319" i="2"/>
  <c r="AP319" i="2" s="1"/>
  <c r="AF116" i="2"/>
  <c r="AH116" i="2" s="1"/>
  <c r="AI116" i="2" s="1"/>
  <c r="AP116" i="2" s="1"/>
  <c r="AG116" i="2"/>
  <c r="AJ116" i="2"/>
  <c r="AA116" i="2" s="1"/>
  <c r="AG21" i="2"/>
  <c r="AF21" i="2"/>
  <c r="AH21" i="2" s="1"/>
  <c r="AI21" i="2" s="1"/>
  <c r="AP21" i="2" s="1"/>
  <c r="AF313" i="2"/>
  <c r="AH313" i="2" s="1"/>
  <c r="AI313" i="2" s="1"/>
  <c r="AP313" i="2" s="1"/>
  <c r="AG313" i="2"/>
  <c r="AG503" i="2"/>
  <c r="AF503" i="2"/>
  <c r="AH503" i="2" s="1"/>
  <c r="AJ503" i="2" s="1"/>
  <c r="AA503" i="2" s="1"/>
  <c r="AF306" i="2"/>
  <c r="AH306" i="2" s="1"/>
  <c r="AJ306" i="2" s="1"/>
  <c r="AA306" i="2" s="1"/>
  <c r="AG306" i="2"/>
  <c r="AG428" i="2"/>
  <c r="AF428" i="2"/>
  <c r="AH428" i="2" s="1"/>
  <c r="AJ428" i="2" s="1"/>
  <c r="AG145" i="2"/>
  <c r="AF145" i="2"/>
  <c r="AH145" i="2" s="1"/>
  <c r="AJ145" i="2" s="1"/>
  <c r="AA145" i="2" s="1"/>
  <c r="AI145" i="2"/>
  <c r="AP145" i="2" s="1"/>
  <c r="AF553" i="2"/>
  <c r="AH553" i="2" s="1"/>
  <c r="AI553" i="2" s="1"/>
  <c r="AP553" i="2" s="1"/>
  <c r="AG553" i="2"/>
  <c r="AG562" i="2"/>
  <c r="AF562" i="2"/>
  <c r="AH562" i="2" s="1"/>
  <c r="AI562" i="2" s="1"/>
  <c r="AP562" i="2" s="1"/>
  <c r="AF416" i="2"/>
  <c r="AH416" i="2" s="1"/>
  <c r="AJ416" i="2" s="1"/>
  <c r="AG416" i="2"/>
  <c r="AK416" i="2" s="1"/>
  <c r="AF136" i="2"/>
  <c r="AH136" i="2" s="1"/>
  <c r="AI136" i="2" s="1"/>
  <c r="AP136" i="2" s="1"/>
  <c r="AG136" i="2"/>
  <c r="AJ136" i="2"/>
  <c r="AA136" i="2" s="1"/>
  <c r="AE636" i="2"/>
  <c r="AE623" i="2"/>
  <c r="T618" i="2"/>
  <c r="AG206" i="2"/>
  <c r="AF206" i="2"/>
  <c r="AH206" i="2" s="1"/>
  <c r="AG226" i="2"/>
  <c r="AK226" i="2" s="1"/>
  <c r="AF226" i="2"/>
  <c r="AH226" i="2" s="1"/>
  <c r="AJ226" i="2" s="1"/>
  <c r="AI226" i="2"/>
  <c r="AP226" i="2" s="1"/>
  <c r="AF47" i="2"/>
  <c r="AH47" i="2" s="1"/>
  <c r="AJ47" i="2" s="1"/>
  <c r="AG47" i="2"/>
  <c r="AI47" i="2"/>
  <c r="AP47" i="2" s="1"/>
  <c r="AG144" i="2"/>
  <c r="AK144" i="2" s="1"/>
  <c r="AF144" i="2"/>
  <c r="AH144" i="2"/>
  <c r="AJ144" i="2" s="1"/>
  <c r="AA144" i="2" s="1"/>
  <c r="AF391" i="2"/>
  <c r="AH391" i="2" s="1"/>
  <c r="AJ391" i="2" s="1"/>
  <c r="AA391" i="2" s="1"/>
  <c r="AG391" i="2"/>
  <c r="AF77" i="2"/>
  <c r="AH77" i="2" s="1"/>
  <c r="AI77" i="2" s="1"/>
  <c r="AP77" i="2" s="1"/>
  <c r="AG77" i="2"/>
  <c r="AF570" i="2"/>
  <c r="AH570" i="2" s="1"/>
  <c r="AJ570" i="2" s="1"/>
  <c r="AG570" i="2"/>
  <c r="AI570" i="2"/>
  <c r="AP570" i="2" s="1"/>
  <c r="AG176" i="2"/>
  <c r="AF176" i="2"/>
  <c r="AH176" i="2" s="1"/>
  <c r="AJ176" i="2" s="1"/>
  <c r="AA176" i="2" s="1"/>
  <c r="AK176" i="2"/>
  <c r="AG174" i="2"/>
  <c r="AF174" i="2"/>
  <c r="AH174" i="2" s="1"/>
  <c r="AJ174" i="2" s="1"/>
  <c r="AA174" i="2" s="1"/>
  <c r="AG433" i="2"/>
  <c r="AF433" i="2"/>
  <c r="AH433" i="2" s="1"/>
  <c r="AJ433" i="2" s="1"/>
  <c r="AA433" i="2" s="1"/>
  <c r="AE618" i="2"/>
  <c r="AG645" i="2"/>
  <c r="AF645" i="2"/>
  <c r="AH645" i="2" s="1"/>
  <c r="AI645" i="2" s="1"/>
  <c r="AP645" i="2" s="1"/>
  <c r="AJ645" i="2"/>
  <c r="AA645" i="2" s="1"/>
  <c r="X630" i="2"/>
  <c r="V630" i="2"/>
  <c r="Y630" i="2" s="1"/>
  <c r="B627" i="1"/>
  <c r="F659" i="1"/>
  <c r="F176" i="1"/>
  <c r="F653" i="1"/>
  <c r="F663" i="1"/>
  <c r="F660" i="1"/>
  <c r="F232" i="1"/>
  <c r="F451" i="1"/>
  <c r="J78" i="1"/>
  <c r="G665" i="1"/>
  <c r="G659" i="1"/>
  <c r="F664" i="1"/>
  <c r="K627" i="1"/>
  <c r="K618" i="1"/>
  <c r="I630" i="1"/>
  <c r="E640" i="2"/>
  <c r="E638" i="1"/>
  <c r="I638" i="1"/>
  <c r="E649" i="2"/>
  <c r="I647" i="1"/>
  <c r="C647" i="1"/>
  <c r="K636" i="1"/>
  <c r="K626" i="1"/>
  <c r="D628" i="1"/>
  <c r="R628" i="2"/>
  <c r="G544" i="1"/>
  <c r="G313" i="1"/>
  <c r="G570" i="1"/>
  <c r="G232" i="1"/>
  <c r="G125" i="1"/>
  <c r="F409" i="1"/>
  <c r="F181" i="1"/>
  <c r="F306" i="1"/>
  <c r="F61" i="1"/>
  <c r="F268" i="1"/>
  <c r="F184" i="1"/>
  <c r="F447" i="1"/>
  <c r="F308" i="1"/>
  <c r="F604" i="1"/>
  <c r="F522" i="1"/>
  <c r="F423" i="1"/>
  <c r="F65" i="1"/>
  <c r="F150" i="1"/>
  <c r="F178" i="1"/>
  <c r="F62" i="1"/>
  <c r="F496" i="1"/>
  <c r="F520" i="1"/>
  <c r="F584" i="1"/>
  <c r="F88" i="1"/>
  <c r="F120" i="1"/>
  <c r="F463" i="1"/>
  <c r="F51" i="1"/>
  <c r="F84" i="1"/>
  <c r="F22" i="1"/>
  <c r="F487" i="1"/>
  <c r="F385" i="1"/>
  <c r="G451" i="1"/>
  <c r="G299" i="1"/>
  <c r="F278" i="1"/>
  <c r="F26" i="1"/>
  <c r="F439" i="1"/>
  <c r="F215" i="1"/>
  <c r="F291" i="1"/>
  <c r="F591" i="1"/>
  <c r="F64" i="1"/>
  <c r="F311" i="1"/>
  <c r="G130" i="1"/>
  <c r="F52" i="1"/>
  <c r="F231" i="1"/>
  <c r="F484" i="1"/>
  <c r="F83" i="1"/>
  <c r="F461" i="1"/>
  <c r="J618" i="1"/>
  <c r="F151" i="1"/>
  <c r="F303" i="1"/>
  <c r="F596" i="1"/>
  <c r="F152" i="1"/>
  <c r="F360" i="1"/>
  <c r="F498" i="1"/>
  <c r="F331" i="1"/>
  <c r="F579" i="1"/>
  <c r="F67" i="1"/>
  <c r="F511" i="1"/>
  <c r="F85" i="1"/>
  <c r="F59" i="1"/>
  <c r="F512" i="1"/>
  <c r="F284" i="1"/>
  <c r="F141" i="1"/>
  <c r="J623" i="1"/>
  <c r="F213" i="1"/>
  <c r="F92" i="1"/>
  <c r="F45" i="1"/>
  <c r="J636" i="1"/>
  <c r="D636" i="1"/>
  <c r="L645" i="1"/>
  <c r="D645" i="1"/>
  <c r="R629" i="2"/>
  <c r="S637" i="2"/>
  <c r="B645" i="1"/>
  <c r="S646" i="2"/>
  <c r="D627" i="1"/>
  <c r="J619" i="1"/>
  <c r="L619" i="1"/>
  <c r="F442" i="1"/>
  <c r="G182" i="1"/>
  <c r="G190" i="1"/>
  <c r="G457" i="1"/>
  <c r="F53" i="1"/>
  <c r="F410" i="1"/>
  <c r="F81" i="1"/>
  <c r="F482" i="1"/>
  <c r="F598" i="1"/>
  <c r="F320" i="1"/>
  <c r="F11" i="1"/>
  <c r="F309" i="1"/>
  <c r="F166" i="1"/>
  <c r="F149" i="1"/>
  <c r="F465" i="1"/>
  <c r="F643" i="1"/>
  <c r="F195" i="1"/>
  <c r="F148" i="1"/>
  <c r="F480" i="1"/>
  <c r="F13" i="1"/>
  <c r="F272" i="1"/>
  <c r="F517" i="1"/>
  <c r="F211" i="1"/>
  <c r="F256" i="1"/>
  <c r="F420" i="1"/>
  <c r="G99" i="1"/>
  <c r="F440" i="1"/>
  <c r="F263" i="1"/>
  <c r="F462" i="1"/>
  <c r="F593" i="1"/>
  <c r="F137" i="1"/>
  <c r="F262" i="1"/>
  <c r="F133" i="1"/>
  <c r="F499" i="1"/>
  <c r="F588" i="1"/>
  <c r="F494" i="1"/>
  <c r="F297" i="1"/>
  <c r="F289" i="1"/>
  <c r="F347" i="1"/>
  <c r="F359" i="1"/>
  <c r="F518" i="1"/>
  <c r="F358" i="1"/>
  <c r="F464" i="1"/>
  <c r="F486" i="1"/>
  <c r="F33" i="1"/>
  <c r="F338" i="1"/>
  <c r="G255" i="1"/>
  <c r="F115" i="1"/>
  <c r="F305" i="1"/>
  <c r="F135" i="1"/>
  <c r="J617" i="1"/>
  <c r="S620" i="2"/>
  <c r="K623" i="1"/>
  <c r="E630" i="1"/>
  <c r="C630" i="1"/>
  <c r="H630" i="1"/>
  <c r="C638" i="1"/>
  <c r="H638" i="1"/>
  <c r="E647" i="1"/>
  <c r="H647" i="1"/>
  <c r="K619" i="1"/>
  <c r="K617" i="1"/>
  <c r="G251" i="1"/>
  <c r="L628" i="1"/>
  <c r="J627" i="1"/>
  <c r="S628" i="2"/>
  <c r="G24" i="1"/>
  <c r="F583" i="1"/>
  <c r="F54" i="1"/>
  <c r="F510" i="1"/>
  <c r="F560" i="1"/>
  <c r="F327" i="1"/>
  <c r="F169" i="1"/>
  <c r="F478" i="1"/>
  <c r="F270" i="1"/>
  <c r="F550" i="1"/>
  <c r="F302" i="1"/>
  <c r="F238" i="1"/>
  <c r="F513" i="1"/>
  <c r="F342" i="1"/>
  <c r="F354" i="1"/>
  <c r="F530" i="1"/>
  <c r="F381" i="1"/>
  <c r="F413" i="1"/>
  <c r="F472" i="1"/>
  <c r="F158" i="1"/>
  <c r="F595" i="1"/>
  <c r="F516" i="1"/>
  <c r="F282" i="1"/>
  <c r="G87" i="1"/>
  <c r="F407" i="1"/>
  <c r="G7" i="1"/>
  <c r="G89" i="1"/>
  <c r="F404" i="1"/>
  <c r="G123" i="1"/>
  <c r="F117" i="1"/>
  <c r="F503" i="1"/>
  <c r="F611" i="1"/>
  <c r="F587" i="1"/>
  <c r="G455" i="1"/>
  <c r="F163" i="1"/>
  <c r="F124" i="1"/>
  <c r="F14" i="1"/>
  <c r="G369" i="1"/>
  <c r="F606" i="1"/>
  <c r="G128" i="1"/>
  <c r="F509" i="1"/>
  <c r="F387" i="1"/>
  <c r="F497" i="1"/>
  <c r="F526" i="1"/>
  <c r="F589" i="1"/>
  <c r="F185" i="1"/>
  <c r="F239" i="1"/>
  <c r="F70" i="1"/>
  <c r="F300" i="1"/>
  <c r="F138" i="1"/>
  <c r="F398" i="1"/>
  <c r="F267" i="1"/>
  <c r="B637" i="1"/>
  <c r="L636" i="1"/>
  <c r="B628" i="1"/>
  <c r="S629" i="2"/>
  <c r="R637" i="2"/>
  <c r="R646" i="2"/>
  <c r="L627" i="1"/>
  <c r="D619" i="1"/>
  <c r="F329" i="1"/>
  <c r="F355" i="1"/>
  <c r="G176" i="1"/>
  <c r="F2" i="1"/>
  <c r="F98" i="1"/>
  <c r="F609" i="1"/>
  <c r="F304" i="1"/>
  <c r="F162" i="1"/>
  <c r="F528" i="1"/>
  <c r="F241" i="1"/>
  <c r="F177" i="1"/>
  <c r="F111" i="1"/>
  <c r="F514" i="1"/>
  <c r="F269" i="1"/>
  <c r="F495" i="1"/>
  <c r="F607" i="1"/>
  <c r="F174" i="1"/>
  <c r="F160" i="1"/>
  <c r="F60" i="1"/>
  <c r="F265" i="1"/>
  <c r="F346" i="1"/>
  <c r="G139" i="1"/>
  <c r="G247" i="1"/>
  <c r="F458" i="1"/>
  <c r="F105" i="1"/>
  <c r="F155" i="1"/>
  <c r="F348" i="1"/>
  <c r="F443" i="1"/>
  <c r="F525" i="1"/>
  <c r="F95" i="1"/>
  <c r="F142" i="1"/>
  <c r="G370" i="1"/>
  <c r="J626" i="1"/>
  <c r="F403" i="1"/>
  <c r="F119" i="1"/>
  <c r="F164" i="1"/>
  <c r="F126" i="1"/>
  <c r="F506" i="1"/>
  <c r="F78" i="1"/>
  <c r="F18" i="1"/>
  <c r="F519" i="1"/>
  <c r="F515" i="1"/>
  <c r="F466" i="1"/>
  <c r="F391" i="1"/>
  <c r="F577" i="1"/>
  <c r="F345" i="1"/>
  <c r="F318" i="1"/>
  <c r="F502" i="1"/>
  <c r="F144" i="1"/>
  <c r="F390" i="1"/>
  <c r="F644" i="1"/>
  <c r="F507" i="1"/>
  <c r="F161" i="1"/>
  <c r="F353" i="1"/>
  <c r="F602" i="1"/>
  <c r="F30" i="1"/>
  <c r="F90" i="1"/>
  <c r="F145" i="1"/>
  <c r="F143" i="1"/>
  <c r="F175" i="1"/>
  <c r="F173" i="1"/>
  <c r="F432" i="1"/>
  <c r="F153" i="1"/>
  <c r="F651" i="1"/>
  <c r="F229" i="1"/>
  <c r="E650" i="2"/>
  <c r="AI617" i="2" l="1"/>
  <c r="AP617" i="2" s="1"/>
  <c r="AI79" i="2"/>
  <c r="AP79" i="2" s="1"/>
  <c r="AJ331" i="2"/>
  <c r="AA331" i="2" s="1"/>
  <c r="AJ184" i="2"/>
  <c r="AA184" i="2" s="1"/>
  <c r="AI184" i="2"/>
  <c r="AP184" i="2" s="1"/>
  <c r="AH9" i="2"/>
  <c r="AK9" i="2"/>
  <c r="AH70" i="2"/>
  <c r="AI70" i="2" s="1"/>
  <c r="AP70" i="2" s="1"/>
  <c r="AK70" i="2"/>
  <c r="AH81" i="2"/>
  <c r="AK81" i="2"/>
  <c r="AH478" i="2"/>
  <c r="AK478" i="2"/>
  <c r="AJ204" i="2"/>
  <c r="AI204" i="2"/>
  <c r="AP204" i="2" s="1"/>
  <c r="AI428" i="2"/>
  <c r="AP428" i="2" s="1"/>
  <c r="AK313" i="2"/>
  <c r="AI340" i="2"/>
  <c r="AP340" i="2" s="1"/>
  <c r="AI520" i="2"/>
  <c r="AP520" i="2" s="1"/>
  <c r="AI165" i="2"/>
  <c r="AP165" i="2" s="1"/>
  <c r="AJ614" i="2"/>
  <c r="AA614" i="2" s="1"/>
  <c r="AI526" i="2"/>
  <c r="AP526" i="2" s="1"/>
  <c r="W630" i="2"/>
  <c r="G630" i="2" s="1"/>
  <c r="AK645" i="2"/>
  <c r="AI433" i="2"/>
  <c r="AP433" i="2" s="1"/>
  <c r="AK145" i="2"/>
  <c r="AK428" i="2"/>
  <c r="AK319" i="2"/>
  <c r="AI412" i="2"/>
  <c r="AP412" i="2" s="1"/>
  <c r="AK520" i="2"/>
  <c r="AK19" i="2"/>
  <c r="AK31" i="2"/>
  <c r="AK471" i="2"/>
  <c r="AI603" i="2"/>
  <c r="AP603" i="2" s="1"/>
  <c r="AJ261" i="2"/>
  <c r="AA261" i="2" s="1"/>
  <c r="AK261" i="2"/>
  <c r="AK354" i="2"/>
  <c r="AK38" i="2"/>
  <c r="AJ583" i="2"/>
  <c r="AA583" i="2" s="1"/>
  <c r="AK583" i="2"/>
  <c r="AK165" i="2"/>
  <c r="AK360" i="2"/>
  <c r="AI454" i="2"/>
  <c r="AP454" i="2" s="1"/>
  <c r="AK290" i="2"/>
  <c r="AK526" i="2"/>
  <c r="AJ220" i="2"/>
  <c r="AI444" i="2"/>
  <c r="AP444" i="2" s="1"/>
  <c r="AK331" i="2"/>
  <c r="AK441" i="2"/>
  <c r="AI436" i="2"/>
  <c r="AP436" i="2" s="1"/>
  <c r="AK172" i="2"/>
  <c r="AJ254" i="2"/>
  <c r="AA254" i="2" s="1"/>
  <c r="AI212" i="2"/>
  <c r="AP212" i="2" s="1"/>
  <c r="AK161" i="2"/>
  <c r="AK175" i="2"/>
  <c r="AJ453" i="2"/>
  <c r="AA453" i="2" s="1"/>
  <c r="AK518" i="2"/>
  <c r="AJ366" i="2"/>
  <c r="AA366" i="2" s="1"/>
  <c r="AI608" i="2"/>
  <c r="AP608" i="2" s="1"/>
  <c r="AH87" i="2"/>
  <c r="AK324" i="2"/>
  <c r="AI108" i="2"/>
  <c r="AP108" i="2" s="1"/>
  <c r="AK108" i="2"/>
  <c r="AK492" i="2"/>
  <c r="AK353" i="2"/>
  <c r="AK401" i="2"/>
  <c r="AK112" i="2"/>
  <c r="AI215" i="2"/>
  <c r="AP215" i="2" s="1"/>
  <c r="AI470" i="2"/>
  <c r="AP470" i="2" s="1"/>
  <c r="AK644" i="2"/>
  <c r="AK602" i="2"/>
  <c r="AJ602" i="2"/>
  <c r="AA602" i="2" s="1"/>
  <c r="AK529" i="2"/>
  <c r="AI529" i="2"/>
  <c r="AP529" i="2" s="1"/>
  <c r="AI472" i="2"/>
  <c r="AP472" i="2" s="1"/>
  <c r="AK472" i="2"/>
  <c r="AK305" i="2"/>
  <c r="AJ148" i="2"/>
  <c r="AA148" i="2" s="1"/>
  <c r="AK150" i="2"/>
  <c r="AI6" i="2"/>
  <c r="AP6" i="2" s="1"/>
  <c r="AJ6" i="2"/>
  <c r="AA6" i="2" s="1"/>
  <c r="AJ198" i="2"/>
  <c r="AI198" i="2"/>
  <c r="AP198" i="2" s="1"/>
  <c r="AH187" i="2"/>
  <c r="AI187" i="2" s="1"/>
  <c r="AP187" i="2" s="1"/>
  <c r="AK187" i="2"/>
  <c r="AH33" i="2"/>
  <c r="AK33" i="2"/>
  <c r="AH207" i="2"/>
  <c r="AI207" i="2" s="1"/>
  <c r="AP207" i="2" s="1"/>
  <c r="AK207" i="2"/>
  <c r="AK184" i="2"/>
  <c r="AK82" i="2"/>
  <c r="AK285" i="2"/>
  <c r="AK361" i="2"/>
  <c r="AI567" i="2"/>
  <c r="AP567" i="2" s="1"/>
  <c r="AK169" i="2"/>
  <c r="AI10" i="2"/>
  <c r="AP10" i="2" s="1"/>
  <c r="AI152" i="2"/>
  <c r="AP152" i="2" s="1"/>
  <c r="AJ418" i="2"/>
  <c r="AA418" i="2" s="1"/>
  <c r="AK418" i="2"/>
  <c r="AJ474" i="2"/>
  <c r="AA474" i="2" s="1"/>
  <c r="AK474" i="2"/>
  <c r="AK227" i="2"/>
  <c r="AK607" i="2"/>
  <c r="AK622" i="2"/>
  <c r="AJ622" i="2"/>
  <c r="AA622" i="2" s="1"/>
  <c r="AK525" i="2"/>
  <c r="AK15" i="2"/>
  <c r="AI15" i="2"/>
  <c r="AP15" i="2" s="1"/>
  <c r="AI125" i="2"/>
  <c r="AP125" i="2" s="1"/>
  <c r="AI612" i="2"/>
  <c r="AP612" i="2" s="1"/>
  <c r="AK216" i="2"/>
  <c r="AI119" i="2"/>
  <c r="AP119" i="2" s="1"/>
  <c r="AK119" i="2"/>
  <c r="AI504" i="2"/>
  <c r="AP504" i="2" s="1"/>
  <c r="AK504" i="2"/>
  <c r="AK283" i="2"/>
  <c r="AI283" i="2"/>
  <c r="AP283" i="2" s="1"/>
  <c r="AK566" i="2"/>
  <c r="AJ566" i="2"/>
  <c r="AA566" i="2" s="1"/>
  <c r="AK414" i="2"/>
  <c r="AK326" i="2"/>
  <c r="AJ201" i="2"/>
  <c r="AA201" i="2" s="1"/>
  <c r="AK201" i="2"/>
  <c r="AK413" i="2"/>
  <c r="AJ294" i="2"/>
  <c r="AA294" i="2" s="1"/>
  <c r="AK523" i="2"/>
  <c r="AK605" i="2"/>
  <c r="AJ51" i="2"/>
  <c r="AA51" i="2" s="1"/>
  <c r="AJ509" i="2"/>
  <c r="AA509" i="2" s="1"/>
  <c r="AK509" i="2"/>
  <c r="AI582" i="2"/>
  <c r="AP582" i="2" s="1"/>
  <c r="AK308" i="2"/>
  <c r="AK328" i="2"/>
  <c r="AK244" i="2"/>
  <c r="AI244" i="2"/>
  <c r="AP244" i="2" s="1"/>
  <c r="AK561" i="2"/>
  <c r="AJ384" i="2"/>
  <c r="AK557" i="2"/>
  <c r="AK111" i="2"/>
  <c r="AK269" i="2"/>
  <c r="AI425" i="2"/>
  <c r="AP425" i="2" s="1"/>
  <c r="AK455" i="2"/>
  <c r="AK55" i="2"/>
  <c r="AK661" i="2"/>
  <c r="AI655" i="2"/>
  <c r="AP655" i="2" s="1"/>
  <c r="AK655" i="2"/>
  <c r="AK664" i="2"/>
  <c r="AM664" i="2" s="1"/>
  <c r="AK444" i="2"/>
  <c r="AK349" i="2"/>
  <c r="AI349" i="2"/>
  <c r="AP349" i="2" s="1"/>
  <c r="AI230" i="2"/>
  <c r="AP230" i="2" s="1"/>
  <c r="AK263" i="2"/>
  <c r="AI438" i="2"/>
  <c r="AP438" i="2" s="1"/>
  <c r="AK106" i="2"/>
  <c r="AK336" i="2"/>
  <c r="AD124" i="2"/>
  <c r="AK436" i="2"/>
  <c r="AK266" i="2"/>
  <c r="AK564" i="2"/>
  <c r="AK61" i="2"/>
  <c r="AH480" i="2"/>
  <c r="AJ480" i="2" s="1"/>
  <c r="AA480" i="2" s="1"/>
  <c r="AK480" i="2"/>
  <c r="AJ72" i="2"/>
  <c r="AA72" i="2" s="1"/>
  <c r="AI72" i="2"/>
  <c r="AP72" i="2" s="1"/>
  <c r="AB665" i="2"/>
  <c r="AJ657" i="2"/>
  <c r="AI657" i="2"/>
  <c r="AP657" i="2" s="1"/>
  <c r="AJ659" i="2"/>
  <c r="AI659" i="2"/>
  <c r="AP659" i="2" s="1"/>
  <c r="AK174" i="2"/>
  <c r="AK570" i="2"/>
  <c r="AK77" i="2"/>
  <c r="AJ77" i="2"/>
  <c r="AA77" i="2" s="1"/>
  <c r="AK391" i="2"/>
  <c r="AI391" i="2"/>
  <c r="AP391" i="2" s="1"/>
  <c r="AA47" i="2"/>
  <c r="AK206" i="2"/>
  <c r="AI503" i="2"/>
  <c r="AP503" i="2" s="1"/>
  <c r="AK503" i="2"/>
  <c r="AJ21" i="2"/>
  <c r="AA21" i="2" s="1"/>
  <c r="AK21" i="2"/>
  <c r="AJ491" i="2"/>
  <c r="AA491" i="2" s="1"/>
  <c r="AK491" i="2"/>
  <c r="AK296" i="2"/>
  <c r="AK340" i="2"/>
  <c r="AK617" i="2"/>
  <c r="AK302" i="2"/>
  <c r="AK402" i="2"/>
  <c r="AK467" i="2"/>
  <c r="AK225" i="2"/>
  <c r="AK91" i="2"/>
  <c r="AK516" i="2"/>
  <c r="AK487" i="2"/>
  <c r="AK79" i="2"/>
  <c r="AK507" i="2"/>
  <c r="AJ160" i="2"/>
  <c r="AA160" i="2" s="1"/>
  <c r="AJ208" i="2"/>
  <c r="AA208" i="2" s="1"/>
  <c r="AK208" i="2"/>
  <c r="AJ554" i="2"/>
  <c r="AA554" i="2" s="1"/>
  <c r="AK554" i="2"/>
  <c r="AI348" i="2"/>
  <c r="AP348" i="2" s="1"/>
  <c r="AK614" i="2"/>
  <c r="AJ57" i="2"/>
  <c r="AA57" i="2" s="1"/>
  <c r="AI298" i="2"/>
  <c r="AP298" i="2" s="1"/>
  <c r="AK96" i="2"/>
  <c r="AJ35" i="2"/>
  <c r="AJ36" i="2"/>
  <c r="AA36" i="2" s="1"/>
  <c r="AK36" i="2"/>
  <c r="AI403" i="2"/>
  <c r="AP403" i="2" s="1"/>
  <c r="AK403" i="2"/>
  <c r="AI74" i="2"/>
  <c r="AP74" i="2" s="1"/>
  <c r="AJ74" i="2"/>
  <c r="AA74" i="2" s="1"/>
  <c r="AJ385" i="2"/>
  <c r="AA385" i="2" s="1"/>
  <c r="AI385" i="2"/>
  <c r="AP385" i="2" s="1"/>
  <c r="AJ236" i="2"/>
  <c r="AI236" i="2"/>
  <c r="AP236" i="2" s="1"/>
  <c r="AL664" i="2"/>
  <c r="AK634" i="2"/>
  <c r="AJ502" i="2"/>
  <c r="AA502" i="2" s="1"/>
  <c r="AI273" i="2"/>
  <c r="AP273" i="2" s="1"/>
  <c r="AK4" i="2"/>
  <c r="AK552" i="2"/>
  <c r="AI43" i="2"/>
  <c r="AP43" i="2" s="1"/>
  <c r="AK43" i="2"/>
  <c r="AK608" i="2"/>
  <c r="AK496" i="2"/>
  <c r="AI39" i="2"/>
  <c r="AP39" i="2" s="1"/>
  <c r="AK228" i="2"/>
  <c r="AK107" i="2"/>
  <c r="AI107" i="2"/>
  <c r="AP107" i="2" s="1"/>
  <c r="AJ490" i="2"/>
  <c r="AA490" i="2" s="1"/>
  <c r="AI431" i="2"/>
  <c r="AP431" i="2" s="1"/>
  <c r="AK335" i="2"/>
  <c r="AK218" i="2"/>
  <c r="AK196" i="2"/>
  <c r="AK215" i="2"/>
  <c r="AI652" i="2"/>
  <c r="AP652" i="2" s="1"/>
  <c r="AJ173" i="2"/>
  <c r="AA173" i="2" s="1"/>
  <c r="AK173" i="2"/>
  <c r="AJ489" i="2"/>
  <c r="AA489" i="2" s="1"/>
  <c r="AK489" i="2"/>
  <c r="AI419" i="2"/>
  <c r="AP419" i="2" s="1"/>
  <c r="AK419" i="2"/>
  <c r="AK202" i="2"/>
  <c r="AK610" i="2"/>
  <c r="AK411" i="2"/>
  <c r="AI341" i="2"/>
  <c r="AP341" i="2" s="1"/>
  <c r="AK99" i="2"/>
  <c r="AK113" i="2"/>
  <c r="AI93" i="2"/>
  <c r="AP93" i="2" s="1"/>
  <c r="AK435" i="2"/>
  <c r="AK29" i="2"/>
  <c r="AK214" i="2"/>
  <c r="AK268" i="2"/>
  <c r="AI109" i="2"/>
  <c r="AP109" i="2" s="1"/>
  <c r="AK109" i="2"/>
  <c r="AK512" i="2"/>
  <c r="AJ451" i="2"/>
  <c r="AA451" i="2" s="1"/>
  <c r="AK301" i="2"/>
  <c r="AK71" i="2"/>
  <c r="AK284" i="2"/>
  <c r="AJ284" i="2"/>
  <c r="AA284" i="2" s="1"/>
  <c r="AI576" i="2"/>
  <c r="AP576" i="2" s="1"/>
  <c r="AK580" i="2"/>
  <c r="AI286" i="2"/>
  <c r="AP286" i="2" s="1"/>
  <c r="AK332" i="2"/>
  <c r="AK546" i="2"/>
  <c r="AK499" i="2"/>
  <c r="AK333" i="2"/>
  <c r="AJ333" i="2"/>
  <c r="AK357" i="2"/>
  <c r="AK240" i="2"/>
  <c r="AK153" i="2"/>
  <c r="AI186" i="2"/>
  <c r="AP186" i="2" s="1"/>
  <c r="AK186" i="2"/>
  <c r="AK204" i="2"/>
  <c r="AK288" i="2"/>
  <c r="AK600" i="2"/>
  <c r="AK597" i="2"/>
  <c r="AK590" i="2"/>
  <c r="AK98" i="2"/>
  <c r="AK498" i="2"/>
  <c r="AI498" i="2"/>
  <c r="AP498" i="2" s="1"/>
  <c r="AK222" i="2"/>
  <c r="AI222" i="2"/>
  <c r="AP222" i="2" s="1"/>
  <c r="AK304" i="2"/>
  <c r="AK388" i="2"/>
  <c r="AK10" i="2"/>
  <c r="AK510" i="2"/>
  <c r="AK235" i="2"/>
  <c r="AK445" i="2"/>
  <c r="AI586" i="2"/>
  <c r="AP586" i="2" s="1"/>
  <c r="AK586" i="2"/>
  <c r="AK351" i="2"/>
  <c r="AK84" i="2"/>
  <c r="AK485" i="2"/>
  <c r="AJ245" i="2"/>
  <c r="AA245" i="2" s="1"/>
  <c r="AK385" i="2"/>
  <c r="AK125" i="2"/>
  <c r="AJ446" i="2"/>
  <c r="AA446" i="2" s="1"/>
  <c r="AK446" i="2"/>
  <c r="AI588" i="2"/>
  <c r="AP588" i="2" s="1"/>
  <c r="AK588" i="2"/>
  <c r="AK612" i="2"/>
  <c r="AI247" i="2"/>
  <c r="AP247" i="2" s="1"/>
  <c r="AK247" i="2"/>
  <c r="AI422" i="2"/>
  <c r="AP422" i="2" s="1"/>
  <c r="AK422" i="2"/>
  <c r="AK28" i="2"/>
  <c r="AK517" i="2"/>
  <c r="AI488" i="2"/>
  <c r="AP488" i="2" s="1"/>
  <c r="AI596" i="2"/>
  <c r="AP596" i="2" s="1"/>
  <c r="AK596" i="2"/>
  <c r="AI159" i="2"/>
  <c r="AP159" i="2" s="1"/>
  <c r="AK159" i="2"/>
  <c r="AK473" i="2"/>
  <c r="AJ181" i="2"/>
  <c r="AA181" i="2" s="1"/>
  <c r="AK382" i="2"/>
  <c r="AK355" i="2"/>
  <c r="AI343" i="2"/>
  <c r="AP343" i="2" s="1"/>
  <c r="AK343" i="2"/>
  <c r="AJ396" i="2"/>
  <c r="AA396" i="2" s="1"/>
  <c r="AK396" i="2"/>
  <c r="AJ493" i="2"/>
  <c r="AA493" i="2" s="1"/>
  <c r="AK514" i="2"/>
  <c r="AI572" i="2"/>
  <c r="AP572" i="2" s="1"/>
  <c r="AI579" i="2"/>
  <c r="AP579" i="2" s="1"/>
  <c r="AJ40" i="2"/>
  <c r="AA40" i="2" s="1"/>
  <c r="AK40" i="2"/>
  <c r="AK575" i="2"/>
  <c r="AK271" i="2"/>
  <c r="AK104" i="2"/>
  <c r="AI66" i="2"/>
  <c r="AP66" i="2" s="1"/>
  <c r="AK42" i="2"/>
  <c r="AJ633" i="2"/>
  <c r="AA633" i="2" s="1"/>
  <c r="AK633" i="2"/>
  <c r="AI479" i="2"/>
  <c r="AP479" i="2" s="1"/>
  <c r="AK479" i="2"/>
  <c r="AK51" i="2"/>
  <c r="AJ44" i="2"/>
  <c r="AA44" i="2" s="1"/>
  <c r="AK44" i="2"/>
  <c r="AI114" i="2"/>
  <c r="AP114" i="2" s="1"/>
  <c r="AK568" i="2"/>
  <c r="AJ147" i="2"/>
  <c r="AA147" i="2" s="1"/>
  <c r="AJ166" i="2"/>
  <c r="AA166" i="2" s="1"/>
  <c r="AK309" i="2"/>
  <c r="AK170" i="2"/>
  <c r="AI170" i="2"/>
  <c r="AP170" i="2" s="1"/>
  <c r="AI185" i="2"/>
  <c r="AP185" i="2" s="1"/>
  <c r="AI62" i="2"/>
  <c r="AP62" i="2" s="1"/>
  <c r="AD126" i="2"/>
  <c r="AC571" i="2"/>
  <c r="AD571" i="2" s="1"/>
  <c r="AC545" i="2"/>
  <c r="AD545" i="2" s="1"/>
  <c r="AI665" i="2"/>
  <c r="AP665" i="2" s="1"/>
  <c r="AK657" i="2"/>
  <c r="AA655" i="2"/>
  <c r="AK662" i="2"/>
  <c r="AK659" i="2"/>
  <c r="AK654" i="2"/>
  <c r="AK101" i="2"/>
  <c r="AK6" i="2"/>
  <c r="AA114" i="2"/>
  <c r="AB114" i="2" s="1"/>
  <c r="AC114" i="2" s="1"/>
  <c r="AD114" i="2" s="1"/>
  <c r="AK665" i="2"/>
  <c r="AD660" i="2"/>
  <c r="AL661" i="2"/>
  <c r="AM661" i="2"/>
  <c r="AB661" i="2"/>
  <c r="AC661" i="2"/>
  <c r="AD661" i="2" s="1"/>
  <c r="AA656" i="2"/>
  <c r="AK656" i="2"/>
  <c r="AL655" i="2"/>
  <c r="AM655" i="2"/>
  <c r="AB664" i="2"/>
  <c r="AC664" i="2" s="1"/>
  <c r="AD664" i="2" s="1"/>
  <c r="AA662" i="2"/>
  <c r="AB654" i="2"/>
  <c r="Q650" i="2"/>
  <c r="O650" i="2"/>
  <c r="K650" i="2"/>
  <c r="N650" i="2"/>
  <c r="L650" i="2"/>
  <c r="M650" i="2"/>
  <c r="J650" i="2"/>
  <c r="C650" i="2"/>
  <c r="H650" i="2"/>
  <c r="U650" i="2"/>
  <c r="P650" i="2"/>
  <c r="F1" i="2"/>
  <c r="M1" i="1"/>
  <c r="U649" i="2"/>
  <c r="L649" i="2"/>
  <c r="N649" i="2"/>
  <c r="M649" i="2"/>
  <c r="Q649" i="2"/>
  <c r="C649" i="2"/>
  <c r="J649" i="2"/>
  <c r="O649" i="2"/>
  <c r="H649" i="2"/>
  <c r="K649" i="2"/>
  <c r="P649" i="2"/>
  <c r="K640" i="2"/>
  <c r="J640" i="2"/>
  <c r="U640" i="2"/>
  <c r="M640" i="2"/>
  <c r="H640" i="2"/>
  <c r="L640" i="2"/>
  <c r="Q640" i="2"/>
  <c r="N640" i="2"/>
  <c r="O640" i="2"/>
  <c r="P640" i="2"/>
  <c r="C640" i="2"/>
  <c r="AL296" i="2"/>
  <c r="AM296" i="2"/>
  <c r="AM340" i="2"/>
  <c r="AL340" i="2"/>
  <c r="AL617" i="2"/>
  <c r="AM617" i="2"/>
  <c r="AM91" i="2"/>
  <c r="AL91" i="2"/>
  <c r="AL79" i="2"/>
  <c r="AM79" i="2"/>
  <c r="AM208" i="2"/>
  <c r="AL208" i="2"/>
  <c r="AL554" i="2"/>
  <c r="AM554" i="2"/>
  <c r="AM614" i="2"/>
  <c r="AL614" i="2"/>
  <c r="AL36" i="2"/>
  <c r="AM36" i="2"/>
  <c r="AM403" i="2"/>
  <c r="AL403" i="2"/>
  <c r="AM156" i="2"/>
  <c r="AL156" i="2"/>
  <c r="AB230" i="2"/>
  <c r="AM138" i="2"/>
  <c r="AL138" i="2"/>
  <c r="AL463" i="2"/>
  <c r="AM463" i="2"/>
  <c r="AM331" i="2"/>
  <c r="AL331" i="2"/>
  <c r="AL260" i="2"/>
  <c r="AM260" i="2"/>
  <c r="AM108" i="2"/>
  <c r="AL108" i="2"/>
  <c r="AM406" i="2"/>
  <c r="AL406" i="2"/>
  <c r="AM178" i="2"/>
  <c r="AL178" i="2"/>
  <c r="AB652" i="2"/>
  <c r="AL644" i="2"/>
  <c r="AM644" i="2"/>
  <c r="AL472" i="2"/>
  <c r="AM472" i="2"/>
  <c r="AM82" i="2"/>
  <c r="AL82" i="2"/>
  <c r="AM341" i="2"/>
  <c r="AL341" i="2"/>
  <c r="AL361" i="2"/>
  <c r="AM361" i="2"/>
  <c r="AL527" i="2"/>
  <c r="AM527" i="2"/>
  <c r="AI224" i="2"/>
  <c r="AP224" i="2" s="1"/>
  <c r="AJ224" i="2"/>
  <c r="AM418" i="2"/>
  <c r="AL418" i="2"/>
  <c r="AL474" i="2"/>
  <c r="AM474" i="2"/>
  <c r="AL53" i="2"/>
  <c r="AM53" i="2"/>
  <c r="AL259" i="2"/>
  <c r="AM259" i="2"/>
  <c r="AM119" i="2"/>
  <c r="AL119" i="2"/>
  <c r="AM504" i="2"/>
  <c r="AL504" i="2"/>
  <c r="AI450" i="2"/>
  <c r="AP450" i="2" s="1"/>
  <c r="AJ450" i="2"/>
  <c r="AA450" i="2" s="1"/>
  <c r="AM642" i="2"/>
  <c r="AL642" i="2"/>
  <c r="AL426" i="2"/>
  <c r="AM426" i="2"/>
  <c r="AM531" i="2"/>
  <c r="AL531" i="2"/>
  <c r="AL201" i="2"/>
  <c r="AM201" i="2"/>
  <c r="AL303" i="2"/>
  <c r="AM303" i="2"/>
  <c r="AL551" i="2"/>
  <c r="AM551" i="2"/>
  <c r="AM605" i="2"/>
  <c r="AL605" i="2"/>
  <c r="AL509" i="2"/>
  <c r="AM509" i="2"/>
  <c r="AM557" i="2"/>
  <c r="AL557" i="2"/>
  <c r="AM269" i="2"/>
  <c r="AL269" i="2"/>
  <c r="AM503" i="2"/>
  <c r="AL503" i="2"/>
  <c r="AL21" i="2"/>
  <c r="AM21" i="2"/>
  <c r="AM491" i="2"/>
  <c r="AL491" i="2"/>
  <c r="AL226" i="2"/>
  <c r="AM226" i="2"/>
  <c r="AJ206" i="2"/>
  <c r="AI206" i="2"/>
  <c r="AP206" i="2" s="1"/>
  <c r="AM346" i="2"/>
  <c r="AL346" i="2"/>
  <c r="AL34" i="2"/>
  <c r="AM34" i="2"/>
  <c r="AL392" i="2"/>
  <c r="AM392" i="2"/>
  <c r="AL520" i="2"/>
  <c r="AM520" i="2"/>
  <c r="AL471" i="2"/>
  <c r="AM471" i="2"/>
  <c r="AM160" i="2"/>
  <c r="AL160" i="2"/>
  <c r="AL261" i="2"/>
  <c r="AM261" i="2"/>
  <c r="AM583" i="2"/>
  <c r="AL583" i="2"/>
  <c r="AL359" i="2"/>
  <c r="AM359" i="2"/>
  <c r="AM495" i="2"/>
  <c r="AL495" i="2"/>
  <c r="AM526" i="2"/>
  <c r="AL526" i="2"/>
  <c r="AM500" i="2"/>
  <c r="AL500" i="2"/>
  <c r="AL634" i="2"/>
  <c r="AM634" i="2"/>
  <c r="AM43" i="2"/>
  <c r="AL43" i="2"/>
  <c r="AL335" i="2"/>
  <c r="AM335" i="2"/>
  <c r="AM196" i="2"/>
  <c r="AL196" i="2"/>
  <c r="AL173" i="2"/>
  <c r="AM173" i="2"/>
  <c r="AM489" i="2"/>
  <c r="AL489" i="2"/>
  <c r="AM419" i="2"/>
  <c r="AL419" i="2"/>
  <c r="AL202" i="2"/>
  <c r="AM202" i="2"/>
  <c r="AM184" i="2"/>
  <c r="AL184" i="2"/>
  <c r="AM610" i="2"/>
  <c r="AL610" i="2"/>
  <c r="AM411" i="2"/>
  <c r="AL411" i="2"/>
  <c r="AL214" i="2"/>
  <c r="AM214" i="2"/>
  <c r="AM109" i="2"/>
  <c r="AL109" i="2"/>
  <c r="AL301" i="2"/>
  <c r="AM301" i="2"/>
  <c r="AL580" i="2"/>
  <c r="AM580" i="2"/>
  <c r="AL332" i="2"/>
  <c r="AM332" i="2"/>
  <c r="AL499" i="2"/>
  <c r="AM499" i="2"/>
  <c r="AL240" i="2"/>
  <c r="AM240" i="2"/>
  <c r="AB154" i="2"/>
  <c r="AC154" i="2" s="1"/>
  <c r="AD154" i="2" s="1"/>
  <c r="AL186" i="2"/>
  <c r="AM186" i="2"/>
  <c r="AL597" i="2"/>
  <c r="AM597" i="2"/>
  <c r="AM388" i="2"/>
  <c r="AL388" i="2"/>
  <c r="AM586" i="2"/>
  <c r="AL586" i="2"/>
  <c r="AL84" i="2"/>
  <c r="AM84" i="2"/>
  <c r="AL385" i="2"/>
  <c r="AM385" i="2"/>
  <c r="AM446" i="2"/>
  <c r="AL446" i="2"/>
  <c r="AL588" i="2"/>
  <c r="AM588" i="2"/>
  <c r="AL247" i="2"/>
  <c r="AM247" i="2"/>
  <c r="AL422" i="2"/>
  <c r="AM422" i="2"/>
  <c r="AL28" i="2"/>
  <c r="AM28" i="2"/>
  <c r="AL596" i="2"/>
  <c r="AM596" i="2"/>
  <c r="AL159" i="2"/>
  <c r="AM159" i="2"/>
  <c r="AM343" i="2"/>
  <c r="AL343" i="2"/>
  <c r="AM396" i="2"/>
  <c r="AL396" i="2"/>
  <c r="AL40" i="2"/>
  <c r="AM40" i="2"/>
  <c r="AL271" i="2"/>
  <c r="AM271" i="2"/>
  <c r="AM633" i="2"/>
  <c r="AL633" i="2"/>
  <c r="AM479" i="2"/>
  <c r="AL479" i="2"/>
  <c r="AL44" i="2"/>
  <c r="AM44" i="2"/>
  <c r="AJ455" i="2"/>
  <c r="AA455" i="2" s="1"/>
  <c r="AI455" i="2"/>
  <c r="AP455" i="2" s="1"/>
  <c r="T630" i="2"/>
  <c r="AM645" i="2"/>
  <c r="AL645" i="2"/>
  <c r="AB433" i="2"/>
  <c r="AL174" i="2"/>
  <c r="AM174" i="2"/>
  <c r="AB174" i="2"/>
  <c r="AL176" i="2"/>
  <c r="AM176" i="2"/>
  <c r="AB176" i="2"/>
  <c r="AL570" i="2"/>
  <c r="AM570" i="2"/>
  <c r="AM77" i="2"/>
  <c r="AL77" i="2"/>
  <c r="AB77" i="2"/>
  <c r="AC77" i="2" s="1"/>
  <c r="AD77" i="2" s="1"/>
  <c r="AM391" i="2"/>
  <c r="AL391" i="2"/>
  <c r="AB144" i="2"/>
  <c r="AB47" i="2"/>
  <c r="AC47" i="2" s="1"/>
  <c r="AD47" i="2" s="1"/>
  <c r="AG636" i="2"/>
  <c r="AF636" i="2"/>
  <c r="AH636" i="2" s="1"/>
  <c r="AJ636" i="2" s="1"/>
  <c r="AL416" i="2"/>
  <c r="AM416" i="2"/>
  <c r="AL145" i="2"/>
  <c r="AM145" i="2"/>
  <c r="AL428" i="2"/>
  <c r="AM428" i="2"/>
  <c r="AI306" i="2"/>
  <c r="AP306" i="2" s="1"/>
  <c r="AL313" i="2"/>
  <c r="AM313" i="2"/>
  <c r="AB21" i="2"/>
  <c r="AC21" i="2" s="1"/>
  <c r="AD21" i="2" s="1"/>
  <c r="AM319" i="2"/>
  <c r="AL319" i="2"/>
  <c r="AA296" i="2"/>
  <c r="F34" i="4"/>
  <c r="AL302" i="2"/>
  <c r="AM302" i="2"/>
  <c r="AA412" i="2"/>
  <c r="AL402" i="2"/>
  <c r="AM402" i="2"/>
  <c r="AB146" i="2"/>
  <c r="AM467" i="2"/>
  <c r="AL467" i="2"/>
  <c r="AL225" i="2"/>
  <c r="AM225" i="2"/>
  <c r="AB91" i="2"/>
  <c r="AM19" i="2"/>
  <c r="AL19" i="2"/>
  <c r="AJ49" i="2"/>
  <c r="AA49" i="2" s="1"/>
  <c r="AB31" i="2"/>
  <c r="AC31" i="2" s="1"/>
  <c r="AD31" i="2" s="1"/>
  <c r="AL487" i="2"/>
  <c r="AM487" i="2"/>
  <c r="AL507" i="2"/>
  <c r="AM507" i="2"/>
  <c r="AB603" i="2"/>
  <c r="AC603" i="2" s="1"/>
  <c r="AD603" i="2" s="1"/>
  <c r="AB160" i="2"/>
  <c r="AC160" i="2" s="1"/>
  <c r="AD160" i="2" s="1"/>
  <c r="AB208" i="2"/>
  <c r="AB261" i="2"/>
  <c r="AL544" i="2"/>
  <c r="AM544" i="2"/>
  <c r="F39" i="4"/>
  <c r="AM221" i="2"/>
  <c r="AL221" i="2"/>
  <c r="AB354" i="2"/>
  <c r="AC354" i="2" s="1"/>
  <c r="AD354" i="2" s="1"/>
  <c r="AB162" i="2"/>
  <c r="AM127" i="2"/>
  <c r="AL127" i="2"/>
  <c r="AJ420" i="2"/>
  <c r="AA420" i="2" s="1"/>
  <c r="AL165" i="2"/>
  <c r="AM165" i="2"/>
  <c r="AL102" i="2"/>
  <c r="AM102" i="2"/>
  <c r="AB508" i="2"/>
  <c r="AC508" i="2" s="1"/>
  <c r="AD508" i="2" s="1"/>
  <c r="AL120" i="2"/>
  <c r="AM120" i="2"/>
  <c r="AK325" i="2"/>
  <c r="AM360" i="2"/>
  <c r="AL360" i="2"/>
  <c r="I630" i="2"/>
  <c r="AO630" i="2"/>
  <c r="Z630" i="2"/>
  <c r="AB645" i="2"/>
  <c r="AF618" i="2"/>
  <c r="AH618" i="2" s="1"/>
  <c r="AJ618" i="2" s="1"/>
  <c r="AG618" i="2"/>
  <c r="AI618" i="2"/>
  <c r="AP618" i="2" s="1"/>
  <c r="AK433" i="2"/>
  <c r="AI174" i="2"/>
  <c r="AP174" i="2" s="1"/>
  <c r="AI176" i="2"/>
  <c r="AP176" i="2" s="1"/>
  <c r="AA570" i="2"/>
  <c r="AB391" i="2"/>
  <c r="AI144" i="2"/>
  <c r="AP144" i="2" s="1"/>
  <c r="AK47" i="2"/>
  <c r="AA226" i="2"/>
  <c r="F7" i="4"/>
  <c r="AG623" i="2"/>
  <c r="AF623" i="2"/>
  <c r="AH623" i="2" s="1"/>
  <c r="AJ623" i="2" s="1"/>
  <c r="AI623" i="2"/>
  <c r="AP623" i="2" s="1"/>
  <c r="AK136" i="2"/>
  <c r="AI416" i="2"/>
  <c r="AP416" i="2" s="1"/>
  <c r="AK562" i="2"/>
  <c r="AJ562" i="2"/>
  <c r="AA562" i="2" s="1"/>
  <c r="AK553" i="2"/>
  <c r="AJ553" i="2"/>
  <c r="AA553" i="2" s="1"/>
  <c r="AB145" i="2"/>
  <c r="AA428" i="2"/>
  <c r="AK306" i="2"/>
  <c r="AB503" i="2"/>
  <c r="AC503" i="2" s="1"/>
  <c r="AD503" i="2" s="1"/>
  <c r="AJ313" i="2"/>
  <c r="AA313" i="2" s="1"/>
  <c r="AK116" i="2"/>
  <c r="AB319" i="2"/>
  <c r="AB346" i="2"/>
  <c r="AB578" i="2"/>
  <c r="AC578" i="2" s="1"/>
  <c r="AD578" i="2" s="1"/>
  <c r="AK329" i="2"/>
  <c r="AA340" i="2"/>
  <c r="AB392" i="2"/>
  <c r="AC392" i="2" s="1"/>
  <c r="AD392" i="2" s="1"/>
  <c r="AA617" i="2"/>
  <c r="AJ302" i="2"/>
  <c r="AA302" i="2" s="1"/>
  <c r="AK412" i="2"/>
  <c r="AJ402" i="2"/>
  <c r="AA402" i="2" s="1"/>
  <c r="AK146" i="2"/>
  <c r="AB467" i="2"/>
  <c r="AC467" i="2" s="1"/>
  <c r="AD467" i="2" s="1"/>
  <c r="AJ225" i="2"/>
  <c r="AA225" i="2" s="1"/>
  <c r="AB516" i="2"/>
  <c r="AB520" i="2"/>
  <c r="AC520" i="2" s="1"/>
  <c r="AD520" i="2" s="1"/>
  <c r="AB19" i="2"/>
  <c r="AC19" i="2" s="1"/>
  <c r="AD19" i="2" s="1"/>
  <c r="AK49" i="2"/>
  <c r="AI31" i="2"/>
  <c r="AP31" i="2" s="1"/>
  <c r="AI487" i="2"/>
  <c r="AP487" i="2" s="1"/>
  <c r="AB79" i="2"/>
  <c r="AB507" i="2"/>
  <c r="AC507" i="2" s="1"/>
  <c r="AD507" i="2" s="1"/>
  <c r="AA471" i="2"/>
  <c r="AK603" i="2"/>
  <c r="AI544" i="2"/>
  <c r="AP544" i="2" s="1"/>
  <c r="AJ221" i="2"/>
  <c r="AI354" i="2"/>
  <c r="AP354" i="2" s="1"/>
  <c r="AK465" i="2"/>
  <c r="AI465" i="2"/>
  <c r="AP465" i="2" s="1"/>
  <c r="AI26" i="2"/>
  <c r="AP26" i="2" s="1"/>
  <c r="AI162" i="2"/>
  <c r="AP162" i="2" s="1"/>
  <c r="AB127" i="2"/>
  <c r="AK420" i="2"/>
  <c r="AJ38" i="2"/>
  <c r="AA38" i="2" s="1"/>
  <c r="AB165" i="2"/>
  <c r="AC165" i="2" s="1"/>
  <c r="AD165" i="2" s="1"/>
  <c r="AI102" i="2"/>
  <c r="AP102" i="2" s="1"/>
  <c r="AK92" i="2"/>
  <c r="AK519" i="2"/>
  <c r="AI519" i="2"/>
  <c r="AP519" i="2" s="1"/>
  <c r="AK508" i="2"/>
  <c r="AB120" i="2"/>
  <c r="AI325" i="2"/>
  <c r="AP325" i="2" s="1"/>
  <c r="AA547" i="2"/>
  <c r="AB404" i="2"/>
  <c r="AK237" i="2"/>
  <c r="AI360" i="2"/>
  <c r="AP360" i="2" s="1"/>
  <c r="AK315" i="2"/>
  <c r="AK454" i="2"/>
  <c r="AK348" i="2"/>
  <c r="AK57" i="2"/>
  <c r="AI290" i="2"/>
  <c r="AP290" i="2" s="1"/>
  <c r="AK298" i="2"/>
  <c r="AI626" i="2"/>
  <c r="AP626" i="2" s="1"/>
  <c r="AB143" i="2"/>
  <c r="AC143" i="2" s="1"/>
  <c r="AD143" i="2" s="1"/>
  <c r="AK589" i="2"/>
  <c r="AB96" i="2"/>
  <c r="AB526" i="2"/>
  <c r="AK220" i="2"/>
  <c r="AJ45" i="2"/>
  <c r="AA45" i="2" s="1"/>
  <c r="AA403" i="2"/>
  <c r="AB444" i="2"/>
  <c r="AC444" i="2" s="1"/>
  <c r="AD444" i="2" s="1"/>
  <c r="AJ238" i="2"/>
  <c r="AB349" i="2"/>
  <c r="AB156" i="2"/>
  <c r="AK134" i="2"/>
  <c r="AI263" i="2"/>
  <c r="AP263" i="2" s="1"/>
  <c r="AK438" i="2"/>
  <c r="AJ542" i="2"/>
  <c r="AA542" i="2" s="1"/>
  <c r="AK594" i="2"/>
  <c r="AK264" i="2"/>
  <c r="AB106" i="2"/>
  <c r="AC106" i="2"/>
  <c r="AD106" i="2" s="1"/>
  <c r="AJ37" i="2"/>
  <c r="AA37" i="2" s="1"/>
  <c r="AA336" i="2"/>
  <c r="F30" i="4"/>
  <c r="AB459" i="2"/>
  <c r="AC459" i="2" s="1"/>
  <c r="AD459" i="2" s="1"/>
  <c r="AC140" i="2"/>
  <c r="AD140" i="2" s="1"/>
  <c r="AL408" i="2"/>
  <c r="AM408" i="2"/>
  <c r="AM88" i="2"/>
  <c r="AL88" i="2"/>
  <c r="AK257" i="2"/>
  <c r="AA436" i="2"/>
  <c r="AI427" i="2"/>
  <c r="AP427" i="2" s="1"/>
  <c r="AB347" i="2"/>
  <c r="AC347" i="2" s="1"/>
  <c r="AD347" i="2" s="1"/>
  <c r="AJ172" i="2"/>
  <c r="AA172" i="2" s="1"/>
  <c r="AK254" i="2"/>
  <c r="AB266" i="2"/>
  <c r="AC266" i="2" s="1"/>
  <c r="AD266" i="2" s="1"/>
  <c r="AJ564" i="2"/>
  <c r="AA564" i="2" s="1"/>
  <c r="AK212" i="2"/>
  <c r="AB61" i="2"/>
  <c r="AC61" i="2" s="1"/>
  <c r="AD61" i="2" s="1"/>
  <c r="AA260" i="2"/>
  <c r="AA634" i="2"/>
  <c r="AI480" i="2"/>
  <c r="AP480" i="2" s="1"/>
  <c r="AB161" i="2"/>
  <c r="AB175" i="2"/>
  <c r="AC175" i="2" s="1"/>
  <c r="AD175" i="2" s="1"/>
  <c r="AK453" i="2"/>
  <c r="AK74" i="2"/>
  <c r="AK223" i="2"/>
  <c r="AK502" i="2"/>
  <c r="AI518" i="2"/>
  <c r="AP518" i="2" s="1"/>
  <c r="AK273" i="2"/>
  <c r="AI14" i="2"/>
  <c r="AP14" i="2" s="1"/>
  <c r="AI4" i="2"/>
  <c r="AP4" i="2" s="1"/>
  <c r="AK366" i="2"/>
  <c r="AJ552" i="2"/>
  <c r="AA43" i="2"/>
  <c r="AB608" i="2"/>
  <c r="AC608" i="2" s="1"/>
  <c r="AD608" i="2" s="1"/>
  <c r="AB496" i="2"/>
  <c r="AC496" i="2" s="1"/>
  <c r="AD496" i="2" s="1"/>
  <c r="AB270" i="2"/>
  <c r="AC270" i="2" s="1"/>
  <c r="AD270" i="2" s="1"/>
  <c r="AI199" i="2"/>
  <c r="AP199" i="2" s="1"/>
  <c r="AA324" i="2"/>
  <c r="AK481" i="2"/>
  <c r="AA108" i="2"/>
  <c r="AJ492" i="2"/>
  <c r="AA492" i="2" s="1"/>
  <c r="AK39" i="2"/>
  <c r="AI149" i="2"/>
  <c r="AP149" i="2" s="1"/>
  <c r="AA406" i="2"/>
  <c r="AB515" i="2"/>
  <c r="AI573" i="2"/>
  <c r="AP573" i="2" s="1"/>
  <c r="AJ228" i="2"/>
  <c r="AA353" i="2"/>
  <c r="AJ401" i="2"/>
  <c r="AA401" i="2" s="1"/>
  <c r="AA107" i="2"/>
  <c r="AK490" i="2"/>
  <c r="AJ344" i="2"/>
  <c r="AA344" i="2" s="1"/>
  <c r="AK431" i="2"/>
  <c r="AB112" i="2"/>
  <c r="AJ218" i="2"/>
  <c r="AK24" i="2"/>
  <c r="AB178" i="2"/>
  <c r="AC178" i="2" s="1"/>
  <c r="AD178" i="2" s="1"/>
  <c r="AB242" i="2"/>
  <c r="AC242" i="2" s="1"/>
  <c r="AD242" i="2" s="1"/>
  <c r="AA215" i="2"/>
  <c r="F74" i="4"/>
  <c r="AI197" i="2"/>
  <c r="AP197" i="2" s="1"/>
  <c r="AK652" i="2"/>
  <c r="AK470" i="2"/>
  <c r="AB529" i="2"/>
  <c r="AJ322" i="2"/>
  <c r="AA322" i="2" s="1"/>
  <c r="AK400" i="2"/>
  <c r="AI246" i="2"/>
  <c r="AP246" i="2" s="1"/>
  <c r="AA472" i="2"/>
  <c r="AA419" i="2"/>
  <c r="AK466" i="2"/>
  <c r="AB163" i="2"/>
  <c r="AA202" i="2"/>
  <c r="AB305" i="2"/>
  <c r="AC305" i="2" s="1"/>
  <c r="AD305" i="2" s="1"/>
  <c r="AK148" i="2"/>
  <c r="AJ101" i="2"/>
  <c r="AA101" i="2" s="1"/>
  <c r="AK358" i="2"/>
  <c r="AI167" i="2"/>
  <c r="AP167" i="2" s="1"/>
  <c r="AI310" i="2"/>
  <c r="AP310" i="2" s="1"/>
  <c r="AJ311" i="2"/>
  <c r="AA311" i="2" s="1"/>
  <c r="AB184" i="2"/>
  <c r="AK12" i="2"/>
  <c r="AB6" i="2"/>
  <c r="AC6" i="2" s="1"/>
  <c r="AD6" i="2" s="1"/>
  <c r="AK321" i="2"/>
  <c r="AK599" i="2"/>
  <c r="AI599" i="2"/>
  <c r="AP599" i="2" s="1"/>
  <c r="AK483" i="2"/>
  <c r="AB610" i="2"/>
  <c r="AC610" i="2" s="1"/>
  <c r="AD610" i="2" s="1"/>
  <c r="AK393" i="2"/>
  <c r="AB99" i="2"/>
  <c r="AC99" i="2" s="1"/>
  <c r="AD99" i="2" s="1"/>
  <c r="AK54" i="2"/>
  <c r="AK429" i="2"/>
  <c r="AJ429" i="2"/>
  <c r="AA429" i="2" s="1"/>
  <c r="AJ468" i="2"/>
  <c r="AA468" i="2" s="1"/>
  <c r="AK180" i="2"/>
  <c r="AJ180" i="2"/>
  <c r="AA180" i="2" s="1"/>
  <c r="AB3" i="2"/>
  <c r="AC177" i="2"/>
  <c r="AD177" i="2" s="1"/>
  <c r="AM410" i="2"/>
  <c r="AL410" i="2"/>
  <c r="AB356" i="2"/>
  <c r="AB330" i="2"/>
  <c r="AC330" i="2" s="1"/>
  <c r="AD330" i="2" s="1"/>
  <c r="AM314" i="2"/>
  <c r="AL314" i="2"/>
  <c r="AE620" i="2"/>
  <c r="T629" i="2"/>
  <c r="W647" i="2"/>
  <c r="G647" i="2" s="1"/>
  <c r="T638" i="2"/>
  <c r="AO638" i="2"/>
  <c r="I638" i="2"/>
  <c r="Z638" i="2"/>
  <c r="AK198" i="2"/>
  <c r="AI113" i="2"/>
  <c r="AP113" i="2" s="1"/>
  <c r="AK46" i="2"/>
  <c r="AK93" i="2"/>
  <c r="AJ70" i="2"/>
  <c r="AA70" i="2" s="1"/>
  <c r="AI435" i="2"/>
  <c r="AP435" i="2" s="1"/>
  <c r="AJ581" i="2"/>
  <c r="AA581" i="2" s="1"/>
  <c r="AJ29" i="2"/>
  <c r="AA29" i="2" s="1"/>
  <c r="AB268" i="2"/>
  <c r="AC268" i="2" s="1"/>
  <c r="AD268" i="2" s="1"/>
  <c r="AK142" i="2"/>
  <c r="AB399" i="2"/>
  <c r="AB139" i="2"/>
  <c r="AC139" i="2" s="1"/>
  <c r="AD139" i="2" s="1"/>
  <c r="AI285" i="2"/>
  <c r="AP285" i="2" s="1"/>
  <c r="AK342" i="2"/>
  <c r="AA109" i="2"/>
  <c r="AI513" i="2"/>
  <c r="AP513" i="2" s="1"/>
  <c r="AK447" i="2"/>
  <c r="AK60" i="2"/>
  <c r="AK95" i="2"/>
  <c r="AK219" i="2"/>
  <c r="AJ219" i="2"/>
  <c r="AI86" i="2"/>
  <c r="AP86" i="2" s="1"/>
  <c r="AI512" i="2"/>
  <c r="AP512" i="2" s="1"/>
  <c r="AJ187" i="2"/>
  <c r="AA187" i="2" s="1"/>
  <c r="AK68" i="2"/>
  <c r="AJ207" i="2"/>
  <c r="AA207" i="2" s="1"/>
  <c r="AK451" i="2"/>
  <c r="AB301" i="2"/>
  <c r="AC301" i="2" s="1"/>
  <c r="AD301" i="2" s="1"/>
  <c r="AB71" i="2"/>
  <c r="AC71" i="2" s="1"/>
  <c r="AD71" i="2" s="1"/>
  <c r="AK576" i="2"/>
  <c r="AK286" i="2"/>
  <c r="AJ546" i="2"/>
  <c r="AA546" i="2" s="1"/>
  <c r="AA357" i="2"/>
  <c r="AB240" i="2"/>
  <c r="AC240" i="2" s="1"/>
  <c r="AD240" i="2" s="1"/>
  <c r="AI153" i="2"/>
  <c r="AP153" i="2" s="1"/>
  <c r="AJ155" i="2"/>
  <c r="AA155" i="2" s="1"/>
  <c r="AB186" i="2"/>
  <c r="AA204" i="2"/>
  <c r="AA288" i="2"/>
  <c r="AJ381" i="2"/>
  <c r="AA381" i="2" s="1"/>
  <c r="AI559" i="2"/>
  <c r="AP559" i="2" s="1"/>
  <c r="AJ600" i="2"/>
  <c r="AA600" i="2" s="1"/>
  <c r="AB590" i="2"/>
  <c r="AB527" i="2"/>
  <c r="AJ200" i="2"/>
  <c r="AA200" i="2" s="1"/>
  <c r="AJ98" i="2"/>
  <c r="AA98" i="2" s="1"/>
  <c r="AK567" i="2"/>
  <c r="AB498" i="2"/>
  <c r="AA222" i="2"/>
  <c r="F12" i="4"/>
  <c r="AI304" i="2"/>
  <c r="AP304" i="2" s="1"/>
  <c r="AB388" i="2"/>
  <c r="AK224" i="2"/>
  <c r="AA345" i="2"/>
  <c r="F51" i="4"/>
  <c r="AA407" i="2"/>
  <c r="AJ169" i="2"/>
  <c r="AA169" i="2" s="1"/>
  <c r="AA10" i="2"/>
  <c r="AL72" i="2"/>
  <c r="AM72" i="2"/>
  <c r="AB510" i="2"/>
  <c r="AJ235" i="2"/>
  <c r="AA235" i="2" s="1"/>
  <c r="AJ501" i="2"/>
  <c r="AA501" i="2" s="1"/>
  <c r="AJ445" i="2"/>
  <c r="AA445" i="2" s="1"/>
  <c r="AK152" i="2"/>
  <c r="AK462" i="2"/>
  <c r="AK50" i="2"/>
  <c r="AA586" i="2"/>
  <c r="AA351" i="2"/>
  <c r="AA227" i="2"/>
  <c r="F8" i="4"/>
  <c r="AI485" i="2"/>
  <c r="AP485" i="2" s="1"/>
  <c r="AB607" i="2"/>
  <c r="AJ525" i="2"/>
  <c r="AA525" i="2" s="1"/>
  <c r="AK245" i="2"/>
  <c r="AB15" i="2"/>
  <c r="AB125" i="2"/>
  <c r="AK232" i="2"/>
  <c r="AK635" i="2"/>
  <c r="AK394" i="2"/>
  <c r="AJ394" i="2"/>
  <c r="AB164" i="2"/>
  <c r="AC456" i="2"/>
  <c r="AD456" i="2" s="1"/>
  <c r="AI312" i="2"/>
  <c r="AP312" i="2" s="1"/>
  <c r="AI65" i="2"/>
  <c r="AP65" i="2" s="1"/>
  <c r="AA259" i="2"/>
  <c r="F38" i="4"/>
  <c r="AA365" i="2"/>
  <c r="AB588" i="2"/>
  <c r="AK592" i="2"/>
  <c r="AK292" i="2"/>
  <c r="AB612" i="2"/>
  <c r="AK105" i="2"/>
  <c r="AI216" i="2"/>
  <c r="AP216" i="2" s="1"/>
  <c r="AA119" i="2"/>
  <c r="AA247" i="2"/>
  <c r="AK27" i="2"/>
  <c r="AA422" i="2"/>
  <c r="AB504" i="2"/>
  <c r="AB118" i="2"/>
  <c r="AB405" i="2"/>
  <c r="AC8" i="2"/>
  <c r="AD8" i="2" s="1"/>
  <c r="AB408" i="2"/>
  <c r="AB283" i="2"/>
  <c r="AA28" i="2"/>
  <c r="AB517" i="2"/>
  <c r="AC517" i="2"/>
  <c r="AD517" i="2" s="1"/>
  <c r="AK488" i="2"/>
  <c r="AK23" i="2"/>
  <c r="AJ281" i="2"/>
  <c r="AA281" i="2" s="1"/>
  <c r="AB596" i="2"/>
  <c r="AA642" i="2"/>
  <c r="AB159" i="2"/>
  <c r="AC159" i="2" s="1"/>
  <c r="AD159" i="2" s="1"/>
  <c r="AK85" i="2"/>
  <c r="AI565" i="2"/>
  <c r="AP565" i="2" s="1"/>
  <c r="AA426" i="2"/>
  <c r="AK52" i="2"/>
  <c r="AB473" i="2"/>
  <c r="AK234" i="2"/>
  <c r="AB414" i="2"/>
  <c r="AA326" i="2"/>
  <c r="AK334" i="2"/>
  <c r="AI334" i="2"/>
  <c r="AP334" i="2" s="1"/>
  <c r="AK549" i="2"/>
  <c r="AI549" i="2"/>
  <c r="AP549" i="2" s="1"/>
  <c r="AK181" i="2"/>
  <c r="AB382" i="2"/>
  <c r="AC382" i="2" s="1"/>
  <c r="AD382" i="2" s="1"/>
  <c r="AK543" i="2"/>
  <c r="AI543" i="2"/>
  <c r="AP543" i="2" s="1"/>
  <c r="AK417" i="2"/>
  <c r="AI464" i="2"/>
  <c r="AP464" i="2" s="1"/>
  <c r="AK97" i="2"/>
  <c r="AJ97" i="2"/>
  <c r="AA97" i="2" s="1"/>
  <c r="AB531" i="2"/>
  <c r="AC531" i="2" s="1"/>
  <c r="AD531" i="2" s="1"/>
  <c r="AK121" i="2"/>
  <c r="AB355" i="2"/>
  <c r="AB343" i="2"/>
  <c r="AK89" i="2"/>
  <c r="AL236" i="2"/>
  <c r="AM236" i="2"/>
  <c r="AK493" i="2"/>
  <c r="AK585" i="2"/>
  <c r="AB514" i="2"/>
  <c r="AC514" i="2" s="1"/>
  <c r="AD514" i="2" s="1"/>
  <c r="AK572" i="2"/>
  <c r="AB239" i="2"/>
  <c r="AI521" i="2"/>
  <c r="AP521" i="2" s="1"/>
  <c r="AK579" i="2"/>
  <c r="AK497" i="2"/>
  <c r="AK63" i="2"/>
  <c r="AA413" i="2"/>
  <c r="AJ442" i="2"/>
  <c r="AI179" i="2"/>
  <c r="AP179" i="2" s="1"/>
  <c r="AF619" i="2"/>
  <c r="AH619" i="2" s="1"/>
  <c r="AJ619" i="2" s="1"/>
  <c r="AG619" i="2"/>
  <c r="AK619" i="2" s="1"/>
  <c r="AA575" i="2"/>
  <c r="AB303" i="2"/>
  <c r="AC303" i="2" s="1"/>
  <c r="AD303" i="2" s="1"/>
  <c r="AK151" i="2"/>
  <c r="AB551" i="2"/>
  <c r="AB271" i="2"/>
  <c r="AI104" i="2"/>
  <c r="AP104" i="2" s="1"/>
  <c r="AK294" i="2"/>
  <c r="AK66" i="2"/>
  <c r="AK424" i="2"/>
  <c r="AI42" i="2"/>
  <c r="AP42" i="2" s="1"/>
  <c r="AI523" i="2"/>
  <c r="AP523" i="2" s="1"/>
  <c r="AK352" i="2"/>
  <c r="AI352" i="2"/>
  <c r="AP352" i="2" s="1"/>
  <c r="AJ231" i="2"/>
  <c r="AA231" i="2" s="1"/>
  <c r="AB479" i="2"/>
  <c r="AB51" i="2"/>
  <c r="AJ323" i="2"/>
  <c r="AA323" i="2" s="1"/>
  <c r="AK114" i="2"/>
  <c r="AK555" i="2"/>
  <c r="AI568" i="2"/>
  <c r="AP568" i="2" s="1"/>
  <c r="AK582" i="2"/>
  <c r="AK147" i="2"/>
  <c r="AA569" i="2"/>
  <c r="AA430" i="2"/>
  <c r="AI548" i="2"/>
  <c r="AP548" i="2" s="1"/>
  <c r="AK166" i="2"/>
  <c r="AJ308" i="2"/>
  <c r="AA308" i="2" s="1"/>
  <c r="AI309" i="2"/>
  <c r="AP309" i="2" s="1"/>
  <c r="AI448" i="2"/>
  <c r="AP448" i="2" s="1"/>
  <c r="AB170" i="2"/>
  <c r="AK185" i="2"/>
  <c r="AB328" i="2"/>
  <c r="AA244" i="2"/>
  <c r="AB561" i="2"/>
  <c r="AK384" i="2"/>
  <c r="AA557" i="2"/>
  <c r="AJ111" i="2"/>
  <c r="AA111" i="2" s="1"/>
  <c r="AK425" i="2"/>
  <c r="AK62" i="2"/>
  <c r="AI387" i="2"/>
  <c r="AP387" i="2" s="1"/>
  <c r="AB511" i="2"/>
  <c r="AK75" i="2"/>
  <c r="AB55" i="2"/>
  <c r="AI307" i="2"/>
  <c r="AP307" i="2" s="1"/>
  <c r="AK182" i="2"/>
  <c r="AB584" i="2"/>
  <c r="AC252" i="2"/>
  <c r="AD252" i="2" s="1"/>
  <c r="X639" i="2"/>
  <c r="V639" i="2"/>
  <c r="Y639" i="2" s="1"/>
  <c r="AL144" i="2"/>
  <c r="AM144" i="2"/>
  <c r="AM206" i="2"/>
  <c r="AL206" i="2"/>
  <c r="AB136" i="2"/>
  <c r="AC136" i="2" s="1"/>
  <c r="AD136" i="2" s="1"/>
  <c r="AA416" i="2"/>
  <c r="AB306" i="2"/>
  <c r="AB116" i="2"/>
  <c r="AB491" i="2"/>
  <c r="AM339" i="2"/>
  <c r="AL339" i="2"/>
  <c r="AB339" i="2"/>
  <c r="AM578" i="2"/>
  <c r="AL578" i="2"/>
  <c r="AA329" i="2"/>
  <c r="AB34" i="2"/>
  <c r="AC34" i="2" s="1"/>
  <c r="AD34" i="2" s="1"/>
  <c r="AM516" i="2"/>
  <c r="AL516" i="2"/>
  <c r="AM31" i="2"/>
  <c r="AL31" i="2"/>
  <c r="AB487" i="2"/>
  <c r="AM354" i="2"/>
  <c r="AL354" i="2"/>
  <c r="AB465" i="2"/>
  <c r="AM26" i="2"/>
  <c r="AL26" i="2"/>
  <c r="AB554" i="2"/>
  <c r="AL162" i="2"/>
  <c r="AM162" i="2"/>
  <c r="AM38" i="2"/>
  <c r="AL38" i="2"/>
  <c r="AB583" i="2"/>
  <c r="AA102" i="2"/>
  <c r="AB359" i="2"/>
  <c r="AJ92" i="2"/>
  <c r="AA92" i="2" s="1"/>
  <c r="AB519" i="2"/>
  <c r="AI508" i="2"/>
  <c r="AP508" i="2" s="1"/>
  <c r="AA325" i="2"/>
  <c r="AL547" i="2"/>
  <c r="AM547" i="2"/>
  <c r="AM404" i="2"/>
  <c r="AL404" i="2"/>
  <c r="AJ237" i="2"/>
  <c r="AA237" i="2" s="1"/>
  <c r="AB360" i="2"/>
  <c r="AC360" i="2" s="1"/>
  <c r="AD360" i="2" s="1"/>
  <c r="AA454" i="2"/>
  <c r="AB348" i="2"/>
  <c r="AB614" i="2"/>
  <c r="AB57" i="2"/>
  <c r="AC57" i="2" s="1"/>
  <c r="AD57" i="2" s="1"/>
  <c r="AL290" i="2"/>
  <c r="AM290" i="2"/>
  <c r="AB290" i="2"/>
  <c r="AB298" i="2"/>
  <c r="AM626" i="2"/>
  <c r="AL626" i="2"/>
  <c r="AA626" i="2"/>
  <c r="AB495" i="2"/>
  <c r="AC495" i="2"/>
  <c r="AD495" i="2" s="1"/>
  <c r="AM143" i="2"/>
  <c r="AL143" i="2"/>
  <c r="AB589" i="2"/>
  <c r="AM96" i="2"/>
  <c r="AL96" i="2"/>
  <c r="AA220" i="2"/>
  <c r="F10" i="4"/>
  <c r="AA35" i="2"/>
  <c r="AL35" i="2"/>
  <c r="AM35" i="2"/>
  <c r="AB36" i="2"/>
  <c r="AC36" i="2"/>
  <c r="AD36" i="2" s="1"/>
  <c r="AL45" i="2"/>
  <c r="AM45" i="2"/>
  <c r="AB500" i="2"/>
  <c r="AC500" i="2"/>
  <c r="AD500" i="2" s="1"/>
  <c r="AL444" i="2"/>
  <c r="AM444" i="2"/>
  <c r="AM238" i="2"/>
  <c r="AL238" i="2"/>
  <c r="AL349" i="2"/>
  <c r="AM349" i="2"/>
  <c r="AB134" i="2"/>
  <c r="AM230" i="2"/>
  <c r="AL230" i="2"/>
  <c r="AL263" i="2"/>
  <c r="AM263" i="2"/>
  <c r="AB263" i="2"/>
  <c r="AA438" i="2"/>
  <c r="F35" i="4"/>
  <c r="AL542" i="2"/>
  <c r="AM542" i="2"/>
  <c r="AB138" i="2"/>
  <c r="AB594" i="2"/>
  <c r="AC594" i="2" s="1"/>
  <c r="AD594" i="2" s="1"/>
  <c r="AB463" i="2"/>
  <c r="AC463" i="2" s="1"/>
  <c r="AD463" i="2" s="1"/>
  <c r="AB264" i="2"/>
  <c r="AC264" i="2" s="1"/>
  <c r="AD264" i="2" s="1"/>
  <c r="AM106" i="2"/>
  <c r="AL106" i="2"/>
  <c r="AB331" i="2"/>
  <c r="AB441" i="2"/>
  <c r="AM441" i="2"/>
  <c r="AL441" i="2"/>
  <c r="AM37" i="2"/>
  <c r="AL37" i="2"/>
  <c r="AM336" i="2"/>
  <c r="AL336" i="2"/>
  <c r="AM452" i="2"/>
  <c r="AL452" i="2"/>
  <c r="AC452" i="2" s="1"/>
  <c r="AB421" i="2"/>
  <c r="AC421" i="2" s="1"/>
  <c r="AD421" i="2" s="1"/>
  <c r="AL386" i="2"/>
  <c r="AM386" i="2"/>
  <c r="AG624" i="2"/>
  <c r="AF624" i="2"/>
  <c r="AH624" i="2"/>
  <c r="AJ624" i="2" s="1"/>
  <c r="AB257" i="2"/>
  <c r="AL436" i="2"/>
  <c r="AM436" i="2"/>
  <c r="AL427" i="2"/>
  <c r="AM427" i="2"/>
  <c r="AA427" i="2"/>
  <c r="AL347" i="2"/>
  <c r="AM347" i="2"/>
  <c r="AM172" i="2"/>
  <c r="AL172" i="2"/>
  <c r="AB254" i="2"/>
  <c r="AM266" i="2"/>
  <c r="AL266" i="2"/>
  <c r="AL564" i="2"/>
  <c r="AM564" i="2"/>
  <c r="AB212" i="2"/>
  <c r="AC212" i="2" s="1"/>
  <c r="AD212" i="2" s="1"/>
  <c r="AM61" i="2"/>
  <c r="AL61" i="2"/>
  <c r="AM480" i="2"/>
  <c r="AL480" i="2"/>
  <c r="AB480" i="2"/>
  <c r="AC480" i="2" s="1"/>
  <c r="AD480" i="2" s="1"/>
  <c r="AL161" i="2"/>
  <c r="AM161" i="2"/>
  <c r="AL175" i="2"/>
  <c r="AM175" i="2"/>
  <c r="AB453" i="2"/>
  <c r="AB74" i="2"/>
  <c r="AA223" i="2"/>
  <c r="F13" i="4"/>
  <c r="AB502" i="2"/>
  <c r="AC502" i="2" s="1"/>
  <c r="AD502" i="2" s="1"/>
  <c r="AM518" i="2"/>
  <c r="AL518" i="2"/>
  <c r="AB518" i="2"/>
  <c r="AB273" i="2"/>
  <c r="AM14" i="2"/>
  <c r="AL14" i="2"/>
  <c r="AB14" i="2"/>
  <c r="AL4" i="2"/>
  <c r="AM4" i="2"/>
  <c r="AA4" i="2"/>
  <c r="AB366" i="2"/>
  <c r="AC366" i="2" s="1"/>
  <c r="AD366" i="2" s="1"/>
  <c r="AL552" i="2"/>
  <c r="AM552" i="2"/>
  <c r="AM608" i="2"/>
  <c r="AL608" i="2"/>
  <c r="AL496" i="2"/>
  <c r="AM496" i="2"/>
  <c r="AL270" i="2"/>
  <c r="AM270" i="2"/>
  <c r="AL199" i="2"/>
  <c r="AM199" i="2"/>
  <c r="AA199" i="2"/>
  <c r="F96" i="4"/>
  <c r="AM87" i="2"/>
  <c r="AL87" i="2"/>
  <c r="AM324" i="2"/>
  <c r="AL324" i="2"/>
  <c r="AB481" i="2"/>
  <c r="AC481" i="2" s="1"/>
  <c r="AD481" i="2" s="1"/>
  <c r="AM492" i="2"/>
  <c r="AL492" i="2"/>
  <c r="AA39" i="2"/>
  <c r="AL149" i="2"/>
  <c r="AM149" i="2"/>
  <c r="AB149" i="2"/>
  <c r="AL515" i="2"/>
  <c r="AM515" i="2"/>
  <c r="AL573" i="2"/>
  <c r="AM573" i="2"/>
  <c r="AA573" i="2"/>
  <c r="AM228" i="2"/>
  <c r="AL228" i="2"/>
  <c r="AL353" i="2"/>
  <c r="AM353" i="2"/>
  <c r="AM401" i="2"/>
  <c r="AL401" i="2"/>
  <c r="AL107" i="2"/>
  <c r="AM107" i="2"/>
  <c r="AB490" i="2"/>
  <c r="AL344" i="2"/>
  <c r="AM344" i="2"/>
  <c r="AA431" i="2"/>
  <c r="AG627" i="2"/>
  <c r="AF627" i="2"/>
  <c r="AH627" i="2" s="1"/>
  <c r="AI627" i="2" s="1"/>
  <c r="AP627" i="2" s="1"/>
  <c r="AM112" i="2"/>
  <c r="AL112" i="2"/>
  <c r="AA335" i="2"/>
  <c r="F29" i="4"/>
  <c r="AM218" i="2"/>
  <c r="AL218" i="2"/>
  <c r="AA24" i="2"/>
  <c r="AM242" i="2"/>
  <c r="AL242" i="2"/>
  <c r="AB196" i="2"/>
  <c r="AC196" i="2" s="1"/>
  <c r="AD196" i="2" s="1"/>
  <c r="AM215" i="2"/>
  <c r="AL215" i="2"/>
  <c r="AL197" i="2"/>
  <c r="AM197" i="2"/>
  <c r="AA197" i="2"/>
  <c r="AA470" i="2"/>
  <c r="AB644" i="2"/>
  <c r="AM602" i="2"/>
  <c r="AL602" i="2"/>
  <c r="AB602" i="2"/>
  <c r="AC602" i="2"/>
  <c r="AD602" i="2" s="1"/>
  <c r="AM529" i="2"/>
  <c r="AL529" i="2"/>
  <c r="AB173" i="2"/>
  <c r="AC173" i="2"/>
  <c r="AD173" i="2" s="1"/>
  <c r="AL322" i="2"/>
  <c r="AM322" i="2"/>
  <c r="AA400" i="2"/>
  <c r="AL246" i="2"/>
  <c r="AM246" i="2"/>
  <c r="AA246" i="2"/>
  <c r="AB489" i="2"/>
  <c r="AB466" i="2"/>
  <c r="AL163" i="2"/>
  <c r="AM163" i="2"/>
  <c r="AM305" i="2"/>
  <c r="AL305" i="2"/>
  <c r="AB148" i="2"/>
  <c r="AM101" i="2"/>
  <c r="AL101" i="2"/>
  <c r="AA358" i="2"/>
  <c r="AL150" i="2"/>
  <c r="AM150" i="2"/>
  <c r="AB150" i="2"/>
  <c r="AL167" i="2"/>
  <c r="AM167" i="2"/>
  <c r="AB167" i="2"/>
  <c r="AL310" i="2"/>
  <c r="AM310" i="2"/>
  <c r="AB310" i="2"/>
  <c r="AM311" i="2"/>
  <c r="AL311" i="2"/>
  <c r="AB12" i="2"/>
  <c r="AM6" i="2"/>
  <c r="AL6" i="2"/>
  <c r="AB321" i="2"/>
  <c r="AB599" i="2"/>
  <c r="AB483" i="2"/>
  <c r="AC483" i="2"/>
  <c r="AD483" i="2" s="1"/>
  <c r="AM9" i="2"/>
  <c r="AL9" i="2"/>
  <c r="AB82" i="2"/>
  <c r="AC82" i="2"/>
  <c r="AD82" i="2" s="1"/>
  <c r="AB411" i="2"/>
  <c r="AC411" i="2"/>
  <c r="AD411" i="2" s="1"/>
  <c r="AA341" i="2"/>
  <c r="AA393" i="2"/>
  <c r="AL99" i="2"/>
  <c r="AM99" i="2"/>
  <c r="AB54" i="2"/>
  <c r="AC54" i="2"/>
  <c r="AD54" i="2" s="1"/>
  <c r="AL468" i="2"/>
  <c r="AM468" i="2"/>
  <c r="AC458" i="2"/>
  <c r="AD458" i="2" s="1"/>
  <c r="AM584" i="2"/>
  <c r="AL584" i="2"/>
  <c r="AC191" i="2"/>
  <c r="AD191" i="2" s="1"/>
  <c r="AL233" i="2"/>
  <c r="AC233" i="2" s="1"/>
  <c r="AM233" i="2"/>
  <c r="AB443" i="2"/>
  <c r="AE628" i="2"/>
  <c r="T646" i="2"/>
  <c r="AE646" i="2"/>
  <c r="AE637" i="2"/>
  <c r="AO647" i="2"/>
  <c r="I647" i="2"/>
  <c r="Z647" i="2"/>
  <c r="AA198" i="2"/>
  <c r="AM113" i="2"/>
  <c r="AL113" i="2"/>
  <c r="AA113" i="2"/>
  <c r="AB46" i="2"/>
  <c r="AC46" i="2" s="1"/>
  <c r="AD46" i="2" s="1"/>
  <c r="AB93" i="2"/>
  <c r="AC93" i="2" s="1"/>
  <c r="AD93" i="2" s="1"/>
  <c r="AM70" i="2"/>
  <c r="AL70" i="2"/>
  <c r="AM435" i="2"/>
  <c r="AL435" i="2"/>
  <c r="AA435" i="2"/>
  <c r="AL581" i="2"/>
  <c r="AM581" i="2"/>
  <c r="AL29" i="2"/>
  <c r="AM29" i="2"/>
  <c r="AB214" i="2"/>
  <c r="AC214" i="2" s="1"/>
  <c r="AD214" i="2" s="1"/>
  <c r="AL268" i="2"/>
  <c r="AM268" i="2"/>
  <c r="AB142" i="2"/>
  <c r="AC142" i="2" s="1"/>
  <c r="AD142" i="2" s="1"/>
  <c r="AL399" i="2"/>
  <c r="AM399" i="2"/>
  <c r="AM139" i="2"/>
  <c r="AL139" i="2"/>
  <c r="AL285" i="2"/>
  <c r="AM285" i="2"/>
  <c r="AC285" i="2"/>
  <c r="AD285" i="2" s="1"/>
  <c r="AB285" i="2"/>
  <c r="AA342" i="2"/>
  <c r="AL513" i="2"/>
  <c r="AM513" i="2"/>
  <c r="AB513" i="2"/>
  <c r="AA447" i="2"/>
  <c r="F71" i="4"/>
  <c r="AB60" i="2"/>
  <c r="AC60" i="2" s="1"/>
  <c r="AD60" i="2" s="1"/>
  <c r="AA95" i="2"/>
  <c r="AM86" i="2"/>
  <c r="AL86" i="2"/>
  <c r="AB86" i="2"/>
  <c r="AC86" i="2" s="1"/>
  <c r="AD86" i="2" s="1"/>
  <c r="AM512" i="2"/>
  <c r="AL512" i="2"/>
  <c r="AB512" i="2"/>
  <c r="AC512" i="2" s="1"/>
  <c r="AD512" i="2" s="1"/>
  <c r="AM187" i="2"/>
  <c r="AL187" i="2"/>
  <c r="AM256" i="2"/>
  <c r="AL256" i="2"/>
  <c r="AC256" i="2" s="1"/>
  <c r="AB68" i="2"/>
  <c r="AC68" i="2" s="1"/>
  <c r="AD68" i="2" s="1"/>
  <c r="AM81" i="2"/>
  <c r="AL81" i="2"/>
  <c r="AM33" i="2"/>
  <c r="AL33" i="2"/>
  <c r="AM478" i="2"/>
  <c r="AL478" i="2"/>
  <c r="AM207" i="2"/>
  <c r="AL207" i="2"/>
  <c r="AB451" i="2"/>
  <c r="AL71" i="2"/>
  <c r="AM71" i="2"/>
  <c r="AL284" i="2"/>
  <c r="AM284" i="2"/>
  <c r="AB284" i="2"/>
  <c r="AC284" i="2" s="1"/>
  <c r="AD284" i="2" s="1"/>
  <c r="AA576" i="2"/>
  <c r="AB580" i="2"/>
  <c r="AB332" i="2"/>
  <c r="AL546" i="2"/>
  <c r="AM546" i="2"/>
  <c r="AB499" i="2"/>
  <c r="AC499" i="2"/>
  <c r="AD499" i="2" s="1"/>
  <c r="AL333" i="2"/>
  <c r="AM333" i="2"/>
  <c r="AA333" i="2"/>
  <c r="F27" i="4"/>
  <c r="AL357" i="2"/>
  <c r="AM357" i="2"/>
  <c r="AB361" i="2"/>
  <c r="AL153" i="2"/>
  <c r="AM153" i="2"/>
  <c r="AB153" i="2"/>
  <c r="AC153" i="2" s="1"/>
  <c r="AD153" i="2" s="1"/>
  <c r="AM154" i="2"/>
  <c r="AL154" i="2"/>
  <c r="AL155" i="2"/>
  <c r="AM155" i="2"/>
  <c r="AM204" i="2"/>
  <c r="AL204" i="2"/>
  <c r="AL288" i="2"/>
  <c r="AM288" i="2"/>
  <c r="AM381" i="2"/>
  <c r="AL381" i="2"/>
  <c r="AM559" i="2"/>
  <c r="AL559" i="2"/>
  <c r="AA559" i="2"/>
  <c r="AL600" i="2"/>
  <c r="AM600" i="2"/>
  <c r="AB597" i="2"/>
  <c r="AC597" i="2" s="1"/>
  <c r="AD597" i="2" s="1"/>
  <c r="AL590" i="2"/>
  <c r="AM590" i="2"/>
  <c r="AM200" i="2"/>
  <c r="AL200" i="2"/>
  <c r="AL98" i="2"/>
  <c r="AM98" i="2"/>
  <c r="AA567" i="2"/>
  <c r="AL498" i="2"/>
  <c r="AM498" i="2"/>
  <c r="AM222" i="2"/>
  <c r="AL222" i="2"/>
  <c r="AL304" i="2"/>
  <c r="AM304" i="2"/>
  <c r="AB304" i="2"/>
  <c r="AL345" i="2"/>
  <c r="AM345" i="2"/>
  <c r="AM407" i="2"/>
  <c r="AL407" i="2"/>
  <c r="AL169" i="2"/>
  <c r="AM169" i="2"/>
  <c r="AL10" i="2"/>
  <c r="AM10" i="2"/>
  <c r="AB72" i="2"/>
  <c r="AM510" i="2"/>
  <c r="AL510" i="2"/>
  <c r="AL235" i="2"/>
  <c r="AM235" i="2"/>
  <c r="AL501" i="2"/>
  <c r="AM501" i="2"/>
  <c r="AM445" i="2"/>
  <c r="AL445" i="2"/>
  <c r="AB152" i="2"/>
  <c r="AC152" i="2" s="1"/>
  <c r="AD152" i="2" s="1"/>
  <c r="AB462" i="2"/>
  <c r="AC462" i="2" s="1"/>
  <c r="AD462" i="2" s="1"/>
  <c r="AA50" i="2"/>
  <c r="AB418" i="2"/>
  <c r="AL351" i="2"/>
  <c r="AM351" i="2"/>
  <c r="AB474" i="2"/>
  <c r="AL227" i="2"/>
  <c r="AM227" i="2"/>
  <c r="AB84" i="2"/>
  <c r="AL485" i="2"/>
  <c r="AM485" i="2"/>
  <c r="AB485" i="2"/>
  <c r="AL607" i="2"/>
  <c r="AM607" i="2"/>
  <c r="AL622" i="2"/>
  <c r="AM622" i="2"/>
  <c r="AB622" i="2"/>
  <c r="AM525" i="2"/>
  <c r="AL525" i="2"/>
  <c r="AB245" i="2"/>
  <c r="AC245" i="2" s="1"/>
  <c r="AD245" i="2" s="1"/>
  <c r="AL15" i="2"/>
  <c r="AM15" i="2"/>
  <c r="AB385" i="2"/>
  <c r="AL125" i="2"/>
  <c r="AM125" i="2"/>
  <c r="AB232" i="2"/>
  <c r="AA635" i="2"/>
  <c r="AB53" i="2"/>
  <c r="AL164" i="2"/>
  <c r="AM164" i="2"/>
  <c r="AC131" i="2"/>
  <c r="AD131" i="2" s="1"/>
  <c r="AB446" i="2"/>
  <c r="AM312" i="2"/>
  <c r="AL312" i="2"/>
  <c r="AB312" i="2"/>
  <c r="AC312" i="2" s="1"/>
  <c r="AD312" i="2" s="1"/>
  <c r="AM65" i="2"/>
  <c r="AL65" i="2"/>
  <c r="AB65" i="2"/>
  <c r="AM365" i="2"/>
  <c r="AL365" i="2"/>
  <c r="AB592" i="2"/>
  <c r="AC592" i="2" s="1"/>
  <c r="AD592" i="2" s="1"/>
  <c r="AB292" i="2"/>
  <c r="AC292" i="2" s="1"/>
  <c r="AD292" i="2" s="1"/>
  <c r="AM612" i="2"/>
  <c r="AL612" i="2"/>
  <c r="AA105" i="2"/>
  <c r="AL216" i="2"/>
  <c r="AM216" i="2"/>
  <c r="AB216" i="2"/>
  <c r="AB440" i="2"/>
  <c r="AB27" i="2"/>
  <c r="AC27" i="2" s="1"/>
  <c r="AD27" i="2" s="1"/>
  <c r="AM100" i="2"/>
  <c r="AL100" i="2"/>
  <c r="AL405" i="2"/>
  <c r="AM405" i="2"/>
  <c r="AB279" i="2"/>
  <c r="AC279" i="2" s="1"/>
  <c r="AD279" i="2" s="1"/>
  <c r="AC300" i="2"/>
  <c r="AD300" i="2" s="1"/>
  <c r="AB386" i="2"/>
  <c r="AC88" i="2"/>
  <c r="AD88" i="2" s="1"/>
  <c r="AL283" i="2"/>
  <c r="AM283" i="2"/>
  <c r="AM566" i="2"/>
  <c r="AL566" i="2"/>
  <c r="AB566" i="2"/>
  <c r="AC566" i="2" s="1"/>
  <c r="AD566" i="2" s="1"/>
  <c r="AM517" i="2"/>
  <c r="AL517" i="2"/>
  <c r="AB488" i="2"/>
  <c r="AC488" i="2" s="1"/>
  <c r="AD488" i="2" s="1"/>
  <c r="AL450" i="2"/>
  <c r="AM450" i="2"/>
  <c r="AB23" i="2"/>
  <c r="AC23" i="2" s="1"/>
  <c r="AD23" i="2" s="1"/>
  <c r="AL281" i="2"/>
  <c r="AM281" i="2"/>
  <c r="AB85" i="2"/>
  <c r="AC85" i="2" s="1"/>
  <c r="AD85" i="2" s="1"/>
  <c r="AM565" i="2"/>
  <c r="AL565" i="2"/>
  <c r="AA565" i="2"/>
  <c r="AB52" i="2"/>
  <c r="AL473" i="2"/>
  <c r="AC473" i="2" s="1"/>
  <c r="AM473" i="2"/>
  <c r="F59" i="4"/>
  <c r="AA234" i="2"/>
  <c r="AM414" i="2"/>
  <c r="AL414" i="2"/>
  <c r="AM326" i="2"/>
  <c r="AL326" i="2"/>
  <c r="AA334" i="2"/>
  <c r="F28" i="4"/>
  <c r="AA549" i="2"/>
  <c r="AB181" i="2"/>
  <c r="AL382" i="2"/>
  <c r="AM382" i="2"/>
  <c r="AA543" i="2"/>
  <c r="AA417" i="2"/>
  <c r="AM464" i="2"/>
  <c r="AL464" i="2"/>
  <c r="AB464" i="2"/>
  <c r="AB121" i="2"/>
  <c r="AL355" i="2"/>
  <c r="AM355" i="2"/>
  <c r="AB201" i="2"/>
  <c r="AB89" i="2"/>
  <c r="AB396" i="2"/>
  <c r="AA236" i="2"/>
  <c r="AB493" i="2"/>
  <c r="AB585" i="2"/>
  <c r="AC585" i="2" s="1"/>
  <c r="AD585" i="2" s="1"/>
  <c r="AL514" i="2"/>
  <c r="AM514" i="2"/>
  <c r="AA572" i="2"/>
  <c r="AL239" i="2"/>
  <c r="AM239" i="2"/>
  <c r="AM521" i="2"/>
  <c r="AL521" i="2"/>
  <c r="AB521" i="2"/>
  <c r="AA579" i="2"/>
  <c r="AB497" i="2"/>
  <c r="AC497" i="2" s="1"/>
  <c r="AD497" i="2" s="1"/>
  <c r="AB63" i="2"/>
  <c r="AC63" i="2" s="1"/>
  <c r="AD63" i="2" s="1"/>
  <c r="AM413" i="2"/>
  <c r="AL413" i="2"/>
  <c r="AL442" i="2"/>
  <c r="AM442" i="2"/>
  <c r="AL179" i="2"/>
  <c r="AM179" i="2"/>
  <c r="AB179" i="2"/>
  <c r="AB40" i="2"/>
  <c r="AM575" i="2"/>
  <c r="AL575" i="2"/>
  <c r="AB151" i="2"/>
  <c r="AM104" i="2"/>
  <c r="AL104" i="2"/>
  <c r="AA104" i="2"/>
  <c r="AB294" i="2"/>
  <c r="AB66" i="2"/>
  <c r="AB424" i="2"/>
  <c r="AL42" i="2"/>
  <c r="AM42" i="2"/>
  <c r="AA42" i="2"/>
  <c r="AM523" i="2"/>
  <c r="AL523" i="2"/>
  <c r="AB523" i="2"/>
  <c r="AC523" i="2" s="1"/>
  <c r="AD523" i="2" s="1"/>
  <c r="AB605" i="2"/>
  <c r="AC605" i="2" s="1"/>
  <c r="AD605" i="2" s="1"/>
  <c r="AB633" i="2"/>
  <c r="AA352" i="2"/>
  <c r="AL231" i="2"/>
  <c r="AM231" i="2"/>
  <c r="AM51" i="2"/>
  <c r="AL51" i="2"/>
  <c r="AL323" i="2"/>
  <c r="AM323" i="2"/>
  <c r="AB44" i="2"/>
  <c r="AC44" i="2" s="1"/>
  <c r="AD44" i="2" s="1"/>
  <c r="AB509" i="2"/>
  <c r="AC509" i="2" s="1"/>
  <c r="AD509" i="2" s="1"/>
  <c r="AA555" i="2"/>
  <c r="AL568" i="2"/>
  <c r="AM568" i="2"/>
  <c r="AA568" i="2"/>
  <c r="AA582" i="2"/>
  <c r="AB147" i="2"/>
  <c r="AC147" i="2" s="1"/>
  <c r="AD147" i="2" s="1"/>
  <c r="AL569" i="2"/>
  <c r="AM569" i="2"/>
  <c r="AM430" i="2"/>
  <c r="AL430" i="2"/>
  <c r="AL548" i="2"/>
  <c r="AM548" i="2"/>
  <c r="AA548" i="2"/>
  <c r="AB166" i="2"/>
  <c r="AL308" i="2"/>
  <c r="AM308" i="2"/>
  <c r="AL309" i="2"/>
  <c r="AM309" i="2"/>
  <c r="AB309" i="2"/>
  <c r="AC309" i="2" s="1"/>
  <c r="AD309" i="2" s="1"/>
  <c r="AM448" i="2"/>
  <c r="AL448" i="2"/>
  <c r="AB448" i="2"/>
  <c r="AL170" i="2"/>
  <c r="AM170" i="2"/>
  <c r="AB185" i="2"/>
  <c r="AL328" i="2"/>
  <c r="AC328" i="2" s="1"/>
  <c r="AM328" i="2"/>
  <c r="AM244" i="2"/>
  <c r="AL244" i="2"/>
  <c r="AM561" i="2"/>
  <c r="AL561" i="2"/>
  <c r="AA384" i="2"/>
  <c r="F32" i="4"/>
  <c r="AM111" i="2"/>
  <c r="AL111" i="2"/>
  <c r="AB269" i="2"/>
  <c r="AC269" i="2" s="1"/>
  <c r="AD269" i="2" s="1"/>
  <c r="AA425" i="2"/>
  <c r="AB62" i="2"/>
  <c r="AM387" i="2"/>
  <c r="AL387" i="2"/>
  <c r="F98" i="4"/>
  <c r="AA387" i="2"/>
  <c r="AL511" i="2"/>
  <c r="AM511" i="2"/>
  <c r="AM455" i="2"/>
  <c r="AL455" i="2"/>
  <c r="AA75" i="2"/>
  <c r="F87" i="4"/>
  <c r="AM55" i="2"/>
  <c r="AL55" i="2"/>
  <c r="AM307" i="2"/>
  <c r="AL307" i="2"/>
  <c r="AB307" i="2"/>
  <c r="AC307" i="2" s="1"/>
  <c r="AD307" i="2" s="1"/>
  <c r="AB182" i="2"/>
  <c r="AB410" i="2"/>
  <c r="AE629" i="2"/>
  <c r="V648" i="2"/>
  <c r="Y648" i="2" s="1"/>
  <c r="X648" i="2"/>
  <c r="W648" i="2"/>
  <c r="V631" i="2"/>
  <c r="Y631" i="2" s="1"/>
  <c r="X631" i="2"/>
  <c r="W631" i="2"/>
  <c r="F330" i="1"/>
  <c r="F613" i="1"/>
  <c r="B629" i="1"/>
  <c r="F260" i="1"/>
  <c r="F582" i="1"/>
  <c r="F5" i="1"/>
  <c r="F621" i="1"/>
  <c r="F565" i="1"/>
  <c r="F293" i="1"/>
  <c r="F508" i="1"/>
  <c r="F183" i="1"/>
  <c r="F253" i="1"/>
  <c r="F452" i="1"/>
  <c r="F365" i="1"/>
  <c r="F601" i="1"/>
  <c r="F147" i="1"/>
  <c r="F417" i="1"/>
  <c r="F473" i="1"/>
  <c r="F200" i="1"/>
  <c r="F50" i="1"/>
  <c r="F76" i="1"/>
  <c r="F207" i="1"/>
  <c r="F553" i="1"/>
  <c r="F56" i="1"/>
  <c r="F35" i="1"/>
  <c r="F384" i="1"/>
  <c r="F172" i="1"/>
  <c r="F488" i="1"/>
  <c r="F450" i="1"/>
  <c r="F283" i="1"/>
  <c r="F445" i="1"/>
  <c r="F395" i="1"/>
  <c r="F492" i="1"/>
  <c r="F39" i="1"/>
  <c r="F43" i="1"/>
  <c r="F146" i="1"/>
  <c r="F654" i="1"/>
  <c r="F113" i="1"/>
  <c r="G663" i="1"/>
  <c r="G653" i="1"/>
  <c r="F479" i="1"/>
  <c r="F71" i="1"/>
  <c r="G664" i="1"/>
  <c r="F46" i="1"/>
  <c r="F20" i="1"/>
  <c r="F490" i="1"/>
  <c r="F159" i="1"/>
  <c r="F73" i="1"/>
  <c r="F501" i="1"/>
  <c r="F489" i="1"/>
  <c r="F244" i="1"/>
  <c r="F180" i="1"/>
  <c r="F632" i="1"/>
  <c r="F165" i="1"/>
  <c r="G660" i="1"/>
  <c r="F655" i="1"/>
  <c r="F661" i="1"/>
  <c r="E649" i="1"/>
  <c r="C649" i="1"/>
  <c r="I649" i="1"/>
  <c r="K628" i="1"/>
  <c r="K645" i="1"/>
  <c r="H648" i="1"/>
  <c r="C639" i="1"/>
  <c r="H639" i="1"/>
  <c r="G229" i="1"/>
  <c r="G113" i="1"/>
  <c r="G153" i="1"/>
  <c r="F454" i="1"/>
  <c r="J629" i="1"/>
  <c r="S630" i="2"/>
  <c r="G175" i="1"/>
  <c r="G46" i="1"/>
  <c r="F411" i="1"/>
  <c r="G30" i="1"/>
  <c r="G602" i="1"/>
  <c r="G159" i="1"/>
  <c r="G207" i="1"/>
  <c r="G353" i="1"/>
  <c r="G507" i="1"/>
  <c r="L629" i="1"/>
  <c r="G644" i="1"/>
  <c r="F569" i="1"/>
  <c r="F561" i="1"/>
  <c r="F552" i="1"/>
  <c r="F427" i="1"/>
  <c r="G502" i="1"/>
  <c r="F312" i="1"/>
  <c r="G318" i="1"/>
  <c r="F339" i="1"/>
  <c r="F301" i="1"/>
  <c r="F401" i="1"/>
  <c r="G515" i="1"/>
  <c r="G78" i="1"/>
  <c r="G164" i="1"/>
  <c r="G119" i="1"/>
  <c r="F546" i="1"/>
  <c r="G142" i="1"/>
  <c r="F44" i="1"/>
  <c r="G443" i="1"/>
  <c r="G105" i="1"/>
  <c r="F36" i="1"/>
  <c r="F335" i="1"/>
  <c r="G458" i="1"/>
  <c r="F435" i="1"/>
  <c r="F633" i="1"/>
  <c r="G160" i="1"/>
  <c r="G607" i="1"/>
  <c r="G495" i="1"/>
  <c r="G269" i="1"/>
  <c r="F491" i="1"/>
  <c r="G514" i="1"/>
  <c r="F352" i="1"/>
  <c r="F106" i="1"/>
  <c r="F343" i="1"/>
  <c r="G111" i="1"/>
  <c r="G528" i="1"/>
  <c r="F471" i="1"/>
  <c r="F201" i="1"/>
  <c r="F100" i="1"/>
  <c r="F310" i="1"/>
  <c r="G98" i="1"/>
  <c r="F428" i="1"/>
  <c r="G2" i="1"/>
  <c r="G355" i="1"/>
  <c r="J628" i="1"/>
  <c r="S647" i="2"/>
  <c r="J637" i="1"/>
  <c r="D637" i="1"/>
  <c r="F69" i="1"/>
  <c r="F580" i="1"/>
  <c r="G267" i="1"/>
  <c r="G138" i="1"/>
  <c r="F108" i="1"/>
  <c r="F186" i="1"/>
  <c r="F356" i="1"/>
  <c r="F154" i="1"/>
  <c r="F203" i="1"/>
  <c r="F380" i="1"/>
  <c r="F599" i="1"/>
  <c r="G589" i="1"/>
  <c r="F199" i="1"/>
  <c r="F221" i="1"/>
  <c r="F344" i="1"/>
  <c r="F406" i="1"/>
  <c r="F9" i="1"/>
  <c r="F234" i="1"/>
  <c r="F444" i="1"/>
  <c r="F585" i="1"/>
  <c r="F350" i="1"/>
  <c r="G606" i="1"/>
  <c r="F258" i="1"/>
  <c r="G587" i="1"/>
  <c r="F246" i="1"/>
  <c r="F421" i="1"/>
  <c r="G516" i="1"/>
  <c r="G595" i="1"/>
  <c r="G158" i="1"/>
  <c r="F425" i="1"/>
  <c r="G472" i="1"/>
  <c r="F325" i="1"/>
  <c r="G381" i="1"/>
  <c r="G530" i="1"/>
  <c r="G513" i="1"/>
  <c r="F412" i="1"/>
  <c r="G302" i="1"/>
  <c r="G478" i="1"/>
  <c r="F429" i="1"/>
  <c r="G169" i="1"/>
  <c r="G327" i="1"/>
  <c r="F243" i="1"/>
  <c r="F556" i="1"/>
  <c r="G135" i="1"/>
  <c r="F415" i="1"/>
  <c r="G338" i="1"/>
  <c r="G33" i="1"/>
  <c r="G486" i="1"/>
  <c r="G464" i="1"/>
  <c r="G582" i="1"/>
  <c r="G358" i="1"/>
  <c r="G518" i="1"/>
  <c r="F324" i="1"/>
  <c r="G359" i="1"/>
  <c r="F453" i="1"/>
  <c r="G56" i="1"/>
  <c r="G289" i="1"/>
  <c r="G494" i="1"/>
  <c r="F219" i="1"/>
  <c r="G35" i="1"/>
  <c r="G499" i="1"/>
  <c r="G593" i="1"/>
  <c r="G462" i="1"/>
  <c r="G263" i="1"/>
  <c r="G330" i="1"/>
  <c r="G420" i="1"/>
  <c r="G256" i="1"/>
  <c r="G211" i="1"/>
  <c r="G479" i="1"/>
  <c r="G452" i="1"/>
  <c r="F222" i="1"/>
  <c r="G501" i="1"/>
  <c r="G517" i="1"/>
  <c r="G365" i="1"/>
  <c r="F198" i="1"/>
  <c r="G480" i="1"/>
  <c r="F38" i="1"/>
  <c r="F334" i="1"/>
  <c r="G195" i="1"/>
  <c r="F469" i="1"/>
  <c r="G601" i="1"/>
  <c r="G172" i="1"/>
  <c r="F399" i="1"/>
  <c r="G488" i="1"/>
  <c r="G149" i="1"/>
  <c r="G320" i="1"/>
  <c r="G482" i="1"/>
  <c r="G81" i="1"/>
  <c r="G410" i="1"/>
  <c r="F340" i="1"/>
  <c r="G53" i="1"/>
  <c r="G442" i="1"/>
  <c r="J645" i="1"/>
  <c r="D646" i="1"/>
  <c r="S638" i="2"/>
  <c r="F197" i="1"/>
  <c r="G45" i="1"/>
  <c r="G92" i="1"/>
  <c r="F434" i="1"/>
  <c r="G284" i="1"/>
  <c r="F341" i="1"/>
  <c r="F446" i="1"/>
  <c r="G59" i="1"/>
  <c r="F94" i="1"/>
  <c r="G85" i="1"/>
  <c r="G511" i="1"/>
  <c r="G67" i="1"/>
  <c r="G283" i="1"/>
  <c r="F575" i="1"/>
  <c r="G152" i="1"/>
  <c r="F558" i="1"/>
  <c r="F566" i="1"/>
  <c r="G151" i="1"/>
  <c r="G461" i="1"/>
  <c r="F49" i="1"/>
  <c r="G244" i="1"/>
  <c r="G311" i="1"/>
  <c r="G64" i="1"/>
  <c r="G591" i="1"/>
  <c r="G291" i="1"/>
  <c r="F104" i="1"/>
  <c r="G26" i="1"/>
  <c r="G278" i="1"/>
  <c r="G385" i="1"/>
  <c r="G565" i="1"/>
  <c r="G487" i="1"/>
  <c r="G22" i="1"/>
  <c r="G84" i="1"/>
  <c r="F564" i="1"/>
  <c r="F233" i="1"/>
  <c r="F333" i="1"/>
  <c r="F548" i="1"/>
  <c r="F542" i="1"/>
  <c r="G463" i="1"/>
  <c r="F235" i="1"/>
  <c r="G584" i="1"/>
  <c r="F571" i="1"/>
  <c r="G496" i="1"/>
  <c r="G62" i="1"/>
  <c r="F103" i="1"/>
  <c r="G522" i="1"/>
  <c r="G604" i="1"/>
  <c r="G632" i="1"/>
  <c r="G43" i="1"/>
  <c r="G508" i="1"/>
  <c r="F567" i="1"/>
  <c r="G146" i="1"/>
  <c r="F547" i="1"/>
  <c r="G308" i="1"/>
  <c r="G447" i="1"/>
  <c r="G268" i="1"/>
  <c r="F424" i="1"/>
  <c r="F386" i="1"/>
  <c r="F74" i="1"/>
  <c r="G306" i="1"/>
  <c r="G181" i="1"/>
  <c r="R631" i="2"/>
  <c r="H649" i="1"/>
  <c r="K629" i="1"/>
  <c r="K637" i="1"/>
  <c r="E648" i="1"/>
  <c r="C648" i="1"/>
  <c r="I648" i="1"/>
  <c r="E639" i="1"/>
  <c r="I639" i="1"/>
  <c r="G651" i="1"/>
  <c r="F449" i="1"/>
  <c r="R630" i="2"/>
  <c r="G432" i="1"/>
  <c r="G173" i="1"/>
  <c r="G76" i="1"/>
  <c r="G143" i="1"/>
  <c r="G20" i="1"/>
  <c r="F295" i="1"/>
  <c r="G145" i="1"/>
  <c r="G90" i="1"/>
  <c r="F48" i="1"/>
  <c r="G260" i="1"/>
  <c r="G161" i="1"/>
  <c r="F419" i="1"/>
  <c r="D629" i="1"/>
  <c r="G390" i="1"/>
  <c r="F225" i="1"/>
  <c r="G144" i="1"/>
  <c r="G345" i="1"/>
  <c r="G577" i="1"/>
  <c r="G391" i="1"/>
  <c r="F616" i="1"/>
  <c r="G466" i="1"/>
  <c r="F224" i="1"/>
  <c r="G519" i="1"/>
  <c r="G18" i="1"/>
  <c r="G506" i="1"/>
  <c r="F470" i="1"/>
  <c r="G126" i="1"/>
  <c r="F37" i="1"/>
  <c r="G403" i="1"/>
  <c r="G95" i="1"/>
  <c r="G525" i="1"/>
  <c r="F402" i="1"/>
  <c r="G348" i="1"/>
  <c r="G155" i="1"/>
  <c r="F541" i="1"/>
  <c r="G346" i="1"/>
  <c r="F171" i="1"/>
  <c r="G265" i="1"/>
  <c r="F563" i="1"/>
  <c r="G60" i="1"/>
  <c r="F259" i="1"/>
  <c r="G174" i="1"/>
  <c r="F42" i="1"/>
  <c r="F323" i="1"/>
  <c r="F107" i="1"/>
  <c r="F405" i="1"/>
  <c r="F400" i="1"/>
  <c r="G177" i="1"/>
  <c r="G241" i="1"/>
  <c r="F214" i="1"/>
  <c r="F321" i="1"/>
  <c r="F418" i="1"/>
  <c r="G162" i="1"/>
  <c r="G304" i="1"/>
  <c r="G183" i="1"/>
  <c r="G5" i="1"/>
  <c r="G609" i="1"/>
  <c r="F467" i="1"/>
  <c r="F179" i="1"/>
  <c r="G329" i="1"/>
  <c r="B646" i="1"/>
  <c r="R647" i="2"/>
  <c r="L637" i="1"/>
  <c r="F28" i="1"/>
  <c r="G398" i="1"/>
  <c r="F206" i="1"/>
  <c r="G300" i="1"/>
  <c r="G70" i="1"/>
  <c r="F545" i="1"/>
  <c r="G239" i="1"/>
  <c r="G185" i="1"/>
  <c r="F287" i="1"/>
  <c r="G526" i="1"/>
  <c r="F97" i="1"/>
  <c r="G497" i="1"/>
  <c r="G387" i="1"/>
  <c r="F168" i="1"/>
  <c r="G509" i="1"/>
  <c r="F500" i="1"/>
  <c r="F226" i="1"/>
  <c r="F524" i="1"/>
  <c r="G14" i="1"/>
  <c r="G124" i="1"/>
  <c r="G163" i="1"/>
  <c r="F364" i="1"/>
  <c r="G611" i="1"/>
  <c r="F118" i="1"/>
  <c r="G503" i="1"/>
  <c r="G117" i="1"/>
  <c r="G404" i="1"/>
  <c r="G407" i="1"/>
  <c r="G282" i="1"/>
  <c r="F27" i="1"/>
  <c r="F280" i="1"/>
  <c r="F641" i="1"/>
  <c r="G413" i="1"/>
  <c r="F96" i="1"/>
  <c r="G354" i="1"/>
  <c r="G342" i="1"/>
  <c r="G238" i="1"/>
  <c r="F574" i="1"/>
  <c r="G550" i="1"/>
  <c r="G270" i="1"/>
  <c r="F230" i="1"/>
  <c r="G50" i="1"/>
  <c r="F322" i="1"/>
  <c r="F568" i="1"/>
  <c r="F307" i="1"/>
  <c r="G560" i="1"/>
  <c r="F110" i="1"/>
  <c r="G510" i="1"/>
  <c r="G54" i="1"/>
  <c r="G583" i="1"/>
  <c r="G305" i="1"/>
  <c r="G115" i="1"/>
  <c r="G490" i="1"/>
  <c r="F328" i="1"/>
  <c r="G553" i="1"/>
  <c r="F101" i="1"/>
  <c r="F91" i="1"/>
  <c r="F236" i="1"/>
  <c r="G347" i="1"/>
  <c r="G613" i="1"/>
  <c r="G297" i="1"/>
  <c r="F625" i="1"/>
  <c r="G588" i="1"/>
  <c r="F34" i="1"/>
  <c r="G133" i="1"/>
  <c r="G262" i="1"/>
  <c r="F437" i="1"/>
  <c r="G137" i="1"/>
  <c r="G440" i="1"/>
  <c r="F426" i="1"/>
  <c r="G253" i="1"/>
  <c r="G73" i="1"/>
  <c r="G272" i="1"/>
  <c r="G13" i="1"/>
  <c r="F3" i="1"/>
  <c r="G148" i="1"/>
  <c r="F572" i="1"/>
  <c r="G489" i="1"/>
  <c r="F430" i="1"/>
  <c r="F23" i="1"/>
  <c r="F196" i="1"/>
  <c r="G643" i="1"/>
  <c r="F245" i="1"/>
  <c r="G465" i="1"/>
  <c r="G147" i="1"/>
  <c r="F357" i="1"/>
  <c r="G166" i="1"/>
  <c r="G309" i="1"/>
  <c r="G11" i="1"/>
  <c r="G598" i="1"/>
  <c r="F392" i="1"/>
  <c r="L646" i="1"/>
  <c r="R638" i="2"/>
  <c r="F112" i="1"/>
  <c r="G213" i="1"/>
  <c r="G141" i="1"/>
  <c r="G512" i="1"/>
  <c r="G450" i="1"/>
  <c r="G579" i="1"/>
  <c r="G331" i="1"/>
  <c r="G498" i="1"/>
  <c r="F332" i="1"/>
  <c r="G360" i="1"/>
  <c r="G596" i="1"/>
  <c r="G303" i="1"/>
  <c r="G71" i="1"/>
  <c r="G417" i="1"/>
  <c r="G473" i="1"/>
  <c r="G83" i="1"/>
  <c r="G484" i="1"/>
  <c r="G621" i="1"/>
  <c r="G384" i="1"/>
  <c r="G231" i="1"/>
  <c r="F634" i="1"/>
  <c r="G52" i="1"/>
  <c r="G445" i="1"/>
  <c r="G215" i="1"/>
  <c r="G439" i="1"/>
  <c r="G51" i="1"/>
  <c r="G180" i="1"/>
  <c r="F416" i="1"/>
  <c r="G120" i="1"/>
  <c r="G200" i="1"/>
  <c r="G88" i="1"/>
  <c r="G395" i="1"/>
  <c r="G492" i="1"/>
  <c r="G520" i="1"/>
  <c r="F578" i="1"/>
  <c r="G178" i="1"/>
  <c r="G39" i="1"/>
  <c r="G150" i="1"/>
  <c r="G293" i="1"/>
  <c r="G65" i="1"/>
  <c r="G423" i="1"/>
  <c r="F41" i="1"/>
  <c r="F351" i="1"/>
  <c r="F554" i="1"/>
  <c r="F581" i="1"/>
  <c r="G165" i="1"/>
  <c r="G184" i="1"/>
  <c r="F383" i="1"/>
  <c r="G61" i="1"/>
  <c r="G409" i="1"/>
  <c r="AD473" i="2" l="1"/>
  <c r="AD256" i="2"/>
  <c r="AK627" i="2"/>
  <c r="AC120" i="2"/>
  <c r="AD120" i="2" s="1"/>
  <c r="AK623" i="2"/>
  <c r="AI636" i="2"/>
  <c r="AP636" i="2" s="1"/>
  <c r="AK636" i="2"/>
  <c r="AA659" i="2"/>
  <c r="AA657" i="2"/>
  <c r="AI33" i="2"/>
  <c r="AP33" i="2" s="1"/>
  <c r="AJ33" i="2"/>
  <c r="AJ87" i="2"/>
  <c r="AA87" i="2" s="1"/>
  <c r="AI87" i="2"/>
  <c r="AP87" i="2" s="1"/>
  <c r="AJ478" i="2"/>
  <c r="AA478" i="2" s="1"/>
  <c r="AI478" i="2"/>
  <c r="AP478" i="2" s="1"/>
  <c r="AJ81" i="2"/>
  <c r="AA81" i="2" s="1"/>
  <c r="AI81" i="2"/>
  <c r="AP81" i="2" s="1"/>
  <c r="AI9" i="2"/>
  <c r="AP9" i="2" s="1"/>
  <c r="AJ9" i="2"/>
  <c r="AC112" i="2"/>
  <c r="AD112" i="2" s="1"/>
  <c r="AA206" i="2"/>
  <c r="AB662" i="2"/>
  <c r="AB656" i="2"/>
  <c r="AC656" i="2"/>
  <c r="AD656" i="2" s="1"/>
  <c r="AM665" i="2"/>
  <c r="AL665" i="2"/>
  <c r="AM654" i="2"/>
  <c r="AL654" i="2"/>
  <c r="AC654" i="2" s="1"/>
  <c r="AD654" i="2" s="1"/>
  <c r="AL662" i="2"/>
  <c r="AM662" i="2"/>
  <c r="AL657" i="2"/>
  <c r="AM657" i="2"/>
  <c r="AB659" i="2"/>
  <c r="AC659" i="2"/>
  <c r="AD659" i="2" s="1"/>
  <c r="AB657" i="2"/>
  <c r="AC657" i="2"/>
  <c r="AD657" i="2" s="1"/>
  <c r="G648" i="2"/>
  <c r="AD328" i="2"/>
  <c r="AD233" i="2"/>
  <c r="AI624" i="2"/>
  <c r="AP624" i="2" s="1"/>
  <c r="AK624" i="2"/>
  <c r="AD452" i="2"/>
  <c r="AC339" i="2"/>
  <c r="AD339" i="2" s="1"/>
  <c r="W639" i="2"/>
  <c r="G639" i="2" s="1"/>
  <c r="AM656" i="2"/>
  <c r="AL656" i="2"/>
  <c r="AM659" i="2"/>
  <c r="AL659" i="2"/>
  <c r="AB655" i="2"/>
  <c r="AC655" i="2"/>
  <c r="AD655" i="2" s="1"/>
  <c r="AC665" i="2"/>
  <c r="AD665" i="2" s="1"/>
  <c r="AL624" i="2"/>
  <c r="AM624" i="2"/>
  <c r="AM636" i="2"/>
  <c r="AL636" i="2"/>
  <c r="AO631" i="2"/>
  <c r="I631" i="2"/>
  <c r="Z631" i="2"/>
  <c r="AC62" i="2"/>
  <c r="AD62" i="2" s="1"/>
  <c r="AB384" i="2"/>
  <c r="AC384" i="2" s="1"/>
  <c r="AD384" i="2" s="1"/>
  <c r="AC166" i="2"/>
  <c r="AD166" i="2" s="1"/>
  <c r="AB582" i="2"/>
  <c r="AC582" i="2" s="1"/>
  <c r="AD582" i="2" s="1"/>
  <c r="AB555" i="2"/>
  <c r="AB352" i="2"/>
  <c r="AB42" i="2"/>
  <c r="AC42" i="2" s="1"/>
  <c r="AD42" i="2" s="1"/>
  <c r="AC151" i="2"/>
  <c r="AD151" i="2" s="1"/>
  <c r="AB579" i="2"/>
  <c r="AC493" i="2"/>
  <c r="AD493" i="2" s="1"/>
  <c r="AC396" i="2"/>
  <c r="AD396" i="2" s="1"/>
  <c r="AB417" i="2"/>
  <c r="AC440" i="2"/>
  <c r="AD440" i="2" s="1"/>
  <c r="AC53" i="2"/>
  <c r="AD53" i="2" s="1"/>
  <c r="AB635" i="2"/>
  <c r="AC622" i="2"/>
  <c r="AD622" i="2" s="1"/>
  <c r="AC361" i="2"/>
  <c r="AD361" i="2" s="1"/>
  <c r="AB333" i="2"/>
  <c r="AC332" i="2"/>
  <c r="AD332" i="2" s="1"/>
  <c r="AC513" i="2"/>
  <c r="AD513" i="2" s="1"/>
  <c r="AB113" i="2"/>
  <c r="AF646" i="2"/>
  <c r="AH646" i="2" s="1"/>
  <c r="AJ646" i="2" s="1"/>
  <c r="AA646" i="2" s="1"/>
  <c r="AG646" i="2"/>
  <c r="AG628" i="2"/>
  <c r="AF628" i="2"/>
  <c r="AH628" i="2" s="1"/>
  <c r="AI628" i="2" s="1"/>
  <c r="AP628" i="2" s="1"/>
  <c r="AB393" i="2"/>
  <c r="AC599" i="2"/>
  <c r="AD599" i="2" s="1"/>
  <c r="AC12" i="2"/>
  <c r="AD12" i="2" s="1"/>
  <c r="AB358" i="2"/>
  <c r="AC148" i="2"/>
  <c r="AD148" i="2" s="1"/>
  <c r="AB246" i="2"/>
  <c r="AC644" i="2"/>
  <c r="AD644" i="2" s="1"/>
  <c r="AB197" i="2"/>
  <c r="AB24" i="2"/>
  <c r="AM627" i="2"/>
  <c r="AL627" i="2"/>
  <c r="AB431" i="2"/>
  <c r="AC431" i="2" s="1"/>
  <c r="AD431" i="2" s="1"/>
  <c r="AB573" i="2"/>
  <c r="AC573" i="2" s="1"/>
  <c r="AD573" i="2" s="1"/>
  <c r="AB4" i="2"/>
  <c r="AC74" i="2"/>
  <c r="AD74" i="2" s="1"/>
  <c r="AC254" i="2"/>
  <c r="AD254" i="2" s="1"/>
  <c r="AB427" i="2"/>
  <c r="AC441" i="2"/>
  <c r="AD441" i="2" s="1"/>
  <c r="AC138" i="2"/>
  <c r="AD138" i="2" s="1"/>
  <c r="AB438" i="2"/>
  <c r="AC263" i="2"/>
  <c r="AD263" i="2" s="1"/>
  <c r="AB35" i="2"/>
  <c r="AC35" i="2" s="1"/>
  <c r="AD35" i="2" s="1"/>
  <c r="AC589" i="2"/>
  <c r="AD589" i="2" s="1"/>
  <c r="AB626" i="2"/>
  <c r="AC614" i="2"/>
  <c r="AD614" i="2" s="1"/>
  <c r="AB237" i="2"/>
  <c r="AB92" i="2"/>
  <c r="AB102" i="2"/>
  <c r="AC554" i="2"/>
  <c r="AD554" i="2" s="1"/>
  <c r="AB329" i="2"/>
  <c r="AC491" i="2"/>
  <c r="AD491" i="2" s="1"/>
  <c r="AC584" i="2"/>
  <c r="AD584" i="2" s="1"/>
  <c r="AC511" i="2"/>
  <c r="AD511" i="2" s="1"/>
  <c r="AM62" i="2"/>
  <c r="AL62" i="2"/>
  <c r="AB111" i="2"/>
  <c r="AC111" i="2" s="1"/>
  <c r="AD111" i="2" s="1"/>
  <c r="AL384" i="2"/>
  <c r="AM384" i="2"/>
  <c r="AL185" i="2"/>
  <c r="AM185" i="2"/>
  <c r="AB308" i="2"/>
  <c r="AB569" i="2"/>
  <c r="AL582" i="2"/>
  <c r="AM582" i="2"/>
  <c r="AM555" i="2"/>
  <c r="AL555" i="2"/>
  <c r="AB323" i="2"/>
  <c r="AC323" i="2" s="1"/>
  <c r="AD323" i="2" s="1"/>
  <c r="AB231" i="2"/>
  <c r="AC231" i="2" s="1"/>
  <c r="AD231" i="2" s="1"/>
  <c r="AM352" i="2"/>
  <c r="AL352" i="2"/>
  <c r="AM66" i="2"/>
  <c r="AL66" i="2"/>
  <c r="AB575" i="2"/>
  <c r="AC575" i="2" s="1"/>
  <c r="AD575" i="2" s="1"/>
  <c r="AL619" i="2"/>
  <c r="AM619" i="2"/>
  <c r="AA442" i="2"/>
  <c r="F52" i="4"/>
  <c r="AL63" i="2"/>
  <c r="AM63" i="2"/>
  <c r="AL579" i="2"/>
  <c r="AM579" i="2"/>
  <c r="AL585" i="2"/>
  <c r="AM585" i="2"/>
  <c r="AM89" i="2"/>
  <c r="AL89" i="2"/>
  <c r="AB97" i="2"/>
  <c r="AL181" i="2"/>
  <c r="AM181" i="2"/>
  <c r="AM549" i="2"/>
  <c r="AL549" i="2"/>
  <c r="AL334" i="2"/>
  <c r="AM334" i="2"/>
  <c r="AC414" i="2"/>
  <c r="AD414" i="2" s="1"/>
  <c r="AL52" i="2"/>
  <c r="AM52" i="2"/>
  <c r="AB642" i="2"/>
  <c r="AB281" i="2"/>
  <c r="AB28" i="2"/>
  <c r="AC408" i="2"/>
  <c r="AD408" i="2" s="1"/>
  <c r="AL27" i="2"/>
  <c r="AM27" i="2"/>
  <c r="AB119" i="2"/>
  <c r="AC119" i="2" s="1"/>
  <c r="AD119" i="2" s="1"/>
  <c r="AL105" i="2"/>
  <c r="AM105" i="2"/>
  <c r="AL592" i="2"/>
  <c r="AM592" i="2"/>
  <c r="AB365" i="2"/>
  <c r="AM394" i="2"/>
  <c r="AL394" i="2"/>
  <c r="AL232" i="2"/>
  <c r="AM232" i="2"/>
  <c r="AB525" i="2"/>
  <c r="AC525" i="2"/>
  <c r="AD525" i="2" s="1"/>
  <c r="AB227" i="2"/>
  <c r="AC227" i="2"/>
  <c r="AD227" i="2" s="1"/>
  <c r="AL50" i="2"/>
  <c r="AM50" i="2"/>
  <c r="AL152" i="2"/>
  <c r="AM152" i="2"/>
  <c r="AB501" i="2"/>
  <c r="AC501" i="2"/>
  <c r="AD501" i="2" s="1"/>
  <c r="AC510" i="2"/>
  <c r="AD510" i="2" s="1"/>
  <c r="AB169" i="2"/>
  <c r="AC169" i="2" s="1"/>
  <c r="AD169" i="2" s="1"/>
  <c r="AC388" i="2"/>
  <c r="AD388" i="2" s="1"/>
  <c r="AC498" i="2"/>
  <c r="AD498" i="2" s="1"/>
  <c r="AB98" i="2"/>
  <c r="AB288" i="2"/>
  <c r="AC288" i="2" s="1"/>
  <c r="AD288" i="2" s="1"/>
  <c r="AC186" i="2"/>
  <c r="AD186" i="2" s="1"/>
  <c r="AB546" i="2"/>
  <c r="AC546" i="2" s="1"/>
  <c r="AD546" i="2" s="1"/>
  <c r="AM576" i="2"/>
  <c r="AL576" i="2"/>
  <c r="AB207" i="2"/>
  <c r="AL68" i="2"/>
  <c r="AM68" i="2"/>
  <c r="AL219" i="2"/>
  <c r="AM219" i="2"/>
  <c r="AM60" i="2"/>
  <c r="AL60" i="2"/>
  <c r="AM342" i="2"/>
  <c r="AL342" i="2"/>
  <c r="AC399" i="2"/>
  <c r="AD399" i="2" s="1"/>
  <c r="AB29" i="2"/>
  <c r="AC29" i="2" s="1"/>
  <c r="AD29" i="2" s="1"/>
  <c r="AM93" i="2"/>
  <c r="AL93" i="2"/>
  <c r="T647" i="2"/>
  <c r="AF620" i="2"/>
  <c r="AH620" i="2" s="1"/>
  <c r="AI620" i="2" s="1"/>
  <c r="AP620" i="2" s="1"/>
  <c r="AG620" i="2"/>
  <c r="AJ620" i="2"/>
  <c r="AA620" i="2" s="1"/>
  <c r="AB180" i="2"/>
  <c r="AC180" i="2" s="1"/>
  <c r="AD180" i="2" s="1"/>
  <c r="AB468" i="2"/>
  <c r="AC468" i="2" s="1"/>
  <c r="AD468" i="2" s="1"/>
  <c r="AL429" i="2"/>
  <c r="AM429" i="2"/>
  <c r="AM393" i="2"/>
  <c r="AL393" i="2"/>
  <c r="AL321" i="2"/>
  <c r="AM321" i="2"/>
  <c r="AC184" i="2"/>
  <c r="AD184" i="2" s="1"/>
  <c r="AM358" i="2"/>
  <c r="AL358" i="2"/>
  <c r="AM148" i="2"/>
  <c r="AL148" i="2"/>
  <c r="AC163" i="2"/>
  <c r="AD163" i="2" s="1"/>
  <c r="AB419" i="2"/>
  <c r="AC419" i="2" s="1"/>
  <c r="AD419" i="2" s="1"/>
  <c r="AB322" i="2"/>
  <c r="AC322" i="2" s="1"/>
  <c r="AD322" i="2" s="1"/>
  <c r="AL470" i="2"/>
  <c r="AM470" i="2"/>
  <c r="AB215" i="2"/>
  <c r="AA218" i="2"/>
  <c r="F5" i="4"/>
  <c r="AM431" i="2"/>
  <c r="AL431" i="2"/>
  <c r="AL490" i="2"/>
  <c r="AM490" i="2"/>
  <c r="AB401" i="2"/>
  <c r="AB406" i="2"/>
  <c r="AC406" i="2" s="1"/>
  <c r="AD406" i="2" s="1"/>
  <c r="AL39" i="2"/>
  <c r="AM39" i="2"/>
  <c r="AB108" i="2"/>
  <c r="AB324" i="2"/>
  <c r="AB43" i="2"/>
  <c r="AC43" i="2" s="1"/>
  <c r="AD43" i="2" s="1"/>
  <c r="AM366" i="2"/>
  <c r="AL366" i="2"/>
  <c r="AL223" i="2"/>
  <c r="AM223" i="2"/>
  <c r="AL453" i="2"/>
  <c r="AM453" i="2"/>
  <c r="AB260" i="2"/>
  <c r="AB564" i="2"/>
  <c r="AC564" i="2" s="1"/>
  <c r="AD564" i="2" s="1"/>
  <c r="AB172" i="2"/>
  <c r="AM257" i="2"/>
  <c r="AL257" i="2"/>
  <c r="AL264" i="2"/>
  <c r="AM264" i="2"/>
  <c r="AB542" i="2"/>
  <c r="AC542" i="2"/>
  <c r="AD542" i="2" s="1"/>
  <c r="AC156" i="2"/>
  <c r="AD156" i="2" s="1"/>
  <c r="AB403" i="2"/>
  <c r="AM220" i="2"/>
  <c r="AL220" i="2"/>
  <c r="AM348" i="2"/>
  <c r="AL348" i="2"/>
  <c r="AL315" i="2"/>
  <c r="AM315" i="2"/>
  <c r="AL237" i="2"/>
  <c r="AM237" i="2"/>
  <c r="AM508" i="2"/>
  <c r="AL508" i="2"/>
  <c r="AL519" i="2"/>
  <c r="AM519" i="2"/>
  <c r="AB38" i="2"/>
  <c r="AC38" i="2"/>
  <c r="AD38" i="2" s="1"/>
  <c r="AC127" i="2"/>
  <c r="AD127" i="2" s="1"/>
  <c r="AB471" i="2"/>
  <c r="AC471" i="2" s="1"/>
  <c r="AD471" i="2" s="1"/>
  <c r="AM49" i="2"/>
  <c r="AL49" i="2"/>
  <c r="AB225" i="2"/>
  <c r="AC225" i="2" s="1"/>
  <c r="AD225" i="2" s="1"/>
  <c r="AL146" i="2"/>
  <c r="AM146" i="2"/>
  <c r="AL412" i="2"/>
  <c r="AM412" i="2"/>
  <c r="AB617" i="2"/>
  <c r="AM329" i="2"/>
  <c r="AL329" i="2"/>
  <c r="AC329" i="2" s="1"/>
  <c r="AD329" i="2" s="1"/>
  <c r="AC346" i="2"/>
  <c r="AD346" i="2" s="1"/>
  <c r="AM116" i="2"/>
  <c r="AL116" i="2"/>
  <c r="AM306" i="2"/>
  <c r="AL306" i="2"/>
  <c r="AC145" i="2"/>
  <c r="AD145" i="2" s="1"/>
  <c r="AL553" i="2"/>
  <c r="AM553" i="2"/>
  <c r="AM562" i="2"/>
  <c r="AL562" i="2"/>
  <c r="AM136" i="2"/>
  <c r="AL136" i="2"/>
  <c r="AM623" i="2"/>
  <c r="AL623" i="2"/>
  <c r="AB226" i="2"/>
  <c r="AM433" i="2"/>
  <c r="AL433" i="2"/>
  <c r="AA618" i="2"/>
  <c r="AE630" i="2"/>
  <c r="AB420" i="2"/>
  <c r="AC261" i="2"/>
  <c r="AD261" i="2" s="1"/>
  <c r="AB49" i="2"/>
  <c r="AC49" i="2" s="1"/>
  <c r="AD49" i="2" s="1"/>
  <c r="AB296" i="2"/>
  <c r="AC296" i="2"/>
  <c r="AD296" i="2" s="1"/>
  <c r="AA636" i="2"/>
  <c r="AC144" i="2"/>
  <c r="AD144" i="2" s="1"/>
  <c r="AC174" i="2"/>
  <c r="AD174" i="2" s="1"/>
  <c r="AC446" i="2"/>
  <c r="AD446" i="2" s="1"/>
  <c r="AB450" i="2"/>
  <c r="AC652" i="2"/>
  <c r="AD652" i="2" s="1"/>
  <c r="X649" i="2"/>
  <c r="V649" i="2"/>
  <c r="Y649" i="2" s="1"/>
  <c r="V650" i="2"/>
  <c r="Y650" i="2" s="1"/>
  <c r="X650" i="2"/>
  <c r="W650" i="2"/>
  <c r="G650" i="2" s="1"/>
  <c r="G631" i="2"/>
  <c r="T648" i="2"/>
  <c r="AO648" i="2"/>
  <c r="Z648" i="2"/>
  <c r="I648" i="2"/>
  <c r="AG629" i="2"/>
  <c r="AF629" i="2"/>
  <c r="AH629" i="2" s="1"/>
  <c r="AJ629" i="2" s="1"/>
  <c r="AC410" i="2"/>
  <c r="AD410" i="2" s="1"/>
  <c r="AC182" i="2"/>
  <c r="AD182" i="2" s="1"/>
  <c r="AB75" i="2"/>
  <c r="AC75" i="2" s="1"/>
  <c r="AD75" i="2" s="1"/>
  <c r="AB387" i="2"/>
  <c r="AB425" i="2"/>
  <c r="AC185" i="2"/>
  <c r="AD185" i="2" s="1"/>
  <c r="AC448" i="2"/>
  <c r="AD448" i="2" s="1"/>
  <c r="AB548" i="2"/>
  <c r="AC548" i="2" s="1"/>
  <c r="AD548" i="2" s="1"/>
  <c r="AB568" i="2"/>
  <c r="AC633" i="2"/>
  <c r="AD633" i="2" s="1"/>
  <c r="AC424" i="2"/>
  <c r="AD424" i="2" s="1"/>
  <c r="AC66" i="2"/>
  <c r="AD66" i="2" s="1"/>
  <c r="AC294" i="2"/>
  <c r="AD294" i="2" s="1"/>
  <c r="AB104" i="2"/>
  <c r="AC40" i="2"/>
  <c r="AD40" i="2" s="1"/>
  <c r="AC179" i="2"/>
  <c r="AD179" i="2" s="1"/>
  <c r="AC521" i="2"/>
  <c r="AD521" i="2" s="1"/>
  <c r="AB572" i="2"/>
  <c r="AC572" i="2" s="1"/>
  <c r="AD572" i="2" s="1"/>
  <c r="AB236" i="2"/>
  <c r="AC89" i="2"/>
  <c r="AD89" i="2" s="1"/>
  <c r="AC201" i="2"/>
  <c r="AD201" i="2" s="1"/>
  <c r="AC121" i="2"/>
  <c r="AD121" i="2" s="1"/>
  <c r="AC464" i="2"/>
  <c r="AD464" i="2" s="1"/>
  <c r="AB543" i="2"/>
  <c r="AC181" i="2"/>
  <c r="AD181" i="2" s="1"/>
  <c r="AB549" i="2"/>
  <c r="AC549" i="2" s="1"/>
  <c r="AD549" i="2" s="1"/>
  <c r="AB334" i="2"/>
  <c r="AC334" i="2" s="1"/>
  <c r="AD334" i="2" s="1"/>
  <c r="AB234" i="2"/>
  <c r="AC52" i="2"/>
  <c r="AD52" i="2" s="1"/>
  <c r="AB565" i="2"/>
  <c r="AC386" i="2"/>
  <c r="AD386" i="2" s="1"/>
  <c r="AC216" i="2"/>
  <c r="AD216" i="2" s="1"/>
  <c r="AB105" i="2"/>
  <c r="AC105" i="2" s="1"/>
  <c r="AD105" i="2" s="1"/>
  <c r="AC65" i="2"/>
  <c r="AD65" i="2" s="1"/>
  <c r="AC232" i="2"/>
  <c r="AD232" i="2" s="1"/>
  <c r="AC385" i="2"/>
  <c r="AD385" i="2" s="1"/>
  <c r="AC485" i="2"/>
  <c r="AD485" i="2" s="1"/>
  <c r="AC84" i="2"/>
  <c r="AD84" i="2" s="1"/>
  <c r="AC474" i="2"/>
  <c r="AD474" i="2" s="1"/>
  <c r="AC418" i="2"/>
  <c r="AD418" i="2" s="1"/>
  <c r="AB50" i="2"/>
  <c r="AC72" i="2"/>
  <c r="AD72" i="2" s="1"/>
  <c r="AC304" i="2"/>
  <c r="AD304" i="2" s="1"/>
  <c r="AB567" i="2"/>
  <c r="AB559" i="2"/>
  <c r="AC580" i="2"/>
  <c r="AD580" i="2" s="1"/>
  <c r="AB576" i="2"/>
  <c r="AB95" i="2"/>
  <c r="AB447" i="2"/>
  <c r="AC447" i="2" s="1"/>
  <c r="AD447" i="2" s="1"/>
  <c r="AB342" i="2"/>
  <c r="AC342" i="2" s="1"/>
  <c r="AD342" i="2" s="1"/>
  <c r="AB435" i="2"/>
  <c r="AC435" i="2" s="1"/>
  <c r="AD435" i="2" s="1"/>
  <c r="AB198" i="2"/>
  <c r="AE647" i="2"/>
  <c r="AG637" i="2"/>
  <c r="AF637" i="2"/>
  <c r="AH637" i="2" s="1"/>
  <c r="AI637" i="2" s="1"/>
  <c r="AP637" i="2" s="1"/>
  <c r="AC443" i="2"/>
  <c r="AD443" i="2" s="1"/>
  <c r="AB341" i="2"/>
  <c r="AC321" i="2"/>
  <c r="AD321" i="2" s="1"/>
  <c r="AC310" i="2"/>
  <c r="AD310" i="2" s="1"/>
  <c r="AC167" i="2"/>
  <c r="AD167" i="2" s="1"/>
  <c r="AC150" i="2"/>
  <c r="AD150" i="2" s="1"/>
  <c r="AC466" i="2"/>
  <c r="AD466" i="2" s="1"/>
  <c r="AC489" i="2"/>
  <c r="AD489" i="2" s="1"/>
  <c r="AB400" i="2"/>
  <c r="AB470" i="2"/>
  <c r="AC470" i="2"/>
  <c r="AD470" i="2" s="1"/>
  <c r="AB335" i="2"/>
  <c r="AC335" i="2"/>
  <c r="AD335" i="2" s="1"/>
  <c r="AJ627" i="2"/>
  <c r="AA627" i="2" s="1"/>
  <c r="AC490" i="2"/>
  <c r="AD490" i="2" s="1"/>
  <c r="AC401" i="2"/>
  <c r="AD401" i="2" s="1"/>
  <c r="AC149" i="2"/>
  <c r="AD149" i="2" s="1"/>
  <c r="AB39" i="2"/>
  <c r="AC39" i="2" s="1"/>
  <c r="AD39" i="2" s="1"/>
  <c r="AB199" i="2"/>
  <c r="AC199" i="2" s="1"/>
  <c r="AD199" i="2" s="1"/>
  <c r="AC14" i="2"/>
  <c r="AD14" i="2" s="1"/>
  <c r="AC273" i="2"/>
  <c r="AD273" i="2" s="1"/>
  <c r="AC518" i="2"/>
  <c r="AD518" i="2" s="1"/>
  <c r="AB223" i="2"/>
  <c r="AC453" i="2"/>
  <c r="AD453" i="2" s="1"/>
  <c r="AC257" i="2"/>
  <c r="AD257" i="2" s="1"/>
  <c r="AC331" i="2"/>
  <c r="AD331" i="2" s="1"/>
  <c r="AC134" i="2"/>
  <c r="AD134" i="2" s="1"/>
  <c r="AB220" i="2"/>
  <c r="AC220" i="2" s="1"/>
  <c r="AD220" i="2" s="1"/>
  <c r="AC298" i="2"/>
  <c r="AD298" i="2" s="1"/>
  <c r="AC290" i="2"/>
  <c r="AD290" i="2" s="1"/>
  <c r="AC348" i="2"/>
  <c r="AD348" i="2" s="1"/>
  <c r="AB454" i="2"/>
  <c r="AB325" i="2"/>
  <c r="AC325" i="2" s="1"/>
  <c r="AD325" i="2" s="1"/>
  <c r="AC519" i="2"/>
  <c r="AD519" i="2" s="1"/>
  <c r="AC359" i="2"/>
  <c r="AD359" i="2" s="1"/>
  <c r="AC583" i="2"/>
  <c r="AD583" i="2" s="1"/>
  <c r="AC465" i="2"/>
  <c r="AD465" i="2" s="1"/>
  <c r="AC487" i="2"/>
  <c r="AD487" i="2" s="1"/>
  <c r="AC116" i="2"/>
  <c r="AD116" i="2" s="1"/>
  <c r="AC306" i="2"/>
  <c r="AD306" i="2" s="1"/>
  <c r="AB416" i="2"/>
  <c r="AC416" i="2" s="1"/>
  <c r="AD416" i="2" s="1"/>
  <c r="AO639" i="2"/>
  <c r="I639" i="2"/>
  <c r="Z639" i="2"/>
  <c r="AL182" i="2"/>
  <c r="AM182" i="2"/>
  <c r="AC55" i="2"/>
  <c r="AD55" i="2" s="1"/>
  <c r="AM75" i="2"/>
  <c r="AL75" i="2"/>
  <c r="AM425" i="2"/>
  <c r="AL425" i="2"/>
  <c r="AB557" i="2"/>
  <c r="AC557" i="2" s="1"/>
  <c r="AD557" i="2" s="1"/>
  <c r="AC561" i="2"/>
  <c r="AD561" i="2" s="1"/>
  <c r="AB244" i="2"/>
  <c r="AC170" i="2"/>
  <c r="AD170" i="2" s="1"/>
  <c r="AM166" i="2"/>
  <c r="AL166" i="2"/>
  <c r="AB430" i="2"/>
  <c r="AC430" i="2"/>
  <c r="AD430" i="2" s="1"/>
  <c r="AM147" i="2"/>
  <c r="AL147" i="2"/>
  <c r="AL114" i="2"/>
  <c r="AM114" i="2"/>
  <c r="AC51" i="2"/>
  <c r="AD51" i="2" s="1"/>
  <c r="AC479" i="2"/>
  <c r="AD479" i="2" s="1"/>
  <c r="AL424" i="2"/>
  <c r="AM424" i="2"/>
  <c r="AM294" i="2"/>
  <c r="AL294" i="2"/>
  <c r="AC271" i="2"/>
  <c r="AD271" i="2" s="1"/>
  <c r="AC551" i="2"/>
  <c r="AD551" i="2" s="1"/>
  <c r="AL151" i="2"/>
  <c r="AM151" i="2"/>
  <c r="AI619" i="2"/>
  <c r="AP619" i="2" s="1"/>
  <c r="AB413" i="2"/>
  <c r="AL497" i="2"/>
  <c r="AM497" i="2"/>
  <c r="AC239" i="2"/>
  <c r="AD239" i="2" s="1"/>
  <c r="AM572" i="2"/>
  <c r="AL572" i="2"/>
  <c r="AL493" i="2"/>
  <c r="AM493" i="2"/>
  <c r="AC343" i="2"/>
  <c r="AD343" i="2" s="1"/>
  <c r="AC355" i="2"/>
  <c r="AD355" i="2" s="1"/>
  <c r="AM121" i="2"/>
  <c r="AL121" i="2"/>
  <c r="AM97" i="2"/>
  <c r="AL97" i="2"/>
  <c r="AL417" i="2"/>
  <c r="AM417" i="2"/>
  <c r="AL543" i="2"/>
  <c r="AM543" i="2"/>
  <c r="AB326" i="2"/>
  <c r="AM234" i="2"/>
  <c r="AL234" i="2"/>
  <c r="AB426" i="2"/>
  <c r="AC426" i="2"/>
  <c r="AD426" i="2" s="1"/>
  <c r="AL85" i="2"/>
  <c r="AM85" i="2"/>
  <c r="AC596" i="2"/>
  <c r="AD596" i="2" s="1"/>
  <c r="AM23" i="2"/>
  <c r="AL23" i="2"/>
  <c r="AL488" i="2"/>
  <c r="AM488" i="2"/>
  <c r="AC283" i="2"/>
  <c r="AD283" i="2" s="1"/>
  <c r="AC405" i="2"/>
  <c r="AD405" i="2" s="1"/>
  <c r="AC118" i="2"/>
  <c r="AD118" i="2" s="1"/>
  <c r="AC504" i="2"/>
  <c r="AD504" i="2" s="1"/>
  <c r="AB422" i="2"/>
  <c r="AC422" i="2" s="1"/>
  <c r="AD422" i="2" s="1"/>
  <c r="AB247" i="2"/>
  <c r="AC612" i="2"/>
  <c r="AD612" i="2" s="1"/>
  <c r="AM292" i="2"/>
  <c r="AL292" i="2"/>
  <c r="AC588" i="2"/>
  <c r="AD588" i="2" s="1"/>
  <c r="AB259" i="2"/>
  <c r="AC164" i="2"/>
  <c r="AD164" i="2" s="1"/>
  <c r="AA394" i="2"/>
  <c r="F33" i="4"/>
  <c r="AM635" i="2"/>
  <c r="AL635" i="2"/>
  <c r="AC125" i="2"/>
  <c r="AD125" i="2" s="1"/>
  <c r="AC15" i="2"/>
  <c r="AD15" i="2" s="1"/>
  <c r="AM245" i="2"/>
  <c r="AL245" i="2"/>
  <c r="AC607" i="2"/>
  <c r="AD607" i="2" s="1"/>
  <c r="AB351" i="2"/>
  <c r="AB586" i="2"/>
  <c r="AC586" i="2" s="1"/>
  <c r="AD586" i="2" s="1"/>
  <c r="AM462" i="2"/>
  <c r="AL462" i="2"/>
  <c r="AB445" i="2"/>
  <c r="AC445" i="2" s="1"/>
  <c r="AD445" i="2" s="1"/>
  <c r="AB235" i="2"/>
  <c r="AB10" i="2"/>
  <c r="AB407" i="2"/>
  <c r="AB345" i="2"/>
  <c r="AM224" i="2"/>
  <c r="AL224" i="2"/>
  <c r="AB222" i="2"/>
  <c r="AC222" i="2" s="1"/>
  <c r="AD222" i="2" s="1"/>
  <c r="AM567" i="2"/>
  <c r="AL567" i="2"/>
  <c r="AB200" i="2"/>
  <c r="AC200" i="2" s="1"/>
  <c r="AD200" i="2" s="1"/>
  <c r="AC590" i="2"/>
  <c r="AD590" i="2" s="1"/>
  <c r="AB600" i="2"/>
  <c r="AC600" i="2" s="1"/>
  <c r="AD600" i="2" s="1"/>
  <c r="AB381" i="2"/>
  <c r="AC381" i="2" s="1"/>
  <c r="AD381" i="2" s="1"/>
  <c r="AB204" i="2"/>
  <c r="AB155" i="2"/>
  <c r="AB357" i="2"/>
  <c r="AM286" i="2"/>
  <c r="AL286" i="2"/>
  <c r="AL451" i="2"/>
  <c r="AC451" i="2" s="1"/>
  <c r="AM451" i="2"/>
  <c r="AB187" i="2"/>
  <c r="AC187" i="2" s="1"/>
  <c r="AD187" i="2" s="1"/>
  <c r="AA219" i="2"/>
  <c r="F6" i="4"/>
  <c r="AM95" i="2"/>
  <c r="AL95" i="2"/>
  <c r="AM447" i="2"/>
  <c r="AL447" i="2"/>
  <c r="AB109" i="2"/>
  <c r="AL142" i="2"/>
  <c r="AM142" i="2"/>
  <c r="AB581" i="2"/>
  <c r="AC581" i="2" s="1"/>
  <c r="AD581" i="2" s="1"/>
  <c r="AB70" i="2"/>
  <c r="AC70" i="2" s="1"/>
  <c r="AD70" i="2" s="1"/>
  <c r="AL46" i="2"/>
  <c r="AM46" i="2"/>
  <c r="AL198" i="2"/>
  <c r="AM198" i="2"/>
  <c r="AE638" i="2"/>
  <c r="AC356" i="2"/>
  <c r="AD356" i="2" s="1"/>
  <c r="AC3" i="2"/>
  <c r="AD3" i="2" s="1"/>
  <c r="AL180" i="2"/>
  <c r="AM180" i="2"/>
  <c r="AB429" i="2"/>
  <c r="AM54" i="2"/>
  <c r="AL54" i="2"/>
  <c r="AL483" i="2"/>
  <c r="AM483" i="2"/>
  <c r="AM599" i="2"/>
  <c r="AL599" i="2"/>
  <c r="AM12" i="2"/>
  <c r="AL12" i="2"/>
  <c r="AB311" i="2"/>
  <c r="AB101" i="2"/>
  <c r="AC101" i="2" s="1"/>
  <c r="AD101" i="2" s="1"/>
  <c r="AB202" i="2"/>
  <c r="AC202" i="2" s="1"/>
  <c r="AD202" i="2" s="1"/>
  <c r="AL466" i="2"/>
  <c r="AM466" i="2"/>
  <c r="AB472" i="2"/>
  <c r="AM400" i="2"/>
  <c r="AL400" i="2"/>
  <c r="AC400" i="2" s="1"/>
  <c r="AC529" i="2"/>
  <c r="AD529" i="2" s="1"/>
  <c r="AL652" i="2"/>
  <c r="AM652" i="2"/>
  <c r="AM24" i="2"/>
  <c r="AL24" i="2"/>
  <c r="AC24" i="2" s="1"/>
  <c r="AB344" i="2"/>
  <c r="AC344" i="2" s="1"/>
  <c r="AD344" i="2" s="1"/>
  <c r="AB107" i="2"/>
  <c r="AC107" i="2" s="1"/>
  <c r="AD107" i="2" s="1"/>
  <c r="AB353" i="2"/>
  <c r="AC353" i="2" s="1"/>
  <c r="AD353" i="2" s="1"/>
  <c r="F9" i="4"/>
  <c r="AA228" i="2"/>
  <c r="AC515" i="2"/>
  <c r="AD515" i="2" s="1"/>
  <c r="AB492" i="2"/>
  <c r="AL481" i="2"/>
  <c r="AM481" i="2"/>
  <c r="AA552" i="2"/>
  <c r="F99" i="4"/>
  <c r="AM273" i="2"/>
  <c r="AL273" i="2"/>
  <c r="AL502" i="2"/>
  <c r="AM502" i="2"/>
  <c r="AM74" i="2"/>
  <c r="AL74" i="2"/>
  <c r="AC161" i="2"/>
  <c r="AD161" i="2" s="1"/>
  <c r="AB634" i="2"/>
  <c r="AM212" i="2"/>
  <c r="AL212" i="2"/>
  <c r="AL254" i="2"/>
  <c r="AM254" i="2"/>
  <c r="AB436" i="2"/>
  <c r="AC436" i="2" s="1"/>
  <c r="AD436" i="2" s="1"/>
  <c r="AB336" i="2"/>
  <c r="AC336" i="2" s="1"/>
  <c r="AD336" i="2" s="1"/>
  <c r="AB37" i="2"/>
  <c r="AC37" i="2" s="1"/>
  <c r="AD37" i="2" s="1"/>
  <c r="AM594" i="2"/>
  <c r="AL594" i="2"/>
  <c r="AL438" i="2"/>
  <c r="AM438" i="2"/>
  <c r="AL134" i="2"/>
  <c r="AM134" i="2"/>
  <c r="AC349" i="2"/>
  <c r="AD349" i="2" s="1"/>
  <c r="AA238" i="2"/>
  <c r="F97" i="4"/>
  <c r="AB45" i="2"/>
  <c r="AC526" i="2"/>
  <c r="AD526" i="2" s="1"/>
  <c r="AC96" i="2"/>
  <c r="AD96" i="2" s="1"/>
  <c r="AL589" i="2"/>
  <c r="AM589" i="2"/>
  <c r="AL298" i="2"/>
  <c r="AM298" i="2"/>
  <c r="AL57" i="2"/>
  <c r="AM57" i="2"/>
  <c r="AL454" i="2"/>
  <c r="AM454" i="2"/>
  <c r="AC404" i="2"/>
  <c r="AD404" i="2" s="1"/>
  <c r="AB547" i="2"/>
  <c r="AM92" i="2"/>
  <c r="AL92" i="2"/>
  <c r="AL420" i="2"/>
  <c r="AM420" i="2"/>
  <c r="AM465" i="2"/>
  <c r="AL465" i="2"/>
  <c r="AA221" i="2"/>
  <c r="F11" i="4"/>
  <c r="AM603" i="2"/>
  <c r="AL603" i="2"/>
  <c r="AC79" i="2"/>
  <c r="AD79" i="2" s="1"/>
  <c r="AC516" i="2"/>
  <c r="AD516" i="2" s="1"/>
  <c r="AB402" i="2"/>
  <c r="AB302" i="2"/>
  <c r="AB340" i="2"/>
  <c r="AC319" i="2"/>
  <c r="AD319" i="2" s="1"/>
  <c r="AB313" i="2"/>
  <c r="AB428" i="2"/>
  <c r="AB553" i="2"/>
  <c r="AB562" i="2"/>
  <c r="AC562" i="2" s="1"/>
  <c r="AD562" i="2" s="1"/>
  <c r="AA623" i="2"/>
  <c r="AM47" i="2"/>
  <c r="AL47" i="2"/>
  <c r="AC391" i="2"/>
  <c r="AD391" i="2" s="1"/>
  <c r="AB570" i="2"/>
  <c r="AK618" i="2"/>
  <c r="AC645" i="2"/>
  <c r="AD645" i="2" s="1"/>
  <c r="AL325" i="2"/>
  <c r="AM325" i="2"/>
  <c r="AC162" i="2"/>
  <c r="AD162" i="2" s="1"/>
  <c r="AA26" i="2"/>
  <c r="AA544" i="2"/>
  <c r="AC208" i="2"/>
  <c r="AD208" i="2" s="1"/>
  <c r="AC91" i="2"/>
  <c r="AD91" i="2" s="1"/>
  <c r="AC146" i="2"/>
  <c r="AD146" i="2" s="1"/>
  <c r="AB412" i="2"/>
  <c r="AC412" i="2" s="1"/>
  <c r="AD412" i="2" s="1"/>
  <c r="AC176" i="2"/>
  <c r="AD176" i="2" s="1"/>
  <c r="AC433" i="2"/>
  <c r="AD433" i="2" s="1"/>
  <c r="AB455" i="2"/>
  <c r="AC455" i="2" s="1"/>
  <c r="AD455" i="2" s="1"/>
  <c r="AB206" i="2"/>
  <c r="AA224" i="2"/>
  <c r="F14" i="4"/>
  <c r="AC527" i="2"/>
  <c r="AD527" i="2" s="1"/>
  <c r="AC230" i="2"/>
  <c r="AD230" i="2" s="1"/>
  <c r="V640" i="2"/>
  <c r="Y640" i="2" s="1"/>
  <c r="E74" i="4" s="1"/>
  <c r="X640" i="2"/>
  <c r="F656" i="1"/>
  <c r="F658" i="1"/>
  <c r="F86" i="1"/>
  <c r="F477" i="1"/>
  <c r="F80" i="1"/>
  <c r="G661" i="1"/>
  <c r="G655" i="1"/>
  <c r="G658" i="1"/>
  <c r="G656" i="1"/>
  <c r="B647" i="1"/>
  <c r="G654" i="1"/>
  <c r="F205" i="1"/>
  <c r="B638" i="1"/>
  <c r="K638" i="1"/>
  <c r="S631" i="2"/>
  <c r="D630" i="1"/>
  <c r="R648" i="2"/>
  <c r="G581" i="1"/>
  <c r="G554" i="1"/>
  <c r="G41" i="1"/>
  <c r="G416" i="1"/>
  <c r="G332" i="1"/>
  <c r="G112" i="1"/>
  <c r="G392" i="1"/>
  <c r="G357" i="1"/>
  <c r="G23" i="1"/>
  <c r="G430" i="1"/>
  <c r="G572" i="1"/>
  <c r="G3" i="1"/>
  <c r="G437" i="1"/>
  <c r="G34" i="1"/>
  <c r="G328" i="1"/>
  <c r="R639" i="2"/>
  <c r="G110" i="1"/>
  <c r="G322" i="1"/>
  <c r="G230" i="1"/>
  <c r="G574" i="1"/>
  <c r="G641" i="1"/>
  <c r="G27" i="1"/>
  <c r="G168" i="1"/>
  <c r="G28" i="1"/>
  <c r="J646" i="1"/>
  <c r="G214" i="1"/>
  <c r="G405" i="1"/>
  <c r="G107" i="1"/>
  <c r="G42" i="1"/>
  <c r="G259" i="1"/>
  <c r="G171" i="1"/>
  <c r="G402" i="1"/>
  <c r="G470" i="1"/>
  <c r="G224" i="1"/>
  <c r="G616" i="1"/>
  <c r="F617" i="1"/>
  <c r="G419" i="1"/>
  <c r="G48" i="1"/>
  <c r="B630" i="1"/>
  <c r="L647" i="1"/>
  <c r="D647" i="1"/>
  <c r="G547" i="1"/>
  <c r="G567" i="1"/>
  <c r="G103" i="1"/>
  <c r="G542" i="1"/>
  <c r="G548" i="1"/>
  <c r="G333" i="1"/>
  <c r="G233" i="1"/>
  <c r="G564" i="1"/>
  <c r="G104" i="1"/>
  <c r="G566" i="1"/>
  <c r="G575" i="1"/>
  <c r="G38" i="1"/>
  <c r="G198" i="1"/>
  <c r="G219" i="1"/>
  <c r="G453" i="1"/>
  <c r="L638" i="1"/>
  <c r="G556" i="1"/>
  <c r="G412" i="1"/>
  <c r="G325" i="1"/>
  <c r="G258" i="1"/>
  <c r="F393" i="1"/>
  <c r="G350" i="1"/>
  <c r="G9" i="1"/>
  <c r="G344" i="1"/>
  <c r="G599" i="1"/>
  <c r="G380" i="1"/>
  <c r="G203" i="1"/>
  <c r="G356" i="1"/>
  <c r="G186" i="1"/>
  <c r="G580" i="1"/>
  <c r="G69" i="1"/>
  <c r="G310" i="1"/>
  <c r="G343" i="1"/>
  <c r="G106" i="1"/>
  <c r="G352" i="1"/>
  <c r="F551" i="1"/>
  <c r="G435" i="1"/>
  <c r="G335" i="1"/>
  <c r="G36" i="1"/>
  <c r="F543" i="1"/>
  <c r="G411" i="1"/>
  <c r="G454" i="1"/>
  <c r="K646" i="1"/>
  <c r="K647" i="1"/>
  <c r="L630" i="1"/>
  <c r="S648" i="2"/>
  <c r="G383" i="1"/>
  <c r="G351" i="1"/>
  <c r="G578" i="1"/>
  <c r="G634" i="1"/>
  <c r="F645" i="1"/>
  <c r="G245" i="1"/>
  <c r="G196" i="1"/>
  <c r="G426" i="1"/>
  <c r="G625" i="1"/>
  <c r="G236" i="1"/>
  <c r="G91" i="1"/>
  <c r="G101" i="1"/>
  <c r="S639" i="2"/>
  <c r="G307" i="1"/>
  <c r="G568" i="1"/>
  <c r="F441" i="1"/>
  <c r="G96" i="1"/>
  <c r="G280" i="1"/>
  <c r="G118" i="1"/>
  <c r="G364" i="1"/>
  <c r="G524" i="1"/>
  <c r="G226" i="1"/>
  <c r="G500" i="1"/>
  <c r="G97" i="1"/>
  <c r="G287" i="1"/>
  <c r="G545" i="1"/>
  <c r="G206" i="1"/>
  <c r="F619" i="1"/>
  <c r="G179" i="1"/>
  <c r="G467" i="1"/>
  <c r="G418" i="1"/>
  <c r="G321" i="1"/>
  <c r="F217" i="1"/>
  <c r="G400" i="1"/>
  <c r="G323" i="1"/>
  <c r="G563" i="1"/>
  <c r="G541" i="1"/>
  <c r="G37" i="1"/>
  <c r="G225" i="1"/>
  <c r="G295" i="1"/>
  <c r="F635" i="1"/>
  <c r="G449" i="1"/>
  <c r="B649" i="1"/>
  <c r="J647" i="1"/>
  <c r="G74" i="1"/>
  <c r="G386" i="1"/>
  <c r="G424" i="1"/>
  <c r="G571" i="1"/>
  <c r="G235" i="1"/>
  <c r="G49" i="1"/>
  <c r="G558" i="1"/>
  <c r="G94" i="1"/>
  <c r="G446" i="1"/>
  <c r="G341" i="1"/>
  <c r="G434" i="1"/>
  <c r="G197" i="1"/>
  <c r="G340" i="1"/>
  <c r="G399" i="1"/>
  <c r="G469" i="1"/>
  <c r="G334" i="1"/>
  <c r="F626" i="1"/>
  <c r="G222" i="1"/>
  <c r="G324" i="1"/>
  <c r="G415" i="1"/>
  <c r="D638" i="1"/>
  <c r="G243" i="1"/>
  <c r="G429" i="1"/>
  <c r="G425" i="1"/>
  <c r="G421" i="1"/>
  <c r="G246" i="1"/>
  <c r="G585" i="1"/>
  <c r="G444" i="1"/>
  <c r="G234" i="1"/>
  <c r="G406" i="1"/>
  <c r="G221" i="1"/>
  <c r="G199" i="1"/>
  <c r="G154" i="1"/>
  <c r="F218" i="1"/>
  <c r="G108" i="1"/>
  <c r="G428" i="1"/>
  <c r="G100" i="1"/>
  <c r="G201" i="1"/>
  <c r="G471" i="1"/>
  <c r="F227" i="1"/>
  <c r="G491" i="1"/>
  <c r="G633" i="1"/>
  <c r="F220" i="1"/>
  <c r="G427" i="1"/>
  <c r="G561" i="1"/>
  <c r="F622" i="1"/>
  <c r="G569" i="1"/>
  <c r="F25" i="1"/>
  <c r="G205" i="1"/>
  <c r="F223" i="1"/>
  <c r="F237" i="1"/>
  <c r="G44" i="1"/>
  <c r="G546" i="1"/>
  <c r="G401" i="1"/>
  <c r="G301" i="1"/>
  <c r="G339" i="1"/>
  <c r="G312" i="1"/>
  <c r="G552" i="1"/>
  <c r="AD400" i="2" l="1"/>
  <c r="AB81" i="2"/>
  <c r="AB478" i="2"/>
  <c r="AB87" i="2"/>
  <c r="AC87" i="2"/>
  <c r="AD87" i="2" s="1"/>
  <c r="AK629" i="2"/>
  <c r="AK620" i="2"/>
  <c r="AJ628" i="2"/>
  <c r="AA628" i="2" s="1"/>
  <c r="AK628" i="2"/>
  <c r="AC662" i="2"/>
  <c r="AD662" i="2" s="1"/>
  <c r="AA9" i="2"/>
  <c r="AA33" i="2"/>
  <c r="AC417" i="2"/>
  <c r="AD417" i="2" s="1"/>
  <c r="AA624" i="2"/>
  <c r="AD24" i="2"/>
  <c r="AD451" i="2"/>
  <c r="AK637" i="2"/>
  <c r="W649" i="2"/>
  <c r="G649" i="2" s="1"/>
  <c r="AC352" i="2"/>
  <c r="AD352" i="2" s="1"/>
  <c r="T639" i="2"/>
  <c r="AC555" i="2"/>
  <c r="AD555" i="2" s="1"/>
  <c r="AL628" i="2"/>
  <c r="AM628" i="2"/>
  <c r="W640" i="2"/>
  <c r="G640" i="2" s="1"/>
  <c r="E60" i="4"/>
  <c r="AC313" i="2"/>
  <c r="AD313" i="2" s="1"/>
  <c r="E26" i="4"/>
  <c r="E66" i="4"/>
  <c r="AC547" i="2"/>
  <c r="AD547" i="2" s="1"/>
  <c r="AB238" i="2"/>
  <c r="E86" i="4"/>
  <c r="AB224" i="2"/>
  <c r="AC206" i="2"/>
  <c r="AD206" i="2" s="1"/>
  <c r="AB26" i="2"/>
  <c r="AC26" i="2" s="1"/>
  <c r="AD26" i="2" s="1"/>
  <c r="AC570" i="2"/>
  <c r="AD570" i="2" s="1"/>
  <c r="AB623" i="2"/>
  <c r="AC623" i="2" s="1"/>
  <c r="AD623" i="2" s="1"/>
  <c r="AC428" i="2"/>
  <c r="AD428" i="2" s="1"/>
  <c r="F61" i="4"/>
  <c r="F75" i="4"/>
  <c r="F72" i="4"/>
  <c r="AC340" i="2"/>
  <c r="AD340" i="2" s="1"/>
  <c r="AC302" i="2"/>
  <c r="AD302" i="2" s="1"/>
  <c r="AC402" i="2"/>
  <c r="AD402" i="2" s="1"/>
  <c r="E91" i="4"/>
  <c r="AB221" i="2"/>
  <c r="AC221" i="2" s="1"/>
  <c r="AD221" i="2" s="1"/>
  <c r="AC45" i="2"/>
  <c r="AD45" i="2" s="1"/>
  <c r="E72" i="4"/>
  <c r="F62" i="4"/>
  <c r="F48" i="4"/>
  <c r="AC634" i="2"/>
  <c r="AD634" i="2" s="1"/>
  <c r="E96" i="4"/>
  <c r="AC492" i="2"/>
  <c r="AD492" i="2" s="1"/>
  <c r="AB228" i="2"/>
  <c r="E29" i="4"/>
  <c r="AC472" i="2"/>
  <c r="AD472" i="2" s="1"/>
  <c r="AC429" i="2"/>
  <c r="AD429" i="2" s="1"/>
  <c r="AC109" i="2"/>
  <c r="AD109" i="2" s="1"/>
  <c r="AB219" i="2"/>
  <c r="E58" i="4"/>
  <c r="E73" i="4"/>
  <c r="F102" i="4"/>
  <c r="E27" i="4"/>
  <c r="AC155" i="2"/>
  <c r="AD155" i="2" s="1"/>
  <c r="AC407" i="2"/>
  <c r="AD407" i="2" s="1"/>
  <c r="AC235" i="2"/>
  <c r="AD235" i="2" s="1"/>
  <c r="E8" i="4"/>
  <c r="AC247" i="2"/>
  <c r="AD247" i="2" s="1"/>
  <c r="E95" i="4"/>
  <c r="F58" i="4"/>
  <c r="F4" i="4"/>
  <c r="E28" i="4"/>
  <c r="E50" i="4"/>
  <c r="AC244" i="2"/>
  <c r="AD244" i="2" s="1"/>
  <c r="E82" i="4"/>
  <c r="E63" i="4"/>
  <c r="AE639" i="2"/>
  <c r="E5" i="4"/>
  <c r="E10" i="4"/>
  <c r="F50" i="4"/>
  <c r="F70" i="4"/>
  <c r="F18" i="4"/>
  <c r="AC223" i="2"/>
  <c r="AD223" i="2" s="1"/>
  <c r="AB627" i="2"/>
  <c r="E47" i="4"/>
  <c r="E78" i="4"/>
  <c r="AC341" i="2"/>
  <c r="AD341" i="2" s="1"/>
  <c r="AJ637" i="2"/>
  <c r="AA637" i="2" s="1"/>
  <c r="AC198" i="2"/>
  <c r="AD198" i="2" s="1"/>
  <c r="AC95" i="2"/>
  <c r="AD95" i="2" s="1"/>
  <c r="F45" i="4"/>
  <c r="F44" i="4"/>
  <c r="E65" i="4"/>
  <c r="AC559" i="2"/>
  <c r="AD559" i="2" s="1"/>
  <c r="AC50" i="2"/>
  <c r="AD50" i="2" s="1"/>
  <c r="E33" i="4"/>
  <c r="E16" i="4"/>
  <c r="F68" i="4"/>
  <c r="F80" i="4"/>
  <c r="AC236" i="2"/>
  <c r="AD236" i="2" s="1"/>
  <c r="E52" i="4"/>
  <c r="E99" i="4"/>
  <c r="AC425" i="2"/>
  <c r="AD425" i="2" s="1"/>
  <c r="AC387" i="2"/>
  <c r="AD387" i="2" s="1"/>
  <c r="AI629" i="2"/>
  <c r="AP629" i="2" s="1"/>
  <c r="T650" i="2"/>
  <c r="AO650" i="2"/>
  <c r="I650" i="2"/>
  <c r="Z650" i="2"/>
  <c r="E42" i="4"/>
  <c r="AO649" i="2"/>
  <c r="Z649" i="2"/>
  <c r="I649" i="2"/>
  <c r="AC450" i="2"/>
  <c r="AD450" i="2" s="1"/>
  <c r="AB636" i="2"/>
  <c r="AF630" i="2"/>
  <c r="AH630" i="2" s="1"/>
  <c r="AJ630" i="2"/>
  <c r="AG630" i="2"/>
  <c r="AK630" i="2" s="1"/>
  <c r="AI630" i="2"/>
  <c r="AP630" i="2" s="1"/>
  <c r="AC226" i="2"/>
  <c r="AD226" i="2" s="1"/>
  <c r="AC553" i="2"/>
  <c r="AD553" i="2" s="1"/>
  <c r="F46" i="4"/>
  <c r="E2" i="4"/>
  <c r="F2" i="4"/>
  <c r="E39" i="4"/>
  <c r="E56" i="4"/>
  <c r="E30" i="4"/>
  <c r="F69" i="4"/>
  <c r="F43" i="4"/>
  <c r="F42" i="4"/>
  <c r="AC324" i="2"/>
  <c r="AD324" i="2" s="1"/>
  <c r="AB218" i="2"/>
  <c r="AC218" i="2"/>
  <c r="AD218" i="2" s="1"/>
  <c r="E14" i="4"/>
  <c r="AB620" i="2"/>
  <c r="F79" i="4"/>
  <c r="F24" i="4"/>
  <c r="AC207" i="2"/>
  <c r="AD207" i="2" s="1"/>
  <c r="AC98" i="2"/>
  <c r="AD98" i="2" s="1"/>
  <c r="E6" i="4"/>
  <c r="AC365" i="2"/>
  <c r="AD365" i="2" s="1"/>
  <c r="F84" i="4"/>
  <c r="F15" i="4"/>
  <c r="F40" i="4"/>
  <c r="E25" i="4"/>
  <c r="AB442" i="2"/>
  <c r="AC569" i="2"/>
  <c r="AD569" i="2" s="1"/>
  <c r="AC308" i="2"/>
  <c r="AD308" i="2" s="1"/>
  <c r="E7" i="4"/>
  <c r="E13" i="4"/>
  <c r="AC626" i="2"/>
  <c r="AD626" i="2" s="1"/>
  <c r="AC427" i="2"/>
  <c r="AD427" i="2" s="1"/>
  <c r="F31" i="4"/>
  <c r="F82" i="4"/>
  <c r="AC197" i="2"/>
  <c r="AD197" i="2" s="1"/>
  <c r="AC246" i="2"/>
  <c r="AD246" i="2" s="1"/>
  <c r="F16" i="4"/>
  <c r="E53" i="4"/>
  <c r="AB628" i="2"/>
  <c r="AB646" i="2"/>
  <c r="E69" i="4"/>
  <c r="E71" i="4"/>
  <c r="E20" i="4"/>
  <c r="F25" i="4"/>
  <c r="F91" i="4"/>
  <c r="E57" i="4"/>
  <c r="AC635" i="2"/>
  <c r="AD635" i="2" s="1"/>
  <c r="E100" i="4"/>
  <c r="E44" i="4"/>
  <c r="E62" i="4"/>
  <c r="F73" i="4"/>
  <c r="E59" i="4"/>
  <c r="AC579" i="2"/>
  <c r="AD579" i="2" s="1"/>
  <c r="E55" i="4"/>
  <c r="F86" i="4"/>
  <c r="F92" i="4"/>
  <c r="E61" i="4"/>
  <c r="F83" i="4"/>
  <c r="F21" i="4"/>
  <c r="AO640" i="2"/>
  <c r="I640" i="2"/>
  <c r="Z640" i="2"/>
  <c r="E46" i="4"/>
  <c r="AB544" i="2"/>
  <c r="AC544" i="2" s="1"/>
  <c r="AD544" i="2" s="1"/>
  <c r="AL618" i="2"/>
  <c r="AM618" i="2"/>
  <c r="E45" i="4"/>
  <c r="F100" i="4"/>
  <c r="E80" i="4"/>
  <c r="E64" i="4"/>
  <c r="F66" i="4"/>
  <c r="F67" i="4"/>
  <c r="AB552" i="2"/>
  <c r="AC552" i="2" s="1"/>
  <c r="AD552" i="2" s="1"/>
  <c r="E48" i="4"/>
  <c r="AC311" i="2"/>
  <c r="AD311" i="2" s="1"/>
  <c r="AG638" i="2"/>
  <c r="AF638" i="2"/>
  <c r="AH638" i="2" s="1"/>
  <c r="AJ638" i="2" s="1"/>
  <c r="E3" i="4"/>
  <c r="E19" i="4"/>
  <c r="E54" i="4"/>
  <c r="F23" i="4"/>
  <c r="AC357" i="2"/>
  <c r="AD357" i="2" s="1"/>
  <c r="AC204" i="2"/>
  <c r="AD204" i="2" s="1"/>
  <c r="AC345" i="2"/>
  <c r="AD345" i="2" s="1"/>
  <c r="AC10" i="2"/>
  <c r="AD10" i="2" s="1"/>
  <c r="AC351" i="2"/>
  <c r="AD351" i="2" s="1"/>
  <c r="AB394" i="2"/>
  <c r="AC259" i="2"/>
  <c r="AD259" i="2" s="1"/>
  <c r="F89" i="4"/>
  <c r="F94" i="4"/>
  <c r="AC326" i="2"/>
  <c r="AD326" i="2" s="1"/>
  <c r="AC413" i="2"/>
  <c r="AD413" i="2" s="1"/>
  <c r="E84" i="4"/>
  <c r="AC454" i="2"/>
  <c r="AD454" i="2" s="1"/>
  <c r="E101" i="4"/>
  <c r="E40" i="4"/>
  <c r="E35" i="4"/>
  <c r="F57" i="4"/>
  <c r="F81" i="4"/>
  <c r="E9" i="4"/>
  <c r="E24" i="4"/>
  <c r="E22" i="4"/>
  <c r="E68" i="4"/>
  <c r="E76" i="4"/>
  <c r="AL637" i="2"/>
  <c r="AM637" i="2"/>
  <c r="AG647" i="2"/>
  <c r="AF647" i="2"/>
  <c r="AH647" i="2" s="1"/>
  <c r="AJ647" i="2" s="1"/>
  <c r="AA647" i="2" s="1"/>
  <c r="E88" i="4"/>
  <c r="E70" i="4"/>
  <c r="E31" i="4"/>
  <c r="F20" i="4"/>
  <c r="AC576" i="2"/>
  <c r="AD576" i="2" s="1"/>
  <c r="E93" i="4"/>
  <c r="AC567" i="2"/>
  <c r="AD567" i="2" s="1"/>
  <c r="E81" i="4"/>
  <c r="F22" i="4"/>
  <c r="F93" i="4"/>
  <c r="AC565" i="2"/>
  <c r="AD565" i="2" s="1"/>
  <c r="AC234" i="2"/>
  <c r="AD234" i="2" s="1"/>
  <c r="AC543" i="2"/>
  <c r="AD543" i="2" s="1"/>
  <c r="AC104" i="2"/>
  <c r="AD104" i="2" s="1"/>
  <c r="AC568" i="2"/>
  <c r="AD568" i="2" s="1"/>
  <c r="E37" i="4"/>
  <c r="AL629" i="2"/>
  <c r="AM629" i="2"/>
  <c r="AA629" i="2"/>
  <c r="AE648" i="2"/>
  <c r="T631" i="2"/>
  <c r="T649" i="2"/>
  <c r="E34" i="4"/>
  <c r="E12" i="4"/>
  <c r="E97" i="4"/>
  <c r="E15" i="4"/>
  <c r="E67" i="4"/>
  <c r="AC420" i="2"/>
  <c r="AD420" i="2" s="1"/>
  <c r="AB618" i="2"/>
  <c r="F47" i="4"/>
  <c r="F55" i="4"/>
  <c r="E21" i="4"/>
  <c r="AC617" i="2"/>
  <c r="AD617" i="2" s="1"/>
  <c r="E92" i="4"/>
  <c r="E79" i="4"/>
  <c r="AC403" i="2"/>
  <c r="AD403" i="2" s="1"/>
  <c r="E85" i="4"/>
  <c r="AC172" i="2"/>
  <c r="AD172" i="2" s="1"/>
  <c r="F101" i="4"/>
  <c r="F54" i="4"/>
  <c r="AC260" i="2"/>
  <c r="AD260" i="2" s="1"/>
  <c r="AC108" i="2"/>
  <c r="AD108" i="2" s="1"/>
  <c r="AC215" i="2"/>
  <c r="AD215" i="2" s="1"/>
  <c r="AL620" i="2"/>
  <c r="AM620" i="2"/>
  <c r="F95" i="4"/>
  <c r="F76" i="4"/>
  <c r="F77" i="4"/>
  <c r="E77" i="4"/>
  <c r="E102" i="4"/>
  <c r="E51" i="4"/>
  <c r="E18" i="4"/>
  <c r="E38" i="4"/>
  <c r="E41" i="4"/>
  <c r="AC28" i="2"/>
  <c r="AD28" i="2" s="1"/>
  <c r="F49" i="4"/>
  <c r="F56" i="4"/>
  <c r="AC281" i="2"/>
  <c r="AD281" i="2" s="1"/>
  <c r="AC642" i="2"/>
  <c r="AD642" i="2" s="1"/>
  <c r="AC97" i="2"/>
  <c r="AD97" i="2" s="1"/>
  <c r="E75" i="4"/>
  <c r="AA619" i="2"/>
  <c r="E94" i="4"/>
  <c r="E89" i="4"/>
  <c r="E83" i="4"/>
  <c r="E11" i="4"/>
  <c r="AC102" i="2"/>
  <c r="AD102" i="2" s="1"/>
  <c r="AC92" i="2"/>
  <c r="AD92" i="2" s="1"/>
  <c r="AC237" i="2"/>
  <c r="AD237" i="2" s="1"/>
  <c r="AC438" i="2"/>
  <c r="AD438" i="2" s="1"/>
  <c r="F85" i="4"/>
  <c r="F19" i="4"/>
  <c r="AC4" i="2"/>
  <c r="AD4" i="2" s="1"/>
  <c r="E90" i="4"/>
  <c r="AC358" i="2"/>
  <c r="AD358" i="2" s="1"/>
  <c r="AC393" i="2"/>
  <c r="AD393" i="2" s="1"/>
  <c r="AK646" i="2"/>
  <c r="AI646" i="2"/>
  <c r="AP646" i="2" s="1"/>
  <c r="AC113" i="2"/>
  <c r="AD113" i="2" s="1"/>
  <c r="E4" i="4"/>
  <c r="F78" i="4"/>
  <c r="F63" i="4"/>
  <c r="E43" i="4"/>
  <c r="AC333" i="2"/>
  <c r="AD333" i="2" s="1"/>
  <c r="E49" i="4"/>
  <c r="F17" i="4"/>
  <c r="F88" i="4"/>
  <c r="F65" i="4"/>
  <c r="E36" i="4"/>
  <c r="E32" i="4"/>
  <c r="E87" i="4"/>
  <c r="E17" i="4"/>
  <c r="F26" i="4"/>
  <c r="F60" i="4"/>
  <c r="AE631" i="2"/>
  <c r="E23" i="4"/>
  <c r="F64" i="4"/>
  <c r="F90" i="4"/>
  <c r="E98" i="4"/>
  <c r="G477" i="1"/>
  <c r="F8" i="1"/>
  <c r="G80" i="1"/>
  <c r="G86" i="1"/>
  <c r="F627" i="1"/>
  <c r="F32" i="1"/>
  <c r="F623" i="1"/>
  <c r="B648" i="1"/>
  <c r="J638" i="1"/>
  <c r="K649" i="1"/>
  <c r="K648" i="1"/>
  <c r="G622" i="1"/>
  <c r="G220" i="1"/>
  <c r="F636" i="1"/>
  <c r="J649" i="1"/>
  <c r="D649" i="1"/>
  <c r="G217" i="1"/>
  <c r="G441" i="1"/>
  <c r="G645" i="1"/>
  <c r="L639" i="1"/>
  <c r="G543" i="1"/>
  <c r="G551" i="1"/>
  <c r="F646" i="1"/>
  <c r="J648" i="1"/>
  <c r="S649" i="2"/>
  <c r="F618" i="1"/>
  <c r="K630" i="1"/>
  <c r="B639" i="1"/>
  <c r="G237" i="1"/>
  <c r="R640" i="2"/>
  <c r="S640" i="2" s="1"/>
  <c r="G223" i="1"/>
  <c r="G25" i="1"/>
  <c r="G227" i="1"/>
  <c r="G218" i="1"/>
  <c r="G626" i="1"/>
  <c r="L649" i="1"/>
  <c r="L648" i="1"/>
  <c r="D648" i="1"/>
  <c r="G635" i="1"/>
  <c r="G619" i="1"/>
  <c r="G627" i="1"/>
  <c r="D639" i="1"/>
  <c r="G393" i="1"/>
  <c r="F628" i="1"/>
  <c r="J630" i="1"/>
  <c r="R650" i="2"/>
  <c r="S650" i="2" s="1"/>
  <c r="R649" i="2"/>
  <c r="G617" i="1"/>
  <c r="AB33" i="2" l="1"/>
  <c r="AC81" i="2"/>
  <c r="AD81" i="2" s="1"/>
  <c r="AK647" i="2"/>
  <c r="AI638" i="2"/>
  <c r="AP638" i="2" s="1"/>
  <c r="AK638" i="2"/>
  <c r="AB9" i="2"/>
  <c r="AC478" i="2"/>
  <c r="AD478" i="2" s="1"/>
  <c r="AB624" i="2"/>
  <c r="AM638" i="2"/>
  <c r="AL638" i="2"/>
  <c r="AC618" i="2"/>
  <c r="AD618" i="2" s="1"/>
  <c r="AB629" i="2"/>
  <c r="AI647" i="2"/>
  <c r="AP647" i="2" s="1"/>
  <c r="AC394" i="2"/>
  <c r="AD394" i="2" s="1"/>
  <c r="AA638" i="2"/>
  <c r="AE640" i="2"/>
  <c r="AC628" i="2"/>
  <c r="AD628" i="2" s="1"/>
  <c r="AC620" i="2"/>
  <c r="AD620" i="2" s="1"/>
  <c r="AA630" i="2"/>
  <c r="AC636" i="2"/>
  <c r="AD636" i="2" s="1"/>
  <c r="AE649" i="2"/>
  <c r="AC224" i="2"/>
  <c r="AD224" i="2" s="1"/>
  <c r="AC238" i="2"/>
  <c r="AD238" i="2" s="1"/>
  <c r="T640" i="2"/>
  <c r="AG631" i="2"/>
  <c r="AF631" i="2"/>
  <c r="AH631" i="2" s="1"/>
  <c r="AJ631" i="2" s="1"/>
  <c r="AK631" i="2"/>
  <c r="AI631" i="2"/>
  <c r="AP631" i="2" s="1"/>
  <c r="AM646" i="2"/>
  <c r="AL646" i="2"/>
  <c r="AB619" i="2"/>
  <c r="AC619" i="2" s="1"/>
  <c r="AD619" i="2" s="1"/>
  <c r="AG648" i="2"/>
  <c r="AF648" i="2"/>
  <c r="AH648" i="2" s="1"/>
  <c r="AJ648" i="2" s="1"/>
  <c r="AA648" i="2" s="1"/>
  <c r="AM647" i="2"/>
  <c r="AL647" i="2"/>
  <c r="AB647" i="2"/>
  <c r="AC646" i="2"/>
  <c r="AD646" i="2" s="1"/>
  <c r="AC442" i="2"/>
  <c r="AD442" i="2" s="1"/>
  <c r="AM630" i="2"/>
  <c r="AL630" i="2"/>
  <c r="AE650" i="2"/>
  <c r="AB637" i="2"/>
  <c r="AC627" i="2"/>
  <c r="AD627" i="2" s="1"/>
  <c r="AG639" i="2"/>
  <c r="AF639" i="2"/>
  <c r="AH639" i="2" s="1"/>
  <c r="AI639" i="2" s="1"/>
  <c r="AP639" i="2" s="1"/>
  <c r="AC219" i="2"/>
  <c r="AD219" i="2" s="1"/>
  <c r="AC228" i="2"/>
  <c r="AD228" i="2" s="1"/>
  <c r="G32" i="1"/>
  <c r="G8" i="1"/>
  <c r="G623" i="1"/>
  <c r="K639" i="1"/>
  <c r="F637" i="1"/>
  <c r="F629" i="1"/>
  <c r="G618" i="1"/>
  <c r="F647" i="1"/>
  <c r="G628" i="1"/>
  <c r="J639" i="1"/>
  <c r="G646" i="1"/>
  <c r="G636" i="1"/>
  <c r="AK639" i="2" l="1"/>
  <c r="AC9" i="2"/>
  <c r="AD9" i="2" s="1"/>
  <c r="AC33" i="2"/>
  <c r="AD33" i="2" s="1"/>
  <c r="AK648" i="2"/>
  <c r="AC624" i="2"/>
  <c r="AD624" i="2" s="1"/>
  <c r="AG650" i="2"/>
  <c r="AF650" i="2"/>
  <c r="AH650" i="2" s="1"/>
  <c r="AJ650" i="2" s="1"/>
  <c r="AA650" i="2" s="1"/>
  <c r="AL648" i="2"/>
  <c r="AM648" i="2"/>
  <c r="AJ639" i="2"/>
  <c r="AA639" i="2" s="1"/>
  <c r="AC637" i="2"/>
  <c r="AD637" i="2" s="1"/>
  <c r="AC647" i="2"/>
  <c r="AD647" i="2" s="1"/>
  <c r="AI648" i="2"/>
  <c r="AP648" i="2" s="1"/>
  <c r="AA631" i="2"/>
  <c r="AG640" i="2"/>
  <c r="AF640" i="2"/>
  <c r="AH640" i="2" s="1"/>
  <c r="AI640" i="2" s="1"/>
  <c r="AP640" i="2" s="1"/>
  <c r="AC629" i="2"/>
  <c r="AD629" i="2" s="1"/>
  <c r="AL639" i="2"/>
  <c r="AM639" i="2"/>
  <c r="AB648" i="2"/>
  <c r="AL631" i="2"/>
  <c r="AM631" i="2"/>
  <c r="AG649" i="2"/>
  <c r="AK649" i="2" s="1"/>
  <c r="AF649" i="2"/>
  <c r="AH649" i="2" s="1"/>
  <c r="AJ649" i="2"/>
  <c r="AA649" i="2" s="1"/>
  <c r="AI649" i="2"/>
  <c r="AP649" i="2" s="1"/>
  <c r="AB630" i="2"/>
  <c r="AB638" i="2"/>
  <c r="F638" i="1"/>
  <c r="F630" i="1"/>
  <c r="G647" i="1"/>
  <c r="G629" i="1"/>
  <c r="F649" i="1"/>
  <c r="F648" i="1"/>
  <c r="G637" i="1"/>
  <c r="AJ640" i="2" l="1"/>
  <c r="AA640" i="2" s="1"/>
  <c r="AB640" i="2" s="1"/>
  <c r="AK640" i="2"/>
  <c r="AI650" i="2"/>
  <c r="AP650" i="2" s="1"/>
  <c r="AM649" i="2"/>
  <c r="AL649" i="2"/>
  <c r="AL640" i="2"/>
  <c r="AM640" i="2"/>
  <c r="AC638" i="2"/>
  <c r="AD638" i="2" s="1"/>
  <c r="AB649" i="2"/>
  <c r="AC649" i="2" s="1"/>
  <c r="AD649" i="2" s="1"/>
  <c r="AB650" i="2"/>
  <c r="AC630" i="2"/>
  <c r="AD630" i="2" s="1"/>
  <c r="AC648" i="2"/>
  <c r="AD648" i="2" s="1"/>
  <c r="AB631" i="2"/>
  <c r="AB639" i="2"/>
  <c r="AK650" i="2"/>
  <c r="F639" i="1"/>
  <c r="G649" i="1"/>
  <c r="G638" i="1"/>
  <c r="G648" i="1"/>
  <c r="G639" i="1"/>
  <c r="G630" i="1"/>
  <c r="AL650" i="2" l="1"/>
  <c r="AM650" i="2"/>
  <c r="AC631" i="2"/>
  <c r="AD631" i="2" s="1"/>
  <c r="AC640" i="2"/>
  <c r="AD640" i="2" s="1"/>
  <c r="AC639" i="2"/>
  <c r="AD639" i="2" s="1"/>
  <c r="AC650" i="2"/>
  <c r="AD650" i="2" s="1"/>
</calcChain>
</file>

<file path=xl/sharedStrings.xml><?xml version="1.0" encoding="utf-8"?>
<sst xmlns="http://schemas.openxmlformats.org/spreadsheetml/2006/main" count="1257" uniqueCount="261">
  <si>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</si>
  <si>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</si>
  <si>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</si>
  <si>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</si>
  <si>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</si>
  <si>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</si>
  <si>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</si>
  <si>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</si>
  <si>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</si>
  <si>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</si>
  <si>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</si>
  <si>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</si>
  <si>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</si>
  <si>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</si>
  <si>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</si>
  <si>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</si>
  <si>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</si>
  <si>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</si>
  <si>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</si>
  <si>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</si>
  <si>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</si>
  <si>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</si>
  <si>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</si>
  <si>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</si>
  <si>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</si>
  <si>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</si>
  <si>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</si>
  <si>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</si>
  <si>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</si>
  <si>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</si>
  <si>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</si>
  <si>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</si>
  <si>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</si>
  <si>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</si>
  <si>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</si>
  <si>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</si>
  <si>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</si>
  <si>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</si>
  <si>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</si>
  <si>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</si>
  <si>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</si>
  <si>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</si>
  <si>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</si>
  <si>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</si>
  <si>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</si>
  <si>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</si>
  <si>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</si>
  <si>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</si>
  <si>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</si>
  <si>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</si>
  <si>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</si>
  <si>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</si>
  <si>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</si>
  <si>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</si>
  <si>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</si>
  <si>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</si>
  <si>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</si>
  <si>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</si>
  <si>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</si>
  <si>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</si>
  <si>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</si>
  <si>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</si>
  <si>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</si>
  <si>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</si>
  <si>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</si>
  <si>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</si>
  <si>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</si>
  <si>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</si>
  <si>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</si>
  <si>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</si>
  <si>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</si>
  <si>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</si>
  <si>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</si>
  <si>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</si>
  <si>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</si>
  <si>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</si>
  <si>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</si>
  <si>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</si>
  <si>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</si>
  <si>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</si>
  <si>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</si>
  <si>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</si>
  <si>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</si>
  <si>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</si>
  <si>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</si>
  <si>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</si>
  <si>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</si>
  <si>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</si>
  <si>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</si>
  <si>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</si>
  <si>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</si>
  <si>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</si>
  <si>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</si>
  <si>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</si>
  <si>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</si>
  <si>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</si>
  <si>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</si>
  <si>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</si>
  <si>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</si>
  <si>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</si>
  <si>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</si>
  <si>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</si>
  <si>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</si>
  <si>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</si>
  <si>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</si>
  <si>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</si>
  <si>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</si>
  <si>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</si>
  <si>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</si>
  <si>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</si>
  <si>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</si>
  <si>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</si>
  <si>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</si>
  <si>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</si>
  <si>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</si>
  <si>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</si>
  <si>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</si>
  <si>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</si>
  <si>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</si>
  <si>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</si>
  <si>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</si>
  <si>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</si>
  <si>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</si>
  <si>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</si>
  <si>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</si>
  <si>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</si>
  <si>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KEN_3011_040-2</t>
  </si>
  <si>
    <t>KEN_3011_060-1</t>
  </si>
  <si>
    <t>KEN_3011_001-3</t>
  </si>
  <si>
    <t>COM_0112_201-1</t>
  </si>
  <si>
    <t>ALP_0212_009-2</t>
  </si>
  <si>
    <t>GLO_0212_ 33-1</t>
  </si>
  <si>
    <t>COM_0212_205-1</t>
  </si>
  <si>
    <t>KEN_0312_085-1</t>
  </si>
  <si>
    <t>KEN_0312_010-7</t>
  </si>
  <si>
    <t>KAW_0512_-1</t>
  </si>
  <si>
    <t>KEN_0512_215-8</t>
  </si>
  <si>
    <t>KEN_0512_193-6</t>
  </si>
  <si>
    <t>KEN_0512_155-7</t>
  </si>
  <si>
    <t>HON_0612_525-2</t>
  </si>
  <si>
    <t>PAR_0612_-4</t>
  </si>
  <si>
    <t>GRA_0512_025-2</t>
  </si>
  <si>
    <t>PMJ_0512_463-1</t>
  </si>
  <si>
    <t>PMJ_0512_457-6</t>
  </si>
  <si>
    <t>DBS_0512_822-1</t>
  </si>
  <si>
    <t>BIN_0512_190-1</t>
  </si>
  <si>
    <t>SBS_0512_4B1-10</t>
  </si>
  <si>
    <t>KEN_0712_399-8</t>
  </si>
  <si>
    <t>KEN_0712_406-6</t>
  </si>
  <si>
    <t>KEN_0712_326-4</t>
  </si>
  <si>
    <t>KEN_0712_385-1</t>
  </si>
  <si>
    <t>ATA_0712_393-5</t>
  </si>
  <si>
    <t>ATA_0712_392-9</t>
  </si>
  <si>
    <t>SBS_0712_1B1-1</t>
  </si>
  <si>
    <t>BIN_0712_234-1</t>
  </si>
  <si>
    <t>DBS_0712_722-16</t>
  </si>
  <si>
    <t>DBS_0712_622-12</t>
  </si>
  <si>
    <t>DBS_0712_522-16</t>
  </si>
  <si>
    <t>GLO_0812_ 36-1</t>
  </si>
  <si>
    <t>ETJ_0812_422-1</t>
  </si>
  <si>
    <t>GLO_0912_ 02-2</t>
  </si>
  <si>
    <t>ATA_1012_463-7</t>
  </si>
  <si>
    <t>ATA_1012_494-1</t>
  </si>
  <si>
    <t>KEN_1012_541-3</t>
  </si>
  <si>
    <t>BIN_1012_242-1</t>
  </si>
  <si>
    <t>ETJ_1212_322-1</t>
  </si>
  <si>
    <t>ATA_1212_795-3</t>
  </si>
  <si>
    <t>ATA_1212_857-11</t>
  </si>
  <si>
    <t>ATA_1212_794-11</t>
  </si>
  <si>
    <t>LAY_1212_043-1</t>
  </si>
  <si>
    <t>KEN_1212_891-5</t>
  </si>
  <si>
    <t>KEN_1212_--1</t>
  </si>
  <si>
    <t>BIN_1212_154-1</t>
  </si>
  <si>
    <t>SIN_1212_H53-1</t>
  </si>
  <si>
    <t>BIN_1212_128-2</t>
  </si>
  <si>
    <t>YUS_1212_026-3</t>
  </si>
  <si>
    <t>DR-_1212_-2</t>
  </si>
  <si>
    <t>DR-_1212_-1</t>
  </si>
  <si>
    <t>DR-_1412_042-4</t>
  </si>
  <si>
    <t>HAN_1512_190-1</t>
  </si>
  <si>
    <t>HAN_1512_189-1</t>
  </si>
  <si>
    <t>GLO_1512_ 10-1</t>
  </si>
  <si>
    <t>Column1</t>
  </si>
  <si>
    <t>YUS_0712_008-3</t>
  </si>
  <si>
    <t>NAMA</t>
  </si>
  <si>
    <t>HEN_0512_-2</t>
  </si>
  <si>
    <t>BIN_1512_230-1</t>
  </si>
  <si>
    <t>SBS_1512_8B1-1</t>
  </si>
  <si>
    <t>SBS_1512_TTP-4</t>
  </si>
  <si>
    <t>GRA_1512_114-1</t>
  </si>
  <si>
    <t>PPW_1512_ 22-1</t>
  </si>
  <si>
    <t>ALP_1512_ 07-1</t>
  </si>
  <si>
    <t>CAH_1512_036-1</t>
  </si>
  <si>
    <t>GUN_1512_789-1</t>
  </si>
  <si>
    <t>DBS_1512_122-16</t>
  </si>
  <si>
    <t>DBS_1512_ 22-3</t>
  </si>
  <si>
    <t>KEN_1512_986-6</t>
  </si>
  <si>
    <t>ATA_1512_942-10</t>
  </si>
  <si>
    <t>ATA_1512_941-11</t>
  </si>
  <si>
    <t>ATA_1512_940-11</t>
  </si>
  <si>
    <t>HAN_1612_215-1</t>
  </si>
  <si>
    <t>ANT_1712_-2</t>
  </si>
  <si>
    <t>TFS_1712_057-12</t>
  </si>
  <si>
    <t>BIN_1912_404-2</t>
  </si>
  <si>
    <t>ATA_1912_076-6</t>
  </si>
  <si>
    <t>ATA_1912_104-7</t>
  </si>
  <si>
    <t>KEN_1912_077-10</t>
  </si>
  <si>
    <t>KEN_1912_256-5</t>
  </si>
  <si>
    <t>KEN_1912_174-7</t>
  </si>
  <si>
    <t>KEN_1912_186-8</t>
  </si>
  <si>
    <t>SBS_2012_9B1-1</t>
  </si>
  <si>
    <t>YUS_2012_852-2</t>
  </si>
  <si>
    <t>ATA_2012_204-11</t>
  </si>
  <si>
    <t>ATA_2012_205-7</t>
  </si>
  <si>
    <t>ATA_2012_206-3</t>
  </si>
  <si>
    <t>ATA_2012_313-7</t>
  </si>
  <si>
    <t>KEN_2012_349-5</t>
  </si>
  <si>
    <t>KEN_2012_-1</t>
  </si>
  <si>
    <t>DR-STATIONERY</t>
  </si>
  <si>
    <t>PAR_2112_-4</t>
  </si>
  <si>
    <t>ETJ_2112_522-1</t>
  </si>
  <si>
    <t>BIN_2212_483-1</t>
  </si>
  <si>
    <t>LES_2212_618-7</t>
  </si>
  <si>
    <t>DBS_2212_822-11</t>
  </si>
  <si>
    <t>DBS_2212_722-15</t>
  </si>
  <si>
    <t>SBS_2212_9B1-1</t>
  </si>
  <si>
    <t>SBS_2212_0B1-3</t>
  </si>
  <si>
    <t>SBS_2212_TTP-4</t>
  </si>
  <si>
    <t>SBS_2212_022-7</t>
  </si>
  <si>
    <t>ATA_2212_435-8</t>
  </si>
  <si>
    <t>ATA_2212_504-5</t>
  </si>
  <si>
    <t>KAL_2212_659-1</t>
  </si>
  <si>
    <t>ATA_2212_312-1</t>
  </si>
  <si>
    <t>KEN_2212_558-2</t>
  </si>
  <si>
    <t>KEN_2212_444-10</t>
  </si>
  <si>
    <t>KEN_2312_748-2</t>
  </si>
  <si>
    <t>KEN_2312_724-9</t>
  </si>
  <si>
    <t>ATA_2312_583-3</t>
  </si>
  <si>
    <t>GRA_2312_ 19-1</t>
  </si>
  <si>
    <t>PMJ_2312_539-1</t>
  </si>
  <si>
    <t>BIN_2312_343-2</t>
  </si>
  <si>
    <t>BIN_2312_340-2</t>
  </si>
  <si>
    <t>ATA_2612_712-2</t>
  </si>
  <si>
    <t>ATA_2612_732-1</t>
  </si>
  <si>
    <t>KUN_2912_323-2</t>
  </si>
  <si>
    <t>KUN_2912_322-1</t>
  </si>
  <si>
    <t>KUN_2912_-1</t>
  </si>
  <si>
    <t>HENDA SUKSES ABADI</t>
  </si>
  <si>
    <t>HONG SIAN</t>
  </si>
  <si>
    <t>HOMG SIAN</t>
  </si>
  <si>
    <t>Column2</t>
  </si>
  <si>
    <t>ATA_0301_756-1</t>
  </si>
  <si>
    <t>KEN_0301_167-5</t>
  </si>
  <si>
    <t>KEN_0301_087-3</t>
  </si>
  <si>
    <t>KEN_0301_870-6</t>
  </si>
  <si>
    <t>KEN_0301_853-8</t>
  </si>
  <si>
    <t>KEN_0301_982-1</t>
  </si>
  <si>
    <t>GUN_0401_894-7</t>
  </si>
  <si>
    <t>GUN_0401_896-1</t>
  </si>
  <si>
    <t>ATA_0501_865-4</t>
  </si>
  <si>
    <t>ATA_0501_866-8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</si>
</sst>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2%20DES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12%20DES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29.426858564817" createdVersion="5" refreshedVersion="5" minRefreshableVersion="3" recordCount="1060">
  <cacheSource type="worksheet">
    <worksheetSource name="B_MSK" r:id="rId2"/>
  </cacheSource>
  <cacheFields count="42">
    <cacheField name="N_ID" numFmtId="0">
      <sharedItems containsBlank="1"/>
    </cacheField>
    <cacheField name="ID NOTA" numFmtId="0">
      <sharedItems containsMixedTypes="1" containsNumber="1" containsInteger="1" minValue="1" maxValue="119"/>
    </cacheField>
    <cacheField name="&gt;" numFmtId="0">
      <sharedItems/>
    </cacheField>
    <cacheField name="QB" numFmtId="0">
      <sharedItems containsMixedTypes="1" containsNumber="1" containsInteger="1" minValue="1" maxValue="16"/>
    </cacheField>
    <cacheField name="//" numFmtId="0">
      <sharedItems containsMixedTypes="1" containsNumber="1" containsInteger="1" minValue="3" maxValue="612"/>
    </cacheField>
    <cacheField name="TANGGAL DATANG" numFmtId="14">
      <sharedItems containsDate="1" containsMixedTypes="1" minDate="2022-11-30T00:00:00" maxDate="2022-12-30T00:00:00"/>
    </cacheField>
    <cacheField name="NAMA BARANG" numFmtId="0">
      <sharedItems/>
    </cacheField>
    <cacheField name="SUPPLIER" numFmtId="0">
      <sharedItems count="33">
        <s v="KENKO SINAR INDONESIA"/>
        <s v=""/>
        <s v="COMBI"/>
        <s v="ALPINDO"/>
        <s v="GLORY"/>
        <s v="KAWAN SETIA (FELIX)"/>
        <s v="HONG SIAN"/>
        <s v="PARAMA"/>
        <s v="GRAFINDO"/>
        <s v="PMJP"/>
        <s v="DB STATIONERY"/>
        <s v="BINTANG SAUDARA"/>
        <s v="HENDA SUKSES ABADI"/>
        <s v="SBS"/>
        <s v="ATALI MAKMUR"/>
        <s v="YUSHINCA"/>
        <s v="ETJ"/>
        <s v="LAYS"/>
        <s v="BINTANG JAYA"/>
        <s v="SINAR JAYAKARTA"/>
        <s v="DR-STATIONERY"/>
        <s v="HANSA"/>
        <s v="PPW"/>
        <s v="CAHAYA GEMILANG"/>
        <s v="GUNINDO"/>
        <s v="ANTON"/>
        <s v="TFS"/>
        <s v="LESTARI STATIONERY"/>
        <s v="KALINDO SUKSES"/>
        <s v="KUNCI MATAHARI"/>
        <e v="#REF!" u="1"/>
        <s v="MSI" u="1"/>
        <s v="YISHINCA" u="1"/>
      </sharedItems>
    </cacheField>
    <cacheField name="QTY/ CTN" numFmtId="0">
      <sharedItems/>
    </cacheField>
    <cacheField name="C" numFmtId="0">
      <sharedItems containsMixedTypes="1" containsNumber="1" containsInteger="1" minValue="1" maxValue="40"/>
    </cacheField>
    <cacheField name="JMLH BRG" numFmtId="0">
      <sharedItems containsMixedTypes="1" containsNumber="1" containsInteger="1" minValue="3" maxValue="18000"/>
    </cacheField>
    <cacheField name="SAT" numFmtId="0">
      <sharedItems/>
    </cacheField>
    <cacheField name=" HARGA SATUAN " numFmtId="43">
      <sharedItems containsMixedTypes="1" containsNumber="1" minValue="0" maxValue="507600"/>
    </cacheField>
    <cacheField name="HARGA CTN" numFmtId="43">
      <sharedItems containsMixedTypes="1" containsNumber="1" minValue="50" maxValue="11285370"/>
    </cacheField>
    <cacheField name="DISC 1 (%)" numFmtId="10">
      <sharedItems containsMixedTypes="1" containsNumber="1" minValue="0.03" maxValue="0.2"/>
    </cacheField>
    <cacheField name="DISC 2 (%)" numFmtId="10">
      <sharedItems containsMixedTypes="1" containsNumber="1" minValue="0.04" maxValue="0.12"/>
    </cacheField>
    <cacheField name=" JUMLAH " numFmtId="43">
      <sharedItems containsMixedTypes="1" containsNumber="1" minValue="0" maxValue="71820000"/>
    </cacheField>
    <cacheField name="DISC TOTAL" numFmtId="43">
      <sharedItems containsMixedTypes="1" containsNumber="1" minValue="0" maxValue="16130190"/>
    </cacheField>
    <cacheField name=" TOTAL INVOICE " numFmtId="43">
      <sharedItems containsMixedTypes="1" containsNumber="1" minValue="0" maxValue="62100500"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7" maxValue="2115" count="705">
        <n v="1055"/>
        <n v="1260"/>
        <s v=""/>
        <n v="1958"/>
        <n v="1103"/>
        <n v="1082"/>
        <n v="580"/>
        <n v="1520"/>
        <n v="1524"/>
        <n v="326"/>
        <n v="584"/>
        <n v="1959"/>
        <n v="1960"/>
        <n v="1961"/>
        <n v="1962"/>
        <n v="1194"/>
        <n v="1085"/>
        <n v="1159"/>
        <n v="1310"/>
        <n v="1115"/>
        <n v="1116"/>
        <n v="1101"/>
        <n v="1139"/>
        <n v="1137"/>
        <n v="1071"/>
        <n v="1076"/>
        <n v="1077"/>
        <n v="1163"/>
        <n v="1165"/>
        <n v="1114"/>
        <n v="1096"/>
        <n v="1025"/>
        <n v="1021"/>
        <n v="1104"/>
        <n v="1105"/>
        <n v="1106"/>
        <n v="1128"/>
        <n v="1070"/>
        <n v="1073"/>
        <n v="1078"/>
        <n v="1565"/>
        <n v="577"/>
        <n v="1515"/>
        <n v="1516"/>
        <n v="1517"/>
        <n v="1518"/>
        <n v="374"/>
        <n v="1992"/>
        <n v="434"/>
        <n v="1779"/>
        <n v="1528"/>
        <n v="1880"/>
        <n v="736"/>
        <n v="449"/>
        <n v="1879"/>
        <n v="1863"/>
        <n v="1587"/>
        <n v="1589"/>
        <n v="1590"/>
        <n v="1596"/>
        <n v="1597"/>
        <n v="1598"/>
        <n v="1600"/>
        <n v="1601"/>
        <n v="1603"/>
        <n v="1599"/>
        <n v="1203"/>
        <n v="1204"/>
        <n v="1005"/>
        <n v="1014"/>
        <n v="1235"/>
        <n v="1240"/>
        <n v="1125"/>
        <n v="1118"/>
        <n v="1037"/>
        <n v="1040"/>
        <n v="1004"/>
        <n v="996"/>
        <n v="1044"/>
        <n v="1500"/>
        <n v="1501"/>
        <n v="1502"/>
        <n v="1497"/>
        <n v="76"/>
        <n v="900"/>
        <n v="1928"/>
        <n v="654"/>
        <n v="541"/>
        <n v="938"/>
        <n v="939"/>
        <n v="940"/>
        <n v="941"/>
        <n v="942"/>
        <n v="1988"/>
        <n v="453"/>
        <n v="455"/>
        <n v="454"/>
        <n v="772"/>
        <n v="774"/>
        <n v="784"/>
        <n v="788"/>
        <n v="792"/>
        <n v="794"/>
        <n v="800"/>
        <n v="812"/>
        <n v="786"/>
        <n v="781"/>
        <n v="777"/>
        <n v="757"/>
        <n v="803"/>
        <n v="805"/>
        <n v="797"/>
        <n v="807"/>
        <n v="829"/>
        <n v="885"/>
        <n v="884"/>
        <n v="883"/>
        <n v="828"/>
        <n v="882"/>
        <n v="881"/>
        <n v="880"/>
        <n v="879"/>
        <n v="875"/>
        <n v="1456"/>
        <n v="962"/>
        <n v="840"/>
        <n v="841"/>
        <n v="888"/>
        <n v="824"/>
        <n v="825"/>
        <n v="838"/>
        <n v="837"/>
        <n v="836"/>
        <n v="835"/>
        <n v="834"/>
        <n v="833"/>
        <n v="887"/>
        <n v="831"/>
        <n v="830"/>
        <n v="886"/>
        <n v="37"/>
        <n v="634"/>
        <n v="39"/>
        <n v="1684"/>
        <n v="320"/>
        <n v="511"/>
        <n v="1927"/>
        <n v="2002"/>
        <n v="540"/>
        <n v="1087"/>
        <n v="1034"/>
        <n v="1695"/>
        <n v="1472"/>
        <n v="477"/>
        <n v="479"/>
        <n v="549"/>
        <n v="309"/>
        <n v="310"/>
        <n v="314"/>
        <n v="315"/>
        <n v="316"/>
        <n v="317"/>
        <n v="318"/>
        <n v="319"/>
        <n v="311"/>
        <n v="312"/>
        <n v="313"/>
        <n v="498"/>
        <n v="497"/>
        <n v="1297"/>
        <n v="1296"/>
        <n v="652"/>
        <n v="661"/>
        <n v="655"/>
        <n v="656"/>
        <n v="512"/>
        <n v="305"/>
        <n v="1888"/>
        <n v="960"/>
        <n v="994"/>
        <n v="1059"/>
        <n v="1083"/>
        <n v="1033"/>
        <n v="563"/>
        <n v="370"/>
        <n v="459"/>
        <n v="456"/>
        <n v="555"/>
        <n v="547"/>
        <n v="919"/>
        <n v="920"/>
        <n v="918"/>
        <n v="921"/>
        <n v="1379"/>
        <n v="1323"/>
        <n v="332"/>
        <n v="538"/>
        <n v="280"/>
        <n v="1550"/>
        <n v="1551"/>
        <n v="1384"/>
        <n v="329"/>
        <n v="1526"/>
        <n v="1547"/>
        <n v="912"/>
        <n v="768"/>
        <n v="761"/>
        <n v="766"/>
        <n v="957"/>
        <n v="954"/>
        <n v="699"/>
        <n v="1246"/>
        <n v="1010"/>
        <n v="1255"/>
        <n v="1300"/>
        <n v="1301"/>
        <n v="897"/>
        <n v="196"/>
        <n v="198"/>
        <n v="199"/>
        <n v="201"/>
        <n v="1750"/>
        <n v="1884"/>
        <n v="1883"/>
        <n v="1885"/>
        <n v="1887"/>
        <n v="546"/>
        <n v="1688"/>
        <n v="1679"/>
        <n v="1682"/>
        <n v="482"/>
        <n v="1798"/>
        <n v="1797"/>
        <n v="1831"/>
        <n v="1833"/>
        <n v="1986"/>
        <n v="1987"/>
        <n v="1558"/>
        <n v="1491"/>
        <n v="1648"/>
        <n v="1651"/>
        <n v="1652"/>
        <n v="1712"/>
        <n v="1649"/>
        <n v="1650"/>
        <n v="1349"/>
        <n v="2003"/>
        <n v="151"/>
        <n v="1800"/>
        <n v="513"/>
        <n v="503"/>
        <n v="1563"/>
        <n v="1564"/>
        <n v="204"/>
        <n v="1222"/>
        <n v="1223"/>
        <n v="1224"/>
        <n v="1068"/>
        <n v="1145"/>
        <n v="1138"/>
        <n v="1001"/>
        <n v="1015"/>
        <n v="1016"/>
        <n v="1020"/>
        <n v="1084"/>
        <n v="1060"/>
        <n v="1057"/>
        <n v="1207"/>
        <n v="1572"/>
        <n v="451"/>
        <n v="452"/>
        <n v="146"/>
        <n v="155"/>
        <n v="139"/>
        <n v="493"/>
        <n v="495"/>
        <n v="494"/>
        <n v="1889"/>
        <n v="1892"/>
        <n v="1676"/>
        <n v="1677"/>
        <n v="433"/>
        <n v="1922"/>
        <n v="1069"/>
        <n v="1238"/>
        <n v="1967"/>
        <n v="1965"/>
        <n v="1966"/>
        <n v="1816"/>
        <n v="1267"/>
        <n v="50"/>
        <n v="52"/>
        <n v="54"/>
        <n v="56"/>
        <n v="58"/>
        <n v="55"/>
        <n v="51"/>
        <n v="842"/>
        <n v="839"/>
        <n v="832"/>
        <n v="352"/>
        <n v="358"/>
        <n v="359"/>
        <n v="1585"/>
        <n v="1579"/>
        <n v="1571"/>
        <n v="1615"/>
        <n v="1614"/>
        <n v="1893"/>
        <n v="896"/>
        <n v="653"/>
        <n v="1681"/>
        <n v="1304"/>
        <n v="514"/>
        <n v="515"/>
        <n v="516"/>
        <n v="517"/>
        <n v="421"/>
        <n v="1142"/>
        <n v="1253"/>
        <n v="1257"/>
        <n v="1045"/>
        <n v="1261"/>
        <n v="1232"/>
        <n v="1198"/>
        <n v="1262"/>
        <n v="1080"/>
        <n v="1425"/>
        <n v="1429"/>
        <n v="1430"/>
        <n v="458"/>
        <n v="2112"/>
        <n v="2113"/>
        <n v="2114"/>
        <n v="2115"/>
        <n v="1897" u="1"/>
        <n v="1637" u="1"/>
        <n v="1507" u="1"/>
        <n v="1052" u="1"/>
        <n v="908" u="1"/>
        <n v="778" u="1"/>
        <n v="648" u="1"/>
        <n v="1899" u="1"/>
        <n v="450" u="1"/>
        <n v="1574" u="1"/>
        <n v="1509" u="1"/>
        <n v="1184" u="1"/>
        <n v="909" u="1"/>
        <n v="779" u="1"/>
        <n v="649" u="1"/>
        <n v="1836" u="1"/>
        <n v="1576" u="1"/>
        <n v="1446" u="1"/>
        <n v="910" u="1"/>
        <n v="845" u="1"/>
        <n v="780" u="1"/>
        <n v="1968" u="1"/>
        <n v="1578" u="1"/>
        <n v="321" u="1"/>
        <n v="1123" u="1"/>
        <n v="1058" u="1"/>
        <n v="911" u="1"/>
        <n v="1190" u="1"/>
        <n v="782" u="1"/>
        <n v="1452" u="1"/>
        <n v="1127" u="1"/>
        <n v="1062" u="1"/>
        <n v="2093" u="1"/>
        <n v="1584" u="1"/>
        <n v="1454" u="1"/>
        <n v="1129" u="1"/>
        <n v="1064" u="1"/>
        <n v="849" u="1"/>
        <n v="1911" u="1"/>
        <n v="1586" u="1"/>
        <n v="1066" u="1"/>
        <n v="850" u="1"/>
        <n v="785" u="1"/>
        <n v="1783" u="1"/>
        <n v="1588" u="1"/>
        <n v="981" u="1"/>
        <n v="851" u="1"/>
        <n v="2045" u="1"/>
        <n v="1785" u="1"/>
        <n v="1135" u="1"/>
        <n v="982" u="1"/>
        <n v="852" u="1"/>
        <n v="787" u="1"/>
        <n v="527" u="1"/>
        <n v="1852" u="1"/>
        <n v="1202" u="1"/>
        <n v="1072" u="1"/>
        <n v="853" u="1"/>
        <n v="528" u="1"/>
        <n v="1984" u="1"/>
        <n v="1659" u="1"/>
        <n v="1334" u="1"/>
        <n v="1074" u="1"/>
        <n v="984" u="1"/>
        <n v="854" u="1"/>
        <n v="789" u="1"/>
        <n v="488" u="1"/>
        <n v="1661" u="1"/>
        <n v="1336" u="1"/>
        <n v="985" u="1"/>
        <n v="855" u="1"/>
        <n v="790" u="1"/>
        <n v="1923" u="1"/>
        <n v="856" u="1"/>
        <n v="489" u="1"/>
        <n v="987" u="1"/>
        <n v="857" u="1"/>
        <n v="1862" u="1"/>
        <n v="457" u="1"/>
        <n v="1667" u="1"/>
        <n v="1537" u="1"/>
        <n v="327" u="1"/>
        <n v="1212" u="1"/>
        <n v="858" u="1"/>
        <n v="793" u="1"/>
        <n v="533" u="1"/>
        <n v="490" u="1"/>
        <n v="1864" u="1"/>
        <n v="1669" u="1"/>
        <n v="1474" u="1"/>
        <n v="1279" u="1"/>
        <n v="1214" u="1"/>
        <n v="1149" u="1"/>
        <n v="729" u="1"/>
        <n v="534" u="1"/>
        <n v="1931" u="1"/>
        <n v="1476" u="1"/>
        <n v="1151" u="1"/>
        <n v="795" u="1"/>
        <n v="665" u="1"/>
        <n v="491" u="1"/>
        <n v="1933" u="1"/>
        <n v="1868" u="1"/>
        <n v="1673" u="1"/>
        <n v="1478" u="1"/>
        <n v="1153" u="1"/>
        <n v="1088" u="1"/>
        <n v="991" u="1"/>
        <n v="796" u="1"/>
        <n v="536" u="1"/>
        <n v="1480" u="1"/>
        <n v="1285" u="1"/>
        <n v="1155" u="1"/>
        <n v="1090" u="1"/>
        <n v="992" u="1"/>
        <n v="927" u="1"/>
        <n v="492" u="1"/>
        <n v="1872" u="1"/>
        <n v="1092" u="1"/>
        <n v="1027" u="1"/>
        <n v="993" u="1"/>
        <n v="928" u="1"/>
        <n v="798" u="1"/>
        <n v="1549" u="1"/>
        <n v="1289" u="1"/>
        <n v="1094" u="1"/>
        <n v="929" u="1"/>
        <n v="799" u="1"/>
        <n v="539" u="1"/>
        <n v="2094" u="1"/>
        <n v="1486" u="1"/>
        <n v="1421" u="1"/>
        <n v="1031" u="1"/>
        <n v="995" u="1"/>
        <n v="930" u="1"/>
        <n v="865" u="1"/>
        <n v="1943" u="1"/>
        <n v="1488" u="1"/>
        <n v="1228" u="1"/>
        <n v="931" u="1"/>
        <n v="866" u="1"/>
        <n v="1945" u="1"/>
        <n v="1815" u="1"/>
        <n v="1360" u="1"/>
        <n v="1230" u="1"/>
        <n v="1100" u="1"/>
        <n v="1035" u="1"/>
        <n v="932" u="1"/>
        <n v="542" u="1"/>
        <n v="1817" u="1"/>
        <n v="1167" u="1"/>
        <n v="1102" u="1"/>
        <n v="933" u="1"/>
        <n v="1624" u="1"/>
        <n v="1494" u="1"/>
        <n v="999" u="1"/>
        <n v="869" u="1"/>
        <n v="804" u="1"/>
        <n v="739" u="1"/>
        <n v="1496" u="1"/>
        <n v="333" u="1"/>
        <n v="1236" u="1"/>
        <n v="1041" u="1"/>
        <n v="870" u="1"/>
        <n v="431" u="1"/>
        <n v="1108" u="1"/>
        <n v="1043" u="1"/>
        <n v="871" u="1"/>
        <n v="806" u="1"/>
        <n v="1305" u="1"/>
        <n v="1002" u="1"/>
        <n v="872" u="1"/>
        <n v="1957" u="1"/>
        <n v="432" u="1"/>
        <n v="1697" u="1"/>
        <n v="1567" u="1"/>
        <n v="1047" u="1"/>
        <n v="873" u="1"/>
        <n v="548" u="1"/>
        <n v="1894" u="1"/>
        <n v="1764" u="1"/>
        <n v="1634" u="1"/>
        <n v="1504" u="1"/>
        <n v="1244" u="1"/>
        <n v="874" u="1"/>
        <n v="2026" u="1"/>
        <n v="1896" u="1"/>
        <n v="1636" u="1"/>
        <n v="1506" u="1"/>
        <n v="368" u="1"/>
        <n v="1311" u="1"/>
        <n v="1051" u="1"/>
        <n v="810" u="1"/>
        <n v="1443" u="1"/>
        <n v="1006" u="1"/>
        <n v="876" u="1"/>
        <n v="811" u="1"/>
        <n v="746" u="1"/>
        <n v="1900" u="1"/>
        <n v="1575" u="1"/>
        <n v="369" u="1"/>
        <n v="1250" u="1"/>
        <n v="1007" u="1"/>
        <n v="877" u="1"/>
        <n v="1577" u="1"/>
        <n v="1512" u="1"/>
        <n v="1008" u="1"/>
        <n v="878" u="1"/>
        <n v="500" u="1"/>
        <n v="1969" u="1"/>
        <n v="1189" u="1"/>
        <n v="1009" u="1"/>
        <n v="749" u="1"/>
        <n v="619" u="1"/>
        <n v="1971" u="1"/>
        <n v="1906" u="1"/>
        <n v="1581" u="1"/>
        <n v="1451" u="1"/>
        <n v="1061" u="1"/>
        <n v="945" u="1"/>
        <n v="750" u="1"/>
        <n v="1973" u="1"/>
        <n v="1583" u="1"/>
        <n v="1258" u="1"/>
        <n v="306" u="1"/>
        <n v="1193" u="1"/>
        <n v="1063" u="1"/>
        <n v="1011" u="1"/>
        <n v="816" u="1"/>
        <n v="556" u="1"/>
        <n v="469" u="1"/>
        <n v="1455" u="1"/>
        <n v="1065" u="1"/>
        <n v="1012" u="1"/>
        <n v="817" u="1"/>
        <n v="502" u="1"/>
        <n v="1912" u="1"/>
        <n v="1847" u="1"/>
        <n v="1782" u="1"/>
        <n v="372" u="1"/>
        <n v="1197" u="1"/>
        <n v="1067" u="1"/>
        <n v="948" u="1"/>
        <n v="818" u="1"/>
        <n v="2044" u="1"/>
        <n v="1459" u="1"/>
        <n v="754" u="1"/>
        <n v="2046" u="1"/>
        <n v="373" u="1"/>
        <n v="950" u="1"/>
        <n v="820" u="1"/>
        <n v="1983" u="1"/>
        <n v="471" u="1"/>
        <n v="1853" u="1"/>
        <n v="951" u="1"/>
        <n v="821" u="1"/>
        <n v="756" u="1"/>
        <n v="1075" u="1"/>
        <n v="822" u="1"/>
        <n v="692" u="1"/>
        <n v="627" u="1"/>
        <n v="1662" u="1"/>
        <n v="953" u="1"/>
        <n v="823" u="1"/>
        <n v="1924" u="1"/>
        <n v="1664" u="1"/>
        <n v="1079" u="1"/>
        <n v="759" u="1"/>
        <n v="1861" u="1"/>
        <n v="1536" u="1"/>
        <n v="890" u="1"/>
        <n v="565" u="1"/>
        <n v="1538" u="1"/>
        <n v="1213" u="1"/>
        <n v="891" u="1"/>
        <n v="826" u="1"/>
        <n v="1930" u="1"/>
        <n v="474" u="1"/>
        <n v="1735" u="1"/>
        <n v="1670" u="1"/>
        <n v="1280" u="1"/>
        <n v="827" u="1"/>
        <n v="1932" u="1"/>
        <n v="1867" u="1"/>
        <n v="1542" u="1"/>
        <n v="763" u="1"/>
        <n v="1934" u="1"/>
        <n v="475" u="1"/>
        <n v="1869" u="1"/>
        <n v="1544" u="1"/>
        <n v="1479" u="1"/>
        <n v="1219" u="1"/>
        <n v="1089" u="1"/>
        <n v="1024" u="1"/>
        <n v="764" u="1"/>
        <n v="569" u="1"/>
        <n v="508" u="1"/>
        <n v="1871" u="1"/>
        <n v="1481" u="1"/>
        <n v="1286" u="1"/>
        <n v="1091" u="1"/>
        <n v="765" u="1"/>
        <n v="570" u="1"/>
        <n v="476" u="1"/>
        <n v="1873" u="1"/>
        <n v="1483" u="1"/>
        <n v="1158" u="1"/>
        <n v="1093" u="1"/>
        <n v="1028" u="1"/>
        <n v="961" u="1"/>
        <n v="2092" u="1"/>
        <n v="509" u="1"/>
        <n v="1680" u="1"/>
        <n v="1290" u="1"/>
        <n v="1225" u="1"/>
        <n v="1095" u="1"/>
        <n v="767" u="1"/>
        <n v="637" u="1"/>
        <n v="1942" u="1"/>
        <n v="1877" u="1"/>
        <n v="1487" u="1"/>
        <n v="1292" u="1"/>
        <n v="1097" u="1"/>
        <n v="963" u="1"/>
        <n v="573" u="1"/>
        <n v="510" u="1"/>
        <n v="1944" u="1"/>
        <n v="445" u="1"/>
        <n v="769" u="1"/>
        <n v="639" u="1"/>
        <n v="1946" u="1"/>
        <n v="1036" u="1"/>
        <n v="770" u="1"/>
        <n v="640" u="1"/>
        <n v="446" u="1"/>
        <n v="1753" u="1"/>
        <n v="1428" u="1"/>
        <n v="1298" u="1"/>
        <n v="1168" u="1"/>
        <n v="1038" u="1"/>
        <n v="641" u="1"/>
        <n v="1495" u="1"/>
        <n v="447" u="1"/>
        <n v="1367" u="1"/>
        <n v="1042" u="1"/>
        <n v="903" u="1"/>
        <n v="773" u="1"/>
        <n v="1824" u="1"/>
        <n v="1499" u="1"/>
        <n v="448" u="1"/>
        <n v="1436" u="1"/>
        <n v="1111" u="1"/>
        <n v="1046" u="1"/>
        <n v="645" u="1"/>
        <n v="1633" u="1"/>
        <n v="1568" u="1"/>
        <n v="1503" u="1"/>
        <n v="1048" u="1"/>
        <n v="971" u="1"/>
        <n v="776" u="1"/>
        <n v="646" u="1"/>
        <n v="1895" u="1"/>
        <n v="1635" u="1"/>
        <n v="1505" u="1"/>
        <n v="1245" u="1"/>
        <n v="1180" u="1"/>
        <n v="1050" u="1"/>
        <n v="972" u="1"/>
        <n v="907" u="1"/>
        <n v="647" u="1"/>
      </sharedItems>
    </cacheField>
    <cacheField name="&gt;DB" numFmtId="0">
      <sharedItems/>
    </cacheField>
    <cacheField name="HARGA_1" numFmtId="41">
      <sharedItems containsMixedTypes="1" containsNumber="1" minValue="0" maxValue="1080000"/>
    </cacheField>
    <cacheField name="/ STN_1" numFmtId="0">
      <sharedItems/>
    </cacheField>
    <cacheField name="HARG_2" numFmtId="41">
      <sharedItems containsMixedTypes="1" containsNumber="1" minValue="8.3333333333333329E-2" maxValue="654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11-30T00:00:00" maxDate="2022-12-30T00:00:00"/>
    </cacheField>
    <cacheField name="JENIS" numFmtId="0">
      <sharedItems containsMixedTypes="1" containsNumber="1" containsInteger="1" minValue="0" maxValue="0"/>
    </cacheField>
    <cacheField name="Column1" numFmtId="0">
      <sharedItems containsMixedTypes="1" containsNumber="1" containsInteger="1" minValue="3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0">
  <r>
    <s v="KEN_3011_040-2"/>
    <n v="1"/>
    <s v="&gt;"/>
    <n v="2"/>
    <n v="3"/>
    <d v="2022-11-30T00:00:00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3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4"/>
    <s v=""/>
    <s v="Clip trigonal Kenko no.3"/>
    <x v="0"/>
    <s v="50 PAK (10 BOX)"/>
    <n v="1"/>
    <s v=""/>
    <s v=""/>
    <n v="0"/>
    <n v="800000"/>
    <n v="0.17"/>
    <s v=""/>
    <n v="664000"/>
    <n v="3459160.0000000005"/>
    <n v="13429680"/>
    <s v=""/>
    <s v="KENKO TRIGONAL CLIP NO.3"/>
    <s v="kenkotrigonalclipno3"/>
    <s v="ada"/>
    <s v="$D$3:$D$4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1-30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60-1"/>
    <n v="2"/>
    <s v="&gt;"/>
    <n v="1"/>
    <n v="6"/>
    <s v=""/>
    <s v="O pastel Titi 12W TI-P-12 S"/>
    <x v="0"/>
    <s v="12 LSN"/>
    <n v="3"/>
    <s v=""/>
    <s v=""/>
    <n v="0"/>
    <n v="2088000"/>
    <n v="0.17"/>
    <s v=""/>
    <n v="5199120"/>
    <n v="1064880"/>
    <n v="4134240"/>
    <s v=""/>
    <s v="TITI 12 COLOR OIL PASTEL TI-P-12S"/>
    <s v="titi12coloroilpasteltip12s"/>
    <s v="ada"/>
    <s v="$D$3:$D$6"/>
    <x v="3"/>
    <s v="&gt;"/>
    <n v="174000"/>
    <s v="/ LSN"/>
    <n v="14500"/>
    <s v="/ PCS"/>
    <s v="12 LSN_"/>
    <n v="7"/>
    <n v="7"/>
    <s v="12 LSN"/>
    <s v="12"/>
    <s v="LSN"/>
    <s v=""/>
    <s v=""/>
    <s v=""/>
    <d v="2022-11-3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01-3"/>
    <n v="3"/>
    <s v="&gt;"/>
    <n v="3"/>
    <n v="8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9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9"/>
    <x v="4"/>
    <s v="&gt;"/>
    <n v="468000"/>
    <s v="/ GRS"/>
    <n v="39000"/>
    <s v="/ LSN"/>
    <s v="12 GRS_"/>
    <n v="7"/>
    <n v="7"/>
    <s v="12 GRS"/>
    <s v="12"/>
    <s v="GRS"/>
    <s v=""/>
    <s v=""/>
    <s v=""/>
    <d v="2022-11-30T00:00:00"/>
    <s v="pen"/>
    <n v="12"/>
  </r>
  <r>
    <s v=""/>
    <s v=""/>
    <s v="&gt;"/>
    <s v=""/>
    <n v="10"/>
    <s v=""/>
    <s v="Cutter Kenko A-300"/>
    <x v="0"/>
    <s v="30 LSN"/>
    <n v="2"/>
    <s v=""/>
    <s v=""/>
    <n v="0"/>
    <n v="1710000"/>
    <n v="0.17"/>
    <s v=""/>
    <n v="2838600"/>
    <n v="7016580"/>
    <n v="27240840"/>
    <s v=""/>
    <s v="KENKO CUTTER A-300 (9MM BLADE)"/>
    <s v="kenkocuttera3009mmblade"/>
    <s v="ada"/>
    <s v="$D$3:$D$10"/>
    <x v="5"/>
    <s v="&gt;"/>
    <n v="57000"/>
    <s v="/ LSN"/>
    <n v="4750"/>
    <s v="/ PCS"/>
    <s v="30 LSN_"/>
    <n v="7"/>
    <n v="7"/>
    <s v="30 LSN"/>
    <s v="30"/>
    <s v="LSN"/>
    <s v=""/>
    <s v=""/>
    <s v=""/>
    <d v="2022-11-30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COM_0112_201-1"/>
    <n v="4"/>
    <s v="&gt;"/>
    <n v="1"/>
    <n v="12"/>
    <d v="2022-12-01T00:00:00"/>
    <s v="Doc Rest Brilliant"/>
    <x v="2"/>
    <s v="8 LSN"/>
    <n v="1"/>
    <n v="8"/>
    <s v="LSN"/>
    <n v="213000"/>
    <n v="1704000"/>
    <s v=""/>
    <s v=""/>
    <n v="1704000"/>
    <n v="0"/>
    <n v="1704000"/>
    <s v=""/>
    <s v="DOC RIT BRILLIANT"/>
    <s v="docritbrilliant"/>
    <s v="ada"/>
    <s v="$D$3:$D$12"/>
    <x v="6"/>
    <s v="&gt;"/>
    <n v="213000"/>
    <s v="/ LSN"/>
    <n v="17750"/>
    <s v="/ PCS"/>
    <s v="8 LSN_"/>
    <n v="6"/>
    <n v="6"/>
    <s v="8 LSN"/>
    <s v="8"/>
    <s v="LSN"/>
    <s v=""/>
    <s v=""/>
    <s v=""/>
    <d v="2022-12-01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ALP_0212_009-2"/>
    <n v="5"/>
    <s v="&gt;"/>
    <n v="2"/>
    <n v="14"/>
    <d v="2022-12-02T00:00:00"/>
    <s v="Paper Bag Batik Besar Tali Putih"/>
    <x v="3"/>
    <s v="50 LSN"/>
    <n v="5"/>
    <n v="250"/>
    <s v="LSN"/>
    <n v="26500"/>
    <n v="1325000"/>
    <s v=""/>
    <s v=""/>
    <n v="6625000"/>
    <s v=""/>
    <s v=""/>
    <s v=""/>
    <s v="P BAG BATIK B TALI PUTIH"/>
    <s v="pbagbatikbtaliputih"/>
    <s v="ada"/>
    <s v="$D$3:$D$14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02T00:00:00"/>
    <s v="ras"/>
    <n v="50"/>
  </r>
  <r>
    <s v=""/>
    <s v=""/>
    <s v="&gt;"/>
    <s v=""/>
    <n v="15"/>
    <s v=""/>
    <s v="Paper bag batik tanggung tali putih"/>
    <x v="3"/>
    <s v="50 LSN"/>
    <n v="5"/>
    <n v="250"/>
    <s v="LSN"/>
    <n v="22500"/>
    <n v="1125000"/>
    <s v=""/>
    <s v=""/>
    <n v="5625000"/>
    <n v="0"/>
    <n v="12250000"/>
    <s v=""/>
    <s v="P BAG BATIK TG TALI PUTIH"/>
    <s v="pbagbatiktgtaliputih"/>
    <s v="ada"/>
    <s v="$D$3:$D$15"/>
    <x v="8"/>
    <s v="&gt;"/>
    <n v="22500"/>
    <s v="/ LSN"/>
    <n v="1875"/>
    <s v="/ PCS"/>
    <s v="50 LSN_"/>
    <n v="7"/>
    <n v="7"/>
    <s v="50 LSN"/>
    <s v="50"/>
    <s v="LSN"/>
    <s v=""/>
    <s v=""/>
    <s v=""/>
    <d v="2022-12-02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GLO_0212_ 33-1"/>
    <n v="6"/>
    <s v="&gt;"/>
    <n v="1"/>
    <n v="17"/>
    <s v=""/>
    <s v="Garisan BT 15cm Batik"/>
    <x v="4"/>
    <s v="7 LSN"/>
    <s v=""/>
    <n v="7"/>
    <s v="LSN"/>
    <n v="161000"/>
    <n v="1127000"/>
    <s v=""/>
    <s v=""/>
    <n v="1127000"/>
    <n v="0"/>
    <n v="1127000"/>
    <s v=""/>
    <s v="BT 15 BATIK"/>
    <s v="bt15batik"/>
    <s v="ada"/>
    <s v="$D$3:$D$17"/>
    <x v="9"/>
    <s v="&gt;"/>
    <n v="161000"/>
    <s v="/ LSN"/>
    <n v="13416.666666666666"/>
    <s v="/ PCS"/>
    <s v="7 LSN_"/>
    <n v="6"/>
    <n v="6"/>
    <s v="7 LSN"/>
    <s v="7"/>
    <s v="LSN"/>
    <s v=""/>
    <s v=""/>
    <s v=""/>
    <d v="2022-12-02T00:00:00"/>
    <s v="garisan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COM_0212_205-1"/>
    <n v="7"/>
    <s v="&gt;"/>
    <n v="1"/>
    <n v="19"/>
    <s v=""/>
    <s v="Doc rest Infinity Hitam"/>
    <x v="2"/>
    <s v="8 LSN"/>
    <n v="2"/>
    <n v="16"/>
    <s v="LSN"/>
    <n v="180000"/>
    <n v="1440000"/>
    <s v=""/>
    <s v=""/>
    <n v="2880000"/>
    <n v="0"/>
    <n v="2880000"/>
    <s v=""/>
    <s v="DOC RIT INFINITY HITAM"/>
    <s v="docritinfinityhitam"/>
    <s v="ada"/>
    <s v="$D$3:$D$19"/>
    <x v="10"/>
    <s v="&gt;"/>
    <n v="180000"/>
    <s v="/ LSN"/>
    <n v="15000"/>
    <s v="/ PCS"/>
    <s v="8 LSN_"/>
    <n v="6"/>
    <n v="6"/>
    <s v="8 LSN"/>
    <s v="8"/>
    <s v="LSN"/>
    <s v=""/>
    <s v=""/>
    <s v=""/>
    <d v="2022-12-02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KEN_0312_085-1"/>
    <n v="8"/>
    <s v="&gt;"/>
    <n v="1"/>
    <n v="21"/>
    <d v="2022-12-03T00:00:00"/>
    <s v="Crayon putar Titi 12W TI-CP-12T"/>
    <x v="0"/>
    <s v="12 LSN"/>
    <n v="2"/>
    <s v=""/>
    <s v=""/>
    <n v="0"/>
    <n v="3888000"/>
    <n v="0.17"/>
    <s v=""/>
    <n v="6454080"/>
    <n v="1321920"/>
    <n v="5132160"/>
    <s v=""/>
    <s v="TITI 12 COLOR TWIST CRAYON TI-CP-12 T"/>
    <s v="titi12colortwistcrayonticp12t"/>
    <s v="ada"/>
    <s v="$D$3:$D$21"/>
    <x v="11"/>
    <s v="&gt;"/>
    <n v="324000"/>
    <s v="/ LSN"/>
    <n v="27000"/>
    <s v="/ PCS"/>
    <s v="12 LSN_"/>
    <n v="7"/>
    <n v="7"/>
    <s v="12 LSN"/>
    <s v="12"/>
    <s v="LSN"/>
    <s v=""/>
    <s v=""/>
    <s v=""/>
    <d v="2022-12-03T00:00:00"/>
    <s v="crayon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EN_0312_010-7"/>
    <n v="9"/>
    <s v="&gt;"/>
    <n v="7"/>
    <n v="23"/>
    <s v=""/>
    <s v="O pastel Titi 18W TI-P-18 S"/>
    <x v="0"/>
    <s v="6 LSN"/>
    <n v="1"/>
    <s v=""/>
    <s v=""/>
    <n v="0"/>
    <n v="1944000"/>
    <n v="0.17"/>
    <s v=""/>
    <n v="1613520"/>
    <s v=""/>
    <s v=""/>
    <s v=""/>
    <s v="TITI 18 COLOR OIL PASTEL TI-P-18S"/>
    <s v="titi18coloroilpasteltip18s"/>
    <s v="ada"/>
    <s v="$D$3:$D$23"/>
    <x v="12"/>
    <s v="&gt;"/>
    <n v="324000"/>
    <s v="/ LSN"/>
    <n v="27000"/>
    <s v="/ PCS"/>
    <s v="6 LSN_"/>
    <n v="6"/>
    <n v="6"/>
    <s v="6 LSN"/>
    <s v="6"/>
    <s v="LSN"/>
    <s v=""/>
    <s v=""/>
    <s v=""/>
    <d v="2022-12-03T00:00:00"/>
    <s v="cr/op"/>
    <n v="6"/>
  </r>
  <r>
    <s v=""/>
    <s v=""/>
    <s v="&gt;"/>
    <s v=""/>
    <n v="24"/>
    <s v=""/>
    <s v="O pastel Titi 24W TI-P-24 S"/>
    <x v="0"/>
    <s v="8 BOX (6 SET)"/>
    <n v="1"/>
    <s v=""/>
    <s v=""/>
    <n v="0"/>
    <n v="1632000"/>
    <n v="0.17"/>
    <s v=""/>
    <n v="1354560"/>
    <s v=""/>
    <s v=""/>
    <s v=""/>
    <s v="TITI 24 COLOR OIL PASTEL TI-P-24S"/>
    <s v="titi24coloroilpasteltip24s"/>
    <s v="ada"/>
    <s v="$D$3:$D$24"/>
    <x v="13"/>
    <s v="&gt;"/>
    <n v="204000"/>
    <s v="/ BOX "/>
    <n v="34000"/>
    <s v="/ SET"/>
    <s v="8 BOX_6 SET_"/>
    <n v="6"/>
    <n v="12"/>
    <s v="8 BOX "/>
    <s v="8"/>
    <s v="BOX "/>
    <s v="6 SET"/>
    <s v="6 "/>
    <s v="SET"/>
    <d v="2022-12-03T00:00:00"/>
    <s v="cr/op"/>
    <n v="8"/>
  </r>
  <r>
    <s v=""/>
    <s v=""/>
    <s v="&gt;"/>
    <s v=""/>
    <n v="25"/>
    <s v=""/>
    <s v="O pastel Titi 36W TI-P-36 S"/>
    <x v="0"/>
    <s v="6 BOX (6 SET)"/>
    <n v="1"/>
    <s v=""/>
    <s v=""/>
    <n v="0"/>
    <n v="1710000"/>
    <n v="0.17"/>
    <s v=""/>
    <n v="1419300"/>
    <s v=""/>
    <s v=""/>
    <s v=""/>
    <s v="TITI 36 COLOR OIL PASTEL TI-P-36S"/>
    <s v="titi36coloroilpasteltip36s"/>
    <s v="ada"/>
    <s v="$D$3:$D$25"/>
    <x v="14"/>
    <s v="&gt;"/>
    <n v="285000"/>
    <s v="/ BOX "/>
    <n v="47500"/>
    <s v="/ SET"/>
    <s v="6 BOX_6 SET_"/>
    <n v="6"/>
    <n v="12"/>
    <s v="6 BOX "/>
    <s v="6"/>
    <s v="BOX "/>
    <s v="6 SET"/>
    <s v="6 "/>
    <s v="SET"/>
    <d v="2022-12-03T00:00:00"/>
    <s v="cr/op"/>
    <n v="6"/>
  </r>
  <r>
    <s v=""/>
    <s v=""/>
    <s v="&gt;"/>
    <s v=""/>
    <n v="26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26"/>
    <x v="15"/>
    <s v="&gt;"/>
    <n v="62400"/>
    <s v="/ LSN"/>
    <n v="5200"/>
    <s v="/ PCS"/>
    <s v="24 LSN_"/>
    <n v="7"/>
    <n v="7"/>
    <s v="24 LSN"/>
    <s v="24"/>
    <s v="LSN"/>
    <s v=""/>
    <s v=""/>
    <s v=""/>
    <d v="2022-12-03T00:00:00"/>
    <s v="pcase"/>
    <n v="24"/>
  </r>
  <r>
    <s v=""/>
    <s v=""/>
    <s v="&gt;"/>
    <s v=""/>
    <n v="27"/>
    <s v=""/>
    <s v="Cutter Kenko K-200"/>
    <x v="0"/>
    <s v="30 LSN"/>
    <n v="1"/>
    <s v=""/>
    <s v=""/>
    <n v="0"/>
    <n v="1566000"/>
    <n v="0.17"/>
    <s v=""/>
    <n v="1299780"/>
    <s v=""/>
    <s v=""/>
    <s v=""/>
    <s v="KENKO CUTTER K-200 (9MM BLADE)"/>
    <s v="kenkocutterk2009mmblade"/>
    <s v="ada"/>
    <s v="$D$3:$D$27"/>
    <x v="16"/>
    <s v="&gt;"/>
    <n v="52200"/>
    <s v="/ LSN"/>
    <n v="4350"/>
    <s v="/ PCS"/>
    <s v="30 LSN_"/>
    <n v="7"/>
    <n v="7"/>
    <s v="30 LSN"/>
    <s v="30"/>
    <s v="LSN"/>
    <s v=""/>
    <s v=""/>
    <s v=""/>
    <d v="2022-12-03T00:00:00"/>
    <s v="cutter"/>
    <n v="30"/>
  </r>
  <r>
    <s v=""/>
    <s v=""/>
    <s v="&gt;"/>
    <s v=""/>
    <n v="28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28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03T00:00:00"/>
    <s v="clip"/>
    <n v="20"/>
  </r>
  <r>
    <s v=""/>
    <s v=""/>
    <s v="&gt;"/>
    <s v=""/>
    <n v="29"/>
    <s v=""/>
    <s v="Tipe-ex Kenko KE-01"/>
    <x v="0"/>
    <s v="36 LSN"/>
    <n v="10"/>
    <s v=""/>
    <s v=""/>
    <n v="0"/>
    <n v="1954800"/>
    <n v="0.17"/>
    <s v=""/>
    <n v="16224840"/>
    <n v="5034992"/>
    <n v="19547616"/>
    <s v=""/>
    <s v="KENKO CORRECTION FLUID KE-01"/>
    <s v="kenkocorrectionfluidke01"/>
    <s v="ada"/>
    <s v="$D$3:$D$29"/>
    <x v="0"/>
    <s v="&gt;"/>
    <n v="54300"/>
    <s v="/ LSN"/>
    <n v="4525"/>
    <s v="/ PCS"/>
    <s v="36 LSN_"/>
    <n v="7"/>
    <n v="7"/>
    <s v="36 LSN"/>
    <s v="36"/>
    <s v="LSN"/>
    <s v=""/>
    <s v=""/>
    <s v=""/>
    <d v="2022-12-03T00:00:00"/>
    <s v="tipex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AW_0512_-1"/>
    <n v="10"/>
    <s v="&gt;"/>
    <n v="1"/>
    <n v="31"/>
    <d v="2022-12-05T00:00:00"/>
    <s v="LCD Tab Writing 8.5&quot;"/>
    <x v="5"/>
    <s v="100 PCS"/>
    <n v="3"/>
    <n v="300"/>
    <s v="PCS"/>
    <n v="19500"/>
    <n v="1950000"/>
    <s v=""/>
    <s v=""/>
    <n v="5850000"/>
    <n v="0"/>
    <n v="5850000"/>
    <s v="---"/>
    <s v="LCD TAB WRITING 8.5&quot;"/>
    <s v="lcdtabwriting85"/>
    <s v="ada"/>
    <s v="$D$3:$D$31"/>
    <x v="18"/>
    <s v="&gt;"/>
    <n v="19500"/>
    <s v="/ PCS"/>
    <s v=""/>
    <s v=""/>
    <s v="100 PCS_"/>
    <n v="8"/>
    <n v="8"/>
    <s v="100 PCS"/>
    <s v="100"/>
    <s v="PCS"/>
    <s v=""/>
    <s v=""/>
    <s v=""/>
    <d v="2022-12-05T00:00:00"/>
    <s v="dll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215-8"/>
    <n v="11"/>
    <s v="&gt;"/>
    <n v="8"/>
    <n v="33"/>
    <s v=""/>
    <s v="Gel pen Kenko K-1 BIRU"/>
    <x v="0"/>
    <s v="12 GRS"/>
    <n v="1"/>
    <s v=""/>
    <s v=""/>
    <n v="0"/>
    <n v="5702400"/>
    <n v="0.17"/>
    <s v=""/>
    <n v="4732992"/>
    <s v=""/>
    <s v=""/>
    <s v=""/>
    <s v="KENKO GEL PEN K-1 BLUE"/>
    <s v="kenkogelpenk1blue"/>
    <s v="ada"/>
    <s v="$D$3:$D$33"/>
    <x v="1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4"/>
    <s v=""/>
    <s v="Gel pen Kenko K-1 ST Hitam"/>
    <x v="0"/>
    <s v="12 GRS"/>
    <n v="1"/>
    <s v=""/>
    <s v=""/>
    <n v="0"/>
    <n v="5702400"/>
    <n v="0.17"/>
    <s v=""/>
    <n v="4732992"/>
    <s v=""/>
    <s v=""/>
    <s v=""/>
    <s v="KENKO GEL PEN K-1 ST BLACK"/>
    <s v="kenkogelpenk1stblack"/>
    <s v="ada"/>
    <s v="$D$3:$D$34"/>
    <x v="20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5"/>
    <s v=""/>
    <s v="Gelpen Highlighter Kenko GP-20 HL"/>
    <x v="0"/>
    <s v="12 GRS"/>
    <n v="1"/>
    <s v=""/>
    <s v=""/>
    <n v="0"/>
    <n v="5875200"/>
    <n v="0.17"/>
    <s v=""/>
    <n v="4876416"/>
    <s v=""/>
    <s v=""/>
    <s v=""/>
    <s v="KENKO GEL PEN HIGHLIGHTER GP-20 HL"/>
    <s v="kenkogelpenhighlightergp20hl"/>
    <s v="ada"/>
    <s v="$D$3:$D$35"/>
    <x v="21"/>
    <s v="&gt;"/>
    <n v="489600"/>
    <s v="/ GRS"/>
    <n v="408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6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(SMALL)"/>
    <s v="kenkogluestick8grsmall"/>
    <s v="ada"/>
    <s v="$D$3:$D$36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05T00:00:00"/>
    <s v="lem"/>
    <n v="36"/>
  </r>
  <r>
    <s v=""/>
    <s v=""/>
    <s v="&gt;"/>
    <s v=""/>
    <n v="37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37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05T00:00:00"/>
    <s v="lem"/>
    <n v="36"/>
  </r>
  <r>
    <s v=""/>
    <s v=""/>
    <s v="&gt;"/>
    <s v=""/>
    <n v="38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N (8M X 5MM)"/>
    <s v="kenkocorrectiontapect634n8mx5mm"/>
    <s v="ada"/>
    <s v="$D$3:$D$38"/>
    <x v="24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39"/>
    <s v=""/>
    <s v="Tipe-ex kertas Kenko CT-902"/>
    <x v="0"/>
    <s v="48 LSN"/>
    <n v="1"/>
    <s v=""/>
    <s v=""/>
    <n v="0"/>
    <n v="2880000"/>
    <n v="0.17"/>
    <s v=""/>
    <n v="2390400"/>
    <s v=""/>
    <s v=""/>
    <s v=""/>
    <s v="KENKO CORRECTION TAPE CT-902 (12M X 5MM)"/>
    <s v="kenkocorrectiontapect90212mx5mm"/>
    <s v="ada"/>
    <s v="$D$3:$D$39"/>
    <x v="25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40"/>
    <s v=""/>
    <s v="Tipe-ex kertas Kenko CT-902 P"/>
    <x v="0"/>
    <s v="48 LSN"/>
    <n v="1"/>
    <s v=""/>
    <s v=""/>
    <n v="0"/>
    <n v="2880000"/>
    <n v="0.17"/>
    <s v=""/>
    <n v="2390400"/>
    <n v="6009840.0000000009"/>
    <n v="23332320"/>
    <s v=""/>
    <s v="KENKO CORRECTION TAPE CT-902P (12M X 5MM)"/>
    <s v="kenkocorrectiontapect902p12mx5mm"/>
    <s v="ada"/>
    <s v="$D$3:$D$40"/>
    <x v="26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93-6"/>
    <n v="12"/>
    <s v="&gt;"/>
    <n v="6"/>
    <n v="42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2"/>
    <x v="27"/>
    <s v="&gt;"/>
    <n v="8350"/>
    <s v="/ PCS"/>
    <s v=""/>
    <s v=""/>
    <s v="96 PCS_"/>
    <n v="7"/>
    <n v="7"/>
    <s v="96 PCS"/>
    <s v="96"/>
    <s v="PCS"/>
    <s v=""/>
    <s v=""/>
    <s v=""/>
    <d v="2022-12-05T00:00:00"/>
    <s v="ll"/>
    <n v="96"/>
  </r>
  <r>
    <s v=""/>
    <s v=""/>
    <s v="&gt;"/>
    <s v=""/>
    <n v="43"/>
    <s v=""/>
    <s v="L Leaf Kenko B5-LL 100-2670"/>
    <x v="0"/>
    <s v="80 PCS"/>
    <n v="1"/>
    <s v=""/>
    <s v=""/>
    <n v="0"/>
    <n v="1040000"/>
    <n v="0.17"/>
    <s v=""/>
    <n v="863200"/>
    <s v=""/>
    <s v=""/>
    <s v=""/>
    <s v="KENKO LOOSE LEAF B5-LL 100-2670"/>
    <s v="kenkolooseleafb5ll1002670"/>
    <s v="ada"/>
    <s v="$D$3:$D$43"/>
    <x v="28"/>
    <s v="&gt;"/>
    <n v="13000"/>
    <s v="/ PCS"/>
    <s v=""/>
    <s v=""/>
    <s v="80 PCS_"/>
    <n v="7"/>
    <n v="7"/>
    <s v="80 PCS"/>
    <s v="80"/>
    <s v="PCS"/>
    <s v=""/>
    <s v=""/>
    <s v=""/>
    <d v="2022-12-05T00:00:00"/>
    <s v="ll"/>
    <n v="80"/>
  </r>
  <r>
    <s v=""/>
    <s v=""/>
    <s v="&gt;"/>
    <s v=""/>
    <n v="44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44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45"/>
    <s v=""/>
    <s v="Stip Kenko ERW-40 SQ putih"/>
    <x v="0"/>
    <s v="50 BOX"/>
    <n v="2"/>
    <s v=""/>
    <s v=""/>
    <n v="0"/>
    <n v="1375000"/>
    <n v="0.17"/>
    <s v=""/>
    <n v="2282500"/>
    <s v=""/>
    <s v=""/>
    <s v=""/>
    <s v="KENKO ERASER ERW-40SQ WHITE"/>
    <s v="kenkoerasererw40sqwhite"/>
    <s v="ada"/>
    <s v="$D$3:$D$45"/>
    <x v="30"/>
    <s v="&gt;"/>
    <n v="27500"/>
    <s v="/ BOX"/>
    <s v=""/>
    <s v=""/>
    <s v="50 BOX_"/>
    <n v="7"/>
    <n v="7"/>
    <s v="50 BOX"/>
    <s v="50"/>
    <s v="BOX"/>
    <s v=""/>
    <s v=""/>
    <s v=""/>
    <d v="2022-12-05T00:00:00"/>
    <s v="stip"/>
    <n v="50"/>
  </r>
  <r>
    <s v=""/>
    <s v=""/>
    <s v="&gt;"/>
    <s v=""/>
    <n v="46"/>
    <s v=""/>
    <s v="Buku Tamu Kenko BT -3224-01 Kembang"/>
    <x v="0"/>
    <s v="5 LSN"/>
    <n v="1"/>
    <s v=""/>
    <s v=""/>
    <n v="0"/>
    <n v="990000"/>
    <n v="0.17"/>
    <s v=""/>
    <n v="821700"/>
    <s v=""/>
    <s v=""/>
    <s v=""/>
    <s v="KENKO BUKU TAMU BT-3224-01 (KEMBANG)"/>
    <s v="kenkobukutamubt322401kembang"/>
    <s v="ada"/>
    <s v="$D$3:$D$46"/>
    <x v="31"/>
    <s v="&gt;"/>
    <n v="198000"/>
    <s v="/ LSN"/>
    <n v="165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&gt;"/>
    <s v=""/>
    <n v="47"/>
    <s v=""/>
    <s v="Buku tamu Kenko BT-2920-01 kembang"/>
    <x v="0"/>
    <s v="5 LSN"/>
    <n v="2"/>
    <s v=""/>
    <s v=""/>
    <n v="0"/>
    <n v="780000"/>
    <n v="0.17"/>
    <s v=""/>
    <n v="1294800"/>
    <n v="2183480"/>
    <n v="8477040"/>
    <s v=""/>
    <s v="KENKO BUKU TAMU BT-2920-01 (KEMBANG)"/>
    <s v="kenkobukutamubt292001kembang"/>
    <s v="ada"/>
    <s v="$D$3:$D$47"/>
    <x v="32"/>
    <s v="&gt;"/>
    <n v="156000"/>
    <s v="/ LSN"/>
    <n v="130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55-7"/>
    <n v="13"/>
    <s v="&gt;"/>
    <n v="7"/>
    <n v="49"/>
    <s v=""/>
    <s v="Gel pen Kenko Hitech 0.28mm BIRU"/>
    <x v="0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3:$D$49"/>
    <x v="33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0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50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1"/>
    <s v="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51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2"/>
    <s v=""/>
    <s v="Isi gel pen K-1 hitam"/>
    <x v="0"/>
    <s v="144 BOX (24 PCS)"/>
    <n v="1"/>
    <s v=""/>
    <s v=""/>
    <n v="0"/>
    <n v="6739200"/>
    <n v="0.17"/>
    <s v=""/>
    <n v="5593536"/>
    <s v=""/>
    <s v=""/>
    <s v=""/>
    <s v="KENKO GEL PEN REFILL K-1 BLACK"/>
    <s v="kenkogelpenrefillk1black"/>
    <s v="ada"/>
    <s v="$D$3:$D$52"/>
    <x v="36"/>
    <s v="&gt;"/>
    <n v="46800"/>
    <s v="/ BOX "/>
    <n v="1950"/>
    <s v="/ PCS"/>
    <s v="144 BOX_24 PCS_"/>
    <n v="8"/>
    <n v="15"/>
    <s v="144 BOX "/>
    <s v="144"/>
    <s v="BOX "/>
    <s v="24 PCS"/>
    <s v="24 "/>
    <s v="PCS"/>
    <d v="2022-12-05T00:00:00"/>
    <s v="isi"/>
    <n v="144"/>
  </r>
  <r>
    <s v=""/>
    <s v=""/>
    <s v="&gt;"/>
    <s v=""/>
    <n v="53"/>
    <s v=""/>
    <s v="Tipe-ex Kertas Kenko CT-634"/>
    <x v="0"/>
    <s v="48 LSN"/>
    <n v="1"/>
    <s v=""/>
    <s v=""/>
    <n v="0"/>
    <n v="2592000"/>
    <n v="0.17"/>
    <s v=""/>
    <n v="2151360"/>
    <s v=""/>
    <s v=""/>
    <s v=""/>
    <s v="KENKO CORRECTION TAPE CT-634 (8M X 5MM)"/>
    <s v="kenkocorrectiontapect6348mx5mm"/>
    <s v="ada"/>
    <s v="$D$3:$D$53"/>
    <x v="37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4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 MM)"/>
    <s v="kenkocorrectiontapect8098mx5mm"/>
    <s v="ada"/>
    <s v="$D$3:$D$54"/>
    <x v="38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5"/>
    <s v=""/>
    <s v="Tipe-ex Kertas Kenko CT-902 CL"/>
    <x v="0"/>
    <s v="48 LSN"/>
    <n v="1"/>
    <s v=""/>
    <s v=""/>
    <n v="0"/>
    <n v="2880000"/>
    <n v="0.17"/>
    <s v=""/>
    <n v="2390400"/>
    <n v="6335424"/>
    <n v="24596352"/>
    <s v=""/>
    <s v="KENKO CORRECTION TAPE CT-902CL (12M X 5 MM)"/>
    <s v="kenkocorrectiontapect902cl12mx5mm"/>
    <s v="ada"/>
    <s v="$D$3:$D$55"/>
    <x v="39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HON_0612_525-2"/>
    <n v="21"/>
    <s v="&gt;"/>
    <n v="2"/>
    <n v="87"/>
    <d v="2022-12-06T00:00:00"/>
    <s v="P case A 807"/>
    <x v="6"/>
    <s v="20 LSN"/>
    <n v="1"/>
    <n v="28"/>
    <s v="DSN"/>
    <n v="92000"/>
    <n v="2576000"/>
    <s v=""/>
    <s v=""/>
    <n v="2576000"/>
    <s v=""/>
    <s v=""/>
    <s v=""/>
    <s v="PC A 807"/>
    <s v="pca807"/>
    <s v="ada"/>
    <s v="$D$3:$D$57"/>
    <x v="40"/>
    <s v="&gt;"/>
    <n v="128800"/>
    <s v="/ LSN"/>
    <n v="10733.333333333334"/>
    <s v="/ PCS"/>
    <s v="20 LSN_"/>
    <n v="7"/>
    <n v="7"/>
    <s v="20 LSN"/>
    <s v="20"/>
    <s v="LSN"/>
    <s v=""/>
    <s v=""/>
    <s v=""/>
    <d v="2022-12-06T00:00:00"/>
    <s v="pcase"/>
    <n v="20"/>
  </r>
  <r>
    <s v=""/>
    <s v=""/>
    <s v="&gt;"/>
    <s v=""/>
    <n v="88"/>
    <s v=""/>
    <s v="Doc HD-52"/>
    <x v="6"/>
    <s v="8 DSN"/>
    <s v=""/>
    <n v="8"/>
    <s v="DSN"/>
    <n v="185000"/>
    <n v="1480000"/>
    <s v=""/>
    <s v=""/>
    <n v="1480000"/>
    <n v="0"/>
    <n v="4056000"/>
    <s v=""/>
    <s v="DOC HD-52"/>
    <s v="dochd52"/>
    <s v="ada"/>
    <s v="$D$3:$D$58"/>
    <x v="41"/>
    <s v="&gt;"/>
    <n v="185000"/>
    <s v="/ DSN"/>
    <s v=""/>
    <s v=""/>
    <s v="8 DSN_"/>
    <n v="6"/>
    <n v="6"/>
    <s v="8 DSN"/>
    <s v="8"/>
    <s v="DSN"/>
    <s v=""/>
    <s v=""/>
    <s v=""/>
    <d v="2022-12-06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AR_0612_-4"/>
    <n v="22"/>
    <s v="&gt;"/>
    <n v="4"/>
    <n v="90"/>
    <s v=""/>
    <s v="Kertas lipat origami Fluorescent Alfa 12x12"/>
    <x v="7"/>
    <s v="1200 PCS"/>
    <n v="5"/>
    <n v="1200"/>
    <s v="PCS"/>
    <n v="1458"/>
    <n v="349920"/>
    <s v=""/>
    <s v=""/>
    <n v="8748000"/>
    <s v=""/>
    <s v=""/>
    <s v=""/>
    <s v="ORIGAMI FLUORESCENT ALFA 12 X 12"/>
    <s v="origamifluorescentalfa12x12"/>
    <s v="ada"/>
    <s v="$D$3:$D$60"/>
    <x v="42"/>
    <s v="&gt;"/>
    <n v="1458"/>
    <s v="/ PCS"/>
    <s v=""/>
    <s v=""/>
    <s v="1200 PCS_"/>
    <n v="9"/>
    <n v="9"/>
    <s v="1200 PCS"/>
    <s v="1200"/>
    <s v="PCS"/>
    <s v=""/>
    <s v=""/>
    <s v=""/>
    <d v="2022-12-06T00:00:00"/>
    <s v="kertas"/>
    <n v="1200"/>
  </r>
  <r>
    <s v=""/>
    <s v=""/>
    <s v="&gt;"/>
    <s v=""/>
    <n v="91"/>
    <s v=""/>
    <s v="Kertas lipat origami Fluorescent Alfa 14x14"/>
    <x v="7"/>
    <s v="900 PCS"/>
    <n v="5"/>
    <n v="900"/>
    <s v="PCS"/>
    <n v="2175.3333333333335"/>
    <n v="391560.00000000006"/>
    <s v=""/>
    <s v=""/>
    <n v="8289000"/>
    <s v=""/>
    <s v=""/>
    <s v=""/>
    <s v="ORIGAMI FLUORESCENT ALFA 14 X 14"/>
    <s v="origamifluorescentalfa14x14"/>
    <s v="ada"/>
    <s v="$D$3:$D$61"/>
    <x v="43"/>
    <s v="&gt;"/>
    <n v="2175.3333333333335"/>
    <s v="/ PCS"/>
    <s v=""/>
    <s v=""/>
    <s v="900 PCS_"/>
    <n v="8"/>
    <n v="8"/>
    <s v="900 PCS"/>
    <s v="900"/>
    <s v="PCS"/>
    <s v=""/>
    <s v=""/>
    <s v=""/>
    <d v="2022-12-06T00:00:00"/>
    <s v="kertas"/>
    <n v="900"/>
  </r>
  <r>
    <s v=""/>
    <s v=""/>
    <s v="&gt;"/>
    <s v=""/>
    <n v="92"/>
    <s v=""/>
    <s v="Kertas lipat origami Fluorescent Alfa 16x16"/>
    <x v="7"/>
    <s v="750 PCS"/>
    <n v="5"/>
    <n v="750"/>
    <s v="PCS"/>
    <n v="2187"/>
    <n v="328050"/>
    <s v=""/>
    <s v=""/>
    <n v="8201250"/>
    <s v=""/>
    <s v=""/>
    <s v=""/>
    <s v="ORIGAMI FLUORESCENT ALFA 16 X 16"/>
    <s v="origamifluorescentalfa16x16"/>
    <s v="ada"/>
    <s v="$D$3:$D$62"/>
    <x v="44"/>
    <s v="&gt;"/>
    <n v="2187"/>
    <s v="/ PCS"/>
    <s v=""/>
    <s v=""/>
    <s v="750 PCS_"/>
    <n v="8"/>
    <n v="8"/>
    <s v="750 PCS"/>
    <s v="750"/>
    <s v="PCS"/>
    <s v=""/>
    <s v=""/>
    <s v=""/>
    <d v="2022-12-06T00:00:00"/>
    <s v="kertas"/>
    <n v="750"/>
  </r>
  <r>
    <s v=""/>
    <s v=""/>
    <s v="&gt;"/>
    <s v=""/>
    <n v="93"/>
    <s v=""/>
    <s v="Kertas lipat origami Fluorescent Alfa 20x20"/>
    <x v="7"/>
    <s v="500 PCS"/>
    <n v="5"/>
    <n v="500"/>
    <s v="PCS"/>
    <n v="3118"/>
    <n v="311800"/>
    <s v=""/>
    <s v=""/>
    <n v="7795000"/>
    <n v="0"/>
    <n v="33033250"/>
    <s v=""/>
    <s v="ORIGAMI FLUORESCENT ALFA 20 X 20"/>
    <s v="origamifluorescentalfa20x20"/>
    <s v="ada"/>
    <s v="$D$3:$D$63"/>
    <x v="45"/>
    <s v="&gt;"/>
    <n v="3118"/>
    <s v="/ PCS"/>
    <s v=""/>
    <s v=""/>
    <s v="500 PCS_"/>
    <n v="8"/>
    <n v="8"/>
    <s v="500 PCS"/>
    <s v="500"/>
    <s v="PCS"/>
    <s v=""/>
    <s v=""/>
    <s v=""/>
    <d v="2022-12-06T00:00:00"/>
    <s v="kertas"/>
    <n v="5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GRA_0512_025-2"/>
    <n v="14"/>
    <s v="&gt;"/>
    <n v="2"/>
    <n v="57"/>
    <s v=""/>
    <s v="Business File Sika AC-106 Hijau"/>
    <x v="8"/>
    <s v="50 LSN"/>
    <n v="2"/>
    <n v="100"/>
    <s v="LSN"/>
    <n v="17500"/>
    <n v="875000"/>
    <s v=""/>
    <s v=""/>
    <n v="1750000"/>
    <s v=""/>
    <s v=""/>
    <s v=""/>
    <s v="BUSINESS FILE SIKA AC-106 HIJAU"/>
    <s v="businessfilesikaac106hijau"/>
    <s v="ada"/>
    <s v="$D$3:$D$65"/>
    <x v="46"/>
    <s v="&gt;"/>
    <n v="17500"/>
    <s v="/ LSN"/>
    <n v="1458.3333333333333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&gt;"/>
    <s v=""/>
    <n v="58"/>
    <s v=""/>
    <s v="Business File Sika AC-106 Hijau"/>
    <x v="8"/>
    <s v="50 LSN"/>
    <n v="1"/>
    <n v="50"/>
    <s v="LSN"/>
    <n v="1"/>
    <n v="50"/>
    <s v=""/>
    <s v=""/>
    <n v="50"/>
    <n v="0"/>
    <n v="1750050"/>
    <s v=""/>
    <s v="BUSINESS FILE SIKA AC-106 HIJAU"/>
    <s v="businessfilesikaac106hijau"/>
    <s v="ada"/>
    <s v="$D$3:$D$66"/>
    <x v="46"/>
    <s v="&gt;"/>
    <n v="1"/>
    <s v="/ LSN"/>
    <n v="8.3333333333333329E-2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63-1"/>
    <n v="15"/>
    <s v="&gt;"/>
    <n v="1"/>
    <n v="60"/>
    <s v=""/>
    <s v="Pen 4W TZ 8401"/>
    <x v="9"/>
    <s v="144 LSN"/>
    <n v="15"/>
    <n v="2160"/>
    <s v="LSN"/>
    <n v="25000"/>
    <n v="3600000"/>
    <s v=""/>
    <s v=""/>
    <n v="54000000"/>
    <n v="0"/>
    <n v="54000000"/>
    <s v=""/>
    <s v="TZ-8401 PEN 4 WARNA"/>
    <s v="tz8401pen4warna"/>
    <s v="ada"/>
    <s v="$D$3:$D$68"/>
    <x v="47"/>
    <s v="&gt;"/>
    <n v="25000"/>
    <s v="/ LSN"/>
    <n v="2083.3333333333335"/>
    <s v="/ PCS"/>
    <s v="144 LSN_"/>
    <n v="8"/>
    <n v="8"/>
    <s v="144 LSN"/>
    <s v="144"/>
    <s v="LSN"/>
    <s v=""/>
    <s v=""/>
    <s v=""/>
    <d v="2022-12-06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57-6"/>
    <n v="16"/>
    <s v="&gt;"/>
    <n v="6"/>
    <n v="62"/>
    <s v=""/>
    <s v="Cat Air A 12-9"/>
    <x v="9"/>
    <s v="120 PCS"/>
    <n v="5"/>
    <n v="600"/>
    <s v="PCS"/>
    <n v="12500"/>
    <n v="1500000"/>
    <s v=""/>
    <s v=""/>
    <n v="7500000"/>
    <s v=""/>
    <s v=""/>
    <s v=""/>
    <s v="CAT AIR A12-9 "/>
    <s v="cataira129"/>
    <s v="ada"/>
    <s v="$D$3:$D$70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3"/>
    <s v=""/>
    <s v="Cat Air A 12-9"/>
    <x v="9"/>
    <s v="120 PCS"/>
    <n v="1"/>
    <n v="115"/>
    <s v="PCS"/>
    <n v="12500"/>
    <n v="1437500"/>
    <s v=""/>
    <s v=""/>
    <n v="1437500"/>
    <s v=""/>
    <s v=""/>
    <s v=""/>
    <s v="CAT AIR A12-9 "/>
    <s v="cataira129"/>
    <s v="ada"/>
    <s v="$D$3:$D$71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4"/>
    <s v=""/>
    <s v="Pianika Gambar TZ-32G Cewek"/>
    <x v="9"/>
    <s v="12 PCS"/>
    <n v="16"/>
    <n v="384"/>
    <s v="PCS"/>
    <n v="85000"/>
    <n v="2040000"/>
    <s v=""/>
    <s v=""/>
    <n v="32640000"/>
    <s v=""/>
    <s v=""/>
    <s v=""/>
    <s v="PIANIKA GBR TZ-32G CEWEK"/>
    <s v="pianikagbrtz32gcewek"/>
    <s v="ada"/>
    <s v="$D$3:$D$72"/>
    <x v="49"/>
    <s v="&gt;"/>
    <n v="85000"/>
    <s v="/ PCS"/>
    <s v=""/>
    <s v=""/>
    <s v="12 PCS_"/>
    <n v="7"/>
    <n v="7"/>
    <s v="12 PCS"/>
    <s v="12"/>
    <s v="PCS"/>
    <s v=""/>
    <s v=""/>
    <s v=""/>
    <d v="2022-12-06T00:00:00"/>
    <s v="dll"/>
    <n v="12"/>
  </r>
  <r>
    <s v=""/>
    <s v=""/>
    <s v="&gt;"/>
    <s v=""/>
    <n v="65"/>
    <s v=""/>
    <s v="Pianika Gambar TZ-32G Cewek"/>
    <x v="9"/>
    <s v="21 PCS"/>
    <s v=""/>
    <n v="21"/>
    <s v="PCS"/>
    <n v="85000"/>
    <n v="1785000"/>
    <s v=""/>
    <s v=""/>
    <n v="1785000"/>
    <s v=""/>
    <s v=""/>
    <s v=""/>
    <s v="PIANIKA GBR TZ-32G CEWEK"/>
    <s v="pianikagbrtz32gcewek"/>
    <s v="ada"/>
    <s v="$D$3:$D$73"/>
    <x v="49"/>
    <s v="&gt;"/>
    <n v="85000"/>
    <s v="/ PCS"/>
    <s v=""/>
    <s v=""/>
    <s v="21 PCS_"/>
    <n v="7"/>
    <n v="7"/>
    <s v="21 PCS"/>
    <s v="21"/>
    <s v="PCS"/>
    <s v=""/>
    <s v=""/>
    <s v=""/>
    <d v="2022-12-06T00:00:00"/>
    <s v="dll"/>
    <n v="21"/>
  </r>
  <r>
    <s v=""/>
    <s v=""/>
    <s v="&gt;"/>
    <s v=""/>
    <n v="66"/>
    <s v=""/>
    <s v="P case B 233"/>
    <x v="9"/>
    <s v="120 PCS"/>
    <n v="5"/>
    <n v="600"/>
    <s v="PCS"/>
    <n v="15750"/>
    <n v="1890000"/>
    <s v=""/>
    <s v=""/>
    <n v="9450000"/>
    <s v=""/>
    <s v=""/>
    <s v=""/>
    <s v="P CASE B233"/>
    <s v="pcaseb233"/>
    <s v="ada"/>
    <s v="$D$3:$D$74"/>
    <x v="50"/>
    <s v="&gt;"/>
    <n v="157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67"/>
    <s v=""/>
    <s v="Stabillo TZ 8001"/>
    <x v="9"/>
    <s v="144 LSN"/>
    <n v="3"/>
    <n v="432"/>
    <s v="LSN"/>
    <n v="21500"/>
    <n v="3096000"/>
    <s v=""/>
    <s v=""/>
    <n v="9288000"/>
    <n v="0"/>
    <n v="62100500"/>
    <s v=""/>
    <s v="STABILLO TZ8001"/>
    <s v="stabillotz8001"/>
    <s v="ada"/>
    <s v="$D$3:$D$75"/>
    <x v="51"/>
    <s v="&gt;"/>
    <n v="21500"/>
    <s v="/ LSN"/>
    <n v="1791.6666666666667"/>
    <s v="/ PCS"/>
    <s v="144 LSN_"/>
    <n v="8"/>
    <n v="8"/>
    <s v="144 LSN"/>
    <s v="144"/>
    <s v="LSN"/>
    <s v=""/>
    <s v=""/>
    <s v=""/>
    <d v="2022-12-06T00:00:00"/>
    <s v="spidol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DBS_0512_822-1"/>
    <n v="17"/>
    <s v="&gt;"/>
    <n v="1"/>
    <n v="69"/>
    <s v=""/>
    <s v="Gel Pen Weiyada 681 Biru"/>
    <x v="10"/>
    <s v="96 LSN"/>
    <n v="1"/>
    <n v="96"/>
    <s v="LSN"/>
    <n v="37500"/>
    <n v="3600000"/>
    <s v=""/>
    <s v=""/>
    <n v="3600000"/>
    <n v="0"/>
    <n v="3600000"/>
    <s v=""/>
    <s v="GEL PEN WEIYADA 681 BIRU"/>
    <s v="gelpenweiyada681biru"/>
    <s v="ada"/>
    <s v="$D$3:$D$77"/>
    <x v="52"/>
    <s v="&gt;"/>
    <n v="37500"/>
    <s v="/ LSN"/>
    <n v="3125"/>
    <s v="/ PCS"/>
    <s v="96 LSN_"/>
    <n v="7"/>
    <n v="7"/>
    <s v="96 LSN"/>
    <s v="96"/>
    <s v="LSN"/>
    <s v=""/>
    <s v=""/>
    <s v=""/>
    <d v="2022-12-06T00:00:00"/>
    <s v="pen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BIN_0512_190-1"/>
    <n v="18"/>
    <s v="&gt;"/>
    <n v="1"/>
    <n v="71"/>
    <s v=""/>
    <s v="Clipboard 6688-TR Koala"/>
    <x v="11"/>
    <s v="12 LSN"/>
    <n v="10"/>
    <n v="120"/>
    <s v="LSN"/>
    <n v="82000"/>
    <n v="984000"/>
    <s v=""/>
    <s v=""/>
    <n v="9840000"/>
    <n v="0"/>
    <n v="9840000"/>
    <s v=""/>
    <s v="CLIP BOARD 6688-TR KOALA"/>
    <s v="clipboard6688trkoala"/>
    <s v="ada"/>
    <s v="$D$3:$D$79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6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HEN_0512_-2"/>
    <n v="19"/>
    <s v="&gt;"/>
    <n v="2"/>
    <n v="73"/>
    <s v=""/>
    <s v="Spidol 12W 838"/>
    <x v="12"/>
    <s v="24 PCS"/>
    <n v="25"/>
    <n v="600"/>
    <s v="PCS"/>
    <n v="31500"/>
    <n v="756000"/>
    <s v=""/>
    <s v=""/>
    <n v="18900000"/>
    <s v=""/>
    <s v=""/>
    <s v=""/>
    <s v="SPIDOL 838-12 WRN"/>
    <s v="spidol83812wrn"/>
    <s v="ada"/>
    <s v="$D$3:$D$81"/>
    <x v="54"/>
    <s v="&gt;"/>
    <n v="31500"/>
    <s v="/ PCS"/>
    <s v=""/>
    <s v=""/>
    <s v="24 PCS_"/>
    <n v="7"/>
    <n v="7"/>
    <s v="24 PCS"/>
    <s v="24"/>
    <s v="PCS"/>
    <s v=""/>
    <s v=""/>
    <s v=""/>
    <d v="2022-12-06T00:00:00"/>
    <s v="spidol"/>
    <n v="24"/>
  </r>
  <r>
    <s v=""/>
    <s v=""/>
    <s v="&gt;"/>
    <s v=""/>
    <n v="74"/>
    <s v=""/>
    <s v="Asahan Toples"/>
    <x v="12"/>
    <s v="144 PCS"/>
    <n v="25"/>
    <n v="3600"/>
    <s v="PCS"/>
    <n v="10250"/>
    <n v="1476000"/>
    <s v=""/>
    <s v=""/>
    <n v="36900000"/>
    <n v="0"/>
    <n v="55800000"/>
    <s v=""/>
    <s v="SERUTAN TOPLES"/>
    <s v="serutantoples"/>
    <s v="ada"/>
    <s v="$D$3:$D$82"/>
    <x v="55"/>
    <s v="&gt;"/>
    <n v="10250"/>
    <s v="/ PCS"/>
    <s v=""/>
    <s v=""/>
    <s v="144 PCS_"/>
    <n v="8"/>
    <n v="8"/>
    <s v="144 PCS"/>
    <s v="144"/>
    <s v="PCS"/>
    <s v=""/>
    <s v=""/>
    <s v=""/>
    <d v="2022-12-06T00:00:00"/>
    <s v="asaha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SBS_0512_4B1-10"/>
    <n v="20"/>
    <s v="&gt;"/>
    <n v="10"/>
    <n v="76"/>
    <s v=""/>
    <s v="P Case Klg B-597/ 7x20/ mobil/ set"/>
    <x v="13"/>
    <s v="144 PCS"/>
    <n v="3"/>
    <n v="432"/>
    <s v="PCS"/>
    <n v="8420"/>
    <n v="1212480"/>
    <s v=""/>
    <s v=""/>
    <n v="3637440"/>
    <s v=""/>
    <s v=""/>
    <s v=""/>
    <s v="PCK B-597/ 7X20/ MOBIL/ SET"/>
    <s v="pckb5977x20mobilset"/>
    <s v="ada"/>
    <s v="$D$3:$D$84"/>
    <x v="56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7"/>
    <s v=""/>
    <s v="P case klg B-667/ 7x20/ Mobil/ Set"/>
    <x v="13"/>
    <s v="144 PCS"/>
    <n v="3"/>
    <n v="432"/>
    <s v="PCS"/>
    <n v="8420"/>
    <n v="1212480"/>
    <s v=""/>
    <s v=""/>
    <n v="3637440"/>
    <s v=""/>
    <s v=""/>
    <s v=""/>
    <s v="PCK B-667/ 7X20/ MOBIL/ SET"/>
    <s v="pckb6677x20mobilset"/>
    <s v="ada"/>
    <s v="$D$3:$D$85"/>
    <x v="57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8"/>
    <s v=""/>
    <s v="P case klg B-673/ 7x20/ Mobil/ Anak"/>
    <x v="13"/>
    <s v="144 PCS"/>
    <n v="3"/>
    <n v="432"/>
    <s v="PCS"/>
    <n v="8420"/>
    <n v="1212480"/>
    <s v=""/>
    <s v=""/>
    <n v="3637440"/>
    <s v=""/>
    <s v=""/>
    <s v=""/>
    <s v="PCK B-673/ 7X20/ MOBIL/ ANAK"/>
    <s v="pckb6737x20mobilanak"/>
    <s v="ada"/>
    <s v="$D$3:$D$86"/>
    <x v="58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9"/>
    <s v=""/>
    <s v="P case klg K-658/ 8x20.5/ Set/ D"/>
    <x v="13"/>
    <s v="120 PCS"/>
    <n v="3"/>
    <n v="480"/>
    <s v="PCS"/>
    <n v="9210"/>
    <n v="1473600"/>
    <s v=""/>
    <s v=""/>
    <n v="4420800"/>
    <s v=""/>
    <s v=""/>
    <s v=""/>
    <s v="PCK K-658/ 8X20.5/ SET/ D"/>
    <s v="pckk6588x205setd"/>
    <s v="ada"/>
    <s v="$D$3:$D$87"/>
    <x v="59"/>
    <s v="&gt;"/>
    <n v="921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0"/>
    <s v=""/>
    <s v="P case klg K-668/ 8x20/ Set/  BT21"/>
    <x v="13"/>
    <s v="160 PCS"/>
    <n v="3"/>
    <n v="480"/>
    <s v="PCS"/>
    <n v="9210"/>
    <n v="1473600"/>
    <s v=""/>
    <s v=""/>
    <n v="4420800"/>
    <s v=""/>
    <s v=""/>
    <s v=""/>
    <s v="PCK K-668/ 8X20/ SET/ BT21"/>
    <s v="pckk6688x20setbt21"/>
    <s v="ada"/>
    <s v="$D$3:$D$88"/>
    <x v="60"/>
    <s v="&gt;"/>
    <n v="9210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1"/>
    <s v=""/>
    <s v="P case klg K-669/ 8x20/ Set"/>
    <x v="13"/>
    <s v="160 PCS"/>
    <n v="3"/>
    <n v="480"/>
    <s v="PCS"/>
    <n v="9735"/>
    <n v="1557600"/>
    <s v=""/>
    <s v=""/>
    <n v="4672800"/>
    <s v=""/>
    <s v=""/>
    <s v=""/>
    <s v="PCK K-669/ 8X20/ SET"/>
    <s v="pckk6698x20set"/>
    <s v="ada"/>
    <s v="$D$3:$D$89"/>
    <x v="61"/>
    <s v="&gt;"/>
    <n v="9735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2"/>
    <s v=""/>
    <s v="P case klg LPY 99-11/ 8x21.5x4.5/ 3susun/ +WB/ BT21"/>
    <x v="13"/>
    <s v="120 PCS"/>
    <n v="3"/>
    <n v="360"/>
    <s v="PCS"/>
    <n v="17250"/>
    <n v="2070000"/>
    <s v=""/>
    <s v=""/>
    <n v="6210000"/>
    <s v=""/>
    <s v=""/>
    <s v=""/>
    <s v="PCK LPY99-11/ 8X21.5 X 4.5/ 3S/ +WB/ BT21"/>
    <s v="pcklpy99118x215x453swbbt21"/>
    <s v="ada"/>
    <s v="$D$3:$D$90"/>
    <x v="62"/>
    <s v="&gt;"/>
    <n v="172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3"/>
    <s v=""/>
    <s v="P case klg LPY 99-12/ 9.8x21.5/ Set/ Mobil/ Roda"/>
    <x v="13"/>
    <s v="144 PCS"/>
    <n v="3"/>
    <n v="432"/>
    <s v="PCS"/>
    <n v="17630"/>
    <n v="2538720"/>
    <s v=""/>
    <s v=""/>
    <n v="7616160"/>
    <s v=""/>
    <s v=""/>
    <s v=""/>
    <s v="PCK LPY99-12/ 9.8X21.5/ SET/ MOBIL/ RODA"/>
    <s v="pcklpy991298x215setmobilroda"/>
    <s v="ada"/>
    <s v="$D$3:$D$91"/>
    <x v="63"/>
    <s v="&gt;"/>
    <n v="1763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4"/>
    <s v=""/>
    <s v="P case klg LPY 99-3/ 8.9x21.7/ Set/ D"/>
    <x v="13"/>
    <s v="144 PCS"/>
    <n v="3"/>
    <n v="432"/>
    <s v="PCS"/>
    <n v="13420"/>
    <n v="1932480"/>
    <s v=""/>
    <s v=""/>
    <n v="5797440"/>
    <s v=""/>
    <s v=""/>
    <s v=""/>
    <s v="PCK LPY99-3/ 8.9X21.7/ SET/ D"/>
    <s v="pcklpy99389x217setd"/>
    <s v="ada"/>
    <s v="$D$3:$D$92"/>
    <x v="64"/>
    <s v="&gt;"/>
    <n v="13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5"/>
    <s v=""/>
    <s v="P case klg LPY99-6/ 6.5x20.6/ 1 susun/ Set/ D"/>
    <x v="13"/>
    <s v="312 PCS"/>
    <n v="3"/>
    <n v="936"/>
    <s v="PCS"/>
    <n v="6150"/>
    <n v="1918800"/>
    <s v=""/>
    <s v=""/>
    <n v="5756400"/>
    <n v="0"/>
    <n v="49806720"/>
    <s v=""/>
    <s v="PCK LPY99-6/ 6.5X20.6/ 1SSN/ SET/ D"/>
    <s v="pcklpy99665x2061ssnsetd"/>
    <s v="ada"/>
    <s v="$D$3:$D$93"/>
    <x v="65"/>
    <s v="&gt;"/>
    <n v="6150"/>
    <s v="/ PCS"/>
    <s v=""/>
    <s v=""/>
    <s v="312 PCS_"/>
    <n v="8"/>
    <n v="8"/>
    <s v="312 PCS"/>
    <s v="312"/>
    <s v="PCS"/>
    <s v=""/>
    <s v=""/>
    <s v=""/>
    <d v="2022-12-06T00:00:00"/>
    <s v="pcase"/>
    <n v="3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KEN_0712_399-8"/>
    <n v="23"/>
    <s v="&gt;"/>
    <n v="8"/>
    <n v="95"/>
    <d v="2022-12-07T00:00:00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95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6"/>
    <s v=""/>
    <s v="Label harga Kenko 6001-2R 1brs"/>
    <x v="0"/>
    <s v="50 TUB"/>
    <n v="2"/>
    <s v=""/>
    <s v=""/>
    <n v="0"/>
    <n v="1050000"/>
    <n v="0.17"/>
    <s v=""/>
    <n v="1743000"/>
    <s v=""/>
    <s v=""/>
    <s v=""/>
    <s v="KENKO PRICE LABEL 6001-2R (1 LINE) @10 ROL"/>
    <s v="kenkopricelabel60012r1line@10rol"/>
    <s v="ada"/>
    <s v="$D$3:$D$9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&gt;"/>
    <s v=""/>
    <n v="97"/>
    <s v=""/>
    <s v="Mesin label harga Kenko MX-5500"/>
    <x v="0"/>
    <s v="50 PCS"/>
    <n v="1"/>
    <s v=""/>
    <s v=""/>
    <n v="0"/>
    <n v="2250000"/>
    <n v="0.17"/>
    <s v=""/>
    <n v="1867500"/>
    <s v=""/>
    <s v=""/>
    <s v=""/>
    <s v="KENKO PRICE LABELLER MX-5500 (8 DIGITS 1 LINE)"/>
    <s v="kenkopricelabellermx55008digits1line"/>
    <s v="ada"/>
    <s v="$D$3:$D$97"/>
    <x v="67"/>
    <s v="&gt;"/>
    <n v="45000"/>
    <s v="/ PCS"/>
    <s v=""/>
    <s v=""/>
    <s v="50 PCS_"/>
    <n v="7"/>
    <n v="7"/>
    <s v="50 PCS"/>
    <s v="50"/>
    <s v="PCS"/>
    <s v=""/>
    <s v=""/>
    <s v=""/>
    <d v="2022-12-07T00:00:00"/>
    <s v="label"/>
    <n v="50"/>
  </r>
  <r>
    <s v=""/>
    <s v=""/>
    <s v="&gt;"/>
    <s v=""/>
    <n v="98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98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9"/>
    <s v=""/>
    <s v="Binder clip Kenko no.105"/>
    <x v="0"/>
    <s v="50 GRS"/>
    <n v="1"/>
    <s v=""/>
    <s v=""/>
    <n v="0"/>
    <n v="1440000"/>
    <n v="0.17"/>
    <s v=""/>
    <n v="1195200"/>
    <s v=""/>
    <s v=""/>
    <s v=""/>
    <s v="KENKO BINDER CLIP NO.105"/>
    <s v="kenkobinderclipno105"/>
    <s v="ada"/>
    <s v="$D$3:$D$99"/>
    <x v="68"/>
    <s v="&gt;"/>
    <n v="28800"/>
    <s v="/ GRS"/>
    <n v="2400"/>
    <s v="/ LSN"/>
    <s v="50 GRS_"/>
    <n v="7"/>
    <n v="7"/>
    <s v="50 GRS"/>
    <s v="50"/>
    <s v="GRS"/>
    <s v=""/>
    <s v=""/>
    <s v=""/>
    <d v="2022-12-07T00:00:00"/>
    <s v="clip"/>
    <n v="50"/>
  </r>
  <r>
    <s v=""/>
    <s v=""/>
    <s v="&gt;"/>
    <s v=""/>
    <n v="100"/>
    <s v=""/>
    <s v="B note Kenko A5-BNPP-BC Basic Polos"/>
    <x v="0"/>
    <s v="72 PCS"/>
    <n v="1"/>
    <s v=""/>
    <s v=""/>
    <n v="0"/>
    <n v="1224000"/>
    <n v="0.17"/>
    <s v=""/>
    <n v="1015920"/>
    <s v=""/>
    <s v=""/>
    <s v=""/>
    <s v="KENKO BINDER NOTE A5-BNPP-BC BASIC"/>
    <s v="kenkobindernotea5bnppbcbasic"/>
    <s v="ada"/>
    <s v="$D$3:$D$100"/>
    <x v="69"/>
    <s v="&gt;"/>
    <n v="17000"/>
    <s v="/ PCS"/>
    <s v=""/>
    <s v=""/>
    <s v="72 PCS_"/>
    <n v="7"/>
    <n v="7"/>
    <s v="72 PCS"/>
    <s v="72"/>
    <s v="PCS"/>
    <s v=""/>
    <s v=""/>
    <s v=""/>
    <d v="2022-12-07T00:00:00"/>
    <s v="map"/>
    <n v="72"/>
  </r>
  <r>
    <s v=""/>
    <s v=""/>
    <s v="&gt;"/>
    <s v=""/>
    <n v="101"/>
    <s v=""/>
    <s v="Stampad Kenko no.0"/>
    <x v="0"/>
    <s v="18 LSN"/>
    <n v="1"/>
    <s v=""/>
    <s v=""/>
    <n v="0"/>
    <n v="1069200"/>
    <n v="0.17"/>
    <s v=""/>
    <n v="887436"/>
    <s v=""/>
    <s v=""/>
    <s v=""/>
    <s v="KENKO STAMP PAD NO.0"/>
    <s v="kenkostamppadno0"/>
    <s v="ada"/>
    <s v="$D$3:$D$101"/>
    <x v="70"/>
    <s v="&gt;"/>
    <n v="59400"/>
    <s v="/ LSN"/>
    <n v="4950"/>
    <s v="/ PCS"/>
    <s v="18 LSN_"/>
    <n v="7"/>
    <n v="7"/>
    <s v="18 LSN"/>
    <s v="18"/>
    <s v="LSN"/>
    <s v=""/>
    <s v=""/>
    <s v=""/>
    <d v="2022-12-07T00:00:00"/>
    <s v="stamp"/>
    <n v="18"/>
  </r>
  <r>
    <s v=""/>
    <s v=""/>
    <s v="&gt;"/>
    <s v=""/>
    <n v="102"/>
    <s v=""/>
    <s v="Stapler Kenko HD-10"/>
    <x v="0"/>
    <s v="20 LSN"/>
    <n v="2"/>
    <s v=""/>
    <s v=""/>
    <n v="0"/>
    <n v="1860000"/>
    <n v="0.17"/>
    <s v=""/>
    <n v="3087600"/>
    <n v="3930672"/>
    <n v="15260256"/>
    <s v=""/>
    <s v="KENKO STAPLER HD-10"/>
    <s v="kenkostaplerhd10"/>
    <s v="ada"/>
    <s v="$D$3:$D$102"/>
    <x v="71"/>
    <s v="&gt;"/>
    <n v="93000"/>
    <s v="/ LSN"/>
    <n v="7750"/>
    <s v="/ PCS"/>
    <s v="20 LSN_"/>
    <n v="7"/>
    <n v="7"/>
    <s v="20 LSN"/>
    <s v="20"/>
    <s v="LSN"/>
    <s v=""/>
    <s v=""/>
    <s v=""/>
    <d v="2022-12-07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406-6"/>
    <n v="24"/>
    <s v="&gt;"/>
    <n v="6"/>
    <n v="104"/>
    <s v=""/>
    <s v="Gel pen Microtec Kenko 0.28mm Hitam"/>
    <x v="0"/>
    <s v="12 GRS"/>
    <n v="1"/>
    <s v=""/>
    <s v=""/>
    <n v="0"/>
    <n v="5702400"/>
    <n v="0.17"/>
    <s v=""/>
    <n v="4732992"/>
    <s v=""/>
    <s v=""/>
    <s v=""/>
    <s v="KENKO GEL PEN MICROTEC 0.28MM BLACK"/>
    <s v="kenkogelpenmicrotec028mmblack"/>
    <s v="ada"/>
    <s v="$D$3:$D$10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5"/>
    <s v=""/>
    <s v="Gel pen Kenko KE-100 hitam"/>
    <x v="0"/>
    <s v="12 GRS"/>
    <n v="2"/>
    <s v=""/>
    <s v=""/>
    <n v="0"/>
    <n v="2764800"/>
    <n v="0.17"/>
    <s v=""/>
    <n v="4589568"/>
    <s v=""/>
    <s v=""/>
    <s v=""/>
    <s v="KENKO GEL PEN KE-100 BLACK"/>
    <s v="kenkogelpenke100black"/>
    <s v="ada"/>
    <s v="$D$3:$D$10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6"/>
    <s v=""/>
    <s v="Plakban kain Kenko 36mm plst BIRU"/>
    <x v="0"/>
    <s v="80 ROL"/>
    <n v="2"/>
    <s v=""/>
    <s v=""/>
    <n v="9150"/>
    <n v="732000"/>
    <n v="0.17"/>
    <s v=""/>
    <n v="1215120"/>
    <s v=""/>
    <s v=""/>
    <s v=""/>
    <s v="KENKO CLOTH TAPE 36 MM BLUE CORE - BLACK (GB)"/>
    <s v="kenkoclothtape36mmbluecoreblackgb"/>
    <s v="ada"/>
    <s v="$D$3:$D$106"/>
    <x v="74"/>
    <s v="&gt;"/>
    <n v="9150"/>
    <s v="/ ROL"/>
    <s v=""/>
    <s v=""/>
    <s v="80 ROL_"/>
    <n v="7"/>
    <n v="7"/>
    <s v="80 ROL"/>
    <s v="80"/>
    <s v="ROL"/>
    <s v=""/>
    <s v=""/>
    <s v=""/>
    <d v="2022-12-07T00:00:00"/>
    <s v="isolasi"/>
    <n v="80"/>
  </r>
  <r>
    <s v=""/>
    <s v=""/>
    <s v="&gt;"/>
    <s v=""/>
    <n v="107"/>
    <s v=""/>
    <s v="Plakban Kain Kenko  48mm plst Biru"/>
    <x v="0"/>
    <s v="60 ROL"/>
    <n v="3"/>
    <s v=""/>
    <s v=""/>
    <n v="12200"/>
    <n v="732000"/>
    <n v="0.17"/>
    <s v=""/>
    <n v="1822680"/>
    <s v=""/>
    <s v=""/>
    <s v=""/>
    <s v="KENKO CLOTH TAPE 48 MM BLUE CORE - BLACK (GB)"/>
    <s v="kenkoclothtape48mmbluecoreblackgb"/>
    <s v="ada"/>
    <s v="$D$3:$D$107"/>
    <x v="75"/>
    <s v="&gt;"/>
    <n v="12200"/>
    <s v="/ ROL"/>
    <s v=""/>
    <s v=""/>
    <s v="60 ROL_"/>
    <n v="7"/>
    <n v="7"/>
    <s v="60 ROL"/>
    <s v="60"/>
    <s v="ROL"/>
    <s v=""/>
    <s v=""/>
    <s v=""/>
    <d v="2022-12-07T00:00:00"/>
    <s v="isolasi"/>
    <n v="60"/>
  </r>
  <r>
    <s v=""/>
    <s v=""/>
    <s v="&gt;"/>
    <s v=""/>
    <n v="108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108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9"/>
    <s v=""/>
    <s v="Tipe-ex Kertas Kenko CT-634"/>
    <x v="0"/>
    <s v="48 LSN"/>
    <n v="1"/>
    <s v=""/>
    <s v=""/>
    <n v="0"/>
    <n v="2592000"/>
    <n v="0.17"/>
    <s v=""/>
    <n v="2151360"/>
    <n v="3927000.0000000005"/>
    <n v="15246000"/>
    <s v=""/>
    <s v="KENKO CORRECTION TAPE CT-634 (8M X 5MM)"/>
    <s v="kenkocorrectiontapect6348mx5mm"/>
    <s v="ada"/>
    <s v="$D$3:$D$109"/>
    <x v="37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26-4"/>
    <n v="25"/>
    <s v="&gt;"/>
    <n v="4"/>
    <n v="111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MM)"/>
    <s v="kenkocorrectiontapect8098mx5mm"/>
    <s v="ada"/>
    <s v="$D$3:$D$111"/>
    <x v="38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&gt;"/>
    <s v=""/>
    <n v="112"/>
    <s v=""/>
    <s v="PW Kenko 36W CP-36 F Classic Panjang"/>
    <x v="0"/>
    <s v="20 BOX (4 SET)"/>
    <n v="2"/>
    <s v=""/>
    <s v=""/>
    <n v="0"/>
    <n v="2640000"/>
    <n v="0.17"/>
    <s v=""/>
    <n v="4382400"/>
    <s v=""/>
    <s v=""/>
    <s v=""/>
    <s v="KENKO 36 COLOR PENCIL CP-36 F CLASSIC"/>
    <s v="kenko36colorpencilcp36fclassic"/>
    <s v="ada"/>
    <s v="$D$3:$D$112"/>
    <x v="76"/>
    <s v="&gt;"/>
    <n v="132000"/>
    <s v="/ BOX "/>
    <n v="33000"/>
    <s v="/ SET"/>
    <s v="20 BOX_4 SET_"/>
    <n v="7"/>
    <n v="13"/>
    <s v="20 BOX "/>
    <s v="20"/>
    <s v="BOX "/>
    <s v="4 SET"/>
    <s v="4 "/>
    <s v="SET"/>
    <d v="2022-12-07T00:00:00"/>
    <s v="pw"/>
    <n v="20"/>
  </r>
  <r>
    <s v=""/>
    <s v=""/>
    <s v="&gt;"/>
    <s v=""/>
    <n v="113"/>
    <s v=""/>
    <s v="PW Kenko 12W CP-12 F nonwood classic"/>
    <x v="0"/>
    <s v="24 LSN"/>
    <n v="2"/>
    <s v=""/>
    <s v=""/>
    <n v="0"/>
    <n v="2448000"/>
    <n v="0.17"/>
    <s v=""/>
    <n v="4063680"/>
    <s v=""/>
    <s v=""/>
    <s v=""/>
    <s v="KENKO 12 COLOR PENCIL CP-12 F NON WOOD-CLASSIC"/>
    <s v="kenko12colorpencilcp12fnonwoodclassic"/>
    <s v="ada"/>
    <s v="$D$3:$D$113"/>
    <x v="77"/>
    <s v="&gt;"/>
    <n v="102000"/>
    <s v="/ LSN"/>
    <n v="8500"/>
    <s v="/ PCS"/>
    <s v="24 LSN_"/>
    <n v="7"/>
    <n v="7"/>
    <s v="24 LSN"/>
    <s v="24"/>
    <s v="LSN"/>
    <s v=""/>
    <s v=""/>
    <s v=""/>
    <d v="2022-12-07T00:00:00"/>
    <s v="pw"/>
    <n v="24"/>
  </r>
  <r>
    <s v=""/>
    <s v=""/>
    <s v="&gt;"/>
    <s v=""/>
    <n v="114"/>
    <s v=""/>
    <s v="PW Kenko 12W CP-12 F NWE nonwood"/>
    <x v="0"/>
    <s v="16 LSN"/>
    <n v="1"/>
    <s v=""/>
    <s v=""/>
    <n v="0"/>
    <n v="2016000"/>
    <n v="0.17"/>
    <s v=""/>
    <n v="1673280"/>
    <n v="2513280.0000000005"/>
    <n v="9757440"/>
    <s v=""/>
    <s v="KENKO COLOR PENCIL CP-12 FNWE NON WOOD ERASABLE"/>
    <s v="kenkocolorpencilcp12fnwenonwooderasable"/>
    <s v="ada"/>
    <s v="$D$3:$D$114"/>
    <x v="78"/>
    <s v="&gt;"/>
    <n v="126000"/>
    <s v="/ LSN"/>
    <n v="10500"/>
    <s v="/ PCS"/>
    <s v="16 LSN_"/>
    <n v="7"/>
    <n v="7"/>
    <s v="16 LSN"/>
    <s v="16"/>
    <s v="LSN"/>
    <s v=""/>
    <s v=""/>
    <s v=""/>
    <d v="2022-12-07T00:00:00"/>
    <s v="pw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85-1"/>
    <n v="26"/>
    <s v="&gt;"/>
    <n v="1"/>
    <n v="116"/>
    <s v=""/>
    <s v="Label harga Kenko 6001-2R 1brs"/>
    <x v="0"/>
    <s v="50 TUB"/>
    <n v="5"/>
    <s v=""/>
    <s v=""/>
    <n v="0"/>
    <n v="1050000"/>
    <n v="0.17"/>
    <s v=""/>
    <n v="4357500"/>
    <n v="892500.00000000012"/>
    <n v="3465000"/>
    <s v=""/>
    <s v="KENKO PRICE LABEL 6001-2R (1 LINE) @10 ROL"/>
    <s v="kenkopricelabel60012r1line@10rol"/>
    <s v="ada"/>
    <s v="$D$3:$D$11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3-5"/>
    <n v="27"/>
    <s v="&gt;"/>
    <n v="5"/>
    <n v="118"/>
    <s v=""/>
    <s v="O pastel JK 12W OP-12 S"/>
    <x v="14"/>
    <s v="12 LSN"/>
    <n v="3"/>
    <n v="432"/>
    <s v="SET"/>
    <n v="11900"/>
    <n v="1713600"/>
    <n v="0.125"/>
    <n v="0.05"/>
    <n v="4273290"/>
    <s v=""/>
    <s v=""/>
    <s v=""/>
    <s v="OIL PASTEL OP-12 S PP CASE SEA WORLD JK"/>
    <s v="oilpastelop12sppcaseseaworldjk"/>
    <s v="ada"/>
    <s v="$D$3:$D$11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19"/>
    <s v=""/>
    <s v="O pastel JK 18W OP-18 S"/>
    <x v="14"/>
    <s v="6 LSN"/>
    <n v="3"/>
    <n v="216"/>
    <s v="SET"/>
    <n v="23000"/>
    <n v="1656000"/>
    <n v="0.125"/>
    <n v="0.05"/>
    <n v="4129650"/>
    <s v=""/>
    <s v=""/>
    <s v=""/>
    <s v="OIL PASTEL OP-18 S PP CASE SEA WORLD JK"/>
    <s v="oilpastelop18sppcaseseaworldjk"/>
    <s v="ada"/>
    <s v="$D$3:$D$119"/>
    <x v="80"/>
    <s v="&gt;"/>
    <n v="276000"/>
    <s v="/ LSN"/>
    <n v="23000"/>
    <s v="/ PCS"/>
    <s v="6 LSN_"/>
    <n v="6"/>
    <n v="6"/>
    <s v="6 LSN"/>
    <s v="6"/>
    <s v="LSN"/>
    <s v=""/>
    <s v=""/>
    <s v=""/>
    <d v="2022-12-07T00:00:00"/>
    <s v="cr/op"/>
    <n v="6"/>
  </r>
  <r>
    <s v=""/>
    <s v=""/>
    <s v="&gt;"/>
    <s v=""/>
    <n v="120"/>
    <s v=""/>
    <s v="O pastel JK 24W OP-24 S"/>
    <x v="14"/>
    <s v="8 BOX (6 SET)"/>
    <n v="27"/>
    <n v="1296"/>
    <s v="SET"/>
    <n v="29600"/>
    <n v="1420800"/>
    <n v="0.125"/>
    <n v="0.05"/>
    <n v="31888080"/>
    <s v=""/>
    <s v=""/>
    <s v=""/>
    <s v="OIL PASTEL OP-24 S PP CASE SEA WORLD JK"/>
    <s v="oilpastelop24sppcaseseaworldjk"/>
    <s v="ada"/>
    <s v="$D$3:$D$120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07T00:00:00"/>
    <s v="cr/op"/>
    <n v="8"/>
  </r>
  <r>
    <s v=""/>
    <s v=""/>
    <s v="&gt;"/>
    <s v=""/>
    <n v="121"/>
    <s v=""/>
    <s v="O pastel JK 12W OP-12CH Hexagonal"/>
    <x v="14"/>
    <s v="12 LSN"/>
    <n v="3"/>
    <n v="432"/>
    <s v="SET"/>
    <n v="11000"/>
    <n v="1584000"/>
    <n v="0.125"/>
    <n v="0.05"/>
    <n v="3950100"/>
    <s v=""/>
    <s v=""/>
    <s v=""/>
    <s v="OIL PASTEL OP-12 CH HEXAGONAL JK"/>
    <s v="oilpastelop12chhexagonaljk"/>
    <s v="ada"/>
    <s v="$D$3:$D$121"/>
    <x v="82"/>
    <s v="&gt;"/>
    <n v="132000"/>
    <s v="/ LSN"/>
    <n v="110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22"/>
    <s v=""/>
    <s v="Bp JK BP-338 Vocus hitam"/>
    <x v="14"/>
    <s v="72 LSN"/>
    <s v=""/>
    <n v="72"/>
    <s v="LSN"/>
    <n v="12600"/>
    <n v="907200"/>
    <n v="0.125"/>
    <n v="0.05"/>
    <n v="754110"/>
    <n v="9134370"/>
    <n v="35860860"/>
    <s v=""/>
    <s v="BALLPEN BP-338 VOCUS (BLACK) JK"/>
    <s v="ballpenbp338vocusblackjk"/>
    <s v="ada"/>
    <s v="$D$3:$D$122"/>
    <x v="83"/>
    <s v="&gt;"/>
    <n v="12600"/>
    <s v="/ LSN"/>
    <n v="1050"/>
    <s v="/ PCS"/>
    <s v="72 LSN_"/>
    <n v="7"/>
    <n v="7"/>
    <s v="72 LSN"/>
    <s v="72"/>
    <s v="LSN"/>
    <s v=""/>
    <s v=""/>
    <s v=""/>
    <d v="2022-12-07T00:00:00"/>
    <s v="pen"/>
    <n v="7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2-9"/>
    <n v="28"/>
    <s v="&gt;"/>
    <n v="9"/>
    <n v="124"/>
    <s v=""/>
    <s v="Lem stick JK GS-104"/>
    <x v="14"/>
    <s v="36 BOX (24 PCS)"/>
    <n v="9"/>
    <n v="7776"/>
    <s v="PCS"/>
    <n v="2450"/>
    <n v="2116800"/>
    <n v="0.125"/>
    <n v="0.05"/>
    <n v="15836310"/>
    <s v=""/>
    <s v=""/>
    <s v=""/>
    <s v="GLUE STICK GS-104 (ANIMAL KINGDOM) JK"/>
    <s v="gluestickgs104animalkingdomjk"/>
    <s v="ada"/>
    <s v="$D$3:$D$124"/>
    <x v="84"/>
    <s v="&gt;"/>
    <n v="58800"/>
    <s v="/ BOX "/>
    <n v="2450"/>
    <s v="/ PCS"/>
    <s v="36 BOX_24 PCS_"/>
    <n v="7"/>
    <n v="14"/>
    <s v="36 BOX "/>
    <s v="36"/>
    <s v="BOX "/>
    <s v="24 PCS"/>
    <s v="24 "/>
    <s v="PCS"/>
    <d v="2022-12-07T00:00:00"/>
    <s v="lem"/>
    <n v="36"/>
  </r>
  <r>
    <s v=""/>
    <s v=""/>
    <s v="&gt;"/>
    <s v=""/>
    <n v="125"/>
    <s v=""/>
    <s v="Tape cutter JK TD-103"/>
    <x v="14"/>
    <s v="24 PCS"/>
    <n v="6"/>
    <n v="144"/>
    <s v="PCS"/>
    <n v="19000"/>
    <n v="456000"/>
    <n v="0.125"/>
    <n v="0.05"/>
    <n v="2274300"/>
    <s v=""/>
    <s v=""/>
    <s v=""/>
    <s v="TAPE CUTTER TD-103 JK"/>
    <s v="tapecuttertd103jk"/>
    <s v="ada"/>
    <s v="$D$3:$D$125"/>
    <x v="85"/>
    <s v="&gt;"/>
    <n v="19000"/>
    <s v="/ PCS"/>
    <s v=""/>
    <s v=""/>
    <s v="24 PCS_"/>
    <n v="7"/>
    <n v="7"/>
    <s v="24 PCS"/>
    <s v="24"/>
    <s v="PCS"/>
    <s v=""/>
    <s v=""/>
    <s v=""/>
    <d v="2022-12-07T00:00:00"/>
    <s v="isolasi"/>
    <n v="24"/>
  </r>
  <r>
    <s v=""/>
    <s v=""/>
    <s v="&gt;"/>
    <s v=""/>
    <n v="126"/>
    <s v=""/>
    <s v="Stip JK 526-B40 P"/>
    <x v="14"/>
    <s v="50 BOX (40 PCS)"/>
    <n v="3"/>
    <n v="150"/>
    <s v="BOX"/>
    <n v="28300"/>
    <n v="1415000"/>
    <n v="0.125"/>
    <n v="0.05"/>
    <n v="3528656.25"/>
    <s v=""/>
    <s v=""/>
    <s v=""/>
    <s v="ERASER 526-B40P JK"/>
    <s v="eraser526b40pjk"/>
    <s v="ada"/>
    <s v="$D$3:$D$126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07T00:00:00"/>
    <s v="stip"/>
    <n v="50"/>
  </r>
  <r>
    <s v=""/>
    <s v=""/>
    <s v="&gt;"/>
    <s v=""/>
    <n v="127"/>
    <s v=""/>
    <s v="Crayon putar JK TWCR-24 S"/>
    <x v="14"/>
    <s v="12 BOX (6 SET)"/>
    <n v="1"/>
    <n v="72"/>
    <s v="SET"/>
    <n v="47800"/>
    <n v="3441600"/>
    <n v="0.125"/>
    <n v="0.05"/>
    <n v="2860830"/>
    <s v=""/>
    <s v=""/>
    <s v=""/>
    <s v="CRAYON PUTAR TWCR-24S JK"/>
    <s v="crayonputartwcr24sjk"/>
    <s v="ada"/>
    <s v="$D$3:$D$127"/>
    <x v="87"/>
    <s v="&gt;"/>
    <n v="286800"/>
    <s v="/ BOX "/>
    <n v="47800"/>
    <s v="/ SET"/>
    <s v="12 BOX_6 SET_"/>
    <n v="7"/>
    <n v="13"/>
    <s v="12 BOX "/>
    <s v="12"/>
    <s v="BOX "/>
    <s v="6 SET"/>
    <s v="6 "/>
    <s v="SET"/>
    <d v="2022-12-07T00:00:00"/>
    <s v="cr/op"/>
    <n v="12"/>
  </r>
  <r>
    <s v=""/>
    <s v=""/>
    <s v="&gt;"/>
    <s v=""/>
    <n v="128"/>
    <s v=""/>
    <s v="Stabillo Highlighter JK HL-1 kuning"/>
    <x v="14"/>
    <s v="200 PCS"/>
    <s v=""/>
    <n v="200"/>
    <s v="PCS"/>
    <n v="3700"/>
    <n v="740000"/>
    <n v="0.125"/>
    <n v="0.05"/>
    <n v="615125"/>
    <s v=""/>
    <s v=""/>
    <s v=""/>
    <s v="HIGHLIGHTER HL-1 (YELLOW) JK"/>
    <s v="highlighterhl1yellowjk"/>
    <s v="ada"/>
    <s v="$D$3:$D$128"/>
    <x v="88"/>
    <s v="&gt;"/>
    <n v="3700"/>
    <s v="/ PCS"/>
    <s v=""/>
    <s v=""/>
    <s v="200 PCS_"/>
    <n v="8"/>
    <n v="8"/>
    <s v="200 PCS"/>
    <s v="200"/>
    <s v="PCS"/>
    <s v=""/>
    <s v=""/>
    <s v=""/>
    <d v="2022-12-07T00:00:00"/>
    <s v="spidol"/>
    <n v="200"/>
  </r>
  <r>
    <s v=""/>
    <s v=""/>
    <s v="&gt;"/>
    <s v=""/>
    <n v="129"/>
    <s v=""/>
    <s v="Stabillo Highlighter JK HL-2 hijau"/>
    <x v="14"/>
    <s v="160 PCS"/>
    <s v=""/>
    <n v="160"/>
    <s v="PCS"/>
    <n v="3700"/>
    <n v="592000"/>
    <n v="0.125"/>
    <n v="0.05"/>
    <n v="492100"/>
    <s v=""/>
    <s v=""/>
    <s v=""/>
    <s v="HIGHLIGHTER HL-2 (GREEN) JK"/>
    <s v="highlighterhl2greenjk"/>
    <s v="ada"/>
    <s v="$D$3:$D$129"/>
    <x v="89"/>
    <s v="&gt;"/>
    <n v="3700"/>
    <s v="/ PCS"/>
    <s v=""/>
    <s v=""/>
    <s v="160 PCS_"/>
    <n v="8"/>
    <n v="8"/>
    <s v="160 PCS"/>
    <s v="160"/>
    <s v="PCS"/>
    <s v=""/>
    <s v=""/>
    <s v=""/>
    <d v="2022-12-07T00:00:00"/>
    <s v="spidol"/>
    <n v="160"/>
  </r>
  <r>
    <s v=""/>
    <s v=""/>
    <s v="&gt;"/>
    <s v=""/>
    <n v="130"/>
    <s v=""/>
    <s v="Stabillo Highlighter JK HL-3 BIRU"/>
    <x v="14"/>
    <s v="120 PCS"/>
    <s v=""/>
    <n v="120"/>
    <s v="PCS"/>
    <n v="3700"/>
    <n v="444000"/>
    <n v="0.125"/>
    <n v="0.05"/>
    <n v="369075"/>
    <s v=""/>
    <s v=""/>
    <s v=""/>
    <s v="HIGHLIGHTER HL-3 ( BLUE) JK"/>
    <s v="highlighterhl3bluejk"/>
    <s v="ada"/>
    <s v="$D$3:$D$130"/>
    <x v="90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1"/>
    <s v=""/>
    <s v="Stabillo Highlighter JK HL-4 pink"/>
    <x v="14"/>
    <s v="120 PCS"/>
    <s v=""/>
    <n v="120"/>
    <s v="PCS"/>
    <n v="3700"/>
    <n v="444000"/>
    <n v="0.125"/>
    <n v="0.05"/>
    <n v="369075"/>
    <s v=""/>
    <s v=""/>
    <s v=""/>
    <s v="HIGHLIGHTER HL-4  (PINK)  JK"/>
    <s v="highlighterhl4pinkjk"/>
    <s v="ada"/>
    <s v="$D$3:$D$131"/>
    <x v="91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2"/>
    <s v=""/>
    <s v="Stabillo Highlighter JK HL-5 orange"/>
    <x v="14"/>
    <s v="120 PCS"/>
    <s v=""/>
    <n v="120"/>
    <s v="PCS"/>
    <n v="3700"/>
    <n v="444000"/>
    <n v="0.125"/>
    <n v="0.05"/>
    <n v="369075"/>
    <n v="5423253.75"/>
    <n v="21291292.5"/>
    <s v=""/>
    <s v="HIGHLIGHTER HL-5 (ORANGE) JK"/>
    <s v="highlighterhl5orangejk"/>
    <s v="ada"/>
    <s v="$D$3:$D$132"/>
    <x v="92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SBS_0712_1B1-1"/>
    <n v="29"/>
    <s v="&gt;"/>
    <n v="1"/>
    <n v="134"/>
    <s v=""/>
    <s v="Tusukan Bon Chengda 7008/ XL001"/>
    <x v="13"/>
    <s v="60 LSN"/>
    <n v="1"/>
    <n v="60"/>
    <s v="LSN"/>
    <n v="72630"/>
    <n v="4357800"/>
    <s v=""/>
    <s v=""/>
    <n v="4357800"/>
    <n v="0"/>
    <n v="4357800"/>
    <s v=""/>
    <s v="TUSUKAN BON CHENGDA 7008/ XL 001"/>
    <s v="tusukanbonchengda7008xl001"/>
    <s v="ada"/>
    <s v="$D$3:$D$134"/>
    <x v="93"/>
    <s v="&gt;"/>
    <n v="72630"/>
    <s v="/ LSN"/>
    <n v="6052.5"/>
    <s v="/ PCS"/>
    <s v="60 LSN_"/>
    <n v="7"/>
    <n v="7"/>
    <s v="60 LSN"/>
    <s v="60"/>
    <s v="LSN"/>
    <s v=""/>
    <s v=""/>
    <s v=""/>
    <d v="2022-12-07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BIN_0712_234-1"/>
    <n v="30"/>
    <s v="&gt;"/>
    <n v="1"/>
    <n v="136"/>
    <s v=""/>
    <s v="Clipboard 6688-TR Koala"/>
    <x v="11"/>
    <s v="12 LSN"/>
    <n v="15"/>
    <n v="180"/>
    <s v="LSN"/>
    <n v="82000"/>
    <n v="984000"/>
    <s v=""/>
    <s v=""/>
    <n v="14760000"/>
    <n v="0"/>
    <n v="14760000"/>
    <s v=""/>
    <s v="CLIP BOARD 6688-TR KOALA"/>
    <s v="clipboard6688trkoala"/>
    <s v="ada"/>
    <s v="$D$3:$D$136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7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YUS_0712_008-3"/>
    <n v="31"/>
    <s v="&gt;"/>
    <n v="3"/>
    <n v="138"/>
    <s v=""/>
    <s v="Clip File C-316 Hitam"/>
    <x v="15"/>
    <s v="50 PCS"/>
    <n v="5"/>
    <n v="300"/>
    <s v="PCS"/>
    <n v="0"/>
    <n v="855000"/>
    <n v="0.05"/>
    <s v=""/>
    <n v="4061250"/>
    <s v=""/>
    <s v=""/>
    <s v=""/>
    <s v="CLIP FILE C-316 HITAM"/>
    <s v="clipfilec316hitam"/>
    <s v="ada"/>
    <s v="$D$3:$D$138"/>
    <x v="94"/>
    <s v="&gt;"/>
    <n v="0"/>
    <s v=""/>
    <s v=""/>
    <s v=""/>
    <s v="50 PCS_"/>
    <n v="7"/>
    <n v="7"/>
    <s v="50 PCS"/>
    <s v="50"/>
    <s v="PCS"/>
    <s v=""/>
    <s v=""/>
    <s v=""/>
    <d v="2022-12-07T00:00:00"/>
    <s v="clip"/>
    <n v="50"/>
  </r>
  <r>
    <s v=""/>
    <s v=""/>
    <s v="&gt;"/>
    <s v=""/>
    <n v="139"/>
    <s v=""/>
    <s v="Clip File C-318 Biru Tua"/>
    <x v="15"/>
    <s v="60 PCS"/>
    <n v="5"/>
    <n v="300"/>
    <s v="PCS"/>
    <n v="0"/>
    <n v="855000"/>
    <n v="0.05"/>
    <s v=""/>
    <n v="4061250"/>
    <s v=""/>
    <s v=""/>
    <s v=""/>
    <s v="CLIP FILE C-318 BIRU TUA"/>
    <s v="clipfilec318birutua"/>
    <s v="ada"/>
    <s v="$D$3:$D$139"/>
    <x v="95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&gt;"/>
    <s v=""/>
    <n v="140"/>
    <s v=""/>
    <s v="Clip File C-318 Biru Muda"/>
    <x v="15"/>
    <s v="60 PCS"/>
    <n v="1"/>
    <n v="60"/>
    <s v="PCS"/>
    <n v="0"/>
    <n v="855000"/>
    <n v="0.05"/>
    <s v=""/>
    <n v="812250"/>
    <n v="470250"/>
    <n v="8464500"/>
    <s v=""/>
    <s v="CLIP FILE C-318 BIRU MUDA"/>
    <s v="clipfilec318birumuda"/>
    <s v="ada"/>
    <s v="$D$3:$D$140"/>
    <x v="96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722-16"/>
    <n v="32"/>
    <s v="&gt;"/>
    <n v="16"/>
    <n v="142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142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3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143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4"/>
    <s v=""/>
    <s v="Gel Tizo Fancy TG31037-E"/>
    <x v="10"/>
    <s v="144 LSN"/>
    <n v="1"/>
    <n v="144"/>
    <s v="LSN"/>
    <n v="18250"/>
    <n v="2628000"/>
    <s v=""/>
    <s v=""/>
    <n v="2628000"/>
    <s v=""/>
    <s v=""/>
    <s v=""/>
    <s v="GEL TIZO FANCY TG 31037-E"/>
    <s v="geltizofancytg31037e"/>
    <s v="ada"/>
    <s v="$D$3:$D$144"/>
    <x v="9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5"/>
    <s v=""/>
    <s v="Gel Tizo Fancy TG31590-E"/>
    <x v="10"/>
    <s v="144 LSN"/>
    <n v="1"/>
    <n v="144"/>
    <s v="LSN"/>
    <n v="18250"/>
    <n v="2628000"/>
    <s v=""/>
    <s v=""/>
    <n v="2628000"/>
    <s v=""/>
    <s v=""/>
    <s v=""/>
    <s v="GEL TIZO FANCY TG 31590-E"/>
    <s v="geltizofancytg31590e"/>
    <s v="ada"/>
    <s v="$D$3:$D$145"/>
    <x v="10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6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146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7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147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8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148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9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149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0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150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1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151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2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152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3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 0541-E"/>
    <s v="geltizofancytg30541e"/>
    <s v="ada"/>
    <s v="$D$3:$D$153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4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154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5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 -E"/>
    <s v="geltizofancytg31831e"/>
    <s v="ada"/>
    <s v="$D$3:$D$155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6"/>
    <s v=""/>
    <s v="Gel Tizo Fancy TG31780-E"/>
    <x v="10"/>
    <s v="144 LSN"/>
    <n v="1"/>
    <n v="144"/>
    <s v="LSN"/>
    <n v="18250"/>
    <n v="2628000"/>
    <s v=""/>
    <s v=""/>
    <n v="2628000"/>
    <s v=""/>
    <s v=""/>
    <s v=""/>
    <s v="GEL TIZO FANCY TG 31780-E"/>
    <s v="geltizofancytg31780e"/>
    <s v="ada"/>
    <s v="$D$3:$D$156"/>
    <x v="11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7"/>
    <s v=""/>
    <s v="Gel Tizo Fancy TG31975-E"/>
    <x v="10"/>
    <s v=" "/>
    <s v=""/>
    <s v=""/>
    <s v=""/>
    <n v="0"/>
    <s v=""/>
    <s v=""/>
    <s v=""/>
    <s v=""/>
    <n v="0"/>
    <n v="39420000"/>
    <s v="BONUS"/>
    <s v="GEL TIZO FANCY TG 31975-E"/>
    <s v="geltizofancytg31975e"/>
    <s v="ada"/>
    <s v="$D$3:$D$157"/>
    <x v="11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622-12"/>
    <n v="33"/>
    <s v="&gt;"/>
    <n v="12"/>
    <n v="159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159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0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160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1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161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2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162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3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163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4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64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5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165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6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166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7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167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8"/>
    <s v=""/>
    <s v="Gel Zhixin + Refill G-3109"/>
    <x v="10"/>
    <s v="120 LSN"/>
    <n v="1"/>
    <n v="120"/>
    <s v="LSN"/>
    <n v="0"/>
    <s v=""/>
    <s v=""/>
    <s v=""/>
    <s v=""/>
    <s v=""/>
    <s v=""/>
    <s v="BONUS"/>
    <s v="GEL ZHIXIN + REFILL G-3109"/>
    <s v="gelzhixinrefillg3109"/>
    <s v="ada"/>
    <s v="$D$3:$D$168"/>
    <x v="12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&gt;"/>
    <s v=""/>
    <n v="169"/>
    <s v=""/>
    <s v="Mechpen Tizo TM 090-A"/>
    <x v="10"/>
    <s v="144 LSN"/>
    <n v="1"/>
    <n v="144"/>
    <s v="LSN"/>
    <n v="26500"/>
    <n v="3816000"/>
    <s v=""/>
    <s v=""/>
    <n v="3816000"/>
    <s v=""/>
    <s v=""/>
    <s v=""/>
    <s v="MEK. PENSIL TIZO TM 090-A"/>
    <s v="mekpensiltizotm090a"/>
    <s v="ada"/>
    <s v="$D$3:$D$169"/>
    <x v="123"/>
    <s v="&gt;"/>
    <n v="26500"/>
    <s v="/ LSN"/>
    <n v="2208.3333333333335"/>
    <s v="/ PCS"/>
    <s v="144 LSN_"/>
    <n v="8"/>
    <n v="8"/>
    <s v="144 LSN"/>
    <s v="144"/>
    <s v="LSN"/>
    <s v=""/>
    <s v=""/>
    <s v=""/>
    <d v="2022-12-07T00:00:00"/>
    <s v="mechpen"/>
    <n v="144"/>
  </r>
  <r>
    <s v=""/>
    <s v=""/>
    <s v="&gt;"/>
    <s v=""/>
    <n v="170"/>
    <s v=""/>
    <s v="Isi Mechpen 0.9mm"/>
    <x v="10"/>
    <s v="120 LSN"/>
    <n v="1"/>
    <n v="120"/>
    <s v="LSN"/>
    <n v="14500"/>
    <n v="1740000"/>
    <s v=""/>
    <s v=""/>
    <n v="1740000"/>
    <n v="0"/>
    <n v="25266000"/>
    <s v=""/>
    <s v="ISI MEKANIK 0.9MM"/>
    <s v="isimekanik09mm"/>
    <s v="ada"/>
    <s v="$D$3:$D$170"/>
    <x v="124"/>
    <s v="&gt;"/>
    <n v="14500"/>
    <s v="/ LSN"/>
    <n v="1208.3333333333333"/>
    <s v="/ PCS"/>
    <s v="120 LSN_"/>
    <n v="8"/>
    <n v="8"/>
    <s v="120 LSN"/>
    <s v="120"/>
    <s v="LSN"/>
    <s v=""/>
    <s v=""/>
    <s v=""/>
    <d v="2022-12-07T00:00:00"/>
    <s v="i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522-16"/>
    <n v="34"/>
    <s v="&gt;"/>
    <n v="16"/>
    <n v="172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172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3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173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4"/>
    <s v=""/>
    <s v="Gel Zhixin + Refill G-3555 A"/>
    <x v="10"/>
    <s v="120 LSN"/>
    <n v="1"/>
    <n v="120"/>
    <s v="LSN"/>
    <n v="18250"/>
    <n v="2190000"/>
    <s v=""/>
    <s v=""/>
    <n v="2190000"/>
    <s v=""/>
    <s v=""/>
    <s v=""/>
    <s v="GEL ZHIXIN + REFILL G-3555A"/>
    <s v="gelzhixinrefillg3555a"/>
    <s v="ada"/>
    <s v="$D$3:$D$174"/>
    <x v="12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5"/>
    <s v=""/>
    <s v="Gel Zhixin + Refill G-3099"/>
    <x v="10"/>
    <s v="120 LSN"/>
    <n v="1"/>
    <n v="120"/>
    <s v="LSN"/>
    <n v="18250"/>
    <n v="2190000"/>
    <s v=""/>
    <s v=""/>
    <n v="2190000"/>
    <s v=""/>
    <s v=""/>
    <s v=""/>
    <s v="GEL ZHIXIN + REFILL G-3099"/>
    <s v="gelzhixinrefillg3099"/>
    <s v="ada"/>
    <s v="$D$3:$D$175"/>
    <x v="12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6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176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7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177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8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178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9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179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0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180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1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181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2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182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3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83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4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184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5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185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6"/>
    <s v=""/>
    <s v="Gel Zhixin + Refill G-3127"/>
    <x v="10"/>
    <s v="120 LSN"/>
    <n v="1"/>
    <n v="120"/>
    <s v="LSN"/>
    <n v="18250"/>
    <n v="2190000"/>
    <s v=""/>
    <s v=""/>
    <n v="2190000"/>
    <s v=""/>
    <s v=""/>
    <s v=""/>
    <s v="GEL ZHIXIN + REFILL G-3127"/>
    <s v="gelzhixinrefillg3127"/>
    <s v="ada"/>
    <s v="$D$3:$D$186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7"/>
    <s v=""/>
    <s v="Gel Zhixin + Refill G-3126"/>
    <x v="10"/>
    <s v="120 LSN"/>
    <n v="1"/>
    <n v="120"/>
    <s v="LSN"/>
    <n v="18250"/>
    <n v="2190000"/>
    <s v=""/>
    <s v=""/>
    <n v="2190000"/>
    <n v="0"/>
    <n v="35040000"/>
    <s v=""/>
    <s v="GEL ZHIXIN + REFILL G-3126"/>
    <s v="gelzhixinrefillg3126"/>
    <s v="ada"/>
    <s v="$D$3:$D$187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GLO_0812_ 36-1"/>
    <n v="35"/>
    <s v="&gt;"/>
    <n v="1"/>
    <n v="189"/>
    <d v="2022-12-08T00:00:00"/>
    <s v="Agenda batik"/>
    <x v="4"/>
    <s v="100 PCS"/>
    <s v=""/>
    <n v="100"/>
    <s v="PCS"/>
    <n v="12800"/>
    <n v="1280000"/>
    <s v=""/>
    <s v=""/>
    <n v="1280000"/>
    <n v="0"/>
    <n v="1280000"/>
    <s v="CASH DISC : 64000"/>
    <s v="AG BATIK"/>
    <s v="agbatik"/>
    <s v="ada"/>
    <s v="$D$3:$D$189"/>
    <x v="140"/>
    <s v="&gt;"/>
    <n v="12800"/>
    <s v="/ PCS"/>
    <s v=""/>
    <s v=""/>
    <s v="100 PCS_"/>
    <n v="8"/>
    <n v="8"/>
    <s v="100 PCS"/>
    <s v="100"/>
    <s v="PCS"/>
    <s v=""/>
    <s v=""/>
    <s v=""/>
    <d v="2022-12-08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ETJ_0812_422-1"/>
    <n v="36"/>
    <s v="&gt;"/>
    <n v="1"/>
    <n v="191"/>
    <s v=""/>
    <s v="Garisan Enter 30cm 675"/>
    <x v="16"/>
    <s v="200 LSN"/>
    <n v="5"/>
    <n v="1000"/>
    <s v="LSN"/>
    <n v="8750"/>
    <n v="1750000"/>
    <s v=""/>
    <s v=""/>
    <n v="8750000"/>
    <n v="0"/>
    <n v="8750000"/>
    <s v=""/>
    <s v="ENTER 30 CM 675"/>
    <s v="enter30cm675"/>
    <s v="ada"/>
    <s v="$D$3:$D$191"/>
    <x v="141"/>
    <s v="&gt;"/>
    <n v="8750"/>
    <s v="/ LSN"/>
    <n v="729.16666666666663"/>
    <s v="/ PCS"/>
    <s v="200 LSN_"/>
    <n v="8"/>
    <n v="8"/>
    <s v="200 LSN"/>
    <s v="200"/>
    <s v="LSN"/>
    <s v=""/>
    <s v=""/>
    <s v=""/>
    <d v="2022-12-08T00:00:00"/>
    <s v="garisan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GLO_0912_ 02-2"/>
    <n v="37"/>
    <s v="&gt;"/>
    <n v="2"/>
    <n v="193"/>
    <d v="2022-12-09T00:00:00"/>
    <s v="Agenda batik"/>
    <x v="4"/>
    <s v="100 PCS"/>
    <s v=""/>
    <n v="100"/>
    <s v="PCS"/>
    <n v="12800"/>
    <n v="1280000"/>
    <s v=""/>
    <s v=""/>
    <n v="1280000"/>
    <s v=""/>
    <s v=""/>
    <s v=""/>
    <s v="AG BATIK"/>
    <s v="agbatik"/>
    <s v="ada"/>
    <s v="$D$3:$D$193"/>
    <x v="140"/>
    <s v="&gt;"/>
    <n v="12800"/>
    <s v="/ PCS"/>
    <s v=""/>
    <s v=""/>
    <s v="100 PCS_"/>
    <n v="8"/>
    <n v="8"/>
    <s v="100 PCS"/>
    <s v="100"/>
    <s v="PCS"/>
    <s v=""/>
    <s v=""/>
    <s v=""/>
    <d v="2022-12-09T00:00:00"/>
    <s v="buku"/>
    <n v="100"/>
  </r>
  <r>
    <s v=""/>
    <s v=""/>
    <s v="&gt;"/>
    <s v=""/>
    <n v="194"/>
    <s v=""/>
    <s v="Agenda Calvin Klein polos"/>
    <x v="4"/>
    <s v="120 PCS"/>
    <s v=""/>
    <n v="120"/>
    <s v="PCS"/>
    <n v="13000"/>
    <n v="1560000"/>
    <s v=""/>
    <s v=""/>
    <n v="1560000"/>
    <n v="0"/>
    <n v="2840000"/>
    <s v="CASH DISC ; 142000"/>
    <s v="AG CK POLOS"/>
    <s v="agckpolos"/>
    <s v="ada"/>
    <s v="$D$3:$D$194"/>
    <x v="142"/>
    <s v="&gt;"/>
    <n v="13000"/>
    <s v="/ PCS"/>
    <s v=""/>
    <s v=""/>
    <s v="120 PCS_"/>
    <n v="8"/>
    <n v="8"/>
    <s v="120 PCS"/>
    <s v="120"/>
    <s v="PCS"/>
    <s v=""/>
    <s v=""/>
    <s v=""/>
    <d v="2022-12-09T00:00:00"/>
    <s v="buku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9T00:00:00"/>
    <s v=""/>
    <e v="#VALUE!"/>
  </r>
  <r>
    <s v="ATA_1012_463-7"/>
    <n v="38"/>
    <s v="&gt;"/>
    <n v="7"/>
    <n v="196"/>
    <d v="2022-12-10T00:00:00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196"/>
    <x v="143"/>
    <s v="&gt;"/>
    <n v="104400"/>
    <s v="/ GRS"/>
    <n v="8700"/>
    <s v="/ LSN"/>
    <s v="30 GRS_"/>
    <n v="7"/>
    <n v="7"/>
    <s v="30 GRS"/>
    <s v="30"/>
    <s v="GRS"/>
    <s v=""/>
    <s v=""/>
    <s v=""/>
    <d v="2022-12-10T00:00:00"/>
    <s v="pensil"/>
    <n v="30"/>
  </r>
  <r>
    <s v=""/>
    <s v=""/>
    <s v="&gt;"/>
    <s v=""/>
    <n v="197"/>
    <s v=""/>
    <s v="Kuas Set JK BR-8"/>
    <x v="14"/>
    <s v="20 LSN"/>
    <n v="1"/>
    <n v="240"/>
    <s v="SET"/>
    <n v="7800"/>
    <n v="1872000"/>
    <n v="0.125"/>
    <n v="0.05"/>
    <n v="1556100"/>
    <s v=""/>
    <s v=""/>
    <s v=""/>
    <s v="BRUSH  BR-8 JK"/>
    <s v="brushbr8jk"/>
    <s v="ada"/>
    <s v="$D$3:$D$197"/>
    <x v="144"/>
    <s v="&gt;"/>
    <n v="93600"/>
    <s v="/ LSN"/>
    <n v="7800"/>
    <s v="/ PCS"/>
    <s v="20 LSN_"/>
    <n v="7"/>
    <n v="7"/>
    <s v="20 LSN"/>
    <s v="20"/>
    <s v="LSN"/>
    <s v=""/>
    <s v=""/>
    <s v=""/>
    <d v="2022-12-10T00:00:00"/>
    <s v="kuas"/>
    <n v="20"/>
  </r>
  <r>
    <s v=""/>
    <s v=""/>
    <s v="&gt;"/>
    <s v=""/>
    <n v="198"/>
    <s v=""/>
    <s v="Stip JK 526-B40 P"/>
    <x v="14"/>
    <s v="50 BOX (40 PCS)"/>
    <n v="1"/>
    <n v="50"/>
    <s v="BOX"/>
    <n v="28300"/>
    <n v="1415000"/>
    <n v="0.125"/>
    <n v="0.05"/>
    <n v="1176218.75"/>
    <s v=""/>
    <s v=""/>
    <s v=""/>
    <s v="ERASER 526-B40P JK"/>
    <s v="eraser526b40pjk"/>
    <s v="ada"/>
    <s v="$D$3:$D$198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10T00:00:00"/>
    <s v="stip"/>
    <n v="50"/>
  </r>
  <r>
    <s v=""/>
    <s v=""/>
    <s v="&gt;"/>
    <s v=""/>
    <n v="199"/>
    <s v=""/>
    <s v="Tipe-ex kertas JK CT-522"/>
    <x v="14"/>
    <s v="60 LSN"/>
    <n v="1"/>
    <n v="720"/>
    <s v="PCS"/>
    <n v="4800"/>
    <n v="3456000"/>
    <n v="0.125"/>
    <n v="0.05"/>
    <n v="2872800"/>
    <s v=""/>
    <s v=""/>
    <s v=""/>
    <s v="CORRECTION TAPE CT-522 JK"/>
    <s v="correctiontapect522jk"/>
    <s v="ada"/>
    <s v="$D$3:$D$199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&gt;"/>
    <s v=""/>
    <n v="200"/>
    <s v=""/>
    <s v="Tape cutter JK TD-102"/>
    <x v="14"/>
    <s v="24 PCS"/>
    <n v="1"/>
    <n v="24"/>
    <s v="PCS"/>
    <n v="11100"/>
    <n v="266400"/>
    <n v="0.125"/>
    <n v="0.05"/>
    <n v="221445"/>
    <s v=""/>
    <s v=""/>
    <s v=""/>
    <s v="TAPE CUTTER TD-102 JK"/>
    <s v="tapecuttertd102jk"/>
    <s v="ada"/>
    <s v="$D$3:$D$200"/>
    <x v="146"/>
    <s v="&gt;"/>
    <n v="11100"/>
    <s v="/ PCS"/>
    <s v=""/>
    <s v=""/>
    <s v="24 PCS_"/>
    <n v="7"/>
    <n v="7"/>
    <s v="24 PCS"/>
    <s v="24"/>
    <s v="PCS"/>
    <s v=""/>
    <s v=""/>
    <s v=""/>
    <d v="2022-12-10T00:00:00"/>
    <s v="isolasi"/>
    <n v="24"/>
  </r>
  <r>
    <s v=""/>
    <s v=""/>
    <s v="&gt;"/>
    <s v=""/>
    <n v="201"/>
    <s v=""/>
    <s v="Water Color JK 12W WAC-6ML-12"/>
    <x v="14"/>
    <s v="8 BOX (12 SET)"/>
    <n v="1"/>
    <n v="96"/>
    <s v="SET"/>
    <n v="26800"/>
    <n v="2572800"/>
    <n v="0.125"/>
    <n v="0.05"/>
    <n v="2138640"/>
    <s v=""/>
    <s v=""/>
    <s v=""/>
    <s v="WATER COLOR WAC-6ML-12 SCREW TYPE JK"/>
    <s v="watercolorwac6ml12screwtypejk"/>
    <s v="ada"/>
    <s v="$D$3:$D$201"/>
    <x v="147"/>
    <s v="&gt;"/>
    <n v="321600"/>
    <s v="/ BOX "/>
    <n v="26800"/>
    <s v="/ SET"/>
    <s v="8 BOX_12 SET_"/>
    <n v="6"/>
    <n v="13"/>
    <s v="8 BOX "/>
    <s v="8"/>
    <s v="BOX "/>
    <s v="12 SET"/>
    <s v="12 "/>
    <s v="SET"/>
    <d v="2022-12-10T00:00:00"/>
    <s v="cr/op"/>
    <n v="8"/>
  </r>
  <r>
    <s v=""/>
    <s v=""/>
    <s v="&gt;"/>
    <s v=""/>
    <n v="202"/>
    <s v=""/>
    <s v="Crayon putar JK TWCR-12 S"/>
    <x v="14"/>
    <s v="12 LSN"/>
    <n v="1"/>
    <n v="144"/>
    <s v="SET"/>
    <n v="23900"/>
    <n v="3441600"/>
    <n v="0.125"/>
    <n v="0.05"/>
    <n v="2860830"/>
    <n v="2726291.25"/>
    <n v="10703217.5"/>
    <s v=""/>
    <s v="CRAYON PUTAR TWCR-12S JK"/>
    <s v="crayonputartwcr12sjk"/>
    <s v="ada"/>
    <s v="$D$3:$D$202"/>
    <x v="148"/>
    <s v="&gt;"/>
    <n v="286800"/>
    <s v="/ LSN"/>
    <n v="23900"/>
    <s v="/ PCS"/>
    <s v="12 LSN_"/>
    <n v="7"/>
    <n v="7"/>
    <s v="12 LSN"/>
    <s v="12"/>
    <s v="LSN"/>
    <s v=""/>
    <s v=""/>
    <s v=""/>
    <d v="2022-12-1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ATA_1012_494-1"/>
    <n v="39"/>
    <s v="&gt;"/>
    <n v="1"/>
    <n v="204"/>
    <s v=""/>
    <s v="Tipe-ex kertas JK CT-522"/>
    <x v="14"/>
    <s v="60 LSN"/>
    <n v="10"/>
    <n v="7200"/>
    <s v="PCS"/>
    <n v="4800"/>
    <n v="3456000"/>
    <n v="0.125"/>
    <n v="0.05"/>
    <n v="28728000"/>
    <n v="5832000"/>
    <n v="22896000"/>
    <s v=""/>
    <s v="CORRECTION TAPE CT-522 JK"/>
    <s v="correctiontapect522jk"/>
    <s v="ada"/>
    <s v="$D$3:$D$204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KEN_1012_541-3"/>
    <n v="40"/>
    <s v="&gt;"/>
    <n v="3"/>
    <n v="206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 N (8 M X 5MM)"/>
    <s v="kenkocorrectiontapect634n8mx5mm"/>
    <s v="ada"/>
    <s v="$D$3:$D$206"/>
    <x v="24"/>
    <s v="&gt;"/>
    <n v="54000"/>
    <s v="/ LSN"/>
    <n v="4500"/>
    <s v="/ PCS"/>
    <s v="48 LSN_"/>
    <n v="7"/>
    <n v="7"/>
    <s v="48 LSN"/>
    <s v="48"/>
    <s v="LSN"/>
    <s v=""/>
    <s v=""/>
    <s v=""/>
    <d v="2022-12-10T00:00:00"/>
    <s v="tipex"/>
    <n v="48"/>
  </r>
  <r>
    <s v=""/>
    <s v=""/>
    <s v="&gt;"/>
    <s v=""/>
    <n v="207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207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10T00:00:00"/>
    <s v="cutter"/>
    <n v="20"/>
  </r>
  <r>
    <s v=""/>
    <s v=""/>
    <s v="&gt;"/>
    <s v=""/>
    <n v="208"/>
    <s v=""/>
    <s v="Plakban kain Kenko 24mm plst BIRU"/>
    <x v="0"/>
    <s v="120 ROL"/>
    <n v="1"/>
    <s v=""/>
    <s v=""/>
    <n v="0"/>
    <n v="762000"/>
    <n v="0.17"/>
    <s v=""/>
    <n v="632460"/>
    <n v="2577540.0000000005"/>
    <n v="10006920"/>
    <s v=""/>
    <s v="KENKO CLOTH TAPE 24 MM BLUE CORE - BLACK (GB)"/>
    <s v="kenkoclothtape24mmbluecoreblackgb"/>
    <s v="ada"/>
    <s v="$D$3:$D$208"/>
    <x v="150"/>
    <s v="&gt;"/>
    <n v="6350"/>
    <s v="/ ROL"/>
    <s v=""/>
    <s v=""/>
    <s v="120 ROL_"/>
    <n v="8"/>
    <n v="8"/>
    <s v="120 ROL"/>
    <s v="120"/>
    <s v="ROL"/>
    <s v=""/>
    <s v=""/>
    <s v=""/>
    <d v="2022-12-10T00:00:00"/>
    <s v="isola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BIN_1012_242-1"/>
    <n v="41"/>
    <s v="&gt;"/>
    <n v="1"/>
    <n v="210"/>
    <s v=""/>
    <s v="PW 12W PW-812"/>
    <x v="11"/>
    <s v="2220 SET"/>
    <s v=""/>
    <n v="2220"/>
    <s v="SET"/>
    <n v="5083.5"/>
    <n v="11285370"/>
    <s v=""/>
    <s v=""/>
    <n v="11285370"/>
    <n v="0"/>
    <n v="11285370"/>
    <s v="8 C @ 240 SET, 1 C @ 300 SET"/>
    <s v="PENCIL WARNA 12W PW-812"/>
    <s v="pencilwarna12wpw812"/>
    <s v="ada"/>
    <s v="$D$3:$D$210"/>
    <x v="151"/>
    <s v="&gt;"/>
    <n v="5083.5"/>
    <s v="/ SET"/>
    <s v=""/>
    <s v=""/>
    <s v="2220 SET_"/>
    <n v="9"/>
    <n v="9"/>
    <s v="2220 SET"/>
    <s v="2220"/>
    <s v="SET"/>
    <s v=""/>
    <s v=""/>
    <s v=""/>
    <d v="2022-12-10T00:00:00"/>
    <s v="pw"/>
    <n v="22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ETJ_1212_322-1"/>
    <n v="42"/>
    <s v="&gt;"/>
    <n v="1"/>
    <n v="212"/>
    <d v="2022-12-12T00:00:00"/>
    <s v="Name Tag Dus Biru 300"/>
    <x v="16"/>
    <s v="4000 PCS"/>
    <n v="2"/>
    <n v="8000"/>
    <s v="PCS"/>
    <n v="600"/>
    <n v="2400000"/>
    <s v=""/>
    <s v=""/>
    <n v="4800000"/>
    <n v="0"/>
    <n v="4800000"/>
    <s v="CASH=500"/>
    <s v="N.TAG D/BIRU 300"/>
    <s v="ntagdbiru300"/>
    <s v="ada"/>
    <s v="$D$3:$D$212"/>
    <x v="152"/>
    <s v="&gt;"/>
    <n v="600"/>
    <s v="/ PCS"/>
    <s v=""/>
    <s v=""/>
    <s v="4000 PCS_"/>
    <n v="9"/>
    <n v="9"/>
    <s v="4000 PCS"/>
    <s v="4000"/>
    <s v="PCS"/>
    <s v=""/>
    <s v=""/>
    <s v=""/>
    <d v="2022-12-12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5-3"/>
    <n v="43"/>
    <s v="&gt;"/>
    <n v="3"/>
    <n v="214"/>
    <s v=""/>
    <s v="PW JK 12W CP-12 PB panjang"/>
    <x v="14"/>
    <s v="12 LSN"/>
    <n v="2"/>
    <n v="288"/>
    <s v="SET"/>
    <n v="10600"/>
    <n v="1526400"/>
    <n v="0.125"/>
    <n v="0.1"/>
    <n v="2404080"/>
    <s v=""/>
    <s v=""/>
    <s v=""/>
    <s v="COLOR PENCIL CP-12PB JK"/>
    <s v="colorpencilcp12pbjk"/>
    <s v="ada"/>
    <s v="$D$3:$D$214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2T00:00:00"/>
    <s v="pw"/>
    <n v="12"/>
  </r>
  <r>
    <s v=""/>
    <s v=""/>
    <s v="&gt;"/>
    <s v=""/>
    <n v="215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 PB JK"/>
    <s v="colorpencilcp24pbjk"/>
    <s v="ada"/>
    <s v="$D$3:$D$215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2T00:00:00"/>
    <s v="pw"/>
    <n v="12"/>
  </r>
  <r>
    <s v=""/>
    <s v=""/>
    <s v="&gt;"/>
    <s v=""/>
    <n v="216"/>
    <s v=""/>
    <s v="Isi cutter JK L-150"/>
    <x v="14"/>
    <s v="40 LSN"/>
    <n v="1"/>
    <n v="40"/>
    <s v="LSN"/>
    <n v="49200"/>
    <n v="1968000"/>
    <n v="0.125"/>
    <n v="0.1"/>
    <n v="1549800"/>
    <n v="1715640"/>
    <n v="4642320"/>
    <s v=""/>
    <s v="CUTTER BLADE L-150 AM L) JK"/>
    <s v="cutterbladel150amljk"/>
    <s v="ada"/>
    <s v="$D$3:$D$216"/>
    <x v="155"/>
    <s v="&gt;"/>
    <n v="49200"/>
    <s v="/ LSN"/>
    <n v="4100"/>
    <s v="/ PCS"/>
    <s v="40 LSN_"/>
    <n v="7"/>
    <n v="7"/>
    <s v="40 LSN"/>
    <s v="40"/>
    <s v="LSN"/>
    <s v=""/>
    <s v=""/>
    <s v=""/>
    <d v="2022-12-12T00:00:00"/>
    <s v="isi"/>
    <n v="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857-11"/>
    <n v="44"/>
    <s v="&gt;"/>
    <n v="11"/>
    <n v="218"/>
    <s v=""/>
    <s v="Kuas set JK BR-6 No.0"/>
    <x v="14"/>
    <s v="20 BOX (12 LSN)"/>
    <n v="1"/>
    <n v="240"/>
    <s v="LSN"/>
    <n v="26400"/>
    <n v="6336000"/>
    <n v="0.125"/>
    <n v="0.05"/>
    <n v="5266800"/>
    <s v=""/>
    <s v=""/>
    <s v=""/>
    <s v="BRUSH BR-6 NO.0 JK"/>
    <s v="brushbr6no0jk"/>
    <s v="ada"/>
    <s v="$D$3:$D$218"/>
    <x v="156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19"/>
    <s v=""/>
    <s v="Kuas set JK BR-6 No.1"/>
    <x v="14"/>
    <s v="20 BOX (12 LSN)"/>
    <n v="1"/>
    <n v="240"/>
    <s v="LSN"/>
    <n v="26400"/>
    <n v="6336000"/>
    <n v="0.125"/>
    <n v="0.05"/>
    <n v="5266800"/>
    <s v=""/>
    <s v=""/>
    <s v=""/>
    <s v="BRUSH BR-6 NO.1 JK"/>
    <s v="brushbr6no1jk"/>
    <s v="ada"/>
    <s v="$D$3:$D$219"/>
    <x v="157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0"/>
    <s v=""/>
    <s v="Kuas set JK BR-6 No.2"/>
    <x v="14"/>
    <s v="20 BOX (12 LSN)"/>
    <n v="1"/>
    <n v="240"/>
    <s v="LSN"/>
    <n v="30000"/>
    <n v="7200000"/>
    <n v="0.125"/>
    <n v="0.05"/>
    <n v="5985000"/>
    <s v=""/>
    <s v=""/>
    <s v=""/>
    <s v="BRUSH BR-6 NO.2JK"/>
    <s v="brushbr6no2jk"/>
    <s v="ada"/>
    <s v="$D$3:$D$220"/>
    <x v="158"/>
    <s v="&gt;"/>
    <n v="360000"/>
    <s v="/ BOX "/>
    <n v="300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1"/>
    <s v=""/>
    <s v="Kuas set JK BR-6 No.3"/>
    <x v="14"/>
    <s v="20 BOX (12 LSN)"/>
    <n v="1"/>
    <n v="240"/>
    <s v="LSN"/>
    <n v="31200"/>
    <n v="7488000"/>
    <n v="0.125"/>
    <n v="0.05"/>
    <n v="6224400"/>
    <s v=""/>
    <s v=""/>
    <s v=""/>
    <s v="BRUSH BR-6 NO.3 JK"/>
    <s v="brushbr6no3jk"/>
    <s v="ada"/>
    <s v="$D$3:$D$221"/>
    <x v="159"/>
    <s v="&gt;"/>
    <n v="374400"/>
    <s v="/ BOX "/>
    <n v="312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2"/>
    <s v=""/>
    <s v="Kuas set JK BR-6 No.5"/>
    <x v="14"/>
    <s v="20 BOX (12 LSN)"/>
    <n v="1"/>
    <n v="240"/>
    <s v="LSN"/>
    <n v="37800"/>
    <n v="9072000"/>
    <n v="0.125"/>
    <n v="0.05"/>
    <n v="7541100"/>
    <s v=""/>
    <s v=""/>
    <s v=""/>
    <s v="BRUSH BR-6 NO.5 JK"/>
    <s v="brushbr6no5jk"/>
    <s v="ada"/>
    <s v="$D$3:$D$222"/>
    <x v="160"/>
    <s v="&gt;"/>
    <n v="453600"/>
    <s v="/ BOX "/>
    <n v="378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3"/>
    <s v=""/>
    <s v="Kuas set JK BR-6 No.7"/>
    <x v="14"/>
    <s v="20 BOX (12 LSN)"/>
    <n v="1"/>
    <n v="240"/>
    <s v="LSN"/>
    <n v="41400"/>
    <n v="9936000"/>
    <n v="0.125"/>
    <n v="0.05"/>
    <n v="8259300"/>
    <s v=""/>
    <s v=""/>
    <s v=""/>
    <s v="BRUSH BR-6 NO.7 JK"/>
    <s v="brushbr6no7jk"/>
    <s v="ada"/>
    <s v="$D$3:$D$223"/>
    <x v="161"/>
    <s v="&gt;"/>
    <n v="496800"/>
    <s v="/ BOX "/>
    <n v="41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4"/>
    <s v=""/>
    <s v="Kuas set JK BR-6 No.8"/>
    <x v="14"/>
    <s v="20 BOX (12 LSN)"/>
    <n v="1"/>
    <n v="240"/>
    <s v="LSN"/>
    <n v="45600"/>
    <n v="10944000"/>
    <n v="0.125"/>
    <n v="0.05"/>
    <n v="9097200"/>
    <s v=""/>
    <s v=""/>
    <s v=""/>
    <s v="BRUSH BR-6 NO.8 JK"/>
    <s v="brushbr6no8jk"/>
    <s v="ada"/>
    <s v="$D$3:$D$224"/>
    <x v="162"/>
    <s v="&gt;"/>
    <n v="547200"/>
    <s v="/ BOX "/>
    <n v="456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5"/>
    <s v=""/>
    <s v="Kuas set JK BR-6 No.9"/>
    <x v="14"/>
    <s v="9 BOX (12 LSN)"/>
    <n v="1"/>
    <n v="108"/>
    <s v="LSN"/>
    <n v="51000"/>
    <n v="5508000"/>
    <n v="0.125"/>
    <n v="0.05"/>
    <n v="4578525"/>
    <s v=""/>
    <s v=""/>
    <s v=""/>
    <s v="BRUSH BR-6 NO.9 JK"/>
    <s v="brushbr6no9jk"/>
    <s v="ada"/>
    <s v="$D$3:$D$225"/>
    <x v="163"/>
    <s v="&gt;"/>
    <n v="612000"/>
    <s v="/ BOX "/>
    <n v="510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6"/>
    <s v=""/>
    <s v="Kuas set JK BR-6 No.10"/>
    <x v="14"/>
    <s v="9 BOX (12 LSN)"/>
    <n v="1"/>
    <n v="108"/>
    <s v="LSN"/>
    <n v="55200"/>
    <n v="5961600"/>
    <n v="0.125"/>
    <n v="0.05"/>
    <n v="4955580"/>
    <s v=""/>
    <s v=""/>
    <s v=""/>
    <s v="BRUSH BR-6 NO.10 JK"/>
    <s v="brushbr6no10jk"/>
    <s v="ada"/>
    <s v="$D$3:$D$226"/>
    <x v="164"/>
    <s v="&gt;"/>
    <n v="662400"/>
    <s v="/ BOX "/>
    <n v="552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7"/>
    <s v=""/>
    <s v="Kuas set JK BR-6 No.11"/>
    <x v="14"/>
    <s v="9 BOX (12 LSN)"/>
    <n v="1"/>
    <n v="108"/>
    <s v="LSN"/>
    <n v="60300"/>
    <n v="6512400"/>
    <n v="0.125"/>
    <n v="0.05"/>
    <n v="5413432.5"/>
    <s v=""/>
    <s v=""/>
    <s v=""/>
    <s v="BRUSH BR-6 NO.11 JK"/>
    <s v="brushbr6no11jk"/>
    <s v="ada"/>
    <s v="$D$3:$D$227"/>
    <x v="165"/>
    <s v="&gt;"/>
    <n v="723600"/>
    <s v="/ BOX "/>
    <n v="603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8"/>
    <s v=""/>
    <s v="Kuas set JK BR-6 No.12"/>
    <x v="14"/>
    <s v="9 BOX (12 LSN)"/>
    <n v="1"/>
    <n v="108"/>
    <s v="LSN"/>
    <n v="65400"/>
    <n v="7063200"/>
    <n v="0.125"/>
    <n v="0.05"/>
    <n v="5871285"/>
    <n v="13897777.5"/>
    <n v="54561645"/>
    <s v=""/>
    <s v="BRUSH BR-6 NO.12 JK"/>
    <s v="brushbr6no12jk"/>
    <s v="ada"/>
    <s v="$D$3:$D$228"/>
    <x v="166"/>
    <s v="&gt;"/>
    <n v="784800"/>
    <s v="/ BOX "/>
    <n v="654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4-11"/>
    <n v="45"/>
    <s v="&gt;"/>
    <n v="11"/>
    <n v="230"/>
    <s v=""/>
    <s v="Tipe-ex JK CF-S209"/>
    <x v="14"/>
    <s v="36 LSN"/>
    <n v="3"/>
    <n v="108"/>
    <s v="LSN"/>
    <n v="41400"/>
    <n v="1490400"/>
    <n v="0.125"/>
    <n v="0.05"/>
    <n v="3716685"/>
    <s v=""/>
    <s v=""/>
    <s v=""/>
    <s v="CORRECTION FLUID CF-S209 JK"/>
    <s v="correctionfluidcfs209jk"/>
    <s v="ada"/>
    <s v="$D$3:$D$230"/>
    <x v="167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1"/>
    <s v=""/>
    <s v="Tipe-ex JK CF-S209 A"/>
    <x v="14"/>
    <s v="36 LSN"/>
    <n v="3"/>
    <n v="108"/>
    <s v="LSN"/>
    <n v="41400"/>
    <n v="1490400"/>
    <n v="0.125"/>
    <n v="0.05"/>
    <n v="3716685"/>
    <s v=""/>
    <s v=""/>
    <s v=""/>
    <s v="CORRECTION FLUID CF-S209 A JK"/>
    <s v="correctionfluidcfs209ajk"/>
    <s v="ada"/>
    <s v="$D$3:$D$231"/>
    <x v="168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2"/>
    <s v=""/>
    <s v="Label JK LB-2 RL 1brs"/>
    <x v="14"/>
    <s v="100 PAK (10 ROL)"/>
    <n v="1"/>
    <n v="1000"/>
    <s v="ROL"/>
    <n v="2050"/>
    <n v="2050000"/>
    <n v="0.125"/>
    <n v="0.05"/>
    <n v="1704062.5"/>
    <s v=""/>
    <s v=""/>
    <s v=""/>
    <s v="LABEL LB-2RL 1 BARIS JK"/>
    <s v="labellb2rl1barisjk"/>
    <s v="ada"/>
    <s v="$D$3:$D$232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3"/>
    <s v=""/>
    <s v="Label JK LB-1 LY 1brs kuning"/>
    <x v="14"/>
    <s v="100 PAK (10 ROL)"/>
    <n v="1"/>
    <n v="1000"/>
    <s v="ROL"/>
    <n v="3000"/>
    <n v="3000000"/>
    <n v="0.125"/>
    <n v="0.05"/>
    <n v="2493750"/>
    <s v=""/>
    <s v=""/>
    <s v=""/>
    <s v="LABEL LB-1LY 1 BARIS, YELLOW JK"/>
    <s v="labellb1ly1barisyellowjk"/>
    <s v="ada"/>
    <s v="$D$3:$D$233"/>
    <x v="170"/>
    <s v="&gt;"/>
    <n v="30000"/>
    <s v="/ PAK "/>
    <n v="300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4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234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5"/>
    <s v=""/>
    <s v="Stip JK ER-B20 BL"/>
    <x v="14"/>
    <s v="50 BOX (20 PCS)"/>
    <n v="2"/>
    <n v="100"/>
    <s v="BOX"/>
    <n v="34100"/>
    <n v="1705000"/>
    <n v="0.125"/>
    <n v="0.05"/>
    <n v="2834562.5"/>
    <s v=""/>
    <s v=""/>
    <s v=""/>
    <s v="ERASER ER-B20BL JK"/>
    <s v="erasererb20bljk"/>
    <s v="ada"/>
    <s v="$D$3:$D$235"/>
    <x v="172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6"/>
    <s v=""/>
    <s v="Stip JK EB-30"/>
    <x v="14"/>
    <s v="50 BOX (30 PCS)"/>
    <n v="2"/>
    <n v="100"/>
    <s v="BOX"/>
    <n v="32000"/>
    <n v="1600000"/>
    <n v="0.125"/>
    <n v="0.05"/>
    <n v="2660000"/>
    <s v=""/>
    <s v=""/>
    <s v=""/>
    <s v="ERASER EB-30 JK"/>
    <s v="erasereb30jk"/>
    <s v="ada"/>
    <s v="$D$3:$D$236"/>
    <x v="173"/>
    <s v="&gt;"/>
    <n v="32000"/>
    <s v="/ BOX "/>
    <n v="106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7"/>
    <s v=""/>
    <s v="Stip JK ER-107 Animal"/>
    <x v="14"/>
    <s v="50 BOX (30 PCS)"/>
    <n v="1"/>
    <n v="50"/>
    <s v="BOX"/>
    <n v="32300"/>
    <n v="1615000"/>
    <n v="0.125"/>
    <n v="0.05"/>
    <n v="1342468.75"/>
    <s v=""/>
    <s v=""/>
    <s v=""/>
    <s v="ERASER ER-107 (ANIMAL) JK"/>
    <s v="eraserer107animaljk"/>
    <s v="ada"/>
    <s v="$D$3:$D$237"/>
    <x v="174"/>
    <s v="&gt;"/>
    <n v="32300"/>
    <s v="/ BOX "/>
    <n v="107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8"/>
    <s v=""/>
    <s v="Tipe-ex Kertas JK CT-522-02"/>
    <x v="14"/>
    <s v="24 BOX (12 CAD)"/>
    <n v="1"/>
    <n v="288"/>
    <s v="CAD"/>
    <n v="9300"/>
    <n v="2678400"/>
    <n v="0.125"/>
    <n v="0.05"/>
    <n v="2226420"/>
    <s v=""/>
    <s v=""/>
    <s v=""/>
    <s v="CORRECTION TAPE CT-522-02 JK"/>
    <s v="correctiontapect52202jk"/>
    <s v="ada"/>
    <s v="$D$3:$D$238"/>
    <x v="175"/>
    <s v="&gt;"/>
    <n v="111600"/>
    <s v="/ BOX "/>
    <n v="9300"/>
    <s v="/ CAD"/>
    <s v="24 BOX_12 CAD_"/>
    <n v="7"/>
    <n v="14"/>
    <s v="24 BOX "/>
    <s v="24"/>
    <s v="BOX "/>
    <s v="12 CAD"/>
    <s v="12 "/>
    <s v="CAD"/>
    <d v="2022-12-12T00:00:00"/>
    <s v="tipex"/>
    <n v="24"/>
  </r>
  <r>
    <s v=""/>
    <s v=""/>
    <s v="&gt;"/>
    <s v=""/>
    <n v="239"/>
    <s v=""/>
    <s v="Kuas JK BR-1"/>
    <x v="14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239"/>
    <x v="176"/>
    <s v="&gt;"/>
    <n v="211200"/>
    <s v="/ BOX "/>
    <n v="8800"/>
    <s v="/ SET"/>
    <s v="10 BOX_24 SET_"/>
    <n v="7"/>
    <n v="14"/>
    <s v="10 BOX "/>
    <s v="10"/>
    <s v="BOX "/>
    <s v="24 SET"/>
    <s v="24 "/>
    <s v="SET"/>
    <d v="2022-12-12T00:00:00"/>
    <s v="kuas"/>
    <n v="10"/>
  </r>
  <r>
    <s v=""/>
    <s v=""/>
    <s v="&gt;"/>
    <s v=""/>
    <n v="240"/>
    <s v=""/>
    <s v="Stapler JK HD-10"/>
    <x v="14"/>
    <s v="20 LSN"/>
    <n v="1"/>
    <n v="20"/>
    <s v="LSN"/>
    <n v="85200"/>
    <n v="1704000"/>
    <n v="0.125"/>
    <n v="0.05"/>
    <n v="1416450"/>
    <n v="5420553.75"/>
    <n v="21280692.5"/>
    <s v=""/>
    <s v="STAPLER HD-10 JK"/>
    <s v="staplerhd10jk"/>
    <s v="ada"/>
    <s v="$D$3:$D$240"/>
    <x v="177"/>
    <s v="&gt;"/>
    <n v="85200"/>
    <s v="/ LSN"/>
    <n v="7100"/>
    <s v="/ PCS"/>
    <s v="20 LSN_"/>
    <n v="7"/>
    <n v="7"/>
    <s v="20 LSN"/>
    <s v="20"/>
    <s v="LSN"/>
    <s v=""/>
    <s v=""/>
    <s v=""/>
    <d v="2022-12-12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LAY_1212_043-1"/>
    <n v="46"/>
    <s v="&gt;"/>
    <n v="1"/>
    <n v="242"/>
    <s v=""/>
    <s v="Isi GW no.10"/>
    <x v="17"/>
    <s v="100 PAK"/>
    <n v="20"/>
    <n v="2000"/>
    <s v="PAK"/>
    <n v="14000"/>
    <n v="1400000"/>
    <n v="0.1"/>
    <s v=""/>
    <n v="25200000"/>
    <n v="2800000"/>
    <n v="22400000"/>
    <s v=""/>
    <s v="ISI GW NO.10"/>
    <s v="isigwno10"/>
    <s v="ada"/>
    <s v="$D$3:$D$242"/>
    <x v="178"/>
    <s v="&gt;"/>
    <n v="14000"/>
    <s v="/ PAK"/>
    <s v=""/>
    <s v=""/>
    <s v="100 PAK_"/>
    <n v="8"/>
    <n v="8"/>
    <s v="100 PAK"/>
    <s v="100"/>
    <s v="PAK"/>
    <s v=""/>
    <s v=""/>
    <s v=""/>
    <d v="2022-12-12T00:00:00"/>
    <s v="isi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891-5"/>
    <n v="47"/>
    <s v="&gt;"/>
    <n v="5"/>
    <n v="244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24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12T00:00:00"/>
    <s v="pen"/>
    <n v="12"/>
  </r>
  <r>
    <s v=""/>
    <s v=""/>
    <s v="&gt;"/>
    <s v=""/>
    <n v="245"/>
    <s v=""/>
    <s v="PW Kenko 12W CP-12 F classic panjang"/>
    <x v="0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3:$D$245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2T00:00:00"/>
    <s v="pw"/>
    <n v="24"/>
  </r>
  <r>
    <s v=""/>
    <s v=""/>
    <s v="&gt;"/>
    <s v=""/>
    <n v="246"/>
    <s v=""/>
    <s v="Tipe-ex Kenko KE-823 M"/>
    <x v="0"/>
    <s v="36 LSN"/>
    <n v="2"/>
    <s v=""/>
    <s v=""/>
    <n v="0"/>
    <n v="2052000"/>
    <n v="0.17"/>
    <s v=""/>
    <n v="3406320"/>
    <s v=""/>
    <s v=""/>
    <s v=""/>
    <s v="KENKO CORRECTION FLUID KE-823 M"/>
    <s v="kenkocorrectionfluidke823m"/>
    <s v="ada"/>
    <s v="$D$3:$D$246"/>
    <x v="180"/>
    <s v="&gt;"/>
    <n v="57000"/>
    <s v="/ LSN"/>
    <n v="47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47"/>
    <s v=""/>
    <s v="Isi cutter Kenko A-100 kecil"/>
    <x v="0"/>
    <s v="120 LSN"/>
    <n v="2"/>
    <s v=""/>
    <s v=""/>
    <n v="0"/>
    <n v="3888000"/>
    <n v="0.17"/>
    <s v=""/>
    <n v="6454080"/>
    <s v=""/>
    <s v=""/>
    <s v=""/>
    <s v="KENKO CUTTER BLADE A-100 (9MM)"/>
    <s v="kenkocutterbladea1009mm"/>
    <s v="ada"/>
    <s v="$D$3:$D$247"/>
    <x v="181"/>
    <s v="&gt;"/>
    <n v="32400"/>
    <s v="/ LSN"/>
    <n v="2700"/>
    <s v="/ PCS"/>
    <s v="120 LSN_"/>
    <n v="8"/>
    <n v="8"/>
    <s v="120 LSN"/>
    <s v="120"/>
    <s v="LSN"/>
    <s v=""/>
    <s v=""/>
    <s v=""/>
    <d v="2022-12-12T00:00:00"/>
    <s v="isi"/>
    <n v="120"/>
  </r>
  <r>
    <s v=""/>
    <s v=""/>
    <s v="&gt;"/>
    <s v=""/>
    <n v="248"/>
    <s v=""/>
    <s v="Cutter Kenko A-300"/>
    <x v="0"/>
    <s v="30 LSN"/>
    <n v="1"/>
    <s v=""/>
    <s v=""/>
    <n v="0"/>
    <n v="1710000"/>
    <n v="0.17"/>
    <s v=""/>
    <n v="1419300"/>
    <n v="5262588"/>
    <n v="20431224"/>
    <s v=""/>
    <s v="KENKO CUTTER A-300 (9MM BLADE)"/>
    <s v="kenkocuttera3009mmblade"/>
    <s v="ada"/>
    <s v="$D$3:$D$248"/>
    <x v="5"/>
    <s v="&gt;"/>
    <n v="57000"/>
    <s v="/ LSN"/>
    <n v="4750"/>
    <s v="/ PCS"/>
    <s v="30 LSN_"/>
    <n v="7"/>
    <n v="7"/>
    <s v="30 LSN"/>
    <s v="30"/>
    <s v="LSN"/>
    <s v=""/>
    <s v=""/>
    <s v=""/>
    <d v="2022-12-12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--1"/>
    <n v="48"/>
    <s v="&gt;"/>
    <n v="1"/>
    <n v="250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250"/>
    <x v="182"/>
    <s v="&gt;"/>
    <s v=""/>
    <s v=""/>
    <s v=""/>
    <s v=""/>
    <s v=""/>
    <s v=""/>
    <s v=""/>
    <s v=""/>
    <s v=""/>
    <s v=""/>
    <s v=""/>
    <s v=""/>
    <s v=""/>
    <d v="2022-12-1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54-1"/>
    <n v="49"/>
    <s v="&gt;"/>
    <n v="1"/>
    <n v="252"/>
    <s v=""/>
    <s v="Tape dekorasi kartun 1.5cm x 3m (200)"/>
    <x v="18"/>
    <s v="200 PCS"/>
    <n v="12"/>
    <n v="2400"/>
    <s v="PCS"/>
    <n v="3250"/>
    <n v="650000"/>
    <s v=""/>
    <s v=""/>
    <n v="7800000"/>
    <n v="0"/>
    <n v="7800000"/>
    <s v=""/>
    <s v="DECORATIVE CARTOON TAPE 1.5CM X 3M (200)"/>
    <s v="decorativecartoontape15cmx3m200"/>
    <s v="ada"/>
    <s v="$D$3:$D$252"/>
    <x v="183"/>
    <s v="&gt;"/>
    <n v="3250"/>
    <s v="/ PCS"/>
    <s v=""/>
    <s v=""/>
    <s v="200 PCS_"/>
    <n v="8"/>
    <n v="8"/>
    <s v="200 PCS"/>
    <s v="200"/>
    <s v="PCS"/>
    <s v=""/>
    <s v=""/>
    <s v=""/>
    <d v="2022-12-12T00:00:00"/>
    <s v="isolasi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SIN_1212_H53-1"/>
    <n v="50"/>
    <s v="&gt;"/>
    <n v="1"/>
    <n v="254"/>
    <s v=""/>
    <s v="Buku Mewarnaii Jumbo (Sinar Jayakarta)"/>
    <x v="19"/>
    <s v="600 PCS"/>
    <n v="3"/>
    <n v="1800"/>
    <s v="PCS"/>
    <n v="1700"/>
    <n v="1020000"/>
    <s v=""/>
    <s v=""/>
    <n v="3060000"/>
    <n v="0"/>
    <n v="3060000"/>
    <s v=""/>
    <s v="BUKU MEWARNAI JUMBO"/>
    <s v="bukumewarnaijumbo"/>
    <s v="ada"/>
    <s v="$D$3:$D$254"/>
    <x v="184"/>
    <s v="&gt;"/>
    <n v="1700"/>
    <s v="/ PCS"/>
    <s v=""/>
    <s v=""/>
    <s v="600 PCS_"/>
    <n v="8"/>
    <n v="8"/>
    <s v="600 PCS"/>
    <s v="600"/>
    <s v="PCS"/>
    <s v=""/>
    <s v=""/>
    <s v=""/>
    <d v="2022-12-12T00:00:00"/>
    <s v="buku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28-2"/>
    <n v="51"/>
    <s v="&gt;"/>
    <n v="2"/>
    <n v="256"/>
    <s v=""/>
    <s v="Clipboard kayu kotak SQ-CLPKY"/>
    <x v="18"/>
    <s v="24 BOX (6 PCS)"/>
    <n v="20"/>
    <n v="2880"/>
    <s v="PCS"/>
    <n v="3083.3333333333335"/>
    <n v="444000"/>
    <s v=""/>
    <s v=""/>
    <n v="8880000"/>
    <s v=""/>
    <s v=""/>
    <s v=""/>
    <s v="CLIPBOARD KAYU KOTAK SQ-CLPKY"/>
    <s v="clipboardkayukotaksqclpky"/>
    <s v="ada"/>
    <s v="$D$3:$D$256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&gt;"/>
    <s v=""/>
    <n v="257"/>
    <s v=""/>
    <s v="Clipboard kayu kotak SQ-CLPKY"/>
    <x v="18"/>
    <s v="24 BOX (6 PCS)"/>
    <n v="1"/>
    <n v="144"/>
    <s v="[CS"/>
    <n v="0"/>
    <n v="444000"/>
    <s v=""/>
    <s v=""/>
    <n v="444000"/>
    <n v="0"/>
    <n v="9324000"/>
    <s v="BONUS"/>
    <s v="CLIPBOARD KAYU KOTAK SQ-CLPKY"/>
    <s v="clipboardkayukotaksqclpky"/>
    <s v="ada"/>
    <s v="$D$3:$D$257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YUS_1212_026-3"/>
    <n v="52"/>
    <s v="&gt;"/>
    <n v="3"/>
    <n v="259"/>
    <s v=""/>
    <s v="Clip File C-318 Hitam"/>
    <x v="15"/>
    <s v="60 PCS"/>
    <n v="5"/>
    <s v=""/>
    <s v=""/>
    <n v="0"/>
    <n v="855000"/>
    <n v="0.05"/>
    <s v=""/>
    <n v="4061250"/>
    <s v=""/>
    <s v=""/>
    <s v=""/>
    <s v="CLIP FILE C-318 HITAM"/>
    <s v="clipfilec318hitam"/>
    <s v="ada"/>
    <s v="$D$3:$D$259"/>
    <x v="18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0"/>
    <s v=""/>
    <s v="Clip File C-318 Biru Tua"/>
    <x v="15"/>
    <s v="60 PCS"/>
    <n v="5"/>
    <s v=""/>
    <s v=""/>
    <n v="0"/>
    <n v="855000"/>
    <n v="0.05"/>
    <s v=""/>
    <n v="4061250"/>
    <s v=""/>
    <s v=""/>
    <s v=""/>
    <s v="CLIP FILE C-318 BIRU TUA"/>
    <s v="clipfilec318birutua"/>
    <s v="ada"/>
    <s v="$D$3:$D$260"/>
    <x v="95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1"/>
    <s v=""/>
    <s v="Clip File C-318 Biru Muda"/>
    <x v="15"/>
    <s v="60 PCS"/>
    <n v="9"/>
    <s v=""/>
    <s v=""/>
    <n v="0"/>
    <n v="855000"/>
    <n v="0.05"/>
    <s v=""/>
    <n v="7310250"/>
    <n v="812250"/>
    <n v="14620500"/>
    <s v=""/>
    <s v="CLIP FILE C-318 BIRU MUDA"/>
    <s v="clipfilec318birumuda"/>
    <s v="ada"/>
    <s v="$D$3:$D$261"/>
    <x v="9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2"/>
    <n v="53"/>
    <s v="&gt;"/>
    <n v="2"/>
    <n v="263"/>
    <s v=""/>
    <s v="Cutter 78 Taco Kecil"/>
    <x v="20"/>
    <s v="120 LSN"/>
    <n v="13"/>
    <n v="1560"/>
    <s v="LSN"/>
    <n v="23000"/>
    <n v="2760000"/>
    <n v="0.12"/>
    <n v="0.12"/>
    <n v="27785472"/>
    <s v=""/>
    <s v=""/>
    <s v="13 C, 12 C+ 1 C BONUS"/>
    <s v="CUTTER KECIL 78 TACO"/>
    <s v="cutterkecil78taco"/>
    <s v="ada"/>
    <s v="$D$3:$D$263"/>
    <x v="187"/>
    <s v="&gt;"/>
    <n v="23000"/>
    <s v="/ LSN"/>
    <n v="1916.6666666666667"/>
    <s v="/ PCS"/>
    <s v="120 LSN_"/>
    <n v="8"/>
    <n v="8"/>
    <s v="120 LSN"/>
    <s v="120"/>
    <s v="LSN"/>
    <s v=""/>
    <s v=""/>
    <s v=""/>
    <d v="2022-12-12T00:00:00"/>
    <s v="cutter"/>
    <n v="120"/>
  </r>
  <r>
    <s v=""/>
    <s v=""/>
    <s v="&gt;"/>
    <s v=""/>
    <n v="264"/>
    <s v=""/>
    <s v="Cutter 88 Taco besar"/>
    <x v="20"/>
    <s v="60 LSN"/>
    <n v="13"/>
    <n v="780"/>
    <s v="LSN"/>
    <n v="33000"/>
    <n v="1980000"/>
    <n v="0.12"/>
    <n v="0.12"/>
    <n v="19933056"/>
    <n v="13901472"/>
    <n v="33817056"/>
    <s v="13 C, 12 C+ 1 C BONUS"/>
    <s v="CUTTER BESAR 88 TACO"/>
    <s v="cutterbesar88taco"/>
    <s v="ada"/>
    <s v="$D$3:$D$264"/>
    <x v="188"/>
    <s v="&gt;"/>
    <n v="33000"/>
    <s v="/ LSN"/>
    <n v="2750"/>
    <s v="/ PCS"/>
    <s v="60 LSN_"/>
    <n v="7"/>
    <n v="7"/>
    <s v="60 LSN"/>
    <s v="60"/>
    <s v="LSN"/>
    <s v=""/>
    <s v=""/>
    <s v=""/>
    <d v="2022-12-12T00:00:00"/>
    <s v="cutter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1"/>
    <n v="54"/>
    <s v="&gt;"/>
    <n v="1"/>
    <n v="266"/>
    <s v=""/>
    <s v="Gunting Junior J300"/>
    <x v="20"/>
    <s v="24 LSN"/>
    <n v="5"/>
    <n v="120"/>
    <s v="LSN"/>
    <n v="46000"/>
    <n v="1104000"/>
    <n v="0.12"/>
    <s v=""/>
    <n v="4857600"/>
    <n v="662400"/>
    <n v="4195200"/>
    <s v=""/>
    <s v="GUNTING JUNIOR J300 JUNIOR"/>
    <s v="guntingjuniorj300junior"/>
    <s v="ada"/>
    <s v="$D$3:$D$266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2T00:00:00"/>
    <s v="gunting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412_042-4"/>
    <n v="55"/>
    <s v="&gt;"/>
    <n v="4"/>
    <n v="268"/>
    <d v="2022-12-14T00:00:00"/>
    <s v="Gunting Junior J400"/>
    <x v="20"/>
    <s v="24 LSN"/>
    <n v="3"/>
    <n v="72"/>
    <s v="LSN"/>
    <n v="52000"/>
    <n v="1248000"/>
    <n v="0.12"/>
    <s v=""/>
    <n v="3294720"/>
    <s v=""/>
    <s v=""/>
    <s v=""/>
    <s v="GUNTING JUNIOR J400 JUNIOR"/>
    <s v="guntingjuniorj400junior"/>
    <s v="ada"/>
    <s v="$D$3:$D$268"/>
    <x v="190"/>
    <s v="&gt;"/>
    <n v="52000"/>
    <s v="/ LSN"/>
    <n v="4333.333333333333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69"/>
    <s v=""/>
    <s v="Gunting Junior J300"/>
    <x v="20"/>
    <s v="24 LSN"/>
    <n v="3"/>
    <n v="120"/>
    <s v="LSN"/>
    <n v="46000"/>
    <n v="1840000"/>
    <n v="0.12"/>
    <s v=""/>
    <n v="4857600"/>
    <s v=""/>
    <s v=""/>
    <s v=""/>
    <s v="GUNTING JUNIOR J300 JUNIOR"/>
    <s v="guntingjuniorj300junior"/>
    <s v="ada"/>
    <s v="$D$3:$D$269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70"/>
    <s v=""/>
    <s v="Gunting Junior J200"/>
    <x v="20"/>
    <s v="48 LSN"/>
    <n v="3"/>
    <n v="144"/>
    <s v="LSN"/>
    <n v="38000"/>
    <n v="1824000"/>
    <n v="0.12"/>
    <s v=""/>
    <n v="4815360"/>
    <s v=""/>
    <s v=""/>
    <s v=""/>
    <s v="GUNTING JUNIOR J200 JUNIOR"/>
    <s v="guntingjuniorj200junior"/>
    <s v="ada"/>
    <s v="$D$3:$D$270"/>
    <x v="191"/>
    <s v="&gt;"/>
    <n v="38000"/>
    <s v="/ LSN"/>
    <n v="3166.6666666666665"/>
    <s v="/ PCS"/>
    <s v="48 LSN_"/>
    <n v="7"/>
    <n v="7"/>
    <s v="48 LSN"/>
    <s v="48"/>
    <s v="LSN"/>
    <s v=""/>
    <s v=""/>
    <s v=""/>
    <d v="2022-12-14T00:00:00"/>
    <s v="gunting"/>
    <n v="48"/>
  </r>
  <r>
    <s v=""/>
    <s v=""/>
    <s v="&gt;"/>
    <s v=""/>
    <n v="271"/>
    <s v=""/>
    <s v="Gunting Junior J500"/>
    <x v="20"/>
    <s v="20 LSN"/>
    <n v="3"/>
    <n v="60"/>
    <s v="LSN"/>
    <n v="71000"/>
    <n v="1420000"/>
    <n v="0.12"/>
    <s v=""/>
    <n v="3748800"/>
    <n v="2279520"/>
    <n v="14436960"/>
    <s v=""/>
    <s v="GUNTING JUNIOR J500 JUNIOR"/>
    <s v="guntingjuniorj500junior"/>
    <s v="ada"/>
    <s v="$D$3:$D$271"/>
    <x v="192"/>
    <s v="&gt;"/>
    <n v="71000"/>
    <s v="/ LSN"/>
    <n v="5916.666666666667"/>
    <s v="/ PCS"/>
    <s v="20 LSN_"/>
    <n v="7"/>
    <n v="7"/>
    <s v="20 LSN"/>
    <s v="20"/>
    <s v="LSN"/>
    <s v=""/>
    <s v=""/>
    <s v=""/>
    <d v="2022-12-14T00:00:00"/>
    <s v="gunting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4T00:00:00"/>
    <s v=""/>
    <e v="#VALUE!"/>
  </r>
  <r>
    <s v="HAN_1512_190-1"/>
    <n v="56"/>
    <s v="&gt;"/>
    <n v="1"/>
    <n v="273"/>
    <d v="2022-12-15T00:00:00"/>
    <s v="Malam Shintoeng K 6-12W"/>
    <x v="21"/>
    <s v="480 PCS"/>
    <n v="1"/>
    <n v="480"/>
    <s v="PCS"/>
    <n v="1450"/>
    <n v="696000"/>
    <s v=""/>
    <s v=""/>
    <n v="696000"/>
    <n v="0"/>
    <n v="696000"/>
    <s v=""/>
    <s v="MALAM SHINTOENG K 6-12W"/>
    <s v="malamshintoengk612w"/>
    <s v="ada"/>
    <s v="$D$3:$D$273"/>
    <x v="193"/>
    <s v="&gt;"/>
    <n v="1450"/>
    <s v="/ PCS"/>
    <s v=""/>
    <s v=""/>
    <s v="480 PCS_"/>
    <n v="8"/>
    <n v="8"/>
    <s v="480 PCS"/>
    <s v="480"/>
    <s v="PCS"/>
    <s v=""/>
    <s v=""/>
    <s v=""/>
    <d v="2022-12-15T00:00:00"/>
    <s v="lilin"/>
    <n v="48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512_189-1"/>
    <n v="57"/>
    <s v="&gt;"/>
    <n v="1"/>
    <n v="275"/>
    <s v=""/>
    <s v="Lilin Angka Shintoeng"/>
    <x v="21"/>
    <s v="8 LSN"/>
    <s v=""/>
    <n v="8"/>
    <s v="LSN"/>
    <n v="13000"/>
    <n v="104000"/>
    <s v=""/>
    <s v=""/>
    <n v="104000"/>
    <n v="0"/>
    <n v="104000"/>
    <s v="NO.1 S/D 8 @ 1 LSN"/>
    <s v="LILIN ANGKA SHINTOENG"/>
    <s v="lilinangkashintoeng"/>
    <s v="ada"/>
    <s v="$D$3:$D$275"/>
    <x v="194"/>
    <s v="&gt;"/>
    <n v="13000"/>
    <s v="/ LSN"/>
    <n v="1083.3333333333333"/>
    <s v="/ PCS"/>
    <s v="8 LSN_"/>
    <n v="6"/>
    <n v="6"/>
    <s v="8 LSN"/>
    <s v="8"/>
    <s v="LSN"/>
    <s v=""/>
    <s v=""/>
    <s v=""/>
    <d v="2022-12-15T00:00:00"/>
    <s v="lilin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LO_1512_ 10-1"/>
    <n v="58"/>
    <s v="&gt;"/>
    <n v="1"/>
    <n v="277"/>
    <s v=""/>
    <s v="Buku tamu batik kain"/>
    <x v="4"/>
    <s v="7 LSN"/>
    <s v=""/>
    <n v="7"/>
    <s v="LSN"/>
    <n v="161000"/>
    <n v="1127000"/>
    <s v=""/>
    <s v=""/>
    <n v="1127000"/>
    <n v="0"/>
    <n v="1127000"/>
    <s v=""/>
    <s v="BT BATIK"/>
    <s v="btbatik"/>
    <s v="ada"/>
    <s v="$D$3:$D$277"/>
    <x v="195"/>
    <s v="&gt;"/>
    <n v="161000"/>
    <s v="/ LSN"/>
    <n v="13416.666666666666"/>
    <s v="/ PCS"/>
    <s v="7 LSN_"/>
    <n v="6"/>
    <n v="6"/>
    <s v="7 LSN"/>
    <s v="7"/>
    <s v="LSN"/>
    <s v=""/>
    <s v=""/>
    <s v=""/>
    <d v="2022-12-15T00:00:00"/>
    <s v="buku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BIN_1512_230-1"/>
    <n v="59"/>
    <s v="&gt;"/>
    <n v="1"/>
    <n v="279"/>
    <s v=""/>
    <s v="Crayon Putar 12W CP-SQ12S pendek"/>
    <x v="18"/>
    <s v="192 PCS"/>
    <n v="14"/>
    <n v="2688"/>
    <s v="PCS"/>
    <n v="10000"/>
    <n v="1920000"/>
    <s v=""/>
    <s v=""/>
    <n v="26880000"/>
    <n v="0"/>
    <n v="26880000"/>
    <s v=""/>
    <s v="CRAYON PUTAR PENDEK 1011 CP-SQ 12S"/>
    <s v="crayonputarpendek1011cpsq12s"/>
    <s v="ada"/>
    <s v="$D$3:$D$279"/>
    <x v="196"/>
    <s v="&gt;"/>
    <n v="10000"/>
    <s v="/ PCS"/>
    <s v=""/>
    <s v=""/>
    <s v="192 PCS_"/>
    <n v="8"/>
    <n v="8"/>
    <s v="192 PCS"/>
    <s v="192"/>
    <s v="PCS"/>
    <s v=""/>
    <s v=""/>
    <s v=""/>
    <d v="2022-12-15T00:00:00"/>
    <s v="cr/op"/>
    <n v="19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8B1-1"/>
    <n v="60"/>
    <s v="&gt;"/>
    <n v="1"/>
    <n v="281"/>
    <s v=""/>
    <s v="Box file Besi Microtop MT-115/ 1ssn"/>
    <x v="13"/>
    <s v="24 PCS"/>
    <n v="3"/>
    <n v="72"/>
    <s v="PCS"/>
    <n v="39500"/>
    <n v="948000"/>
    <s v=""/>
    <s v=""/>
    <n v="2844000"/>
    <n v="0"/>
    <n v="2844000"/>
    <s v=""/>
    <s v="BOX FILE BESI MICROTOP MT-115/ 1 SSN"/>
    <s v="boxfilebesimicrotopmt1151ssn"/>
    <s v="ada"/>
    <s v="$D$3:$D$281"/>
    <x v="197"/>
    <s v="&gt;"/>
    <n v="39500"/>
    <s v="/ PCS"/>
    <s v=""/>
    <s v=""/>
    <s v="24 PCS_"/>
    <n v="7"/>
    <n v="7"/>
    <s v="24 PCS"/>
    <s v="24"/>
    <s v="PCS"/>
    <s v=""/>
    <s v=""/>
    <s v=""/>
    <d v="2022-12-15T00:00:00"/>
    <s v="doc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TTP-4"/>
    <n v="61"/>
    <s v="&gt;"/>
    <n v="4"/>
    <n v="283"/>
    <s v=""/>
    <s v="Palet gambar Biola-Anggur warna WAG-201"/>
    <x v="13"/>
    <s v="60 LSN"/>
    <n v="5"/>
    <n v="300"/>
    <s v="LSN"/>
    <n v="9300"/>
    <n v="558000"/>
    <s v=""/>
    <s v=""/>
    <n v="2790000"/>
    <s v=""/>
    <s v=""/>
    <s v=""/>
    <s v="PALET GAMBAR BIOLA-ANGGUR WARNA/ WAG-201"/>
    <s v="paletgambarbiolaanggurwarnawag201"/>
    <s v="ada"/>
    <s v="$D$3:$D$283"/>
    <x v="198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4"/>
    <s v=""/>
    <s v="Palet gambar Biola-Apel warna WAP-202"/>
    <x v="13"/>
    <s v="60 LSN"/>
    <n v="5"/>
    <n v="300"/>
    <s v="LSN"/>
    <n v="9300"/>
    <n v="558000"/>
    <s v=""/>
    <s v=""/>
    <n v="2790000"/>
    <s v=""/>
    <s v=""/>
    <s v=""/>
    <s v="PALET GAMBAR BIOLA-APEL  WARNA/ WAP-202"/>
    <s v="paletgambarbiolaapelwarnawap202"/>
    <s v="ada"/>
    <s v="$D$3:$D$284"/>
    <x v="199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5"/>
    <s v=""/>
    <s v="Palet gambar Biola-Anggur warna WAG-201"/>
    <x v="13"/>
    <s v="60 LSN"/>
    <n v="1"/>
    <n v="60"/>
    <s v="LSN"/>
    <n v="0"/>
    <s v=""/>
    <s v=""/>
    <s v=""/>
    <n v="0"/>
    <s v=""/>
    <s v=""/>
    <s v=""/>
    <s v="PALET GAMBAR BIOLA-ANGGUR WARNA/ WAG-201 "/>
    <s v="paletgambarbiolaanggurwarnawag201"/>
    <s v="ada"/>
    <s v="$D$3:$D$285"/>
    <x v="198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6"/>
    <s v=""/>
    <s v="Palet gambar Biola-Apel warna WAP-202"/>
    <x v="13"/>
    <s v="60 LSN"/>
    <n v="1"/>
    <n v="60"/>
    <s v="LSN"/>
    <n v="0"/>
    <s v=""/>
    <s v=""/>
    <s v=""/>
    <n v="0"/>
    <n v="0"/>
    <n v="5580000"/>
    <s v=""/>
    <s v="PALET GAMBAR BIOLA-APEL WARNA/ WAP-202"/>
    <s v="paletgambarbiolaapelwarnawap202"/>
    <s v="ada"/>
    <s v="$D$3:$D$286"/>
    <x v="199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RA_1512_114-1"/>
    <n v="62"/>
    <s v="&gt;"/>
    <n v="1"/>
    <n v="288"/>
    <s v=""/>
    <s v="Map Batik Sika"/>
    <x v="8"/>
    <s v="600 PCS"/>
    <n v="5"/>
    <s v=""/>
    <s v=""/>
    <n v="1350"/>
    <n v="810000"/>
    <s v=""/>
    <s v=""/>
    <n v="4050000"/>
    <n v="0"/>
    <n v="4050000"/>
    <s v=""/>
    <s v="MAP BATIK SIKA"/>
    <s v="mapbatiksika"/>
    <s v="ada"/>
    <s v="$D$3:$D$288"/>
    <x v="200"/>
    <s v="&gt;"/>
    <n v="1350"/>
    <s v="/ PCS"/>
    <s v=""/>
    <s v=""/>
    <s v="600 PCS_"/>
    <n v="8"/>
    <n v="8"/>
    <s v="600 PCS"/>
    <s v="600"/>
    <s v="PCS"/>
    <s v=""/>
    <s v=""/>
    <s v=""/>
    <d v="2022-12-15T00:00:00"/>
    <s v="map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0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2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LP_1512_ 07-1"/>
    <n v="65"/>
    <s v="&gt;"/>
    <n v="1"/>
    <n v="294"/>
    <s v=""/>
    <s v="Paper Bag Batik Besar Tali Putih"/>
    <x v="3"/>
    <s v="50 LSN"/>
    <n v="4"/>
    <n v="200"/>
    <s v="LSN"/>
    <n v="26500"/>
    <n v="1325000"/>
    <s v=""/>
    <s v=""/>
    <n v="5300000"/>
    <n v="0"/>
    <n v="5300000"/>
    <s v="HB 29000"/>
    <s v="P BAG BATIK XL TALI PUTIH BESAR"/>
    <s v="pbagbatikxltaliputihbesar"/>
    <s v="ada"/>
    <s v="$D$3:$D$294"/>
    <x v="202"/>
    <s v="&gt;"/>
    <n v="26500"/>
    <s v="/ LSN"/>
    <n v="2208.3333333333335"/>
    <s v="/ PCS"/>
    <s v="50 LSN_"/>
    <n v="7"/>
    <n v="7"/>
    <s v="50 LSN"/>
    <s v="50"/>
    <s v="LSN"/>
    <s v=""/>
    <s v=""/>
    <s v=""/>
    <d v="2022-12-15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CAH_1512_036-1"/>
    <n v="66"/>
    <s v="&gt;"/>
    <n v="1"/>
    <n v="296"/>
    <s v=""/>
    <s v="Palet cat air biasa DOF"/>
    <x v="23"/>
    <s v="84 LSN"/>
    <n v="10"/>
    <n v="840"/>
    <s v="LSN"/>
    <n v="7000"/>
    <n v="588000"/>
    <s v=""/>
    <s v=""/>
    <n v="5880000"/>
    <n v="0"/>
    <n v="5880000"/>
    <s v=""/>
    <s v="PALET CAT AIR BIASA DOF 06013"/>
    <s v="paletcatairbiasadof06013"/>
    <s v="ada"/>
    <s v="$D$3:$D$296"/>
    <x v="203"/>
    <s v="&gt;"/>
    <n v="7000"/>
    <s v="/ LSN"/>
    <n v="583.33333333333337"/>
    <s v="/ PCS"/>
    <s v="84 LSN_"/>
    <n v="7"/>
    <n v="7"/>
    <s v="84 LSN"/>
    <s v="84"/>
    <s v="LSN"/>
    <s v=""/>
    <s v=""/>
    <s v=""/>
    <d v="2022-12-15T00:00:00"/>
    <s v="dll"/>
    <n v="8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UN_1512_789-1"/>
    <n v="67"/>
    <s v="&gt;"/>
    <n v="1"/>
    <n v="298"/>
    <s v=""/>
    <s v="Gunting SPL coklat Gunindo"/>
    <x v="24"/>
    <s v="30 LSN"/>
    <n v="2"/>
    <n v="60"/>
    <s v="LSN"/>
    <n v="60000"/>
    <n v="1800000"/>
    <n v="0.05"/>
    <n v="0.1"/>
    <n v="3078000"/>
    <n v="522000"/>
    <n v="2556000"/>
    <s v=""/>
    <s v="GUNINDO SPL COKLAT"/>
    <s v="gunindosplcoklat"/>
    <s v="ada"/>
    <s v="$D$3:$D$298"/>
    <x v="204"/>
    <s v="&gt;"/>
    <n v="60000"/>
    <s v="/ LSN"/>
    <n v="5000"/>
    <s v="/ PCS"/>
    <s v="30 LSN_"/>
    <n v="7"/>
    <n v="7"/>
    <s v="30 LSN"/>
    <s v="30"/>
    <s v="LSN"/>
    <s v=""/>
    <s v=""/>
    <s v=""/>
    <d v="2022-12-15T00:00:00"/>
    <s v="gunting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122-16"/>
    <n v="68"/>
    <s v="&gt;"/>
    <n v="16"/>
    <n v="300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300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1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301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2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302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3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303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4"/>
    <s v=""/>
    <s v="Gel Tizo Fancy TG30734-E"/>
    <x v="10"/>
    <s v="144 LSN"/>
    <n v="1"/>
    <n v="144"/>
    <s v="LSN"/>
    <n v="18250"/>
    <n v="2628000"/>
    <s v=""/>
    <s v=""/>
    <n v="2628000"/>
    <s v=""/>
    <s v=""/>
    <s v=""/>
    <s v="GEL TIZO FANCY TG 30734-E"/>
    <s v="geltizofancytg30734e"/>
    <s v="ada"/>
    <s v="$D$3:$D$304"/>
    <x v="2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5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305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6"/>
    <s v=""/>
    <s v="Gel Tizo Fancy TG30600-E"/>
    <x v="10"/>
    <s v="144 LSN"/>
    <n v="1"/>
    <n v="144"/>
    <s v="LSN"/>
    <n v="18250"/>
    <n v="2628000"/>
    <s v=""/>
    <s v=""/>
    <n v="2628000"/>
    <s v=""/>
    <s v=""/>
    <s v=""/>
    <s v="GEL TIZO FANCY TG 30600-E"/>
    <s v="geltizofancytg30600e"/>
    <s v="ada"/>
    <s v="$D$3:$D$306"/>
    <x v="2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7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307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8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308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9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-E"/>
    <s v="geltizofancytg31831e"/>
    <s v="ada"/>
    <s v="$D$3:$D$309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0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310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1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0541-E"/>
    <s v="geltizofancytg30541e"/>
    <s v="ada"/>
    <s v="$D$3:$D$311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2"/>
    <s v=""/>
    <s v="Gel Tizo Fancy TG 30606-D"/>
    <x v="10"/>
    <s v="144 LSN"/>
    <n v="1"/>
    <n v="144"/>
    <s v="LSN"/>
    <n v="18250"/>
    <n v="2628000"/>
    <s v=""/>
    <s v=""/>
    <n v="2628000"/>
    <s v=""/>
    <s v=""/>
    <s v=""/>
    <s v="GEL TIZO FANCY TG 30606-D"/>
    <s v="geltizofancytg30606d"/>
    <s v="ada"/>
    <s v="$D$3:$D$312"/>
    <x v="2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3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313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4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314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5"/>
    <s v=""/>
    <s v="Gel Tizo Fancy TG31975-E"/>
    <x v="10"/>
    <s v="144 LSN"/>
    <n v="1"/>
    <n v="144"/>
    <s v="LSN"/>
    <n v="0"/>
    <s v=""/>
    <s v=""/>
    <s v=""/>
    <n v="0"/>
    <n v="0"/>
    <n v="39420000"/>
    <s v="BONUS"/>
    <s v="GEL TIZO FANCY TG 31975-E"/>
    <s v="geltizofancytg31975e"/>
    <s v="ada"/>
    <s v="$D$3:$D$315"/>
    <x v="112"/>
    <s v="&gt;"/>
    <s v=""/>
    <s v=""/>
    <s v=""/>
    <s v="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 22-3"/>
    <n v="69"/>
    <s v="&gt;"/>
    <n v="3"/>
    <n v="317"/>
    <s v=""/>
    <s v="Isi Gel 1.0 TG 308-AR"/>
    <x v="10"/>
    <s v="80 PCS"/>
    <s v=""/>
    <n v="80"/>
    <s v="PCS"/>
    <n v="22500"/>
    <n v="1800000"/>
    <s v=""/>
    <s v=""/>
    <n v="1800000"/>
    <s v=""/>
    <s v=""/>
    <s v=""/>
    <s v="ISI GEL 1.0 TG 308-AR"/>
    <s v="isigel10tg308ar"/>
    <s v="ada"/>
    <s v="$D$3:$D$317"/>
    <x v="208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8"/>
    <s v=""/>
    <s v="Isi Gel 1.0 TG 308-ARB biru"/>
    <x v="10"/>
    <s v="80 PCS"/>
    <s v=""/>
    <n v="80"/>
    <s v="PCS"/>
    <n v="22500"/>
    <n v="1800000"/>
    <s v=""/>
    <s v=""/>
    <n v="1800000"/>
    <s v=""/>
    <s v=""/>
    <s v=""/>
    <s v="ISI GEL 1.0 BIRU TG 308-ARB"/>
    <s v="isigel10birutg308arb"/>
    <s v="ada"/>
    <s v="$D$3:$D$318"/>
    <x v="209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9"/>
    <s v=""/>
    <s v="Gel pen Tianjiao TZ-501"/>
    <x v="10"/>
    <s v="144 LSN"/>
    <n v="3"/>
    <n v="432"/>
    <s v="LSN"/>
    <n v="22500"/>
    <n v="3240000"/>
    <s v=""/>
    <s v=""/>
    <n v="9720000"/>
    <n v="0"/>
    <n v="13320000"/>
    <s v=""/>
    <s v="GEL INK TIANJIAO TZ-501"/>
    <s v="gelinktianjiaotz501"/>
    <s v="ada"/>
    <s v="$D$3:$D$319"/>
    <x v="210"/>
    <s v="&gt;"/>
    <n v="22500"/>
    <s v="/ LSN"/>
    <n v="1875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KEN_1512_986-6"/>
    <n v="70"/>
    <s v="&gt;"/>
    <n v="6"/>
    <n v="321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321"/>
    <x v="15"/>
    <s v="&gt;"/>
    <n v="62400"/>
    <s v="/ LSN"/>
    <n v="5200"/>
    <s v="/ PCS"/>
    <s v="24 LSN_"/>
    <n v="7"/>
    <n v="7"/>
    <s v="24 LSN"/>
    <s v="24"/>
    <s v="LSN"/>
    <s v=""/>
    <s v=""/>
    <s v=""/>
    <d v="2022-12-15T00:00:00"/>
    <s v="pcase"/>
    <n v="24"/>
  </r>
  <r>
    <s v=""/>
    <s v=""/>
    <s v="&gt;"/>
    <s v=""/>
    <n v="322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322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5T00:00:00"/>
    <s v="stapler"/>
    <n v="20"/>
  </r>
  <r>
    <s v=""/>
    <s v=""/>
    <s v="&gt;"/>
    <s v=""/>
    <n v="323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323"/>
    <x v="4"/>
    <s v="&gt;"/>
    <n v="468000"/>
    <s v="/ GRS"/>
    <n v="39000"/>
    <s v="/ LSN"/>
    <s v="12 GRS_"/>
    <n v="7"/>
    <n v="7"/>
    <s v="12 GRS"/>
    <s v="12"/>
    <s v="GRS"/>
    <s v=""/>
    <s v=""/>
    <s v=""/>
    <d v="2022-12-15T00:00:00"/>
    <s v="pen"/>
    <n v="12"/>
  </r>
  <r>
    <s v=""/>
    <s v=""/>
    <s v="&gt;"/>
    <s v=""/>
    <n v="324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324"/>
    <x v="212"/>
    <s v="&gt;"/>
    <n v="180000"/>
    <s v="/ GRS"/>
    <n v="15000"/>
    <s v="/ LSN"/>
    <s v="5 GRS_"/>
    <n v="6"/>
    <n v="6"/>
    <s v="5 GRS"/>
    <s v="5"/>
    <s v="GRS"/>
    <s v=""/>
    <s v=""/>
    <s v=""/>
    <d v="2022-12-15T00:00:00"/>
    <s v="clip"/>
    <n v="5"/>
  </r>
  <r>
    <s v=""/>
    <s v=""/>
    <s v="&gt;"/>
    <s v=""/>
    <n v="325"/>
    <s v=""/>
    <s v="Tape Dispenser Kenko TD-323"/>
    <x v="0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3:$D$325"/>
    <x v="213"/>
    <s v="&gt;"/>
    <n v="1925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&gt;"/>
    <s v=""/>
    <n v="326"/>
    <s v=""/>
    <s v="PW Kenko 12W CP-12 F classic panjang"/>
    <x v="0"/>
    <s v="24 LSN"/>
    <n v="3"/>
    <s v=""/>
    <s v=""/>
    <n v="0"/>
    <n v="2980800"/>
    <n v="0.17"/>
    <s v=""/>
    <n v="7422192"/>
    <n v="7399080"/>
    <n v="28725840"/>
    <s v=""/>
    <s v="KENKO 12 COLOR PENCIL CP-12F CLASSIC"/>
    <s v="kenko12colorpencilcp12fclassic"/>
    <s v="ada"/>
    <s v="$D$3:$D$326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5T00:00:00"/>
    <s v="pw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2-10"/>
    <n v="71"/>
    <s v="&gt;"/>
    <n v="10"/>
    <n v="328"/>
    <s v=""/>
    <s v="Label JK LB-2 RL 1brs"/>
    <x v="14"/>
    <s v="100 PAK (10 ROL)"/>
    <n v="6"/>
    <n v="6000"/>
    <s v="ROL"/>
    <n v="2050"/>
    <n v="2050000"/>
    <n v="0.125"/>
    <n v="0.05"/>
    <n v="10224375"/>
    <s v=""/>
    <s v=""/>
    <s v=""/>
    <s v="LABEL LB-2RL 1 BARIS JK"/>
    <s v="labellb2rl1barisjk"/>
    <s v="ada"/>
    <s v="$D$3:$D$328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5T00:00:00"/>
    <s v="label"/>
    <n v="100"/>
  </r>
  <r>
    <s v=""/>
    <s v=""/>
    <s v="&gt;"/>
    <s v=""/>
    <n v="329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29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0"/>
    <s v=""/>
    <s v="Label JK LB-P2 LN 2brs"/>
    <x v="14"/>
    <s v="50 PAK (10 ROL)"/>
    <n v="1"/>
    <n v="500"/>
    <s v="ROL"/>
    <n v="3050"/>
    <n v="1525000"/>
    <n v="0.125"/>
    <n v="0.05"/>
    <n v="1267656.25"/>
    <s v=""/>
    <s v=""/>
    <s v=""/>
    <s v="LABEL LB-P2LN 2 BARIS JK"/>
    <s v="labellbp2ln2barisjk"/>
    <s v="ada"/>
    <s v="$D$3:$D$330"/>
    <x v="215"/>
    <s v="&gt;"/>
    <n v="30500"/>
    <s v="/ PAK "/>
    <n v="305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1"/>
    <s v=""/>
    <s v="Lem stick JK GS-100"/>
    <x v="14"/>
    <s v="36 BOX (24 PCS)"/>
    <n v="3"/>
    <n v="2592"/>
    <s v="PCS"/>
    <n v="2100"/>
    <n v="1814400"/>
    <n v="0.125"/>
    <n v="0.05"/>
    <n v="4524660"/>
    <s v=""/>
    <s v=""/>
    <s v=""/>
    <s v="GLUE STICK GS-100 8 GRAM JK"/>
    <s v="gluestickgs1008gramjk"/>
    <s v="ada"/>
    <s v="$D$3:$D$331"/>
    <x v="216"/>
    <s v="&gt;"/>
    <n v="50400"/>
    <s v="/ BOX "/>
    <n v="2100"/>
    <s v="/ PCS"/>
    <s v="36 BOX_24 PCS_"/>
    <n v="7"/>
    <n v="14"/>
    <s v="36 BOX "/>
    <s v="36"/>
    <s v="BOX "/>
    <s v="24 PCS"/>
    <s v="24 "/>
    <s v="PCS"/>
    <d v="2022-12-15T00:00:00"/>
    <s v="lem"/>
    <n v="36"/>
  </r>
  <r>
    <s v=""/>
    <s v=""/>
    <s v="&gt;"/>
    <s v=""/>
    <n v="332"/>
    <s v=""/>
    <s v="Stapler JK HD-10"/>
    <x v="14"/>
    <s v="20 LSN"/>
    <n v="1"/>
    <n v="20"/>
    <s v="LSN"/>
    <n v="85200"/>
    <n v="1704000"/>
    <n v="0.125"/>
    <n v="0.05"/>
    <n v="1416450"/>
    <s v=""/>
    <s v=""/>
    <s v=""/>
    <s v="STAPLER HD-10 JK"/>
    <s v="staplerhd10jk"/>
    <s v="ada"/>
    <s v="$D$3:$D$332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33"/>
    <s v=""/>
    <s v="Binder clip JK 107"/>
    <x v="14"/>
    <s v="50 GRS"/>
    <n v="1"/>
    <n v="50"/>
    <s v="GRS"/>
    <n v="31200"/>
    <n v="1560000"/>
    <n v="0.125"/>
    <n v="0.05"/>
    <n v="1296750"/>
    <s v=""/>
    <s v=""/>
    <s v=""/>
    <s v="BINDER CLIP 107 JK"/>
    <s v="binderclip107jk"/>
    <s v="ada"/>
    <s v="$D$3:$D$333"/>
    <x v="217"/>
    <s v="&gt;"/>
    <n v="31200"/>
    <s v="/ GRS"/>
    <n v="2600"/>
    <s v="/ LSN"/>
    <s v="50 GRS_"/>
    <n v="7"/>
    <n v="7"/>
    <s v="50 GRS"/>
    <s v="50"/>
    <s v="GRS"/>
    <s v=""/>
    <s v=""/>
    <s v=""/>
    <d v="2022-12-15T00:00:00"/>
    <s v="clip"/>
    <n v="50"/>
  </r>
  <r>
    <s v=""/>
    <s v=""/>
    <s v="&gt;"/>
    <s v=""/>
    <n v="334"/>
    <s v=""/>
    <s v="Binder clip JK 111"/>
    <x v="14"/>
    <s v="30 GRS"/>
    <n v="1"/>
    <n v="30"/>
    <s v="GRS"/>
    <n v="48600"/>
    <n v="1458000"/>
    <n v="0.125"/>
    <n v="0.05"/>
    <n v="1211962.5"/>
    <s v=""/>
    <s v=""/>
    <s v=""/>
    <s v="BINDER CLIP 111 JK"/>
    <s v="binderclip111jk"/>
    <s v="ada"/>
    <s v="$D$3:$D$334"/>
    <x v="218"/>
    <s v="&gt;"/>
    <n v="48600"/>
    <s v="/ GRS"/>
    <n v="4050"/>
    <s v="/ LSN"/>
    <s v="30 GRS_"/>
    <n v="7"/>
    <n v="7"/>
    <s v="30 GRS"/>
    <s v="30"/>
    <s v="GRS"/>
    <s v=""/>
    <s v=""/>
    <s v=""/>
    <d v="2022-12-15T00:00:00"/>
    <s v="clip"/>
    <n v="30"/>
  </r>
  <r>
    <s v=""/>
    <s v=""/>
    <s v="&gt;"/>
    <s v=""/>
    <n v="335"/>
    <s v=""/>
    <s v="Binder clip JK 155"/>
    <x v="14"/>
    <s v="20 GRS"/>
    <n v="2"/>
    <n v="40"/>
    <s v="GRS"/>
    <n v="67800"/>
    <n v="1356000"/>
    <n v="0.125"/>
    <n v="0.05"/>
    <n v="2254350"/>
    <s v=""/>
    <s v=""/>
    <s v=""/>
    <s v="BINDER CLIP 155 JK"/>
    <s v="binderclip155jk"/>
    <s v="ada"/>
    <s v="$D$3:$D$335"/>
    <x v="219"/>
    <s v="&gt;"/>
    <n v="67800"/>
    <s v="/ GRS"/>
    <n v="5650"/>
    <s v="/ LSN"/>
    <s v="20 GRS_"/>
    <n v="7"/>
    <n v="7"/>
    <s v="20 GRS"/>
    <s v="20"/>
    <s v="GRS"/>
    <s v=""/>
    <s v=""/>
    <s v=""/>
    <d v="2022-12-15T00:00:00"/>
    <s v="clip"/>
    <n v="20"/>
  </r>
  <r>
    <s v=""/>
    <s v=""/>
    <s v="&gt;"/>
    <s v=""/>
    <n v="336"/>
    <s v=""/>
    <s v="Binder clip JK 200"/>
    <x v="14"/>
    <s v="10 GRS"/>
    <n v="1"/>
    <n v="10"/>
    <s v="GRS"/>
    <n v="115800"/>
    <n v="1158000"/>
    <n v="0.125"/>
    <n v="0.05"/>
    <n v="962587.5"/>
    <s v=""/>
    <s v=""/>
    <s v=""/>
    <s v="BINDER CLIP 200 JK"/>
    <s v="binderclip200jk"/>
    <s v="ada"/>
    <s v="$D$3:$D$336"/>
    <x v="220"/>
    <s v="&gt;"/>
    <n v="115800"/>
    <s v="/ GRS"/>
    <n v="9650"/>
    <s v="/ LSN"/>
    <s v="10 GRS_"/>
    <n v="7"/>
    <n v="7"/>
    <s v="10 GRS"/>
    <s v="10"/>
    <s v="GRS"/>
    <s v=""/>
    <s v=""/>
    <s v=""/>
    <d v="2022-12-15T00:00:00"/>
    <s v="clip"/>
    <n v="10"/>
  </r>
  <r>
    <s v=""/>
    <s v=""/>
    <s v="&gt;"/>
    <s v=""/>
    <n v="337"/>
    <s v=""/>
    <s v="Marker Permanen JK PM-34 Hitam"/>
    <x v="14"/>
    <s v="120 PCS"/>
    <s v=""/>
    <n v="120"/>
    <s v="PCS"/>
    <n v="2350"/>
    <n v="282000"/>
    <n v="0.1"/>
    <n v="0.05"/>
    <n v="241110"/>
    <n v="5096673.75"/>
    <n v="20048852.5"/>
    <s v="BONUS PEMBELIAN BINDER CLIP JK"/>
    <s v="PERMANENT MARKER PM-34 (BLACK) JK"/>
    <s v="permanentmarkerpm34blackjk"/>
    <s v="ada"/>
    <s v="$D$3:$D$337"/>
    <x v="221"/>
    <s v="&gt;"/>
    <n v="2350"/>
    <s v="/ PCS"/>
    <s v=""/>
    <s v=""/>
    <s v="120 PCS_"/>
    <n v="8"/>
    <n v="8"/>
    <s v="120 PCS"/>
    <s v="120"/>
    <s v="PCS"/>
    <s v=""/>
    <s v=""/>
    <s v=""/>
    <d v="2022-12-15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1-11"/>
    <n v="72"/>
    <s v="&gt;"/>
    <n v="11"/>
    <n v="339"/>
    <s v=""/>
    <s v="Stamp pad JK No.00"/>
    <x v="14"/>
    <s v="12 PAK (24 PCS)"/>
    <n v="1"/>
    <n v="576"/>
    <s v="PCS"/>
    <n v="4700"/>
    <n v="2707200"/>
    <n v="0.125"/>
    <n v="0.05"/>
    <n v="2250360"/>
    <s v=""/>
    <s v=""/>
    <s v=""/>
    <s v="STAMP PAD NO.00 JK"/>
    <s v="stamppadno00jk"/>
    <s v="ada"/>
    <s v="$D$3:$D$339"/>
    <x v="222"/>
    <s v="&gt;"/>
    <n v="225600"/>
    <s v="/ PAK "/>
    <n v="9400"/>
    <s v="/ PCS"/>
    <s v="12 PAK_24 PCS_"/>
    <n v="7"/>
    <n v="14"/>
    <s v="12 PAK "/>
    <s v="12"/>
    <s v="PAK "/>
    <s v="24 PCS"/>
    <s v="24 "/>
    <s v="PCS"/>
    <d v="2022-12-15T00:00:00"/>
    <s v="stamp"/>
    <n v="12"/>
  </r>
  <r>
    <s v=""/>
    <s v=""/>
    <s v="&gt;"/>
    <s v=""/>
    <n v="340"/>
    <s v=""/>
    <s v="Stamp pad JK no.0"/>
    <x v="14"/>
    <s v="18 LSN"/>
    <n v="1"/>
    <n v="216"/>
    <s v="PCS"/>
    <n v="4900"/>
    <n v="1058400"/>
    <n v="0.125"/>
    <n v="0.05"/>
    <n v="879795"/>
    <s v=""/>
    <s v=""/>
    <s v=""/>
    <s v="STAMP PAD NO.0 JK"/>
    <s v="stamppadno0jk"/>
    <s v="ada"/>
    <s v="$D$3:$D$340"/>
    <x v="223"/>
    <s v="&gt;"/>
    <n v="58800"/>
    <s v="/ LSN"/>
    <n v="49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1"/>
    <s v=""/>
    <s v="Stamp pad JK 1"/>
    <x v="14"/>
    <s v="18 LSN"/>
    <n v="1"/>
    <n v="216"/>
    <s v="PCS"/>
    <n v="5800"/>
    <n v="1252800"/>
    <n v="0.125"/>
    <n v="0.05"/>
    <n v="1041390"/>
    <s v=""/>
    <s v=""/>
    <s v=""/>
    <s v="STAMP PAD NO.1 JK"/>
    <s v="stamppadno1jk"/>
    <s v="ada"/>
    <s v="$D$3:$D$341"/>
    <x v="224"/>
    <s v="&gt;"/>
    <n v="69600"/>
    <s v="/ LSN"/>
    <n v="58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2"/>
    <s v=""/>
    <s v="Stapler JK HD-10 D"/>
    <x v="14"/>
    <s v="24 BOX (10 PCS)"/>
    <n v="1"/>
    <n v="240"/>
    <s v="PCS"/>
    <n v="9750"/>
    <n v="2340000"/>
    <n v="0.125"/>
    <n v="0.05"/>
    <n v="1945125"/>
    <s v=""/>
    <s v=""/>
    <s v=""/>
    <s v="STAPLER HD-10D JK"/>
    <s v="staplerhd10djk"/>
    <s v="ada"/>
    <s v="$D$3:$D$342"/>
    <x v="225"/>
    <s v="&gt;"/>
    <n v="97500"/>
    <s v="/ BOX "/>
    <n v="9750"/>
    <s v="/ PCS"/>
    <s v="24 BOX_10 PCS_"/>
    <n v="7"/>
    <n v="14"/>
    <s v="24 BOX "/>
    <s v="24"/>
    <s v="BOX "/>
    <s v="10 PCS"/>
    <s v="10 "/>
    <s v="PCS"/>
    <d v="2022-12-15T00:00:00"/>
    <s v="stapler"/>
    <n v="24"/>
  </r>
  <r>
    <s v=""/>
    <s v=""/>
    <s v="&gt;"/>
    <s v=""/>
    <n v="343"/>
    <s v=""/>
    <s v="Stapler JK HD-10"/>
    <x v="14"/>
    <s v="20 LSN"/>
    <n v="2"/>
    <n v="40"/>
    <s v="LSN"/>
    <n v="85200"/>
    <n v="1704000"/>
    <n v="0.125"/>
    <n v="0.05"/>
    <n v="2832900"/>
    <s v=""/>
    <s v=""/>
    <s v=""/>
    <s v="STAPLER HD-10 JK"/>
    <s v="staplerhd10jk"/>
    <s v="ada"/>
    <s v="$D$3:$D$343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44"/>
    <s v=""/>
    <s v="Tipe-ex JK CF-S209 A"/>
    <x v="14"/>
    <s v="36 LSN"/>
    <n v="1"/>
    <n v="36"/>
    <s v="LSN"/>
    <n v="41400"/>
    <n v="1490400"/>
    <n v="0.125"/>
    <n v="0.05"/>
    <n v="1238895"/>
    <s v=""/>
    <s v=""/>
    <s v=""/>
    <s v="CORRECTION FLUID CF-S209A JK"/>
    <s v="correctionfluidcfs209ajk"/>
    <s v="ada"/>
    <s v="$D$3:$D$344"/>
    <x v="168"/>
    <s v="&gt;"/>
    <n v="41400"/>
    <s v="/ LSN"/>
    <n v="3450"/>
    <s v="/ PCS"/>
    <s v="36 LSN_"/>
    <n v="7"/>
    <n v="7"/>
    <s v="36 LSN"/>
    <s v="36"/>
    <s v="LSN"/>
    <s v=""/>
    <s v=""/>
    <s v=""/>
    <d v="2022-12-15T00:00:00"/>
    <s v="tipex"/>
    <n v="36"/>
  </r>
  <r>
    <s v=""/>
    <s v=""/>
    <s v="&gt;"/>
    <s v=""/>
    <n v="345"/>
    <s v=""/>
    <s v="Cutter JK A-300"/>
    <x v="14"/>
    <s v="48 LSN"/>
    <n v="2"/>
    <n v="96"/>
    <s v="LSN"/>
    <n v="55800"/>
    <n v="2678400"/>
    <n v="0.125"/>
    <n v="0.05"/>
    <n v="4452840"/>
    <s v=""/>
    <s v=""/>
    <s v=""/>
    <s v="CUTTER A-300 A (AUTOLOCK) JK"/>
    <s v="cuttera300aautolockjk"/>
    <s v="ada"/>
    <s v="$D$3:$D$345"/>
    <x v="226"/>
    <s v="&gt;"/>
    <n v="55800"/>
    <s v="/ LSN"/>
    <n v="4650"/>
    <s v="/ PCS"/>
    <s v="48 LSN_"/>
    <n v="7"/>
    <n v="7"/>
    <s v="48 LSN"/>
    <s v="48"/>
    <s v="LSN"/>
    <s v=""/>
    <s v=""/>
    <s v=""/>
    <d v="2022-12-15T00:00:00"/>
    <s v="cutter"/>
    <n v="48"/>
  </r>
  <r>
    <s v=""/>
    <s v=""/>
    <s v="&gt;"/>
    <s v=""/>
    <n v="346"/>
    <s v=""/>
    <s v="Pensil JK P-94"/>
    <x v="14"/>
    <s v="30 GRS"/>
    <n v="1"/>
    <n v="30"/>
    <s v="GRS"/>
    <n v="109000"/>
    <n v="3270000"/>
    <n v="0.125"/>
    <n v="0.05"/>
    <n v="2718187.5"/>
    <s v=""/>
    <s v=""/>
    <s v=""/>
    <s v="PENCIL P-94 2B JK"/>
    <s v="pencilp942bjk"/>
    <s v="ada"/>
    <s v="$D$3:$D$346"/>
    <x v="227"/>
    <s v="&gt;"/>
    <n v="109000"/>
    <s v="/ GRS"/>
    <n v="9083.3333333333339"/>
    <s v="/ LSN"/>
    <s v="30 GRS_"/>
    <n v="7"/>
    <n v="7"/>
    <s v="30 GRS"/>
    <s v="30"/>
    <s v="GRS"/>
    <s v=""/>
    <s v=""/>
    <s v=""/>
    <d v="2022-12-15T00:00:00"/>
    <s v="pensil"/>
    <n v="30"/>
  </r>
  <r>
    <s v=""/>
    <s v=""/>
    <s v="&gt;"/>
    <s v=""/>
    <n v="347"/>
    <s v=""/>
    <s v="Pencil lead JK PL-05"/>
    <x v="14"/>
    <s v="12 GRS"/>
    <n v="3"/>
    <n v="36"/>
    <s v="GRS"/>
    <n v="176400"/>
    <n v="2116800"/>
    <n v="0.125"/>
    <n v="0.05"/>
    <n v="5278770"/>
    <s v=""/>
    <s v=""/>
    <s v=""/>
    <s v="PENCIL LEAD PL-05 (2B) JK"/>
    <s v="pencilleadpl052bjk"/>
    <s v="ada"/>
    <s v="$D$3:$D$347"/>
    <x v="228"/>
    <s v="&gt;"/>
    <n v="176400"/>
    <s v="/ GRS"/>
    <n v="147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8"/>
    <s v=""/>
    <s v="Pencil lead JK PL-16"/>
    <x v="14"/>
    <s v="12 GRS"/>
    <n v="2"/>
    <n v="24"/>
    <s v="GRS"/>
    <n v="198000"/>
    <n v="2376000"/>
    <n v="0.125"/>
    <n v="0.05"/>
    <n v="3950100"/>
    <s v=""/>
    <s v=""/>
    <s v=""/>
    <s v="PENCIL LEAD PL-16 (2.0) JK"/>
    <s v="pencilleadpl1620jk"/>
    <s v="ada"/>
    <s v="$D$3:$D$348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9"/>
    <s v=""/>
    <s v="Tape cutter JK TD-103"/>
    <x v="14"/>
    <s v="24 PCS"/>
    <n v="4"/>
    <n v="96"/>
    <s v="PCS"/>
    <n v="19000"/>
    <n v="456000"/>
    <n v="0.125"/>
    <n v="0.05"/>
    <n v="1516200"/>
    <n v="5705437.5"/>
    <n v="22399125"/>
    <s v=""/>
    <s v="TAPE CUTTER TD-103 JK"/>
    <s v="tapecuttertd103jk"/>
    <s v="ada"/>
    <s v="$D$3:$D$349"/>
    <x v="85"/>
    <s v="&gt;"/>
    <n v="1900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0-11"/>
    <n v="73"/>
    <s v="&gt;"/>
    <n v="11"/>
    <n v="351"/>
    <s v=""/>
    <s v="PW JK 12W CP-12 PB panjang"/>
    <x v="14"/>
    <s v="12 LSN"/>
    <n v="5"/>
    <n v="720"/>
    <s v="SET"/>
    <n v="10600"/>
    <n v="1526400"/>
    <n v="0.125"/>
    <n v="0.1"/>
    <n v="6010200"/>
    <s v=""/>
    <s v=""/>
    <s v=""/>
    <s v="COLOR PENCIL CP-12PB JK"/>
    <s v="colorpencilcp12pbjk"/>
    <s v="ada"/>
    <s v="$D$3:$D$351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5T00:00:00"/>
    <s v="pw"/>
    <n v="12"/>
  </r>
  <r>
    <s v=""/>
    <s v=""/>
    <s v="&gt;"/>
    <s v=""/>
    <n v="352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PB JK"/>
    <s v="colorpencilcp24pbjk"/>
    <s v="ada"/>
    <s v="$D$3:$D$352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5T00:00:00"/>
    <s v="pw"/>
    <n v="12"/>
  </r>
  <r>
    <s v=""/>
    <s v=""/>
    <s v="&gt;"/>
    <s v=""/>
    <n v="353"/>
    <s v=""/>
    <s v="PW JK 12W CP-S12 pendek"/>
    <x v="14"/>
    <s v="12 BOX (24 SET)"/>
    <n v="6"/>
    <n v="1728"/>
    <s v="SET"/>
    <n v="6700"/>
    <n v="1929600"/>
    <n v="0.125"/>
    <n v="0.1"/>
    <n v="9117360"/>
    <s v=""/>
    <s v=""/>
    <s v=""/>
    <s v="COLOR PENCIL CP-S12 JK"/>
    <s v="colorpencilcps12jk"/>
    <s v="ada"/>
    <s v="$D$3:$D$353"/>
    <x v="230"/>
    <s v="&gt;"/>
    <n v="160800"/>
    <s v="/ BOX "/>
    <n v="6700"/>
    <s v="/ SET"/>
    <s v="12 BOX_24 SET_"/>
    <n v="7"/>
    <n v="14"/>
    <s v="12 BOX "/>
    <s v="12"/>
    <s v="BOX "/>
    <s v="24 SET"/>
    <s v="24 "/>
    <s v="SET"/>
    <d v="2022-12-15T00:00:00"/>
    <s v="pw"/>
    <n v="12"/>
  </r>
  <r>
    <s v=""/>
    <s v=""/>
    <s v="&gt;"/>
    <s v=""/>
    <n v="354"/>
    <s v=""/>
    <s v="Isi cutter JK L-150"/>
    <x v="14"/>
    <s v="40 LSN"/>
    <n v="1"/>
    <n v="40"/>
    <s v="LSN"/>
    <n v="49200"/>
    <n v="1968000"/>
    <n v="0.125"/>
    <n v="0.1"/>
    <n v="1549800"/>
    <s v=""/>
    <s v=""/>
    <s v=""/>
    <s v="CUTTER BLADE L-150 AM (L) JK"/>
    <s v="cutterbladel150amljk"/>
    <s v="ada"/>
    <s v="$D$3:$D$354"/>
    <x v="155"/>
    <s v="&gt;"/>
    <n v="49200"/>
    <s v="/ LSN"/>
    <n v="4100"/>
    <s v="/ PCS"/>
    <s v="40 LSN_"/>
    <n v="7"/>
    <n v="7"/>
    <s v="40 LSN"/>
    <s v="40"/>
    <s v="LSN"/>
    <s v=""/>
    <s v=""/>
    <s v=""/>
    <d v="2022-12-15T00:00:00"/>
    <s v="isi"/>
    <n v="40"/>
  </r>
  <r>
    <s v=""/>
    <s v=""/>
    <s v="&gt;"/>
    <s v=""/>
    <n v="355"/>
    <s v=""/>
    <s v="Punch JK 85 B"/>
    <x v="14"/>
    <s v="24 PCS"/>
    <n v="1"/>
    <n v="24"/>
    <s v="PCS"/>
    <n v="45500"/>
    <n v="1092000"/>
    <n v="0.125"/>
    <n v="0.05"/>
    <n v="907725"/>
    <s v=""/>
    <s v=""/>
    <s v=""/>
    <s v="PUNCH 85 B JK"/>
    <s v="punch85bjk"/>
    <s v="ada"/>
    <s v="$D$3:$D$355"/>
    <x v="231"/>
    <s v="&gt;"/>
    <n v="45500"/>
    <s v="/ PCS"/>
    <s v=""/>
    <s v=""/>
    <s v="24 PCS_"/>
    <n v="7"/>
    <n v="7"/>
    <s v="24 PCS"/>
    <s v="24"/>
    <s v="PCS"/>
    <s v=""/>
    <s v=""/>
    <s v=""/>
    <d v="2022-12-15T00:00:00"/>
    <s v="punch"/>
    <n v="24"/>
  </r>
  <r>
    <s v=""/>
    <s v=""/>
    <s v="&gt;"/>
    <s v=""/>
    <n v="356"/>
    <s v=""/>
    <s v="Punch JK 40 XL"/>
    <x v="14"/>
    <s v="5 LSN"/>
    <n v="1"/>
    <n v="60"/>
    <s v="PCS"/>
    <n v="29500"/>
    <n v="1770000"/>
    <n v="0.125"/>
    <n v="0.05"/>
    <n v="1471312.5"/>
    <s v=""/>
    <s v=""/>
    <s v=""/>
    <s v="PUNCH 40 XL JK"/>
    <s v="punch40xljk"/>
    <s v="ada"/>
    <s v="$D$3:$D$356"/>
    <x v="232"/>
    <s v="&gt;"/>
    <n v="354000"/>
    <s v="/ LSN"/>
    <n v="29500"/>
    <s v="/ PCS"/>
    <s v="5 LSN_"/>
    <n v="6"/>
    <n v="6"/>
    <s v="5 LSN"/>
    <s v="5"/>
    <s v="LSN"/>
    <s v=""/>
    <s v=""/>
    <s v=""/>
    <d v="2022-12-15T00:00:00"/>
    <s v="punch"/>
    <n v="5"/>
  </r>
  <r>
    <s v=""/>
    <s v=""/>
    <s v="&gt;"/>
    <s v=""/>
    <n v="357"/>
    <s v=""/>
    <s v="Gunting JK SC-838"/>
    <x v="14"/>
    <s v="12 LSN"/>
    <n v="3"/>
    <n v="432"/>
    <s v="PCS"/>
    <n v="6500"/>
    <n v="936000"/>
    <n v="0.125"/>
    <n v="0.05"/>
    <n v="2334150"/>
    <s v=""/>
    <s v=""/>
    <s v=""/>
    <s v="SCISSOR SC-838 JK"/>
    <s v="scissorsc838jk"/>
    <s v="ada"/>
    <s v="$D$3:$D$357"/>
    <x v="233"/>
    <s v="&gt;"/>
    <n v="78000"/>
    <s v="/ LSN"/>
    <n v="650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8"/>
    <s v=""/>
    <s v="Gunting JK SC-848"/>
    <x v="14"/>
    <s v="12 LSN"/>
    <n v="2"/>
    <n v="288"/>
    <s v="PCS"/>
    <n v="9750"/>
    <n v="1404000"/>
    <n v="0.125"/>
    <n v="0.05"/>
    <n v="2334150"/>
    <s v=""/>
    <s v=""/>
    <s v=""/>
    <s v="SCISSOR SC-848 JK"/>
    <s v="scissorsc848jk"/>
    <s v="ada"/>
    <s v="$D$3:$D$358"/>
    <x v="234"/>
    <s v="&gt;"/>
    <n v="117000"/>
    <s v="/ LSN"/>
    <n v="975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9"/>
    <s v=""/>
    <s v="Clip Trigonal JK 1"/>
    <x v="14"/>
    <s v="500 BOX"/>
    <n v="1"/>
    <n v="500"/>
    <s v="BOX"/>
    <n v="1850"/>
    <n v="925000"/>
    <n v="0.125"/>
    <n v="0.05"/>
    <n v="768906.25"/>
    <s v=""/>
    <s v=""/>
    <s v=""/>
    <s v="TRIGONAL CLIP NO.1 JK"/>
    <s v="trigonalclipno1jk"/>
    <s v="ada"/>
    <s v="$D$3:$D$359"/>
    <x v="235"/>
    <s v="&gt;"/>
    <n v="1850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0"/>
    <s v=""/>
    <s v="Clip Trigonal JK no.3"/>
    <x v="14"/>
    <s v="500 BOX"/>
    <n v="1"/>
    <n v="500"/>
    <s v="BOX"/>
    <n v="1625"/>
    <n v="812500"/>
    <n v="0.125"/>
    <n v="0.05"/>
    <n v="675390.625"/>
    <s v=""/>
    <s v=""/>
    <s v=""/>
    <s v="TRIGONAL CLIP NO.3 JK"/>
    <s v="trigonalclipno3jk"/>
    <s v="ada"/>
    <s v="$D$3:$D$360"/>
    <x v="236"/>
    <s v="&gt;"/>
    <n v="1625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1"/>
    <s v=""/>
    <s v="Clip jumbo JK no.5"/>
    <x v="14"/>
    <s v="200 BOX"/>
    <n v="1"/>
    <n v="200"/>
    <s v="BOX"/>
    <n v="4400"/>
    <n v="880000"/>
    <n v="0.125"/>
    <n v="0.05"/>
    <n v="731500"/>
    <n v="7021325.625"/>
    <n v="21283248.75"/>
    <s v=""/>
    <s v="PAPER CLIP JUMBO NO.5 JK"/>
    <s v="paperclipjumbono5jk"/>
    <s v="ada"/>
    <s v="$D$3:$D$361"/>
    <x v="237"/>
    <s v="&gt;"/>
    <n v="4400"/>
    <s v="/ BOX"/>
    <s v=""/>
    <s v=""/>
    <s v="200 BOX_"/>
    <n v="8"/>
    <n v="8"/>
    <s v="200 BOX"/>
    <s v="200"/>
    <s v="BOX"/>
    <s v=""/>
    <s v=""/>
    <s v=""/>
    <d v="2022-12-15T00:00:00"/>
    <s v="clip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612_215-1"/>
    <n v="74"/>
    <s v="&gt;"/>
    <n v="1"/>
    <n v="363"/>
    <d v="2022-12-16T00:00:00"/>
    <s v="Lilin Angka Shintoeng"/>
    <x v="21"/>
    <s v="6 LSN"/>
    <s v=""/>
    <n v="6"/>
    <s v="LSN"/>
    <n v="13000"/>
    <n v="78000"/>
    <s v=""/>
    <s v=""/>
    <n v="78000"/>
    <n v="0"/>
    <n v="78000"/>
    <s v="NO. 2/ 3/ 4/ 5/ 7/ 8"/>
    <s v="LILIN ANGKA SHINTOENG"/>
    <s v="lilinangkashintoeng"/>
    <s v="ada"/>
    <s v="$D$3:$D$363"/>
    <x v="194"/>
    <s v="&gt;"/>
    <n v="13000"/>
    <s v="/ LSN"/>
    <n v="1083.3333333333333"/>
    <s v="/ PCS"/>
    <s v="6 LSN_"/>
    <n v="6"/>
    <n v="6"/>
    <s v="6 LSN"/>
    <s v="6"/>
    <s v="LSN"/>
    <s v=""/>
    <s v=""/>
    <s v=""/>
    <d v="2022-12-16T00:00:00"/>
    <s v="lili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6T00:00:00"/>
    <s v=""/>
    <e v="#VALUE!"/>
  </r>
  <r>
    <s v="ANT_1712_-2"/>
    <n v="75"/>
    <s v="&gt;"/>
    <n v="2"/>
    <n v="365"/>
    <d v="2022-12-17T00:00:00"/>
    <s v="O Pastel 12W HW"/>
    <x v="25"/>
    <s v="12 LSN"/>
    <n v="25"/>
    <n v="300"/>
    <s v="LSN"/>
    <n v="60000"/>
    <n v="720000"/>
    <s v=""/>
    <s v=""/>
    <n v="18000000"/>
    <s v=""/>
    <s v=""/>
    <s v=""/>
    <s v="O PASTEL HW 12W"/>
    <s v="opastelhw12w"/>
    <s v="ada"/>
    <s v="$D$3:$D$365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&gt;"/>
    <s v=""/>
    <n v="366"/>
    <s v=""/>
    <s v="O Pastel 12W HW"/>
    <x v="25"/>
    <s v="12 LSN"/>
    <n v="1"/>
    <n v="12"/>
    <s v="LSN"/>
    <n v="60000"/>
    <n v="720000"/>
    <s v=""/>
    <s v=""/>
    <n v="720000"/>
    <n v="0"/>
    <n v="18720000"/>
    <s v="BONUS"/>
    <s v="O PASTEL HW 12W"/>
    <s v="opastelhw12w"/>
    <s v="ada"/>
    <s v="$D$3:$D$366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TFS_1712_057-12"/>
    <n v="76"/>
    <s v="&gt;"/>
    <n v="12"/>
    <n v="368"/>
    <s v=""/>
    <s v="P Case Topla 2879B Hijau"/>
    <x v="26"/>
    <s v="320 PCS"/>
    <s v=""/>
    <n v="320"/>
    <s v="PCS"/>
    <n v="4250"/>
    <n v="1360000"/>
    <s v=""/>
    <s v=""/>
    <n v="1360000"/>
    <s v=""/>
    <s v=""/>
    <s v="10 CTN MIX @ 192 PCS/ CTN"/>
    <s v="PENCIL CASE 2879 B GREEN"/>
    <s v="pencilcase2879bgreen"/>
    <s v="ada"/>
    <s v="$D$3:$D$368"/>
    <x v="239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69"/>
    <s v=""/>
    <s v="P Case Topla 2879B Merah"/>
    <x v="26"/>
    <s v="320 PCS"/>
    <s v=""/>
    <n v="320"/>
    <s v="PCS"/>
    <n v="4250"/>
    <n v="1360000"/>
    <s v=""/>
    <s v=""/>
    <n v="1360000"/>
    <s v=""/>
    <s v=""/>
    <s v="-||-"/>
    <s v="PENCIL CASE 2879 B RED"/>
    <s v="pencilcase2879bred"/>
    <s v="ada"/>
    <s v="$D$3:$D$369"/>
    <x v="240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0"/>
    <s v=""/>
    <s v="P Case Topla 2879B Kuning"/>
    <x v="26"/>
    <s v="320 PCS"/>
    <s v=""/>
    <n v="320"/>
    <s v="PCS"/>
    <n v="4250"/>
    <n v="1360000"/>
    <s v=""/>
    <s v=""/>
    <n v="1360000"/>
    <s v=""/>
    <s v=""/>
    <s v="-||-"/>
    <s v="PENCIL CASE 2879 B YELLOW"/>
    <s v="pencilcase2879byellow"/>
    <s v="ada"/>
    <s v="$D$3:$D$370"/>
    <x v="241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1"/>
    <s v=""/>
    <s v="P case Topla 2879B Br"/>
    <x v="26"/>
    <s v="320 PCS"/>
    <s v=""/>
    <n v="320"/>
    <s v="PCS"/>
    <n v="4250"/>
    <n v="1360000"/>
    <s v=""/>
    <s v=""/>
    <n v="1360000"/>
    <s v=""/>
    <s v=""/>
    <s v="-||-"/>
    <s v="PENICL CASE 2879 B BLUE"/>
    <s v="peniclcase2879bblue"/>
    <s v="ada"/>
    <s v="$D$3:$D$371"/>
    <x v="242"/>
    <s v="&gt;"/>
    <n v="4250"/>
    <s v="/ PCS"/>
    <s v=""/>
    <s v=""/>
    <s v="320 PCS_"/>
    <n v="8"/>
    <n v="8"/>
    <s v="320 PCS"/>
    <s v="320"/>
    <s v="PCS"/>
    <s v=""/>
    <s v=""/>
    <s v=""/>
    <d v="2022-12-17T00:00:00"/>
    <n v="0"/>
    <n v="320"/>
  </r>
  <r>
    <s v=""/>
    <s v=""/>
    <s v="&gt;"/>
    <s v=""/>
    <n v="372"/>
    <s v=""/>
    <s v="P Case Topla 2879B Orange"/>
    <x v="26"/>
    <s v="320 PCS"/>
    <s v=""/>
    <n v="320"/>
    <s v="PCS"/>
    <n v="4250"/>
    <n v="1360000"/>
    <s v=""/>
    <s v=""/>
    <n v="1360000"/>
    <s v=""/>
    <s v=""/>
    <s v="-||-"/>
    <s v="PENCIL CASE 2879 B ORANGE"/>
    <s v="pencilcase2879borange"/>
    <s v="ada"/>
    <s v="$D$3:$D$372"/>
    <x v="243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3"/>
    <s v=""/>
    <s v="P Case Topla 2879B Ungu"/>
    <x v="26"/>
    <s v="320 PCS"/>
    <s v=""/>
    <n v="320"/>
    <s v="PCS"/>
    <n v="4250"/>
    <n v="1360000"/>
    <s v=""/>
    <s v=""/>
    <n v="1360000"/>
    <s v=""/>
    <s v=""/>
    <s v="-||-"/>
    <s v="PENCIL CASE 2879 B PURPLE"/>
    <s v="pencilcase2879bpurple"/>
    <s v="ada"/>
    <s v="$D$3:$D$373"/>
    <x v="244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4"/>
    <s v=""/>
    <s v="P Case Topla 2879B Hijau"/>
    <x v="26"/>
    <s v="16 PCS"/>
    <s v=""/>
    <n v="16"/>
    <s v="PCS"/>
    <n v="0"/>
    <s v=""/>
    <s v=""/>
    <s v=""/>
    <s v=""/>
    <s v=""/>
    <s v=""/>
    <s v="1 CTN MIX @ 96 PCS/ CTN"/>
    <s v="PENCIL CASE 2879 B GREEN"/>
    <s v="pencilcase2879bgreen"/>
    <s v="ada"/>
    <s v="$D$3:$D$374"/>
    <x v="239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5"/>
    <s v=""/>
    <s v="P Case Topla 2879B Merah"/>
    <x v="26"/>
    <s v="16 PCS"/>
    <s v=""/>
    <n v="16"/>
    <s v="PCS"/>
    <n v="0"/>
    <s v=""/>
    <s v=""/>
    <s v=""/>
    <s v=""/>
    <s v=""/>
    <s v=""/>
    <s v="-||-"/>
    <s v="PENCIL CASE 2879 B RED"/>
    <s v="pencilcase2879bred"/>
    <s v="ada"/>
    <s v="$D$3:$D$375"/>
    <x v="240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6"/>
    <s v=""/>
    <s v="P Case Topla 2879B Kuning"/>
    <x v="26"/>
    <s v="16 PCS"/>
    <s v=""/>
    <n v="16"/>
    <s v="PCS"/>
    <n v="0"/>
    <s v=""/>
    <s v=""/>
    <s v=""/>
    <s v=""/>
    <s v=""/>
    <s v=""/>
    <s v="-||-"/>
    <s v="PENCIL CASE 2879 B YELLOW"/>
    <s v="pencilcase2879byellow"/>
    <s v="ada"/>
    <s v="$D$3:$D$376"/>
    <x v="241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7"/>
    <s v=""/>
    <s v="P case Topla 2879B Br"/>
    <x v="26"/>
    <s v="16 PCS"/>
    <s v=""/>
    <n v="16"/>
    <s v="PCS"/>
    <n v="0"/>
    <s v=""/>
    <s v=""/>
    <s v=""/>
    <s v=""/>
    <s v=""/>
    <s v=""/>
    <s v="-||-"/>
    <s v="PENICL CASE 2879 B BLUE"/>
    <s v="peniclcase2879bblue"/>
    <s v="ada"/>
    <s v="$D$3:$D$377"/>
    <x v="242"/>
    <s v="&gt;"/>
    <s v=""/>
    <s v=""/>
    <s v=""/>
    <s v=""/>
    <s v=""/>
    <s v=""/>
    <s v=""/>
    <s v=""/>
    <s v=""/>
    <s v=""/>
    <s v=""/>
    <s v=""/>
    <s v=""/>
    <d v="2022-12-17T00:00:00"/>
    <n v="0"/>
    <e v="#VALUE!"/>
  </r>
  <r>
    <s v=""/>
    <s v=""/>
    <s v="&gt;"/>
    <s v=""/>
    <n v="378"/>
    <s v=""/>
    <s v="P Case Topla 2879B Orange"/>
    <x v="26"/>
    <s v="16 PCS"/>
    <s v=""/>
    <n v="16"/>
    <s v="PCS"/>
    <n v="0"/>
    <s v=""/>
    <s v=""/>
    <s v=""/>
    <s v=""/>
    <s v=""/>
    <s v=""/>
    <s v="-||-"/>
    <s v="PENCIL CASE 2879 B ORANGE"/>
    <s v="pencilcase2879borange"/>
    <s v="ada"/>
    <s v="$D$3:$D$378"/>
    <x v="243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9"/>
    <s v=""/>
    <s v="P Case Topla 2879B Ungu"/>
    <x v="26"/>
    <s v="16 PCS"/>
    <s v=""/>
    <n v="16"/>
    <s v="PCS"/>
    <n v="0"/>
    <s v=""/>
    <s v=""/>
    <s v=""/>
    <s v=""/>
    <n v="0"/>
    <n v="8160000"/>
    <s v="-||-"/>
    <s v="PENCIL CASE 2879 B PURPLE"/>
    <s v="pencilcase2879bpurple"/>
    <s v="ada"/>
    <s v="$D$3:$D$379"/>
    <x v="244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BIN_1912_404-2"/>
    <n v="77"/>
    <s v="&gt;"/>
    <n v="2"/>
    <n v="381"/>
    <d v="2022-12-19T00:00:00"/>
    <s v="L leaf A5-50 lbr Doted/ Titik"/>
    <x v="11"/>
    <s v="200 PAK"/>
    <n v="1"/>
    <n v="200"/>
    <s v="PAK"/>
    <n v="3800"/>
    <n v="760000"/>
    <s v=""/>
    <s v=""/>
    <n v="760000"/>
    <s v=""/>
    <s v=""/>
    <s v=""/>
    <s v="LOOSE LEAF A5-50 LBR DOTED/ TITK"/>
    <s v="looseleafa550lbrdotedtitk"/>
    <s v="ada"/>
    <s v="$D$3:$D$381"/>
    <x v="245"/>
    <s v="&gt;"/>
    <n v="3800"/>
    <s v="/ PAK"/>
    <s v=""/>
    <s v=""/>
    <s v="200 PAK_"/>
    <n v="8"/>
    <n v="8"/>
    <s v="200 PAK"/>
    <s v="200"/>
    <s v="PAK"/>
    <s v=""/>
    <s v=""/>
    <s v=""/>
    <d v="2022-12-19T00:00:00"/>
    <s v="ll"/>
    <n v="200"/>
  </r>
  <r>
    <s v=""/>
    <s v=""/>
    <s v="&gt;"/>
    <s v=""/>
    <n v="382"/>
    <s v=""/>
    <s v="WC 12W Mozaki"/>
    <x v="11"/>
    <s v="16 LSN"/>
    <n v="1"/>
    <n v="16"/>
    <s v="LSN"/>
    <n v="250000"/>
    <n v="4000000"/>
    <n v="0.15"/>
    <s v=""/>
    <n v="3400000"/>
    <n v="600000"/>
    <n v="3560000"/>
    <s v=""/>
    <s v="WATER COLOUR 12W MOZAKI"/>
    <s v="watercolour12wmozaki"/>
    <s v="ada"/>
    <s v="$D$3:$D$382"/>
    <x v="246"/>
    <s v="&gt;"/>
    <n v="250000"/>
    <s v="/ LSN"/>
    <n v="20833.333333333332"/>
    <s v="/ PCS"/>
    <s v="16 LSN_"/>
    <n v="7"/>
    <n v="7"/>
    <s v="16 LSN"/>
    <s v="16"/>
    <s v="LSN"/>
    <s v=""/>
    <s v=""/>
    <s v=""/>
    <d v="2022-12-19T00:00:00"/>
    <s v="cat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076-6"/>
    <n v="78"/>
    <s v="&gt;"/>
    <n v="6"/>
    <n v="384"/>
    <s v=""/>
    <s v="B note A5 JK M480 Faculty"/>
    <x v="14"/>
    <s v="72 PCS"/>
    <n v="2"/>
    <n v="144"/>
    <s v="PCS"/>
    <n v="15800"/>
    <n v="1137600"/>
    <n v="0.125"/>
    <n v="0.05"/>
    <n v="1891260"/>
    <s v=""/>
    <s v=""/>
    <s v=""/>
    <s v="BINDER A5-TSFC-M480 (FACULTY) JK-U"/>
    <s v="bindera5tsfcm480facultyjku"/>
    <s v="ada"/>
    <s v="$D$3:$D$384"/>
    <x v="247"/>
    <s v="&gt;"/>
    <n v="158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385"/>
    <s v=""/>
    <s v="Punch JK no.85"/>
    <x v="14"/>
    <s v="24 PCS"/>
    <n v="2"/>
    <n v="48"/>
    <s v="PCS"/>
    <n v="40000"/>
    <n v="960000"/>
    <n v="0.125"/>
    <n v="0.05"/>
    <n v="1596000"/>
    <s v=""/>
    <s v=""/>
    <s v=""/>
    <s v="PUNCH NO. 85 JK"/>
    <s v="punchno85jk"/>
    <s v="ada"/>
    <s v="$D$3:$D$385"/>
    <x v="248"/>
    <s v="&gt;"/>
    <n v="40000"/>
    <s v="/ PCS"/>
    <s v=""/>
    <s v=""/>
    <s v="24 PCS_"/>
    <n v="7"/>
    <n v="7"/>
    <s v="24 PCS"/>
    <s v="24"/>
    <s v="PCS"/>
    <s v=""/>
    <s v=""/>
    <s v=""/>
    <d v="2022-12-19T00:00:00"/>
    <s v="punch"/>
    <n v="24"/>
  </r>
  <r>
    <s v=""/>
    <s v=""/>
    <s v="&gt;"/>
    <s v=""/>
    <n v="386"/>
    <s v=""/>
    <s v="Label JK LB-2 RL 1brs"/>
    <x v="14"/>
    <s v="100 PAK (10 ROL)"/>
    <n v="2"/>
    <n v="2000"/>
    <s v="ROL"/>
    <n v="2050"/>
    <n v="2050000"/>
    <n v="0.125"/>
    <n v="0.05"/>
    <n v="3408125"/>
    <s v=""/>
    <s v=""/>
    <s v=""/>
    <s v="LABEL LB-2RL (1 BARIS) JK"/>
    <s v="labellb2rl1barisjk"/>
    <s v="ada"/>
    <s v="$D$3:$D$386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9T00:00:00"/>
    <s v="label"/>
    <n v="100"/>
  </r>
  <r>
    <s v=""/>
    <s v=""/>
    <s v="&gt;"/>
    <s v=""/>
    <n v="387"/>
    <s v=""/>
    <s v="Tipe-ex kertas JK CT-533"/>
    <x v="14"/>
    <s v="48 LSN"/>
    <n v="2"/>
    <n v="960"/>
    <s v="PCS"/>
    <n v="8500"/>
    <n v="4080000"/>
    <n v="0.125"/>
    <n v="0.05"/>
    <n v="6783000"/>
    <s v=""/>
    <s v=""/>
    <s v=""/>
    <s v="CORRECTION TAPE CT-533 JK"/>
    <s v="correctiontapect533jk"/>
    <s v="ada"/>
    <s v="$D$3:$D$387"/>
    <x v="249"/>
    <s v="&gt;"/>
    <n v="85000"/>
    <s v="/ LSN"/>
    <n v="7083.333333333333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8"/>
    <s v=""/>
    <s v="Tipe-ex JK-101"/>
    <x v="14"/>
    <s v="48 LSN"/>
    <n v="3"/>
    <n v="144"/>
    <s v="LSN"/>
    <n v="36000"/>
    <n v="1728000"/>
    <n v="0.125"/>
    <n v="0.05"/>
    <n v="4309200"/>
    <s v=""/>
    <s v=""/>
    <s v=""/>
    <s v="CORRECTION FLUID JK-101 JK"/>
    <s v="correctionfluidjk101jk"/>
    <s v="ada"/>
    <s v="$D$3:$D$388"/>
    <x v="250"/>
    <s v="&gt;"/>
    <n v="36000"/>
    <s v="/ LSN"/>
    <n v="30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9"/>
    <s v=""/>
    <s v="Bp JK BP-338 Vocus hitam"/>
    <x v="14"/>
    <s v="6 LSN"/>
    <s v=""/>
    <n v="6"/>
    <s v="LSN"/>
    <n v="12600"/>
    <n v="75600"/>
    <n v="0.1"/>
    <n v="0.05"/>
    <n v="64638"/>
    <n v="3662577"/>
    <n v="14389646"/>
    <s v="BONUS CORR FLUID JK-101"/>
    <s v="BALLPEN BP-338 VOCUS BLACK JK"/>
    <s v="ballpenbp338vocusblackjk"/>
    <s v="ada"/>
    <s v="$D$3:$D$389"/>
    <x v="83"/>
    <s v="&gt;"/>
    <n v="12600"/>
    <s v="/ LSN"/>
    <n v="1050"/>
    <s v="/ PCS"/>
    <s v="6 LSN_"/>
    <n v="6"/>
    <n v="6"/>
    <s v="6 LSN"/>
    <s v="6"/>
    <s v="LSN"/>
    <s v=""/>
    <s v=""/>
    <s v=""/>
    <d v="2022-12-19T00:00:00"/>
    <s v="pe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104-7"/>
    <n v="79"/>
    <s v="&gt;"/>
    <n v="7"/>
    <n v="391"/>
    <s v=""/>
    <s v="Paper fastener JK PF-50 warna"/>
    <x v="14"/>
    <s v="100 PAK"/>
    <n v="1"/>
    <n v="100"/>
    <s v="PAK"/>
    <n v="8400"/>
    <n v="840000"/>
    <n v="0.125"/>
    <n v="0.05"/>
    <n v="698250"/>
    <s v=""/>
    <s v=""/>
    <s v=""/>
    <s v="PAPER FASTENER PF-50 (COLOR) JK"/>
    <s v="paperfastenerpf50colorjk"/>
    <s v="ada"/>
    <s v="$D$3:$D$391"/>
    <x v="251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2"/>
    <s v=""/>
    <s v="Paper fastener JK PF-50 putih"/>
    <x v="14"/>
    <s v="100 PAK"/>
    <n v="1"/>
    <n v="100"/>
    <s v="PAK"/>
    <n v="8400"/>
    <n v="840000"/>
    <n v="0.125"/>
    <n v="0.05"/>
    <n v="698250"/>
    <s v=""/>
    <s v=""/>
    <s v=""/>
    <s v="PAPER FASTENER PF-50 (WHITE) JK"/>
    <s v="paperfastenerpf50whitejk"/>
    <s v="ada"/>
    <s v="$D$3:$D$392"/>
    <x v="252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3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93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9T00:00:00"/>
    <s v="label"/>
    <n v="50"/>
  </r>
  <r>
    <s v=""/>
    <s v=""/>
    <s v="&gt;"/>
    <s v=""/>
    <n v="394"/>
    <s v=""/>
    <s v="Binder clip JK 280"/>
    <x v="14"/>
    <s v="3 GRS"/>
    <n v="1"/>
    <n v="3"/>
    <s v="GRS"/>
    <n v="507600"/>
    <n v="1522800"/>
    <n v="0.125"/>
    <n v="0.05"/>
    <n v="1265827.5"/>
    <s v=""/>
    <s v=""/>
    <s v=""/>
    <s v="BINDER CLIP 280 JK"/>
    <s v="binderclip280jk"/>
    <s v="ada"/>
    <s v="$D$3:$D$394"/>
    <x v="253"/>
    <s v="&gt;"/>
    <n v="507600"/>
    <s v="/ GRS"/>
    <n v="42300"/>
    <s v="/ LSN"/>
    <s v="3 GRS_"/>
    <n v="6"/>
    <n v="6"/>
    <s v="3 GRS"/>
    <s v="3"/>
    <s v="GRS"/>
    <s v=""/>
    <s v=""/>
    <s v=""/>
    <d v="2022-12-19T00:00:00"/>
    <s v="clip"/>
    <n v="3"/>
  </r>
  <r>
    <s v=""/>
    <s v=""/>
    <s v="&gt;"/>
    <s v=""/>
    <n v="395"/>
    <s v=""/>
    <s v="Marker Permanen JK PM-34 Hitam"/>
    <x v="14"/>
    <s v="24 PCS"/>
    <s v=""/>
    <n v="24"/>
    <s v="PCS"/>
    <n v="2350"/>
    <n v="56400"/>
    <n v="0.1"/>
    <n v="0.05"/>
    <n v="48222"/>
    <s v=""/>
    <s v=""/>
    <s v="BONUS BINDER CLIP JK"/>
    <s v="PERMANENT MARKER PM-34 (BLACK) JK"/>
    <s v="permanentmarkerpm34blackjk"/>
    <s v="ada"/>
    <s v="$D$3:$D$395"/>
    <x v="221"/>
    <s v="&gt;"/>
    <n v="2350"/>
    <s v="/ PCS"/>
    <s v=""/>
    <s v=""/>
    <s v="24 PCS_"/>
    <n v="7"/>
    <n v="7"/>
    <s v="24 PCS"/>
    <s v="24"/>
    <s v="PCS"/>
    <s v=""/>
    <s v=""/>
    <s v=""/>
    <d v="2022-12-19T00:00:00"/>
    <s v="spidol"/>
    <n v="24"/>
  </r>
  <r>
    <s v=""/>
    <s v=""/>
    <s v="&gt;"/>
    <s v=""/>
    <n v="396"/>
    <s v=""/>
    <s v="O pastel JK 18W OP-18 S"/>
    <x v="14"/>
    <s v="6 LSN"/>
    <n v="5"/>
    <n v="360"/>
    <s v="SET"/>
    <n v="23000"/>
    <n v="1656000"/>
    <n v="0.125"/>
    <n v="0.05"/>
    <n v="6882750"/>
    <s v=""/>
    <s v=""/>
    <s v=""/>
    <s v="OIL PASTEL OP-18S PP CASE SEA WORLD JK"/>
    <s v="oilpastelop18sppcaseseaworldjk"/>
    <s v="ada"/>
    <s v="$D$3:$D$396"/>
    <x v="80"/>
    <s v="&gt;"/>
    <n v="276000"/>
    <s v="/ LSN"/>
    <n v="23000"/>
    <s v="/ PCS"/>
    <s v="6 LSN_"/>
    <n v="6"/>
    <n v="6"/>
    <s v="6 LSN"/>
    <s v="6"/>
    <s v="LSN"/>
    <s v=""/>
    <s v=""/>
    <s v=""/>
    <d v="2022-12-19T00:00:00"/>
    <s v="cr/op"/>
    <n v="6"/>
  </r>
  <r>
    <s v=""/>
    <s v=""/>
    <s v="&gt;"/>
    <s v=""/>
    <n v="397"/>
    <s v=""/>
    <s v="Bp JK BP-338 Vocus hitam"/>
    <x v="14"/>
    <s v="10 LSN"/>
    <s v=""/>
    <n v="10"/>
    <s v="LSN"/>
    <n v="12600"/>
    <n v="126000"/>
    <n v="0.1"/>
    <n v="0.05"/>
    <n v="107730"/>
    <n v="2318545.5"/>
    <n v="9128109"/>
    <s v="BONUS OIL PASTEL"/>
    <s v="BALLPEN BP-338 VOCUS BLACK JK"/>
    <s v="ballpenbp338vocusblackjk"/>
    <s v="ada"/>
    <s v="$D$3:$D$397"/>
    <x v="83"/>
    <s v="&gt;"/>
    <n v="12600"/>
    <s v="/ LSN"/>
    <n v="1050"/>
    <s v="/ PCS"/>
    <s v="10 LSN_"/>
    <n v="7"/>
    <n v="7"/>
    <s v="10 LSN"/>
    <s v="10"/>
    <s v="LSN"/>
    <s v=""/>
    <s v=""/>
    <s v=""/>
    <d v="2022-12-19T00:00:00"/>
    <s v="pen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077-10"/>
    <n v="80"/>
    <s v="&gt;"/>
    <n v="10"/>
    <n v="399"/>
    <s v=""/>
    <s v="P case Kenko PC-0719-TK"/>
    <x v="0"/>
    <s v="24 LSN"/>
    <n v="3"/>
    <s v=""/>
    <s v=""/>
    <n v="0"/>
    <n v="1497600"/>
    <n v="0.17"/>
    <s v=""/>
    <n v="3729024"/>
    <s v=""/>
    <s v=""/>
    <s v=""/>
    <s v="KENKO PENCIL CASE PC-0719-TK"/>
    <s v="kenkopencilcasepc0719tk"/>
    <s v="ada"/>
    <s v="$D$3:$D$399"/>
    <x v="15"/>
    <s v="&gt;"/>
    <n v="62400"/>
    <s v="/ LSN"/>
    <n v="5200"/>
    <s v="/ PCS"/>
    <s v="24 LSN_"/>
    <n v="7"/>
    <n v="7"/>
    <s v="24 LSN"/>
    <s v="24"/>
    <s v="LSN"/>
    <s v=""/>
    <s v=""/>
    <s v=""/>
    <d v="2022-12-19T00:00:00"/>
    <s v="pcase"/>
    <n v="24"/>
  </r>
  <r>
    <s v=""/>
    <s v=""/>
    <s v="&gt;"/>
    <s v=""/>
    <n v="400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400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1"/>
    <s v=""/>
    <s v="Asahan Kenko SP-71"/>
    <x v="0"/>
    <s v="60 BOX (12 PCS)"/>
    <n v="1"/>
    <s v=""/>
    <s v=""/>
    <n v="0"/>
    <n v="1152000"/>
    <n v="0.17"/>
    <s v=""/>
    <n v="956160"/>
    <s v=""/>
    <s v=""/>
    <s v=""/>
    <s v="KENKO SHARPENER SP-71  (1 HOLE, 12 PCS/ BOX)"/>
    <s v="kenkosharpenersp711hole12pcsbox"/>
    <s v="ada"/>
    <s v="$D$3:$D$401"/>
    <x v="254"/>
    <s v="&gt;"/>
    <n v="19200"/>
    <s v="/ BOX "/>
    <n v="1600"/>
    <s v="/ PCS"/>
    <s v="60 BOX_12 PCS_"/>
    <n v="7"/>
    <n v="14"/>
    <s v="60 BOX "/>
    <s v="60"/>
    <s v="BOX "/>
    <s v="12 PCS"/>
    <s v="12 "/>
    <s v="PCS"/>
    <d v="2022-12-19T00:00:00"/>
    <s v="asahan"/>
    <n v="60"/>
  </r>
  <r>
    <s v=""/>
    <s v=""/>
    <s v="&gt;"/>
    <s v=""/>
    <n v="402"/>
    <s v=""/>
    <s v="Asahan Kenko SP-71 S kecil"/>
    <x v="0"/>
    <s v="120 BOX"/>
    <n v="1"/>
    <s v=""/>
    <s v=""/>
    <n v="0"/>
    <n v="1908000"/>
    <n v="0.17"/>
    <s v=""/>
    <n v="1583640"/>
    <s v=""/>
    <s v=""/>
    <s v=""/>
    <s v="KENKO SHARPENER SP-71 S (1 HOLE, 12 PCS/ BOX) SMALL"/>
    <s v="kenkosharpenersp71s1hole12pcsboxsmall"/>
    <s v="ada"/>
    <s v="$D$3:$D$402"/>
    <x v="255"/>
    <s v="&gt;"/>
    <n v="15900"/>
    <s v="/ BOX"/>
    <s v=""/>
    <s v=""/>
    <s v="120 BOX_"/>
    <n v="8"/>
    <n v="8"/>
    <s v="120 BOX"/>
    <s v="120"/>
    <s v="BOX"/>
    <s v=""/>
    <s v=""/>
    <s v=""/>
    <d v="2022-12-19T00:00:00"/>
    <s v="asahan"/>
    <n v="120"/>
  </r>
  <r>
    <s v=""/>
    <s v=""/>
    <s v="&gt;"/>
    <s v=""/>
    <n v="403"/>
    <s v=""/>
    <s v="Asahan Kenko SP-72"/>
    <x v="0"/>
    <s v="60 BOX"/>
    <n v="1"/>
    <s v=""/>
    <s v=""/>
    <n v="0"/>
    <n v="1728000"/>
    <n v="0.17"/>
    <s v=""/>
    <n v="1434240"/>
    <s v=""/>
    <s v=""/>
    <s v=""/>
    <s v="KENKO SHARPENER SP-72 (2 HOLES, 12 PCS/ BOX)"/>
    <s v="kenkosharpenersp722holes12pcsbox"/>
    <s v="ada"/>
    <s v="$D$3:$D$403"/>
    <x v="256"/>
    <s v="&gt;"/>
    <n v="28800"/>
    <s v="/ BOX"/>
    <s v=""/>
    <s v=""/>
    <s v="60 BOX_"/>
    <n v="7"/>
    <n v="7"/>
    <s v="60 BOX"/>
    <s v="60"/>
    <s v="BOX"/>
    <s v=""/>
    <s v=""/>
    <s v=""/>
    <d v="2022-12-19T00:00:00"/>
    <s v="asahan"/>
    <n v="60"/>
  </r>
  <r>
    <s v=""/>
    <s v=""/>
    <s v="&gt;"/>
    <s v=""/>
    <n v="404"/>
    <s v=""/>
    <s v="Stapler Kenko HD-10"/>
    <x v="0"/>
    <s v="20 LSN"/>
    <n v="2"/>
    <s v=""/>
    <s v=""/>
    <n v="0"/>
    <n v="1860000"/>
    <n v="0.17"/>
    <s v=""/>
    <n v="3087600"/>
    <s v=""/>
    <s v=""/>
    <s v=""/>
    <s v="KENKO STAPLER HD-10"/>
    <s v="kenkostaplerhd10"/>
    <s v="ada"/>
    <s v="$D$3:$D$40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05"/>
    <s v=""/>
    <s v="Stapler Kenko HD-50"/>
    <x v="0"/>
    <s v="20 BOX (6 PCS)"/>
    <n v="2"/>
    <s v=""/>
    <s v=""/>
    <n v="0"/>
    <n v="2280000"/>
    <n v="0.17"/>
    <s v=""/>
    <n v="3784800"/>
    <s v=""/>
    <s v=""/>
    <s v=""/>
    <s v="KENKO STAPLER HD-50"/>
    <s v="kenkostaplerhd50"/>
    <s v="ada"/>
    <s v="$D$3:$D$405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6"/>
    <s v=""/>
    <s v="Gel pen Kenko Hitech 0.28mm hitam"/>
    <x v="0"/>
    <s v="12 GRS"/>
    <n v="10"/>
    <s v=""/>
    <s v=""/>
    <n v="0"/>
    <n v="5616000"/>
    <n v="0.17"/>
    <s v=""/>
    <n v="46612800"/>
    <s v=""/>
    <s v=""/>
    <s v=""/>
    <s v="KENKO GEL PEN HI-TECH-H 0.28MM BLACK"/>
    <s v="kenkogelpenhitechh028mmblack"/>
    <s v="ada"/>
    <s v="$D$3:$D$406"/>
    <x v="4"/>
    <s v="&gt;"/>
    <n v="468000"/>
    <s v="/ GRS"/>
    <n v="390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07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07"/>
    <x v="257"/>
    <s v="&gt;"/>
    <n v="81600"/>
    <s v="/ LSN"/>
    <n v="68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408"/>
    <s v=""/>
    <s v="Stapler Kenko HD-12N/13"/>
    <x v="0"/>
    <s v="6 PCS"/>
    <n v="2"/>
    <s v=""/>
    <s v=""/>
    <n v="0"/>
    <n v="504000"/>
    <n v="0.17"/>
    <s v=""/>
    <n v="836640"/>
    <n v="14423208"/>
    <n v="55995984"/>
    <s v=""/>
    <s v="KENKO HEAVY DUTY STAPLER HD-12N/13"/>
    <s v="kenkoheavydutystaplerhd12n13"/>
    <s v="ada"/>
    <s v="$D$3:$D$408"/>
    <x v="258"/>
    <s v="&gt;"/>
    <n v="84000"/>
    <s v="/ PCS"/>
    <s v=""/>
    <s v=""/>
    <s v="6 PCS_"/>
    <n v="6"/>
    <n v="6"/>
    <s v="6 PCS"/>
    <s v="6"/>
    <s v="PCS"/>
    <s v=""/>
    <s v=""/>
    <s v=""/>
    <d v="2022-12-19T00:00:00"/>
    <s v="stapler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256-5"/>
    <n v="81"/>
    <s v="&gt;"/>
    <n v="5"/>
    <n v="410"/>
    <s v=""/>
    <s v="Tipe-ex Kenko KE-01"/>
    <x v="0"/>
    <s v="36 LSN"/>
    <n v="8"/>
    <s v=""/>
    <s v=""/>
    <n v="0"/>
    <n v="1954800"/>
    <n v="0.17"/>
    <s v=""/>
    <n v="12979872"/>
    <s v=""/>
    <s v=""/>
    <s v=""/>
    <s v="KENKO CORRECTION FLUID KE-01"/>
    <s v="kenkocorrectionfluidke01"/>
    <s v="ada"/>
    <s v="$D$3:$D$410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11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11"/>
    <x v="27"/>
    <s v="&gt;"/>
    <n v="8350"/>
    <s v="/ PCS"/>
    <s v=""/>
    <s v=""/>
    <s v="96 PCS_"/>
    <n v="7"/>
    <n v="7"/>
    <s v="96 PCS"/>
    <s v="96"/>
    <s v="PCS"/>
    <s v=""/>
    <s v=""/>
    <s v=""/>
    <d v="2022-12-19T00:00:00"/>
    <s v="ll"/>
    <n v="96"/>
  </r>
  <r>
    <s v=""/>
    <s v=""/>
    <s v="&gt;"/>
    <s v=""/>
    <n v="412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SMALL"/>
    <s v="kenkogluestick8grsmall"/>
    <s v="ada"/>
    <s v="$D$3:$D$412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19T00:00:00"/>
    <s v="lem"/>
    <n v="36"/>
  </r>
  <r>
    <s v=""/>
    <s v=""/>
    <s v="&gt;"/>
    <s v=""/>
    <n v="413"/>
    <s v=""/>
    <s v="Lem stick Kenko 15gr tanggung"/>
    <x v="0"/>
    <s v="36 BOX (20 PCS)"/>
    <n v="3"/>
    <s v=""/>
    <s v=""/>
    <n v="0"/>
    <n v="2592000"/>
    <n v="0.17"/>
    <s v=""/>
    <n v="6454080"/>
    <s v=""/>
    <s v=""/>
    <s v=""/>
    <s v="KENKO GLUE STICK 15 GR MEDIUM"/>
    <s v="kenkogluestick15grmedium"/>
    <s v="ada"/>
    <s v="$D$3:$D$413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19T00:00:00"/>
    <s v="lem"/>
    <n v="36"/>
  </r>
  <r>
    <s v=""/>
    <s v=""/>
    <s v="&gt;"/>
    <s v=""/>
    <n v="414"/>
    <s v=""/>
    <s v="Lem stick Kenko 25gr besar"/>
    <x v="0"/>
    <s v="36 LSN"/>
    <n v="3"/>
    <s v=""/>
    <s v=""/>
    <n v="0"/>
    <n v="2160000"/>
    <n v="0.17"/>
    <s v=""/>
    <n v="5378400"/>
    <n v="6430080"/>
    <n v="24963840"/>
    <s v=""/>
    <s v="KENKO GLUE STICK 25 GR LARGE"/>
    <s v="kenkogluestick25grlarge"/>
    <s v="ada"/>
    <s v="$D$3:$D$414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74-7"/>
    <n v="82"/>
    <s v="&gt;"/>
    <n v="7"/>
    <n v="416"/>
    <s v=""/>
    <s v="Cutter Kenko K-200"/>
    <x v="0"/>
    <s v="30 LSN"/>
    <n v="2"/>
    <s v=""/>
    <s v=""/>
    <n v="0"/>
    <n v="1566000"/>
    <n v="0.17"/>
    <s v=""/>
    <n v="2599560"/>
    <s v=""/>
    <s v=""/>
    <s v=""/>
    <s v="KENKO CUTTER K-200 9MM BLADE"/>
    <s v="kenkocutterk2009mmblade"/>
    <s v="ada"/>
    <s v="$D$3:$D$416"/>
    <x v="16"/>
    <s v="&gt;"/>
    <n v="52200"/>
    <s v="/ LSN"/>
    <n v="4350"/>
    <s v="/ PCS"/>
    <s v="30 LSN_"/>
    <n v="7"/>
    <n v="7"/>
    <s v="30 LSN"/>
    <s v="30"/>
    <s v="LSN"/>
    <s v=""/>
    <s v=""/>
    <s v=""/>
    <d v="2022-12-19T00:00:00"/>
    <s v="cutter"/>
    <n v="30"/>
  </r>
  <r>
    <s v=""/>
    <s v=""/>
    <s v="&gt;"/>
    <s v=""/>
    <n v="417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 F CLASSIC"/>
    <s v="kenko24colorpencilcp24fclassic"/>
    <s v="ada"/>
    <s v="$D$3:$D$417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19T00:00:00"/>
    <s v="pw"/>
    <n v="24"/>
  </r>
  <r>
    <s v=""/>
    <s v=""/>
    <s v="&gt;"/>
    <s v=""/>
    <n v="418"/>
    <s v=""/>
    <s v="Lem stick Kenko 25gr besar"/>
    <x v="0"/>
    <s v="36 LSN"/>
    <n v="3"/>
    <s v=""/>
    <s v=""/>
    <n v="0"/>
    <n v="2160000"/>
    <n v="0.17"/>
    <s v=""/>
    <n v="5378400"/>
    <s v=""/>
    <s v=""/>
    <s v=""/>
    <s v="KENKO GLUE STICK 25 GR LARGE"/>
    <s v="kenkogluestick25grlarge"/>
    <s v="ada"/>
    <s v="$D$3:$D$418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&gt;"/>
    <s v=""/>
    <n v="419"/>
    <s v=""/>
    <s v="B note Kenko A5-BNPP-PC Pastel"/>
    <x v="0"/>
    <s v="72 PCS"/>
    <n v="2"/>
    <s v=""/>
    <s v=""/>
    <n v="0"/>
    <n v="1224000"/>
    <n v="0.17"/>
    <s v=""/>
    <n v="2031840"/>
    <s v=""/>
    <s v=""/>
    <s v=""/>
    <s v="KENKO BINDER NOTE A5-BNPP-PC PASTEL"/>
    <s v="kenkobindernotea5bnpppcpastel"/>
    <s v="ada"/>
    <s v="$D$3:$D$419"/>
    <x v="261"/>
    <s v="&gt;"/>
    <n v="170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0"/>
    <s v=""/>
    <s v="B note Kenko A5-TS-CC77 Campus"/>
    <x v="0"/>
    <s v="72 PCS"/>
    <n v="2"/>
    <s v=""/>
    <s v=""/>
    <n v="0"/>
    <n v="1310400"/>
    <n v="0.17"/>
    <s v=""/>
    <n v="2175264"/>
    <s v=""/>
    <s v=""/>
    <s v=""/>
    <s v="KENKO BINDER NOTE A5-TS-CC77 (CAMPUS)"/>
    <s v="kenkobindernotea5tscc77campus"/>
    <s v="ada"/>
    <s v="$D$3:$D$420"/>
    <x v="262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1"/>
    <s v=""/>
    <s v="B note Kenko A5-TS-CC83 Campus"/>
    <x v="0"/>
    <s v="72 PCS"/>
    <n v="2"/>
    <s v=""/>
    <s v=""/>
    <n v="0"/>
    <n v="1310400"/>
    <n v="0.17"/>
    <s v=""/>
    <n v="2175264"/>
    <s v=""/>
    <s v=""/>
    <s v=""/>
    <s v="KENKO BINDER NOTE A5-TS-CC83 (CAMPUS)"/>
    <s v="kenkobindernotea5tscc83campus"/>
    <s v="ada"/>
    <s v="$D$3:$D$421"/>
    <x v="263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2"/>
    <s v=""/>
    <s v="Clip trigonal Kenko no.3"/>
    <x v="0"/>
    <s v="50 PAK (10 BOX)"/>
    <n v="1"/>
    <s v=""/>
    <s v=""/>
    <n v="0"/>
    <n v="800000"/>
    <n v="0.17"/>
    <s v=""/>
    <n v="664000"/>
    <n v="3584008"/>
    <n v="13914384"/>
    <s v=""/>
    <s v="KENKO TRIGONAL CLIP NO.3"/>
    <s v="kenkotrigonalclipno3"/>
    <s v="ada"/>
    <s v="$D$3:$D$422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86-8"/>
    <n v="83"/>
    <s v="&gt;"/>
    <n v="8"/>
    <n v="424"/>
    <s v=""/>
    <s v="Stapler Kenko HD-10"/>
    <x v="0"/>
    <s v="20 LSN"/>
    <n v="3"/>
    <s v=""/>
    <s v=""/>
    <n v="0"/>
    <n v="1860000"/>
    <n v="0.17"/>
    <s v=""/>
    <n v="4631400"/>
    <s v=""/>
    <s v=""/>
    <s v=""/>
    <s v="KENKO STAPLER HD-10"/>
    <s v="kenkostaplerhd10"/>
    <s v="ada"/>
    <s v="$D$3:$D$42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25"/>
    <s v=""/>
    <s v="Gel pen Kenko KE-100 hitam"/>
    <x v="0"/>
    <s v="12 GRS"/>
    <n v="1"/>
    <s v=""/>
    <s v=""/>
    <n v="0"/>
    <n v="2764800"/>
    <n v="0.17"/>
    <s v=""/>
    <n v="2294784"/>
    <s v=""/>
    <s v=""/>
    <s v=""/>
    <s v="KENKO GEL PEN KE-100 BLACK"/>
    <s v="kenkogelpenke100black"/>
    <s v="ada"/>
    <s v="$D$3:$D$42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26"/>
    <s v=""/>
    <s v="Isi cutter Kenko L-150"/>
    <x v="0"/>
    <s v="60 LSN"/>
    <n v="5"/>
    <s v=""/>
    <s v=""/>
    <n v="0"/>
    <n v="3888000"/>
    <n v="0.17"/>
    <s v=""/>
    <n v="16135200"/>
    <s v=""/>
    <s v=""/>
    <s v=""/>
    <s v="KENKO CUTTER BLADE L-150 18MM"/>
    <s v="kenkocutterbladel15018mm"/>
    <s v="ada"/>
    <s v="$D$3:$D$426"/>
    <x v="264"/>
    <s v="&gt;"/>
    <n v="64800"/>
    <s v="/ LSN"/>
    <n v="5400"/>
    <s v="/ PCS"/>
    <s v="60 LSN_"/>
    <n v="7"/>
    <n v="7"/>
    <s v="60 LSN"/>
    <s v="60"/>
    <s v="LSN"/>
    <s v=""/>
    <s v=""/>
    <s v=""/>
    <d v="2022-12-19T00:00:00"/>
    <s v="isi"/>
    <n v="60"/>
  </r>
  <r>
    <s v=""/>
    <s v=""/>
    <s v="&gt;"/>
    <s v=""/>
    <n v="427"/>
    <s v=""/>
    <s v="Tipe-ex Kenko KE-826 M"/>
    <x v="0"/>
    <s v="36 LSN"/>
    <n v="2"/>
    <s v=""/>
    <s v=""/>
    <n v="0"/>
    <n v="2170800"/>
    <n v="0.17"/>
    <s v=""/>
    <n v="3603528"/>
    <s v=""/>
    <s v=""/>
    <s v=""/>
    <s v="KENKO CORRECTION FLUID KE-826 M"/>
    <s v="kenkocorrectionfluidke826m"/>
    <s v="ada"/>
    <s v="$D$3:$D$427"/>
    <x v="265"/>
    <s v="&gt;"/>
    <n v="60300"/>
    <s v="/ LSN"/>
    <n v="50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8"/>
    <s v=""/>
    <s v="Tipe-ex Kenko KE-01"/>
    <x v="0"/>
    <s v="36 LSN"/>
    <n v="2"/>
    <s v=""/>
    <s v=""/>
    <n v="0"/>
    <n v="1954800"/>
    <n v="0.17"/>
    <s v=""/>
    <n v="3244968"/>
    <s v=""/>
    <s v=""/>
    <s v=""/>
    <s v="KENKO CORRECTION FLUID KE-01"/>
    <s v="kenkocorrectionfluidke01"/>
    <s v="ada"/>
    <s v="$D$3:$D$428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9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429"/>
    <x v="266"/>
    <s v="&gt;"/>
    <n v="47100"/>
    <s v="/ LSN"/>
    <n v="39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30"/>
    <s v=""/>
    <s v="Clip trigonal Kenko no.3"/>
    <x v="0"/>
    <s v="50 PAK (10 BOX)"/>
    <n v="1"/>
    <s v=""/>
    <s v=""/>
    <n v="0"/>
    <n v="800000"/>
    <n v="0.17"/>
    <s v=""/>
    <n v="664000"/>
    <s v=""/>
    <s v=""/>
    <s v=""/>
    <s v="KENKO TRIGONAL CLIP NO.3"/>
    <s v="kenkotrigonalclipno3"/>
    <s v="ada"/>
    <s v="$D$3:$D$430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&gt;"/>
    <s v=""/>
    <n v="431"/>
    <s v=""/>
    <s v="Punch Kenko no.30"/>
    <x v="0"/>
    <s v="10 LSN"/>
    <n v="1"/>
    <s v=""/>
    <s v=""/>
    <n v="0"/>
    <n v="1560000"/>
    <n v="0.17"/>
    <s v=""/>
    <n v="1294800"/>
    <n v="7103824.0000000009"/>
    <n v="27579552"/>
    <s v=""/>
    <s v="KENKO PUNCH NO.30"/>
    <s v="kenkopunchno30"/>
    <s v="ada"/>
    <s v="$D$3:$D$431"/>
    <x v="267"/>
    <s v="&gt;"/>
    <n v="156000"/>
    <s v="/ LSN"/>
    <n v="13000"/>
    <s v="/ PCS"/>
    <s v="10 LSN_"/>
    <n v="7"/>
    <n v="7"/>
    <s v="10 LSN"/>
    <s v="10"/>
    <s v="LSN"/>
    <s v=""/>
    <s v=""/>
    <s v=""/>
    <d v="2022-12-19T00:00:00"/>
    <s v="punch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SBS_2012_9B1-1"/>
    <n v="84"/>
    <s v="&gt;"/>
    <n v="1"/>
    <n v="433"/>
    <d v="2022-12-20T00:00:00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TKT/ 3D"/>
    <s v="pckartonkk12993d3tkt3d"/>
    <s v="ada"/>
    <s v="$D$3:$D$433"/>
    <x v="268"/>
    <s v="&gt;"/>
    <n v="20000"/>
    <s v="/ PCS"/>
    <s v=""/>
    <s v=""/>
    <s v="96 PCS_"/>
    <n v="7"/>
    <n v="7"/>
    <s v="96 PCS"/>
    <s v="96"/>
    <s v="PCS"/>
    <s v=""/>
    <s v=""/>
    <s v=""/>
    <d v="2022-12-20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YUS_2012_852-2"/>
    <n v="85"/>
    <s v="&gt;"/>
    <n v="2"/>
    <n v="435"/>
    <s v=""/>
    <s v="Clip File C 323 Mix"/>
    <x v="15"/>
    <s v="5 LSN"/>
    <n v="2"/>
    <s v=""/>
    <s v=""/>
    <n v="0"/>
    <n v="458100"/>
    <n v="0.05"/>
    <s v=""/>
    <n v="870390"/>
    <s v=""/>
    <s v=""/>
    <s v=""/>
    <s v="CLIP FILE C 323 MIX"/>
    <s v="clipfilec323mix"/>
    <s v="ada"/>
    <s v="$D$3:$D$435"/>
    <x v="269"/>
    <s v="&gt;"/>
    <n v="91620"/>
    <s v="/ LSN"/>
    <n v="7635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&gt;"/>
    <s v=""/>
    <n v="436"/>
    <s v=""/>
    <s v="Clip File C 324 A5 Mix"/>
    <x v="15"/>
    <s v="5 LSN"/>
    <n v="2"/>
    <s v=""/>
    <s v=""/>
    <n v="0"/>
    <n v="537000"/>
    <n v="0.05"/>
    <s v=""/>
    <n v="1020300"/>
    <n v="99510"/>
    <n v="1791180"/>
    <s v=""/>
    <s v="CLIP FILE C 324 A5 MIX"/>
    <s v="clipfilec324a5mix"/>
    <s v="ada"/>
    <s v="$D$3:$D$436"/>
    <x v="270"/>
    <s v="&gt;"/>
    <n v="107400"/>
    <s v="/ LSN"/>
    <n v="8950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4-11"/>
    <n v="86"/>
    <s v="&gt;"/>
    <n v="11"/>
    <n v="438"/>
    <s v=""/>
    <s v="B note A5 JK M499 Dobujin"/>
    <x v="14"/>
    <s v="72 PCS"/>
    <n v="1"/>
    <n v="72"/>
    <s v="PCS"/>
    <n v="15800"/>
    <n v="1137600"/>
    <n v="0.125"/>
    <n v="0.05"/>
    <n v="945630"/>
    <s v=""/>
    <s v=""/>
    <s v=""/>
    <s v="BINDER A5-TSDB-M499 (DOBUJIN) JK-F"/>
    <s v="bindera5tsdbm499dobujinjkf"/>
    <s v="ada"/>
    <s v="$D$3:$D$438"/>
    <x v="271"/>
    <s v="&gt;"/>
    <n v="15800"/>
    <s v="/ PCS"/>
    <s v=""/>
    <s v=""/>
    <s v="72 PCS_"/>
    <n v="7"/>
    <n v="7"/>
    <s v="72 PCS"/>
    <s v="72"/>
    <s v="PCS"/>
    <s v=""/>
    <s v=""/>
    <s v=""/>
    <d v="2022-12-20T00:00:00"/>
    <s v="map"/>
    <n v="72"/>
  </r>
  <r>
    <s v=""/>
    <s v=""/>
    <s v="&gt;"/>
    <s v=""/>
    <n v="439"/>
    <s v=""/>
    <s v="B note A5 JK M484 Hobakci"/>
    <x v="14"/>
    <s v="36 PCS"/>
    <s v=""/>
    <n v="36"/>
    <s v="PCS"/>
    <n v="15800"/>
    <n v="568800"/>
    <n v="0.125"/>
    <n v="0.05"/>
    <n v="472815"/>
    <s v=""/>
    <s v=""/>
    <s v=""/>
    <s v="BINDER A5-TSHB-M484 (HOBAKCI) JK-F"/>
    <s v="bindera5tshbm484hobakcijkf"/>
    <s v="ada"/>
    <s v="$D$3:$D$439"/>
    <x v="272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0"/>
    <s v=""/>
    <s v="B note A5 JK F512 Animal"/>
    <x v="14"/>
    <s v="36 PCS"/>
    <s v=""/>
    <n v="36"/>
    <s v="PCS"/>
    <n v="15800"/>
    <n v="568800"/>
    <n v="0.125"/>
    <n v="0.05"/>
    <n v="472815"/>
    <s v=""/>
    <s v=""/>
    <s v=""/>
    <s v="BINDER A5-TSAF-F512 (ANIMAL FACE) JK-F"/>
    <s v="bindera5tsaff512animalfacejkf"/>
    <s v="ada"/>
    <s v="$D$3:$D$440"/>
    <x v="273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1"/>
    <s v=""/>
    <s v="Tipe-ex JK CF-S201 PT"/>
    <x v="14"/>
    <s v="48 LSN"/>
    <n v="3"/>
    <n v="144"/>
    <s v="LSN"/>
    <n v="54600"/>
    <n v="2620800"/>
    <n v="0.125"/>
    <n v="0.1"/>
    <n v="6191640"/>
    <s v=""/>
    <s v=""/>
    <s v=""/>
    <s v="CORRECTION FLUID CF-S201PT JK"/>
    <s v="correctionfluidcfs201ptjk"/>
    <s v="ada"/>
    <s v="$D$3:$D$441"/>
    <x v="274"/>
    <s v="&gt;"/>
    <n v="54600"/>
    <s v="/ LSN"/>
    <n v="455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2"/>
    <s v=""/>
    <s v="Tipe-ex JK CF-205 PT"/>
    <x v="14"/>
    <s v="48 LSN"/>
    <n v="3"/>
    <n v="144"/>
    <s v="LSN"/>
    <n v="48000"/>
    <n v="2304000"/>
    <n v="0.125"/>
    <n v="0.1"/>
    <n v="5443200"/>
    <s v=""/>
    <s v=""/>
    <s v=""/>
    <s v="CORRECTION FLUID CF-S205PT JK"/>
    <s v="correctionfluidcfs205ptjk"/>
    <s v="ada"/>
    <s v="$D$3:$D$442"/>
    <x v="275"/>
    <s v="&gt;"/>
    <n v="48000"/>
    <s v="/ LSN"/>
    <n v="4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3"/>
    <s v=""/>
    <s v="Tipe-ex JK CF-S203 A"/>
    <x v="14"/>
    <s v="48 LSN"/>
    <n v="3"/>
    <n v="144"/>
    <s v="LSN"/>
    <n v="32400"/>
    <n v="1555200"/>
    <n v="0.125"/>
    <n v="0.1"/>
    <n v="3674160"/>
    <s v=""/>
    <s v=""/>
    <s v=""/>
    <s v="CORRECTION FLUID CF-S203A JK"/>
    <s v="correctionfluidcfs203ajk"/>
    <s v="ada"/>
    <s v="$D$3:$D$443"/>
    <x v="276"/>
    <s v="&gt;"/>
    <n v="32400"/>
    <s v="/ LSN"/>
    <n v="27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4"/>
    <s v=""/>
    <s v="Tipe-ex JK CF-S209"/>
    <x v="14"/>
    <s v="36 LSN"/>
    <n v="3"/>
    <n v="108"/>
    <s v="LSN"/>
    <n v="41400"/>
    <n v="1490400"/>
    <n v="0.125"/>
    <n v="0.1"/>
    <n v="3521070"/>
    <s v=""/>
    <s v=""/>
    <s v=""/>
    <s v="CORRECTION FLUID CF-S209 JK"/>
    <s v="correctionfluidcfs209jk"/>
    <s v="ada"/>
    <s v="$D$3:$D$444"/>
    <x v="167"/>
    <s v="&gt;"/>
    <n v="41400"/>
    <s v="/ LSN"/>
    <n v="3450"/>
    <s v="/ PCS"/>
    <s v="36 LSN_"/>
    <n v="7"/>
    <n v="7"/>
    <s v="36 LSN"/>
    <s v="36"/>
    <s v="LSN"/>
    <s v=""/>
    <s v=""/>
    <s v=""/>
    <d v="2022-12-20T00:00:00"/>
    <s v="tipex"/>
    <n v="36"/>
  </r>
  <r>
    <s v=""/>
    <s v=""/>
    <s v="&gt;"/>
    <s v=""/>
    <n v="445"/>
    <s v=""/>
    <s v="Stapler JK HD-10 CL"/>
    <x v="14"/>
    <s v="20 LSN"/>
    <n v="10"/>
    <n v="2400"/>
    <s v="PCS"/>
    <n v="6800"/>
    <n v="1632000"/>
    <n v="0.125"/>
    <n v="0.1"/>
    <n v="12852000"/>
    <s v=""/>
    <s v=""/>
    <s v=""/>
    <s v="STAPLER HD-10CL JK"/>
    <s v="staplerhd10cljk"/>
    <s v="ada"/>
    <s v="$D$3:$D$445"/>
    <x v="277"/>
    <s v="&gt;"/>
    <n v="81600"/>
    <s v="/ LSN"/>
    <n v="6800"/>
    <s v="/ PCS"/>
    <s v="20 LSN_"/>
    <n v="7"/>
    <n v="7"/>
    <s v="20 LSN"/>
    <s v="20"/>
    <s v="LSN"/>
    <s v=""/>
    <s v=""/>
    <s v=""/>
    <d v="2022-12-20T00:00:00"/>
    <s v="stapler"/>
    <n v="20"/>
  </r>
  <r>
    <s v=""/>
    <s v=""/>
    <s v="&gt;"/>
    <s v=""/>
    <n v="446"/>
    <s v=""/>
    <s v="Stapler JK HD-50 CL"/>
    <x v="14"/>
    <s v="20 BOX (6 PCS)"/>
    <n v="10"/>
    <n v="1200"/>
    <s v="PCS"/>
    <n v="18000"/>
    <n v="2160000"/>
    <n v="0.125"/>
    <n v="0.1"/>
    <n v="17010000"/>
    <s v=""/>
    <s v=""/>
    <s v=""/>
    <s v="STAPLER HD-50CL JK"/>
    <s v="staplerhd50cljk"/>
    <s v="ada"/>
    <s v="$D$3:$D$446"/>
    <x v="278"/>
    <s v="&gt;"/>
    <n v="108000"/>
    <s v="/ BOX "/>
    <n v="18000"/>
    <s v="/ PCS"/>
    <s v="20 BOX_6 PCS_"/>
    <n v="7"/>
    <n v="13"/>
    <s v="20 BOX "/>
    <s v="20"/>
    <s v="BOX "/>
    <s v="6 PCS"/>
    <s v="6 "/>
    <s v="PCS"/>
    <d v="2022-12-20T00:00:00"/>
    <s v="stapler"/>
    <n v="20"/>
  </r>
  <r>
    <s v=""/>
    <s v=""/>
    <s v="&gt;"/>
    <s v=""/>
    <n v="447"/>
    <s v=""/>
    <s v="Pensil Glass JK PG-100 Hitam"/>
    <x v="14"/>
    <s v="12 GRS"/>
    <n v="2"/>
    <n v="24"/>
    <s v="GRS"/>
    <n v="255600"/>
    <n v="3067200"/>
    <n v="0.125"/>
    <n v="0.1"/>
    <n v="4830840"/>
    <s v=""/>
    <s v=""/>
    <s v=""/>
    <s v="PENCIL GLASS PG-100 (BLACK) JK"/>
    <s v="pencilglasspg100blackjk"/>
    <s v="ada"/>
    <s v="$D$3:$D$447"/>
    <x v="279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&gt;"/>
    <s v=""/>
    <n v="448"/>
    <s v=""/>
    <s v="Pensil Glass JK PG-100 Putih"/>
    <x v="14"/>
    <s v="12 GRS"/>
    <n v="2"/>
    <n v="24"/>
    <s v="GRS"/>
    <n v="255600"/>
    <n v="3067200"/>
    <n v="0.125"/>
    <n v="0.1"/>
    <n v="4830840"/>
    <n v="16130190"/>
    <n v="44114820"/>
    <s v=""/>
    <s v="PENCIL GLASS PG-100 (WHITE) JK"/>
    <s v="pencilglasspg100whitejk"/>
    <s v="ada"/>
    <s v="$D$3:$D$448"/>
    <x v="280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5-7"/>
    <n v="87"/>
    <s v="&gt;"/>
    <n v="7"/>
    <n v="450"/>
    <s v=""/>
    <s v="Stabillo Highlighter JK HL-1 kuning"/>
    <x v="14"/>
    <s v="72 BOX (10 PCS)"/>
    <n v="3"/>
    <n v="2160"/>
    <s v="PCS"/>
    <n v="3700"/>
    <n v="2664000"/>
    <n v="0.125"/>
    <n v="0.1"/>
    <n v="6293700"/>
    <s v=""/>
    <s v=""/>
    <s v=""/>
    <s v="HIGHLIGHTER HL-1 (YELLOW) JK"/>
    <s v="highlighterhl1yellowjk"/>
    <s v="ada"/>
    <s v="$D$3:$D$450"/>
    <x v="88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1"/>
    <s v=""/>
    <s v="Stabillo Highlighter JK HL-2 hijau"/>
    <x v="14"/>
    <s v="72 BOX (10 PCS)"/>
    <n v="3"/>
    <n v="2160"/>
    <s v="PCS"/>
    <n v="3700"/>
    <n v="2664000"/>
    <n v="0.125"/>
    <n v="0.1"/>
    <n v="6293700"/>
    <s v=""/>
    <s v=""/>
    <s v=""/>
    <s v="HIGHLIGHTER HL-2 (GREEN) JK"/>
    <s v="highlighterhl2greenjk"/>
    <s v="ada"/>
    <s v="$D$3:$D$451"/>
    <x v="89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2"/>
    <s v=""/>
    <s v="Stabillo Highlighter JK HL-3 BIRU"/>
    <x v="14"/>
    <s v="72 BOX (10 PCS)"/>
    <n v="2"/>
    <n v="1440"/>
    <s v="PCS"/>
    <n v="3700"/>
    <n v="2664000"/>
    <n v="0.125"/>
    <n v="0.1"/>
    <n v="4195800"/>
    <s v=""/>
    <s v=""/>
    <s v=""/>
    <s v="HIGHLIGHTER HL-3 ( BLUE) JK"/>
    <s v="highlighterhl3bluejk"/>
    <s v="ada"/>
    <s v="$D$3:$D$452"/>
    <x v="90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3"/>
    <s v=""/>
    <s v="Stabillo Highlighter JK HL-4 pink"/>
    <x v="14"/>
    <s v="72 BOX (10 PCS)"/>
    <n v="2"/>
    <n v="1440"/>
    <s v="PCS"/>
    <n v="3700"/>
    <n v="2664000"/>
    <n v="0.125"/>
    <n v="0.1"/>
    <n v="4195800"/>
    <s v=""/>
    <s v=""/>
    <s v=""/>
    <s v="HIGHLIGHTER HL-4  (PINK)  JK"/>
    <s v="highlighterhl4pinkjk"/>
    <s v="ada"/>
    <s v="$D$3:$D$453"/>
    <x v="91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4"/>
    <s v=""/>
    <s v="Stabillo Highlighter JK HL-5 orange"/>
    <x v="14"/>
    <s v="72 BOX (10 PCS)"/>
    <n v="2"/>
    <n v="1440"/>
    <s v="PCS"/>
    <n v="3700"/>
    <n v="2664000"/>
    <n v="0.125"/>
    <n v="0.1"/>
    <n v="4195800"/>
    <s v=""/>
    <s v=""/>
    <s v=""/>
    <s v="HIGHLIGHTER HL-5 (ORANGE) JK"/>
    <s v="highlighterhl5orangejk"/>
    <s v="ada"/>
    <s v="$D$3:$D$454"/>
    <x v="92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5"/>
    <s v=""/>
    <s v="Tipe-ex JK-101"/>
    <x v="14"/>
    <s v="48 LSN"/>
    <n v="10"/>
    <n v="480"/>
    <s v="LSN"/>
    <n v="36000"/>
    <n v="1728000"/>
    <n v="0.125"/>
    <n v="0.1"/>
    <n v="13608000"/>
    <s v=""/>
    <s v=""/>
    <s v=""/>
    <s v="CORRECTION FLUID JK-101 JK"/>
    <s v="correctionfluidjk101jk"/>
    <s v="ada"/>
    <s v="$D$3:$D$455"/>
    <x v="250"/>
    <s v="&gt;"/>
    <n v="36000"/>
    <s v="/ LSN"/>
    <n v="3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56"/>
    <s v=""/>
    <s v="Bp JK BP-338 Vocus hitam"/>
    <x v="14"/>
    <s v="20 LSN"/>
    <s v=""/>
    <n v="20"/>
    <s v="LSN"/>
    <n v="12600"/>
    <n v="252000"/>
    <n v="0.125"/>
    <n v="0.05"/>
    <n v="209475"/>
    <n v="10507725"/>
    <n v="28484550"/>
    <s v="BONUS PEMBELIAN CORR FLUID JK"/>
    <s v="BALLPEN BP-338 VOCUS BLACK JK"/>
    <s v="ballpenbp338vocusblackjk"/>
    <s v="ada"/>
    <s v="$D$3:$D$456"/>
    <x v="83"/>
    <s v="&gt;"/>
    <n v="12600"/>
    <s v="/ LSN"/>
    <n v="1050"/>
    <s v="/ PCS"/>
    <s v="20 LSN_"/>
    <n v="7"/>
    <n v="7"/>
    <s v="20 LSN"/>
    <s v="20"/>
    <s v="LSN"/>
    <s v=""/>
    <s v=""/>
    <s v=""/>
    <d v="2022-12-20T00:00:00"/>
    <s v="pen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6-3"/>
    <n v="88"/>
    <s v="&gt;"/>
    <n v="3"/>
    <n v="458"/>
    <s v=""/>
    <s v="O pastel JK 12W OP-12 S"/>
    <x v="14"/>
    <s v="12 LSN"/>
    <n v="25"/>
    <n v="3600"/>
    <s v="SET"/>
    <n v="11900"/>
    <n v="1713600"/>
    <n v="0.125"/>
    <n v="0.1"/>
    <n v="33736500"/>
    <s v=""/>
    <s v=""/>
    <s v=""/>
    <s v="OIL PASTEL OP-12S PP CASE SEA WORLD JK"/>
    <s v="oilpastelop12sppcaseseaworldjk"/>
    <s v="ada"/>
    <s v="$D$3:$D$45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20T00:00:00"/>
    <s v="cr/op"/>
    <n v="12"/>
  </r>
  <r>
    <s v=""/>
    <s v=""/>
    <s v="&gt;"/>
    <s v=""/>
    <n v="459"/>
    <s v=""/>
    <s v="O pastel JK 24W OP-24 S"/>
    <x v="14"/>
    <s v="8 BOX (6 SET)"/>
    <n v="10"/>
    <n v="480"/>
    <s v="SET"/>
    <n v="29600"/>
    <n v="1420800"/>
    <n v="0.125"/>
    <n v="0.1"/>
    <n v="11188800"/>
    <s v=""/>
    <s v=""/>
    <s v=""/>
    <s v="OIL PASTEL OP-24S PP CASE SEA WORLD JK"/>
    <s v="oilpastelop24sppcaseseaworldjk"/>
    <s v="ada"/>
    <s v="$D$3:$D$459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20T00:00:00"/>
    <s v="cr/op"/>
    <n v="8"/>
  </r>
  <r>
    <s v=""/>
    <s v=""/>
    <s v="&gt;"/>
    <s v=""/>
    <n v="460"/>
    <s v=""/>
    <s v="Bp JK BP-338 Vocus hitam"/>
    <x v="14"/>
    <s v="70 LSN"/>
    <s v=""/>
    <n v="70"/>
    <s v="LSN"/>
    <n v="12600"/>
    <n v="882000"/>
    <n v="0.125"/>
    <n v="0.05"/>
    <n v="733162.5"/>
    <n v="12271537.5"/>
    <n v="33386925"/>
    <s v="BONUS PEMBELIAN OIL PASTEL JK"/>
    <s v="BALLPEN BP-338 VOCUS BLACK JK"/>
    <s v="ballpenbp338vocusblackjk"/>
    <s v="ada"/>
    <s v="$D$3:$D$460"/>
    <x v="83"/>
    <s v="&gt;"/>
    <n v="12600"/>
    <s v="/ LSN"/>
    <n v="1050"/>
    <s v="/ PCS"/>
    <s v="70 LSN_"/>
    <n v="7"/>
    <n v="7"/>
    <s v="70 LSN"/>
    <s v="70"/>
    <s v="LSN"/>
    <s v=""/>
    <s v=""/>
    <s v=""/>
    <d v="2022-12-20T00:00:00"/>
    <s v="pen"/>
    <n v="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313-7"/>
    <n v="89"/>
    <s v="&gt;"/>
    <n v="7"/>
    <n v="462"/>
    <s v=""/>
    <s v="PW JK 12W CP-12 PB panjang"/>
    <x v="14"/>
    <s v="12 LSN"/>
    <n v="25"/>
    <n v="3600"/>
    <s v="SET"/>
    <n v="10600"/>
    <n v="1526400"/>
    <n v="0.125"/>
    <n v="0.1"/>
    <n v="30051000"/>
    <s v=""/>
    <s v=""/>
    <s v=""/>
    <s v="COLOR PENCIL CP-12PB JK"/>
    <s v="colorpencilcp12pbjk"/>
    <s v="ada"/>
    <s v="$D$3:$D$462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0T00:00:00"/>
    <s v="pw"/>
    <n v="12"/>
  </r>
  <r>
    <s v=""/>
    <s v=""/>
    <s v="&gt;"/>
    <s v=""/>
    <n v="463"/>
    <s v=""/>
    <s v="PW JK 24W CP-24 PB panjang"/>
    <x v="14"/>
    <s v="12 BOX (6 SET)"/>
    <n v="5"/>
    <n v="360"/>
    <s v="SET"/>
    <n v="21200"/>
    <n v="1526400"/>
    <n v="0.125"/>
    <n v="0.1"/>
    <n v="6010200"/>
    <s v=""/>
    <s v=""/>
    <s v=""/>
    <s v="COLOR PENCIL CP-24PB JK"/>
    <s v="colorpencilcp24pbjk"/>
    <s v="ada"/>
    <s v="$D$3:$D$463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20T00:00:00"/>
    <s v="pw"/>
    <n v="12"/>
  </r>
  <r>
    <s v=""/>
    <s v=""/>
    <s v="&gt;"/>
    <s v=""/>
    <n v="464"/>
    <s v=""/>
    <s v="Isi cutter JK L-150"/>
    <x v="14"/>
    <s v="40 LSN"/>
    <n v="10"/>
    <n v="400"/>
    <s v="LSN"/>
    <n v="49200"/>
    <n v="1968000"/>
    <n v="0.125"/>
    <n v="0.1"/>
    <n v="15498000"/>
    <s v=""/>
    <s v=""/>
    <s v=""/>
    <s v="CUTTER BLADE L-150 AM (L) JK"/>
    <s v="cutterbladel150amljk"/>
    <s v="ada"/>
    <s v="$D$3:$D$464"/>
    <x v="155"/>
    <s v="&gt;"/>
    <n v="49200"/>
    <s v="/ LSN"/>
    <n v="4100"/>
    <s v="/ PCS"/>
    <s v="40 LSN_"/>
    <n v="7"/>
    <n v="7"/>
    <s v="40 LSN"/>
    <s v="40"/>
    <s v="LSN"/>
    <s v=""/>
    <s v=""/>
    <s v=""/>
    <d v="2022-12-20T00:00:00"/>
    <s v="isi"/>
    <n v="40"/>
  </r>
  <r>
    <s v=""/>
    <s v=""/>
    <s v="&gt;"/>
    <s v=""/>
    <n v="465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465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0T00:00:00"/>
    <s v="pensil"/>
    <n v="30"/>
  </r>
  <r>
    <s v=""/>
    <s v=""/>
    <s v="&gt;"/>
    <s v=""/>
    <n v="466"/>
    <s v=""/>
    <s v="Coinbank/ Cash Box JK CB-32 A"/>
    <x v="14"/>
    <s v="6 PCS"/>
    <n v="1"/>
    <n v="6"/>
    <s v="PCS"/>
    <n v="500000"/>
    <n v="3000000"/>
    <n v="0.125"/>
    <n v="0.05"/>
    <n v="2493750"/>
    <s v=""/>
    <s v=""/>
    <s v=""/>
    <s v="CASH BOX CB-32A JK"/>
    <s v="cashboxcb32ajk"/>
    <s v="ada"/>
    <s v="$D$3:$D$466"/>
    <x v="281"/>
    <s v="&gt;"/>
    <n v="500000"/>
    <s v="/ PCS"/>
    <s v=""/>
    <s v=""/>
    <s v="6 PCS_"/>
    <n v="6"/>
    <n v="6"/>
    <s v="6 PCS"/>
    <s v="6"/>
    <s v="PCS"/>
    <s v=""/>
    <s v=""/>
    <s v=""/>
    <d v="2022-12-20T00:00:00"/>
    <s v="coinbank"/>
    <n v="6"/>
  </r>
  <r>
    <s v=""/>
    <s v=""/>
    <s v="&gt;"/>
    <s v=""/>
    <n v="467"/>
    <s v=""/>
    <s v="Tape cutter JK TC-111"/>
    <x v="14"/>
    <s v="24 PCS"/>
    <n v="1"/>
    <n v="24"/>
    <s v="PCS"/>
    <n v="12300"/>
    <n v="295200"/>
    <n v="0.125"/>
    <n v="0.05"/>
    <n v="245385"/>
    <s v=""/>
    <s v=""/>
    <s v=""/>
    <s v="TAPE CUTTER TC-111 JK"/>
    <s v="tapecuttertc111jk"/>
    <s v="ada"/>
    <s v="$D$3:$D$467"/>
    <x v="282"/>
    <s v="&gt;"/>
    <n v="12300"/>
    <s v="/ PCS"/>
    <s v=""/>
    <s v=""/>
    <s v="24 PCS_"/>
    <n v="7"/>
    <n v="7"/>
    <s v="24 PCS"/>
    <s v="24"/>
    <s v="PCS"/>
    <s v=""/>
    <s v=""/>
    <s v=""/>
    <d v="2022-12-20T00:00:00"/>
    <s v="isolasi"/>
    <n v="24"/>
  </r>
  <r>
    <s v=""/>
    <s v=""/>
    <s v="&gt;"/>
    <s v=""/>
    <n v="468"/>
    <s v=""/>
    <s v="Stip JK 526-B20"/>
    <x v="14"/>
    <s v="50 BOX (20 PCS)"/>
    <n v="1"/>
    <n v="50"/>
    <s v="BOX"/>
    <n v="34100"/>
    <n v="1705000"/>
    <n v="0.125"/>
    <n v="0.05"/>
    <n v="1417281.25"/>
    <n v="15285108.75"/>
    <n v="43033982.5"/>
    <s v=""/>
    <s v="ERASER 526-B20 JK"/>
    <s v="eraser526b20jk"/>
    <s v="ada"/>
    <s v="$D$3:$D$468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0T00:00:00"/>
    <s v="st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349-5"/>
    <n v="90"/>
    <s v="&gt;"/>
    <n v="5"/>
    <n v="4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4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0T00:00:00"/>
    <s v="pen"/>
    <n v="12"/>
  </r>
  <r>
    <s v=""/>
    <s v=""/>
    <s v="&gt;"/>
    <s v=""/>
    <n v="471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7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2"/>
    <s v=""/>
    <s v="Tipe-ex Kertas Kenko CT-310 SL"/>
    <x v="0"/>
    <s v="48 LSN"/>
    <n v="2"/>
    <s v=""/>
    <s v=""/>
    <n v="0"/>
    <n v="4032000"/>
    <n v="0.17"/>
    <s v=""/>
    <n v="6693120"/>
    <s v=""/>
    <s v=""/>
    <s v=""/>
    <s v="KENKO CORRECTION TAPE CT-310SL (12M X 5 MM)"/>
    <s v="kenkocorrectiontapect310sl12mx5mm"/>
    <s v="ada"/>
    <s v="$D$3:$D$472"/>
    <x v="283"/>
    <s v="&gt;"/>
    <n v="84000"/>
    <s v="/ LSN"/>
    <n v="7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3"/>
    <s v=""/>
    <s v="Stand pen Kenko STP-300 SG hitam"/>
    <x v="0"/>
    <s v="24 BOX (24 PCS)"/>
    <n v="1"/>
    <s v=""/>
    <s v=""/>
    <n v="0"/>
    <n v="2361600"/>
    <n v="0.17"/>
    <s v=""/>
    <n v="1960128"/>
    <s v=""/>
    <s v=""/>
    <s v=""/>
    <s v="KENKO STAND PEN STP-300SG BLACK"/>
    <s v="kenkostandpenstp300sgblack"/>
    <s v="ada"/>
    <s v="$D$3:$D$473"/>
    <x v="284"/>
    <s v="&gt;"/>
    <n v="98400"/>
    <s v="/ BOX "/>
    <n v="4100"/>
    <s v="/ PCS"/>
    <s v="24 BOX_24 PCS_"/>
    <n v="7"/>
    <n v="14"/>
    <s v="24 BOX "/>
    <s v="24"/>
    <s v="BOX "/>
    <s v="24 PCS"/>
    <s v="24 "/>
    <s v="PCS"/>
    <d v="2022-12-20T00:00:00"/>
    <s v="pen"/>
    <n v="24"/>
  </r>
  <r>
    <s v=""/>
    <s v=""/>
    <s v="&gt;"/>
    <s v=""/>
    <n v="474"/>
    <s v=""/>
    <s v="Lem stick Kenko 8gr kecil"/>
    <x v="0"/>
    <s v="36 BOX (30 PCS)"/>
    <n v="3"/>
    <s v=""/>
    <s v=""/>
    <n v="0"/>
    <n v="2376000"/>
    <n v="0.17"/>
    <s v=""/>
    <n v="5916240"/>
    <n v="6254640"/>
    <n v="24282720"/>
    <s v=""/>
    <s v="KENKO GLUE STICK 8GR SMALL"/>
    <s v="kenkogluestick8grsmall"/>
    <s v="ada"/>
    <s v="$D$3:$D$474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0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-1"/>
    <n v="91"/>
    <s v="&gt;"/>
    <n v="1"/>
    <n v="476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476"/>
    <x v="182"/>
    <s v="&gt;"/>
    <s v=""/>
    <s v=""/>
    <s v=""/>
    <s v=""/>
    <s v=""/>
    <s v=""/>
    <s v=""/>
    <s v=""/>
    <s v=""/>
    <s v=""/>
    <s v=""/>
    <s v=""/>
    <s v=""/>
    <e v="#REF!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PAR_2112_-4"/>
    <n v="92"/>
    <s v="&gt;"/>
    <n v="4"/>
    <n v="478"/>
    <d v="2022-12-21T00:00:00"/>
    <s v="Topi Mahkota"/>
    <x v="7"/>
    <s v="600 PCS"/>
    <n v="5"/>
    <n v="3000"/>
    <s v="PCS"/>
    <n v="2700"/>
    <n v="1620000"/>
    <s v=""/>
    <s v=""/>
    <n v="8100000"/>
    <s v=""/>
    <s v=""/>
    <s v=""/>
    <s v="TOPI MAHKOTA"/>
    <s v="topimahkota"/>
    <s v="ada"/>
    <s v="$D$3:$D$478"/>
    <x v="285"/>
    <s v="&gt;"/>
    <n v="27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79"/>
    <s v=""/>
    <s v="Topi Kerucut"/>
    <x v="7"/>
    <s v="600 PCS"/>
    <n v="9"/>
    <n v="5400"/>
    <s v="PCS"/>
    <n v="3000"/>
    <n v="1800000"/>
    <s v=""/>
    <s v=""/>
    <n v="16200000"/>
    <s v=""/>
    <s v=""/>
    <s v=""/>
    <s v="TOPI KERUCUT"/>
    <s v="topikerucut"/>
    <s v="ada"/>
    <s v="$D$3:$D$479"/>
    <x v="286"/>
    <s v="&gt;"/>
    <n v="30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80"/>
    <s v=""/>
    <s v="Topi Kerucut 3D"/>
    <x v="7"/>
    <s v="288 PCS"/>
    <n v="13"/>
    <n v="3744"/>
    <s v="PCS"/>
    <n v="3000"/>
    <n v="864000"/>
    <s v=""/>
    <s v=""/>
    <n v="11232000"/>
    <s v=""/>
    <s v=""/>
    <s v=""/>
    <s v="TOPI KERUCUT 3D"/>
    <s v="topikerucut3d"/>
    <s v="ada"/>
    <s v="$D$3:$D$480"/>
    <x v="287"/>
    <s v="&gt;"/>
    <n v="3000"/>
    <s v="/ PCS"/>
    <s v=""/>
    <s v=""/>
    <s v="288 PCS_"/>
    <n v="8"/>
    <n v="8"/>
    <s v="288 PCS"/>
    <s v="288"/>
    <s v="PCS"/>
    <s v=""/>
    <s v=""/>
    <s v=""/>
    <d v="2022-12-21T00:00:00"/>
    <s v="dll"/>
    <n v="288"/>
  </r>
  <r>
    <s v=""/>
    <s v=""/>
    <s v="&gt;"/>
    <s v=""/>
    <n v="481"/>
    <s v=""/>
    <s v="Refil Orgi Hologram"/>
    <x v="7"/>
    <s v="225 LSN"/>
    <n v="4"/>
    <n v="900"/>
    <s v="LSN"/>
    <n v="6000"/>
    <n v="1350000"/>
    <s v=""/>
    <s v=""/>
    <n v="5400000"/>
    <n v="0"/>
    <n v="40932000"/>
    <s v=""/>
    <s v="REFILL ORGANISER HOLOGRAM"/>
    <s v="refillorganiserhologram"/>
    <s v="ada"/>
    <s v="$D$3:$D$481"/>
    <x v="288"/>
    <s v="&gt;"/>
    <n v="6000"/>
    <s v="/ LSN"/>
    <n v="500"/>
    <s v="/ PCS"/>
    <s v="225 LSN_"/>
    <n v="8"/>
    <n v="8"/>
    <s v="225 LSN"/>
    <s v="225"/>
    <s v="LSN"/>
    <s v=""/>
    <s v=""/>
    <s v=""/>
    <d v="2022-12-21T00:00:00"/>
    <s v="dll"/>
    <n v="22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ETJ_2112_522-1"/>
    <n v="93"/>
    <s v="&gt;"/>
    <n v="1"/>
    <n v="483"/>
    <s v=""/>
    <s v="Name Tag Dus Biru 300"/>
    <x v="16"/>
    <s v="4000 PCS"/>
    <n v="2"/>
    <n v="8000"/>
    <s v="PCS"/>
    <n v="600"/>
    <n v="2400000"/>
    <s v=""/>
    <s v=""/>
    <n v="4800000"/>
    <n v="0"/>
    <n v="4800000"/>
    <s v=""/>
    <s v="N TAG D/BIRU 300"/>
    <s v="ntagdbiru300"/>
    <s v="ada"/>
    <s v="$D$3:$D$483"/>
    <x v="152"/>
    <s v="&gt;"/>
    <n v="600"/>
    <s v="/ PCS"/>
    <s v=""/>
    <s v=""/>
    <s v="4000 PCS_"/>
    <n v="9"/>
    <n v="9"/>
    <s v="4000 PCS"/>
    <s v="4000"/>
    <s v="PCS"/>
    <s v=""/>
    <s v=""/>
    <s v=""/>
    <d v="2022-12-21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BIN_2212_483-1"/>
    <n v="94"/>
    <s v="&gt;"/>
    <n v="1"/>
    <n v="485"/>
    <d v="2022-12-22T00:00:00"/>
    <s v="Kertas Crepe potongan Koala"/>
    <x v="11"/>
    <s v="270 PAK"/>
    <n v="3"/>
    <n v="810"/>
    <s v="PAK"/>
    <n v="6500"/>
    <n v="1755000"/>
    <s v=""/>
    <s v=""/>
    <n v="5265000"/>
    <n v="0"/>
    <n v="5265000"/>
    <s v="MIX"/>
    <s v="KERTAS CREPE POT KREASI KOALA"/>
    <s v="kertascrepepotkreasikoala"/>
    <s v="ada"/>
    <s v="$D$3:$D$485"/>
    <x v="289"/>
    <s v="&gt;"/>
    <n v="6500"/>
    <s v="/ PAK"/>
    <s v=""/>
    <s v=""/>
    <s v="270 PAK_"/>
    <n v="8"/>
    <n v="8"/>
    <s v="270 PAK"/>
    <s v="270"/>
    <s v="PAK"/>
    <s v=""/>
    <s v=""/>
    <s v=""/>
    <d v="2022-12-22T00:00:00"/>
    <s v="kertas"/>
    <n v="2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LES_2212_618-7"/>
    <n v="95"/>
    <s v="&gt;"/>
    <n v="7"/>
    <n v="487"/>
    <s v=""/>
    <s v="Tas 40x45x20 belt BG 15-026"/>
    <x v="27"/>
    <s v="10 LSN"/>
    <n v="1"/>
    <n v="10"/>
    <s v="LSN"/>
    <n v="130500"/>
    <n v="1305000"/>
    <s v=""/>
    <s v=""/>
    <n v="1305000"/>
    <s v=""/>
    <s v=""/>
    <s v=""/>
    <s v="BAG 40*45*20 BELT BG 15-026"/>
    <s v="bag40*45*20beltbg15026"/>
    <s v="ada"/>
    <s v="$D$3:$D$487"/>
    <x v="290"/>
    <s v="&gt;"/>
    <n v="130500"/>
    <s v="/ LSN"/>
    <n v="10875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8"/>
    <s v=""/>
    <s v="Tas 45x50x20 belt BG 15-027"/>
    <x v="27"/>
    <s v="10 LSN"/>
    <n v="1"/>
    <n v="10"/>
    <s v="LSN"/>
    <n v="147500"/>
    <n v="1475000"/>
    <s v=""/>
    <s v=""/>
    <n v="1475000"/>
    <s v=""/>
    <s v=""/>
    <s v=""/>
    <s v="BAG 45*50*20 BELT BG 15-027"/>
    <s v="bag45*50*20beltbg15027"/>
    <s v="ada"/>
    <s v="$D$3:$D$488"/>
    <x v="291"/>
    <s v="&gt;"/>
    <n v="147500"/>
    <s v="/ LSN"/>
    <n v="12291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9"/>
    <s v=""/>
    <s v="Tas 50x55x25 belt BG 15-028"/>
    <x v="27"/>
    <s v="10 LSN"/>
    <n v="1"/>
    <n v="10"/>
    <s v="LSN"/>
    <n v="173500"/>
    <n v="1735000"/>
    <s v=""/>
    <s v=""/>
    <n v="1735000"/>
    <s v=""/>
    <s v=""/>
    <s v=""/>
    <s v="BAG 50*55*25 BELT BG 15-028"/>
    <s v="bag50*55*25beltbg15028"/>
    <s v="ada"/>
    <s v="$D$3:$D$489"/>
    <x v="292"/>
    <s v="&gt;"/>
    <n v="173500"/>
    <s v="/ LSN"/>
    <n v="14458.333333333334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0"/>
    <s v=""/>
    <s v="Tas 60x70x25 belt BG 15-029"/>
    <x v="27"/>
    <s v="10 LSN"/>
    <n v="1"/>
    <n v="10"/>
    <s v="LSN"/>
    <n v="242000"/>
    <n v="2420000"/>
    <s v=""/>
    <s v=""/>
    <n v="2420000"/>
    <s v=""/>
    <s v=""/>
    <s v=""/>
    <s v="BAG 60*70*25 BELT BG 15-029"/>
    <s v="bag60*70*25beltbg15029"/>
    <s v="ada"/>
    <s v="$D$3:$D$490"/>
    <x v="293"/>
    <s v="&gt;"/>
    <n v="242000"/>
    <s v="/ LSN"/>
    <n v="20166.666666666668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1"/>
    <s v=""/>
    <s v="Tas 70x70x30 belt BG 15-030"/>
    <x v="27"/>
    <s v="10 LSN"/>
    <n v="1"/>
    <n v="10"/>
    <s v="LSN"/>
    <n v="261000"/>
    <n v="2610000"/>
    <s v=""/>
    <s v=""/>
    <n v="2610000"/>
    <s v=""/>
    <s v=""/>
    <s v=""/>
    <s v="BAG 70*70*30 BELT BG 15-030"/>
    <s v="bag70*70*30beltbg15030"/>
    <s v="ada"/>
    <s v="$D$3:$D$491"/>
    <x v="294"/>
    <s v="&gt;"/>
    <n v="261000"/>
    <s v="/ LSN"/>
    <n v="21750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2"/>
    <s v=""/>
    <s v="Tas 55x65 BG 13-021"/>
    <x v="27"/>
    <s v="10 LSN"/>
    <n v="1"/>
    <n v="10"/>
    <s v="LSN"/>
    <n v="205000"/>
    <n v="2050000"/>
    <s v=""/>
    <s v=""/>
    <n v="2050000"/>
    <s v=""/>
    <s v=""/>
    <s v=""/>
    <s v="BAG 55*65 BG 13-021"/>
    <s v="bag55*65bg13021"/>
    <s v="ada"/>
    <s v="$D$3:$D$492"/>
    <x v="295"/>
    <s v="&gt;"/>
    <n v="205000"/>
    <s v="/ LSN"/>
    <n v="17083.333333333332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3"/>
    <s v=""/>
    <s v="Tas 45x50x20 BG 16-033 B"/>
    <x v="27"/>
    <s v="10 LSN"/>
    <n v="1"/>
    <n v="10"/>
    <s v="LSN"/>
    <n v="176000"/>
    <n v="1760000"/>
    <s v=""/>
    <s v=""/>
    <n v="1760000"/>
    <n v="0"/>
    <n v="13355000"/>
    <s v=""/>
    <s v="BAG 45*50*20 BG 16-033 B"/>
    <s v="bag45*50*20bg16033b"/>
    <s v="ada"/>
    <s v="$D$3:$D$493"/>
    <x v="296"/>
    <s v="&gt;"/>
    <n v="176000"/>
    <s v="/ LSN"/>
    <n v="14666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822-11"/>
    <n v="96"/>
    <s v="&gt;"/>
    <n v="11"/>
    <n v="495"/>
    <d v="2022-12-22T00:00:00"/>
    <s v="Gel Zhixin + Refill G-3126"/>
    <x v="10"/>
    <s v="120 LSN"/>
    <n v="1"/>
    <n v="120"/>
    <s v="LSN"/>
    <n v="18250"/>
    <n v="2190000"/>
    <s v=""/>
    <s v=""/>
    <n v="2190000"/>
    <s v=""/>
    <s v=""/>
    <s v=""/>
    <s v="GEL ZHIXIN + REFILL G-3126"/>
    <s v="gelzhixinrefillg3126"/>
    <s v="ada"/>
    <s v="$D$3:$D$495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6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496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7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497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8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498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9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499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0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500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1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501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2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502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3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503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4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504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5"/>
    <s v=""/>
    <s v="Gel Zhixin + Refill G-3109"/>
    <x v="10"/>
    <s v="120 LSN"/>
    <n v="1"/>
    <n v="120"/>
    <s v="LSN"/>
    <n v="0"/>
    <s v=""/>
    <s v=""/>
    <s v=""/>
    <s v=""/>
    <n v="0"/>
    <n v="21900000"/>
    <s v=""/>
    <s v="GEL ZHIXIN + REFILL G-3109"/>
    <s v="gelzhixinrefillg3109"/>
    <s v="ada"/>
    <s v="$D$3:$D$505"/>
    <x v="122"/>
    <s v="&gt;"/>
    <s v=""/>
    <s v=""/>
    <s v=""/>
    <s v=""/>
    <s v=""/>
    <s v=""/>
    <s v=""/>
    <s v=""/>
    <s v=""/>
    <s v=""/>
    <s v=""/>
    <s v=""/>
    <s v=""/>
    <d v="2022-12-22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722-15"/>
    <n v="97"/>
    <s v="&gt;"/>
    <n v="15"/>
    <n v="507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507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8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508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9"/>
    <s v=""/>
    <s v="Gel Zhixin + Refill G-5009"/>
    <x v="10"/>
    <s v="120 LSN"/>
    <n v="1"/>
    <n v="120"/>
    <s v="LSN"/>
    <n v="18250"/>
    <n v="2190000"/>
    <s v=""/>
    <s v=""/>
    <n v="2190000"/>
    <s v=""/>
    <s v=""/>
    <s v=""/>
    <s v="GEL ZHIXIN + REFILL G-5009"/>
    <s v="gelzhixinrefillg5009"/>
    <s v="ada"/>
    <s v="$D$3:$D$509"/>
    <x v="29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0"/>
    <s v=""/>
    <s v="Gel Zhixin + Refill G-355A"/>
    <x v="10"/>
    <s v="120 LSN"/>
    <n v="1"/>
    <n v="120"/>
    <s v="LSN"/>
    <n v="18250"/>
    <n v="2190000"/>
    <s v=""/>
    <s v=""/>
    <n v="2190000"/>
    <s v=""/>
    <s v=""/>
    <s v=""/>
    <s v="GEL ZHIXIN + REFILL G-355A"/>
    <s v="gelzhixinrefillg355a"/>
    <s v="ada"/>
    <s v="$D$3:$D$510"/>
    <x v="29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1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511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2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512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3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513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4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514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5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515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6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516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7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517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8"/>
    <s v=""/>
    <s v="Gel Zhixin + Refill G-3130"/>
    <x v="10"/>
    <s v="120 LSN"/>
    <n v="1"/>
    <n v="120"/>
    <s v="LSN"/>
    <n v="18250"/>
    <n v="2190000"/>
    <s v=""/>
    <s v=""/>
    <n v="2190000"/>
    <s v=""/>
    <s v=""/>
    <s v=""/>
    <s v="GEL ZHIXIN + REFILL G-3130"/>
    <s v="gelzhixinrefillg3130"/>
    <s v="ada"/>
    <s v="$D$3:$D$518"/>
    <x v="29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9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519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0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520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1"/>
    <s v=""/>
    <s v="Gel Zhixin + Refill G-3127"/>
    <x v="10"/>
    <s v="120 LSN"/>
    <n v="1"/>
    <n v="120"/>
    <s v="LSN"/>
    <n v="18250"/>
    <n v="2190000"/>
    <s v=""/>
    <s v=""/>
    <n v="2190000"/>
    <n v="0"/>
    <n v="32850000"/>
    <s v=""/>
    <s v="GEL ZHIXIN + REFILL G-3127"/>
    <s v="gelzhixinrefillg3127"/>
    <s v="ada"/>
    <s v="$D$3:$D$521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9B1-1"/>
    <n v="98"/>
    <s v="&gt;"/>
    <n v="1"/>
    <n v="523"/>
    <s v="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 TKT/ 3D"/>
    <s v="pckartonkk12993d3tkt3d"/>
    <s v="ada"/>
    <s v="$D$3:$D$523"/>
    <x v="268"/>
    <s v="&gt;"/>
    <n v="20000"/>
    <s v="/ PCS"/>
    <s v=""/>
    <s v=""/>
    <s v="96 PCS_"/>
    <n v="7"/>
    <n v="7"/>
    <s v="96 PCS"/>
    <s v="96"/>
    <s v="PCS"/>
    <s v=""/>
    <s v=""/>
    <s v=""/>
    <d v="2022-12-22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B1-3"/>
    <n v="99"/>
    <s v="&gt;"/>
    <n v="3"/>
    <n v="525"/>
    <s v=""/>
    <s v="BTS WZ-A6-80/ PP/ biasa/ 50100-13/ warna P"/>
    <x v="13"/>
    <s v="240 PCS"/>
    <n v="2"/>
    <n v="480"/>
    <s v="PCS"/>
    <n v="5950"/>
    <n v="1428000"/>
    <s v=""/>
    <s v=""/>
    <n v="2856000"/>
    <s v=""/>
    <s v=""/>
    <s v=""/>
    <s v="BTS WZ-A6-80/ PP/ BIASA/ 50100-13/ WARNAP"/>
    <s v="btswza680ppbiasa5010013warnap"/>
    <s v="ada"/>
    <s v="$D$3:$D$525"/>
    <x v="300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6"/>
    <s v=""/>
    <s v="BTS WZ-A6-80/ PP/ biasa/ 50100-70/ warna"/>
    <x v="13"/>
    <s v="240 PCS"/>
    <n v="2"/>
    <n v="480"/>
    <s v="PCS"/>
    <n v="5950"/>
    <n v="1428000"/>
    <s v=""/>
    <s v=""/>
    <n v="2856000"/>
    <s v=""/>
    <s v=""/>
    <s v=""/>
    <s v="BTS WZ-A6-80/ PP/ BIASA/ 50100-70/ WARNA"/>
    <s v="btswza680ppbiasa5010070warna"/>
    <s v="ada"/>
    <s v="$D$3:$D$526"/>
    <x v="301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7"/>
    <s v=""/>
    <s v="BTS WZ-A6-80/ PP/ biasa/ 50100-73/ warna P"/>
    <x v="13"/>
    <s v="240 PCS"/>
    <n v="2"/>
    <n v="480"/>
    <s v="PCS"/>
    <n v="5950"/>
    <n v="1428000"/>
    <s v=""/>
    <s v=""/>
    <n v="2856000"/>
    <n v="0"/>
    <n v="8568000"/>
    <s v=""/>
    <s v="BTS WZ-A6-80/ PP/ BIASA/ 50100-73/ WARNAP"/>
    <s v="btswza680ppbiasa5010073warnap"/>
    <s v="ada"/>
    <s v="$D$3:$D$527"/>
    <x v="302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TTP-4"/>
    <n v="100"/>
    <s v="&gt;"/>
    <n v="4"/>
    <n v="529"/>
    <s v=""/>
    <s v="Palet gambar Biola-Anggur warna WAG-201"/>
    <x v="13"/>
    <s v="60 LSN"/>
    <n v="10"/>
    <n v="600"/>
    <s v="LSN"/>
    <n v="9300"/>
    <n v="558000"/>
    <s v=""/>
    <s v=""/>
    <n v="5580000"/>
    <s v=""/>
    <s v=""/>
    <s v=""/>
    <s v="PALET GAMBAR BIOLA-ANGGUR WARNA/ WAG-201"/>
    <s v="paletgambarbiolaanggurwarnawag201"/>
    <s v="ada"/>
    <s v="$D$3:$D$529"/>
    <x v="198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0"/>
    <s v=""/>
    <s v="Palet gambar Biola-Anggur warna WAG-201"/>
    <x v="13"/>
    <s v="60 LSN"/>
    <n v="1"/>
    <n v="60"/>
    <s v="LSN"/>
    <n v="0"/>
    <s v=""/>
    <s v=""/>
    <s v=""/>
    <s v=""/>
    <s v=""/>
    <s v=""/>
    <s v="BONUS"/>
    <s v="PALET GAMBAR BIOLA-ANGGUR WARNA/ WAG-201"/>
    <s v="paletgambarbiolaanggurwarnawag201"/>
    <s v="ada"/>
    <s v="$D$3:$D$530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31"/>
    <s v=""/>
    <s v="Palet gambar Biola-Apel warna WAP-202"/>
    <x v="13"/>
    <s v="60 LSN"/>
    <n v="10"/>
    <n v="600"/>
    <s v="LSN"/>
    <n v="9300"/>
    <n v="558000"/>
    <s v=""/>
    <s v=""/>
    <n v="5580000"/>
    <s v=""/>
    <s v=""/>
    <s v=""/>
    <s v="PALET GAMBAR BIOLA-APEL WARNA/ WAP-202"/>
    <s v="paletgambarbiolaapelwarnawap202"/>
    <s v="ada"/>
    <s v="$D$3:$D$531"/>
    <x v="199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2"/>
    <s v=""/>
    <s v="Palet gambar Biola-Apel warna WAP-202"/>
    <x v="13"/>
    <s v="60 LSN"/>
    <n v="1"/>
    <n v="60"/>
    <s v="LSN"/>
    <n v="0"/>
    <s v=""/>
    <s v=""/>
    <s v=""/>
    <s v=""/>
    <n v="0"/>
    <n v="11160000"/>
    <s v="BONUS"/>
    <s v="PALET GAMBAR BIOLA-APEL WARNA/ WAP-202"/>
    <s v="paletgambarbiolaapelwarnawap202"/>
    <s v="ada"/>
    <s v="$D$3:$D$532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22-7"/>
    <n v="101"/>
    <s v="&gt;"/>
    <n v="7"/>
    <n v="534"/>
    <s v=""/>
    <s v="P case klg B 652"/>
    <x v="13"/>
    <s v="200 PCS"/>
    <n v="5"/>
    <s v=""/>
    <s v=""/>
    <n v="0"/>
    <s v=""/>
    <s v=""/>
    <s v=""/>
    <s v=""/>
    <s v=""/>
    <s v=""/>
    <s v=""/>
    <s v="PCK B 652"/>
    <s v="pckb652"/>
    <s v="ada"/>
    <s v="$D$3:$D$534"/>
    <x v="303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5"/>
    <s v=""/>
    <s v="P case klg 19-15/ 8x20.5/ mobil/ set"/>
    <x v="13"/>
    <s v="144 PCS"/>
    <n v="5"/>
    <s v=""/>
    <s v=""/>
    <n v="0"/>
    <s v=""/>
    <s v=""/>
    <s v=""/>
    <s v=""/>
    <s v=""/>
    <s v=""/>
    <s v=""/>
    <s v="PCK 19-15/ 8X20.5/ MOBIL/ SET"/>
    <s v="pck19158x205mobilset"/>
    <s v="ada"/>
    <s v="$D$3:$D$535"/>
    <x v="304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6"/>
    <s v=""/>
    <s v="P case Imitasi 385"/>
    <x v="13"/>
    <s v="27 LSN"/>
    <n v="2"/>
    <s v=""/>
    <s v=""/>
    <n v="0"/>
    <s v=""/>
    <s v=""/>
    <s v=""/>
    <s v=""/>
    <s v=""/>
    <s v=""/>
    <s v=""/>
    <s v="PC IMITASI 385"/>
    <s v="pcimitasi385"/>
    <s v="ada"/>
    <s v="$D$3:$D$536"/>
    <x v="305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7"/>
    <s v=""/>
    <s v="P case rest HJ D 417-2"/>
    <x v="13"/>
    <s v="120 PCS"/>
    <n v="3"/>
    <s v=""/>
    <s v=""/>
    <n v="0"/>
    <s v=""/>
    <s v=""/>
    <s v=""/>
    <s v=""/>
    <s v=""/>
    <s v=""/>
    <s v=""/>
    <s v="PCL HJD 417-2"/>
    <s v="pclhjd4172"/>
    <s v="ada"/>
    <s v="$D$3:$D$537"/>
    <x v="306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8"/>
    <s v=""/>
    <s v="P case rest HJ D 4167"/>
    <x v="13"/>
    <s v="192 PCS"/>
    <n v="4"/>
    <s v=""/>
    <s v=""/>
    <n v="0"/>
    <s v=""/>
    <s v=""/>
    <s v=""/>
    <s v=""/>
    <s v=""/>
    <s v=""/>
    <s v=""/>
    <s v="PCL HJD 4167"/>
    <s v="pclhjd4167"/>
    <s v="ada"/>
    <s v="$D$3:$D$538"/>
    <x v="307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9"/>
    <s v=""/>
    <s v="Palet gambar Biola-Anggur warna WAG-201"/>
    <x v="13"/>
    <s v="60 LSN"/>
    <n v="6"/>
    <s v=""/>
    <s v=""/>
    <n v="0"/>
    <s v=""/>
    <s v=""/>
    <s v=""/>
    <s v=""/>
    <s v=""/>
    <s v=""/>
    <s v=""/>
    <s v="PALET GAMBAR BIOLA-ANGGUR WARNA/ WAG-201"/>
    <s v="paletgambarbiolaanggurwarnawag201"/>
    <s v="ada"/>
    <s v="$D$3:$D$539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40"/>
    <s v=""/>
    <s v="Palet gambar Biola-Apel warna WAP-202"/>
    <x v="13"/>
    <s v="60 LSN"/>
    <n v="6"/>
    <s v=""/>
    <s v=""/>
    <n v="0"/>
    <s v=""/>
    <s v=""/>
    <s v=""/>
    <s v=""/>
    <n v="0"/>
    <n v="0"/>
    <s v=""/>
    <s v="PALET GAMBAR BIOLA-APEL WARNA/ WAP-202"/>
    <s v="paletgambarbiolaapelwarnawap202"/>
    <s v="ada"/>
    <s v="$D$3:$D$540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435-8"/>
    <n v="102"/>
    <s v="&gt;"/>
    <n v="8"/>
    <n v="542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542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2T00:00:00"/>
    <s v="pensil"/>
    <n v="30"/>
  </r>
  <r>
    <s v=""/>
    <s v=""/>
    <s v="&gt;"/>
    <s v=""/>
    <n v="543"/>
    <s v=""/>
    <s v="Stapler JK HD-50"/>
    <x v="14"/>
    <s v="20 BOX (6 PCS)"/>
    <n v="1"/>
    <n v="120"/>
    <s v="PCS"/>
    <n v="18700"/>
    <n v="2244000"/>
    <n v="0.125"/>
    <n v="0.05"/>
    <n v="1865325"/>
    <s v=""/>
    <s v=""/>
    <s v=""/>
    <s v="STAPLER HD-50 JK"/>
    <s v="staplerhd50jk"/>
    <s v="ada"/>
    <s v="$D$3:$D$543"/>
    <x v="308"/>
    <s v="&gt;"/>
    <n v="112200"/>
    <s v="/ BOX "/>
    <n v="18700"/>
    <s v="/ PCS"/>
    <s v="20 BOX_6 PCS_"/>
    <n v="7"/>
    <n v="13"/>
    <s v="20 BOX "/>
    <s v="20"/>
    <s v="BOX "/>
    <s v="6 PCS"/>
    <s v="6 "/>
    <s v="PCS"/>
    <d v="2022-12-22T00:00:00"/>
    <s v="stapler"/>
    <n v="20"/>
  </r>
  <r>
    <s v=""/>
    <s v=""/>
    <s v="&gt;"/>
    <s v=""/>
    <n v="544"/>
    <s v=""/>
    <s v="Lem stick JK GS-09"/>
    <x v="14"/>
    <s v="64 LSN"/>
    <n v="1"/>
    <n v="768"/>
    <s v="PCS"/>
    <n v="2100"/>
    <n v="1612800"/>
    <n v="0.125"/>
    <n v="0.05"/>
    <n v="1340640"/>
    <s v=""/>
    <s v=""/>
    <s v=""/>
    <s v="GLUE STICK GS-09 8 GRAM JK"/>
    <s v="gluestickgs098gramjk"/>
    <s v="ada"/>
    <s v="$D$3:$D$544"/>
    <x v="309"/>
    <s v="&gt;"/>
    <n v="25200"/>
    <s v="/ LSN"/>
    <n v="2100"/>
    <s v="/ PCS"/>
    <s v="64 LSN_"/>
    <n v="7"/>
    <n v="7"/>
    <s v="64 LSN"/>
    <s v="64"/>
    <s v="LSN"/>
    <s v=""/>
    <s v=""/>
    <s v=""/>
    <d v="2022-12-22T00:00:00"/>
    <s v="lem"/>
    <n v="64"/>
  </r>
  <r>
    <s v=""/>
    <s v=""/>
    <s v="&gt;"/>
    <s v=""/>
    <n v="545"/>
    <s v=""/>
    <s v="Stip JK 526-B40 P"/>
    <x v="14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545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6"/>
    <s v=""/>
    <s v="Stip JK 526-B40 BL"/>
    <x v="14"/>
    <s v="50 BOX (40 PCS)"/>
    <n v="1"/>
    <n v="50"/>
    <s v="BOX"/>
    <n v="28300"/>
    <n v="1415000"/>
    <n v="0.125"/>
    <n v="0.05"/>
    <n v="1176218.75"/>
    <s v=""/>
    <s v=""/>
    <s v=""/>
    <s v="ERASER 526-B40BL JK"/>
    <s v="eraser526b40bljk"/>
    <s v="ada"/>
    <s v="$D$3:$D$546"/>
    <x v="310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7"/>
    <s v=""/>
    <s v="Stip JK 526-B20"/>
    <x v="14"/>
    <s v="50 BOX (20 PCS)"/>
    <n v="1"/>
    <n v="50"/>
    <s v="BOX"/>
    <n v="34100"/>
    <n v="1705000"/>
    <n v="0.125"/>
    <n v="0.05"/>
    <n v="1417281.25"/>
    <s v=""/>
    <s v=""/>
    <s v=""/>
    <s v="ERASER 526-B20 JK"/>
    <s v="eraser526b20jk"/>
    <s v="ada"/>
    <s v="$D$3:$D$547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2T00:00:00"/>
    <s v="stip"/>
    <n v="50"/>
  </r>
  <r>
    <s v=""/>
    <s v=""/>
    <s v="&gt;"/>
    <s v=""/>
    <n v="548"/>
    <s v="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548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2T00:00:00"/>
    <s v="isi"/>
    <n v="12"/>
  </r>
  <r>
    <s v=""/>
    <s v=""/>
    <s v="&gt;"/>
    <s v=""/>
    <n v="549"/>
    <s v=""/>
    <s v="PW JK 12W CP-12 PB panjang"/>
    <x v="14"/>
    <s v="12 LSN"/>
    <n v="1"/>
    <n v="144"/>
    <s v="SET"/>
    <n v="10600"/>
    <n v="1526400"/>
    <n v="0.125"/>
    <n v="0.1"/>
    <n v="1202040"/>
    <n v="2959762.5"/>
    <n v="11224075"/>
    <s v=""/>
    <s v="COLOR PENCIL CP-12 PB JK"/>
    <s v="colorpencilcp12pbjk"/>
    <s v="ada"/>
    <s v="$D$3:$D$549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2T00:00:00"/>
    <s v="pw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504-5"/>
    <n v="103"/>
    <s v="&gt;"/>
    <n v="5"/>
    <n v="551"/>
    <s v=""/>
    <s v="Mesin label harga JK MX-6600 A"/>
    <x v="14"/>
    <s v="20 PCS"/>
    <n v="1"/>
    <n v="20"/>
    <s v="PCS"/>
    <n v="94500"/>
    <n v="1890000"/>
    <n v="0.125"/>
    <n v="0.05"/>
    <n v="1571062.5"/>
    <s v=""/>
    <s v=""/>
    <s v=""/>
    <s v="LABELLER MX-6600A (10D 2 LINE) JK"/>
    <s v="labellermx6600a10d2linejk"/>
    <s v="ada"/>
    <s v="$D$3:$D$551"/>
    <x v="312"/>
    <s v="&gt;"/>
    <n v="94500"/>
    <s v="/ PCS"/>
    <s v=""/>
    <s v=""/>
    <s v="20 PCS_"/>
    <n v="7"/>
    <n v="7"/>
    <s v="20 PCS"/>
    <s v="20"/>
    <s v="PCS"/>
    <s v=""/>
    <s v=""/>
    <s v=""/>
    <d v="2022-12-22T00:00:00"/>
    <s v="label"/>
    <n v="20"/>
  </r>
  <r>
    <s v=""/>
    <s v=""/>
    <s v="&gt;"/>
    <s v=""/>
    <n v="552"/>
    <s v=""/>
    <s v="Tipe-ex kertas JK CT-534"/>
    <x v="14"/>
    <s v="60 BOX (12 PCS)"/>
    <n v="1"/>
    <n v="720"/>
    <s v="PCS"/>
    <n v="4000"/>
    <n v="2880000"/>
    <n v="0.125"/>
    <n v="0.05"/>
    <n v="2394000"/>
    <s v=""/>
    <s v=""/>
    <s v=""/>
    <s v="CORRECTION TAPE CT-534 JK"/>
    <s v="correctiontapect534jk"/>
    <s v="ada"/>
    <s v="$D$3:$D$552"/>
    <x v="313"/>
    <s v="&gt;"/>
    <n v="48000"/>
    <s v="/ BOX "/>
    <n v="40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3"/>
    <s v=""/>
    <s v="Tipe-ex kertas JK CT-540"/>
    <x v="14"/>
    <s v="60 BOX (12 PCS)"/>
    <n v="1"/>
    <n v="720"/>
    <s v="PCS"/>
    <n v="5700"/>
    <n v="4104000"/>
    <n v="0.125"/>
    <n v="0.05"/>
    <n v="3411450"/>
    <s v=""/>
    <s v=""/>
    <s v=""/>
    <s v="CORRECTION TAPE CT-540 JK"/>
    <s v="correctiontapect540jk"/>
    <s v="ada"/>
    <s v="$D$3:$D$553"/>
    <x v="314"/>
    <s v="&gt;"/>
    <n v="68400"/>
    <s v="/ BOX "/>
    <n v="57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4"/>
    <s v=""/>
    <s v="Tipe-ex kertas JK CT-545"/>
    <x v="14"/>
    <s v="60 LSN"/>
    <n v="1"/>
    <n v="720"/>
    <s v="PCS"/>
    <n v="5800"/>
    <n v="4176000"/>
    <n v="0.125"/>
    <n v="0.05"/>
    <n v="3471300"/>
    <s v=""/>
    <s v=""/>
    <s v=""/>
    <s v="CORRECTION TAPE CT-545 JK"/>
    <s v="correctiontapect545jk"/>
    <s v="ada"/>
    <s v="$D$3:$D$554"/>
    <x v="315"/>
    <s v="&gt;"/>
    <n v="69600"/>
    <s v="/ LSN"/>
    <n v="5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&gt;"/>
    <s v=""/>
    <n v="555"/>
    <s v=""/>
    <s v="Tipe-ex kertas JK CT-546"/>
    <x v="14"/>
    <s v="30 BOX (12 PCS)"/>
    <n v="1"/>
    <n v="360"/>
    <s v="PCS"/>
    <n v="10800"/>
    <n v="3888000"/>
    <n v="0.125"/>
    <n v="0.05"/>
    <n v="3231900"/>
    <n v="2858287.5"/>
    <n v="11221425"/>
    <s v=""/>
    <s v="CORRECTION TAPE CT-546 JK"/>
    <s v="correctiontapect546jk"/>
    <s v="ada"/>
    <s v="$D$3:$D$555"/>
    <x v="316"/>
    <s v="&gt;"/>
    <n v="129600"/>
    <s v="/ BOX "/>
    <n v="10800"/>
    <s v="/ PCS"/>
    <s v="30 BOX_12 PCS_"/>
    <n v="7"/>
    <n v="14"/>
    <s v="30 BOX "/>
    <s v="30"/>
    <s v="BOX "/>
    <s v="12 PCS"/>
    <s v="12 "/>
    <s v="PCS"/>
    <d v="2022-12-22T00:00:00"/>
    <s v="tipex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AL_2212_659-1"/>
    <n v="104"/>
    <s v="&gt;"/>
    <n v="1"/>
    <n v="557"/>
    <s v=""/>
    <s v="Call JK PKC-0711 HC"/>
    <x v="28"/>
    <s v="4 BOX (40 PCS)"/>
    <n v="1"/>
    <n v="160"/>
    <s v="PCS"/>
    <n v="27000"/>
    <n v="4320000"/>
    <n v="0.125"/>
    <n v="0.05"/>
    <n v="3591000"/>
    <n v="729000"/>
    <n v="2862000"/>
    <s v=""/>
    <s v="CALCULATOR JOYKO PKC-0711 HC"/>
    <s v="calculatorjoykopkc0711hc"/>
    <s v="ada"/>
    <s v="$D$3:$D$557"/>
    <x v="317"/>
    <s v="&gt;"/>
    <n v="1080000"/>
    <s v="/ BOX "/>
    <n v="27000"/>
    <s v="/ PCS"/>
    <s v="4 BOX_40 PCS_"/>
    <n v="6"/>
    <n v="13"/>
    <s v="4 BOX "/>
    <s v="4"/>
    <s v="BOX "/>
    <s v="40 PCS"/>
    <s v="40 "/>
    <s v="PCS"/>
    <d v="2022-12-22T00:00:00"/>
    <s v="kalkulator"/>
    <n v="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312-1"/>
    <n v="105"/>
    <s v="&gt;"/>
    <n v="1"/>
    <n v="559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559"/>
    <x v="145"/>
    <s v="&gt;"/>
    <n v="57600"/>
    <s v="/ LSN"/>
    <n v="4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558-2"/>
    <n v="106"/>
    <s v="&gt;"/>
    <n v="2"/>
    <n v="561"/>
    <s v=""/>
    <s v="Tipe-ex kertas Kenko CT-309"/>
    <x v="0"/>
    <s v="48 LSN"/>
    <n v="1"/>
    <s v=""/>
    <s v=""/>
    <n v="0"/>
    <n v="3916800"/>
    <n v="0.17"/>
    <s v=""/>
    <n v="3250944"/>
    <s v=""/>
    <s v=""/>
    <s v=""/>
    <s v="KENKO CORRECTION TAPE CT-309 (12M X 5MM)"/>
    <s v="kenkocorrectiontapect30912mx5mm"/>
    <s v="ada"/>
    <s v="$D$3:$D$56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2T00:00:00"/>
    <s v="tipex"/>
    <n v="48"/>
  </r>
  <r>
    <s v=""/>
    <s v=""/>
    <s v="&gt;"/>
    <s v=""/>
    <n v="562"/>
    <s v=""/>
    <s v="Lem stick Kenko 15gr tanggung"/>
    <x v="0"/>
    <s v="36 BOX (20 PCS)"/>
    <n v="2"/>
    <s v=""/>
    <s v=""/>
    <n v="0"/>
    <n v="2592000"/>
    <n v="0.17"/>
    <s v=""/>
    <n v="4302720"/>
    <n v="1547136"/>
    <n v="6006528"/>
    <s v=""/>
    <s v="KENKO GLUE STICK 15 GR MEDIUM"/>
    <s v="kenkogluestick15grmedium"/>
    <s v="ada"/>
    <s v="$D$3:$D$562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2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444-10"/>
    <n v="107"/>
    <s v="&gt;"/>
    <n v="10"/>
    <n v="564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F CLASSIC"/>
    <s v="kenko24colorpencilcp24fclassic"/>
    <s v="ada"/>
    <s v="$D$3:$D$564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22T00:00:00"/>
    <s v="pw"/>
    <n v="24"/>
  </r>
  <r>
    <s v=""/>
    <s v=""/>
    <s v="&gt;"/>
    <s v=""/>
    <n v="565"/>
    <s v=""/>
    <s v="Tape dispenser Kenko TDB-2 besi"/>
    <x v="0"/>
    <s v="8 LSN"/>
    <n v="1"/>
    <s v=""/>
    <s v=""/>
    <n v="0"/>
    <n v="2112000"/>
    <n v="0.17"/>
    <s v=""/>
    <n v="1752960"/>
    <s v=""/>
    <s v=""/>
    <s v=""/>
    <s v="KENKO HANDY TAPE DISPENSER TD B-2 BESI"/>
    <s v="kenkohandytapedispensertdb2besi"/>
    <s v="ada"/>
    <s v="$D$3:$D$565"/>
    <x v="318"/>
    <s v="&gt;"/>
    <n v="264000"/>
    <s v="/ LSN"/>
    <n v="22000"/>
    <s v="/ PCS"/>
    <s v="8 LSN_"/>
    <n v="6"/>
    <n v="6"/>
    <s v="8 LSN"/>
    <s v="8"/>
    <s v="LSN"/>
    <s v=""/>
    <s v=""/>
    <s v=""/>
    <d v="2022-12-22T00:00:00"/>
    <s v="isolasi"/>
    <n v="8"/>
  </r>
  <r>
    <s v=""/>
    <s v=""/>
    <s v="&gt;"/>
    <s v=""/>
    <n v="566"/>
    <s v=""/>
    <s v="Tape Dispenser Kenko TD-321"/>
    <x v="0"/>
    <s v="24 PCS"/>
    <n v="1"/>
    <s v=""/>
    <s v=""/>
    <n v="0"/>
    <n v="444000"/>
    <n v="0.17"/>
    <s v=""/>
    <n v="368520"/>
    <s v=""/>
    <s v=""/>
    <s v=""/>
    <s v="KENKO TAPE DISPENSER TD-321 (1&quot; &amp; 3&quot; CORE)"/>
    <s v="kenkotapedispensertd3211&amp;3core"/>
    <s v="ada"/>
    <s v="$D$3:$D$566"/>
    <x v="319"/>
    <s v="&gt;"/>
    <n v="18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7"/>
    <s v=""/>
    <s v="Tape Dispenser Kenko TD-323"/>
    <x v="0"/>
    <s v="24 PCS"/>
    <n v="1"/>
    <s v=""/>
    <s v=""/>
    <n v="0"/>
    <n v="462000"/>
    <n v="0.17"/>
    <s v=""/>
    <n v="383460"/>
    <s v=""/>
    <s v=""/>
    <s v=""/>
    <s v="KENKO TAPE DISPENSER TD-323 (1&quot; &amp; 3&quot; CORE)"/>
    <s v="kenkotapedispensertd3231&amp;3core"/>
    <s v="ada"/>
    <s v="$D$3:$D$567"/>
    <x v="213"/>
    <s v="&gt;"/>
    <n v="1925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8"/>
    <s v=""/>
    <s v="Tape Dispenser Kenko TD-501"/>
    <x v="0"/>
    <s v="24 PCS"/>
    <n v="1"/>
    <s v=""/>
    <s v=""/>
    <n v="0"/>
    <n v="420000"/>
    <n v="0.17"/>
    <s v=""/>
    <n v="348600"/>
    <s v=""/>
    <s v=""/>
    <s v=""/>
    <s v="KENKO TAPE DISPENSER TD-501(1&quot;  CORE)"/>
    <s v="kenkotapedispensertd5011core"/>
    <s v="ada"/>
    <s v="$D$3:$D$568"/>
    <x v="320"/>
    <s v="&gt;"/>
    <n v="17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9"/>
    <s v=""/>
    <s v="PW Kenko 12W CP-12HALF classic"/>
    <x v="0"/>
    <s v="24 BOX (24 SET)"/>
    <n v="1"/>
    <s v=""/>
    <s v=""/>
    <n v="0"/>
    <n v="3801600"/>
    <n v="0.17"/>
    <s v=""/>
    <n v="3155328"/>
    <s v=""/>
    <s v=""/>
    <s v=""/>
    <s v="KENKO COLOR PENCILCP-12 HALF CLASSIC"/>
    <s v="kenkocolorpencilcp12halfclassic"/>
    <s v="ada"/>
    <s v="$D$3:$D$569"/>
    <x v="321"/>
    <s v="&gt;"/>
    <n v="158400"/>
    <s v="/ BOX "/>
    <n v="6600"/>
    <s v="/ SET"/>
    <s v="24 BOX_24 SET_"/>
    <n v="7"/>
    <n v="14"/>
    <s v="24 BOX "/>
    <s v="24"/>
    <s v="BOX "/>
    <s v="24 SET"/>
    <s v="24 "/>
    <s v="SET"/>
    <d v="2022-12-22T00:00:00"/>
    <s v="pw"/>
    <n v="24"/>
  </r>
  <r>
    <s v=""/>
    <s v=""/>
    <s v="&gt;"/>
    <s v=""/>
    <n v="5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5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2T00:00:00"/>
    <s v="pen"/>
    <n v="12"/>
  </r>
  <r>
    <s v=""/>
    <s v=""/>
    <s v="&gt;"/>
    <s v=""/>
    <n v="571"/>
    <s v=""/>
    <s v="Clip trigonal Kenko no.1"/>
    <x v="0"/>
    <s v="50 PAK (10 BOX)"/>
    <n v="1"/>
    <s v=""/>
    <s v=""/>
    <n v="0"/>
    <n v="850000"/>
    <n v="0.17"/>
    <s v=""/>
    <n v="705500"/>
    <s v=""/>
    <s v=""/>
    <s v=""/>
    <s v="KENKO TRIGONAL CLIP NO.1"/>
    <s v="kenkotrigonalclipno1"/>
    <s v="ada"/>
    <s v="$D$3:$D$571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2T00:00:00"/>
    <s v="clip"/>
    <n v="50"/>
  </r>
  <r>
    <s v=""/>
    <s v=""/>
    <s v="&gt;"/>
    <s v=""/>
    <n v="572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572"/>
    <x v="266"/>
    <s v="&gt;"/>
    <n v="47100"/>
    <s v="/ LSN"/>
    <n v="3925"/>
    <s v="/ PCS"/>
    <s v="36 LSN_"/>
    <n v="7"/>
    <n v="7"/>
    <s v="36 LSN"/>
    <s v="36"/>
    <s v="LSN"/>
    <s v=""/>
    <s v=""/>
    <s v=""/>
    <d v="2022-12-22T00:00:00"/>
    <s v="tipex"/>
    <n v="36"/>
  </r>
  <r>
    <m/>
    <s v=""/>
    <s v="&gt;"/>
    <s v=""/>
    <n v="573"/>
    <s v=""/>
    <s v="Garisan besi 60cm Kenko"/>
    <x v="0"/>
    <s v="10 LSN"/>
    <n v="1"/>
    <s v=""/>
    <s v=""/>
    <n v="0"/>
    <n v="2520000"/>
    <n v="0.17"/>
    <s v=""/>
    <n v="2091600"/>
    <n v="4825688"/>
    <n v="18735024"/>
    <s v=""/>
    <s v="KENKO STAINLESS STEEL RULER 60 CM"/>
    <s v="kenkostainlesssteelruler60cm"/>
    <s v="ada"/>
    <s v="$D$3:$D$573"/>
    <x v="323"/>
    <s v="&gt;"/>
    <n v="252000"/>
    <s v="/ LSN"/>
    <n v="21000"/>
    <s v="/ PCS"/>
    <s v="10 LSN_"/>
    <n v="7"/>
    <n v="7"/>
    <s v="10 LSN"/>
    <s v="10"/>
    <s v="LSN"/>
    <s v=""/>
    <s v=""/>
    <s v=""/>
    <d v="2022-12-22T00:00:00"/>
    <s v="garisan"/>
    <n v="10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312_748-2"/>
    <n v="108"/>
    <s v="&gt;"/>
    <n v="2"/>
    <n v="575"/>
    <d v="2022-12-23T00:00:00"/>
    <s v="Clip trigonal Kenko no.1"/>
    <x v="0"/>
    <s v="50 PAK (10 BOX)"/>
    <n v="2"/>
    <s v=""/>
    <s v=""/>
    <n v="0"/>
    <n v="850000"/>
    <n v="0.17"/>
    <s v=""/>
    <n v="1411000"/>
    <s v=""/>
    <s v=""/>
    <s v=""/>
    <s v="KENKO TRIGONAL CLIP NO.1"/>
    <s v="kenkotrigonalclipno1"/>
    <s v="ada"/>
    <s v="$D$3:$D$575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3T00:00:00"/>
    <s v="clip"/>
    <n v="50"/>
  </r>
  <r>
    <s v=""/>
    <s v=""/>
    <s v="&gt;"/>
    <s v=""/>
    <n v="576"/>
    <s v=""/>
    <s v="Clip Jumbo Kenko no.5"/>
    <x v="0"/>
    <s v="20 PAK (10 BOX)"/>
    <n v="2"/>
    <s v=""/>
    <s v=""/>
    <n v="0"/>
    <n v="860000"/>
    <n v="0.17"/>
    <s v=""/>
    <n v="1427600"/>
    <n v="581400"/>
    <n v="2257200"/>
    <s v=""/>
    <s v="KENKO JUMBO CLIP NO.5"/>
    <s v="kenkojumboclipno5"/>
    <s v="ada"/>
    <s v="$D$3:$D$576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23T00:00:00"/>
    <s v="clip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KEN_2312_724-9"/>
    <n v="109"/>
    <s v="&gt;"/>
    <n v="9"/>
    <n v="578"/>
    <s v=""/>
    <s v="Tipe-ex Kenko KE-01"/>
    <x v="0"/>
    <s v="36 LSN"/>
    <n v="20"/>
    <s v=""/>
    <s v=""/>
    <n v="0"/>
    <n v="1954800"/>
    <n v="0.17"/>
    <s v=""/>
    <n v="32449680"/>
    <s v=""/>
    <s v=""/>
    <s v=""/>
    <s v="KENKO CORRECTION FLUID KE-01"/>
    <s v="kenkocorrectionfluidke01"/>
    <s v="ada"/>
    <s v="$D$3:$D$578"/>
    <x v="0"/>
    <s v="&gt;"/>
    <n v="54300"/>
    <s v="/ LSN"/>
    <n v="4525"/>
    <s v="/ PCS"/>
    <s v="36 LSN_"/>
    <n v="7"/>
    <n v="7"/>
    <s v="36 LSN"/>
    <s v="36"/>
    <s v="LSN"/>
    <s v=""/>
    <s v=""/>
    <s v=""/>
    <d v="2022-12-23T00:00:00"/>
    <s v="tipex"/>
    <n v="36"/>
  </r>
  <r>
    <s v=""/>
    <s v=""/>
    <s v="&gt;"/>
    <s v=""/>
    <n v="579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579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23T00:00:00"/>
    <s v="cutter"/>
    <n v="20"/>
  </r>
  <r>
    <s v=""/>
    <s v=""/>
    <s v="&gt;"/>
    <s v=""/>
    <n v="580"/>
    <s v=""/>
    <s v="Lem stick Kenko 8gr kecil"/>
    <x v="0"/>
    <s v="36 BOX (30 PCS)"/>
    <n v="2"/>
    <s v=""/>
    <s v=""/>
    <n v="0"/>
    <n v="2376000"/>
    <n v="0.17"/>
    <s v=""/>
    <n v="3944160"/>
    <s v=""/>
    <s v=""/>
    <s v=""/>
    <s v="KENKO GLUE STICK 8GR SMALL"/>
    <s v="kenkogluestick8grsmall"/>
    <s v="ada"/>
    <s v="$D$3:$D$580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3T00:00:00"/>
    <s v="lem"/>
    <n v="36"/>
  </r>
  <r>
    <s v=""/>
    <s v=""/>
    <s v="&gt;"/>
    <s v=""/>
    <n v="581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581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3T00:00:00"/>
    <s v="lem"/>
    <n v="36"/>
  </r>
  <r>
    <s v=""/>
    <s v=""/>
    <s v="&gt;"/>
    <s v=""/>
    <n v="582"/>
    <s v=""/>
    <s v="Lem stick Kenko 25gr besar"/>
    <x v="0"/>
    <s v="36 LSN"/>
    <n v="2"/>
    <s v=""/>
    <s v=""/>
    <n v="0"/>
    <n v="2160000"/>
    <n v="0.17"/>
    <s v=""/>
    <n v="3585600"/>
    <s v=""/>
    <s v=""/>
    <s v=""/>
    <s v="KENKO GLUE STICK 25 GR LARGE"/>
    <s v="kenkogluestick25grlarge"/>
    <s v="ada"/>
    <s v="$D$3:$D$582"/>
    <x v="259"/>
    <s v="&gt;"/>
    <n v="60000"/>
    <s v="/ LSN"/>
    <n v="5000"/>
    <s v="/ PCS"/>
    <s v="36 LSN_"/>
    <n v="7"/>
    <n v="7"/>
    <s v="36 LSN"/>
    <s v="36"/>
    <s v="LSN"/>
    <s v=""/>
    <s v=""/>
    <s v=""/>
    <d v="2022-12-23T00:00:00"/>
    <s v="lem"/>
    <n v="36"/>
  </r>
  <r>
    <s v=""/>
    <s v=""/>
    <s v="&gt;"/>
    <s v=""/>
    <n v="583"/>
    <s v=""/>
    <s v="Marker permanen Kenko PM-100 hitam"/>
    <x v="0"/>
    <s v="60 LSN"/>
    <n v="2"/>
    <s v=""/>
    <s v=""/>
    <n v="0"/>
    <n v="2160000"/>
    <n v="0.17"/>
    <s v=""/>
    <n v="3585600"/>
    <s v=""/>
    <s v=""/>
    <s v=""/>
    <s v="KENKO PERMANENT MARKER PM-100 BLACK"/>
    <s v="kenkopermanentmarkerpm100black"/>
    <s v="ada"/>
    <s v="$D$3:$D$583"/>
    <x v="324"/>
    <s v="&gt;"/>
    <n v="36000"/>
    <s v="/ LSN"/>
    <n v="300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4"/>
    <s v=""/>
    <s v="Marker WB Kenko WM-100 hitam"/>
    <x v="0"/>
    <s v="60 LSN"/>
    <n v="2"/>
    <s v=""/>
    <s v=""/>
    <n v="0"/>
    <n v="2268000"/>
    <n v="0.17"/>
    <s v=""/>
    <n v="3764880"/>
    <s v=""/>
    <s v=""/>
    <s v=""/>
    <s v="KENKO WHITEBOARD MARKER WM-100 BLACK"/>
    <s v="kenkowhiteboardmarkerwm100black"/>
    <s v="ada"/>
    <s v="$D$3:$D$584"/>
    <x v="325"/>
    <s v="&gt;"/>
    <n v="37800"/>
    <s v="/ LSN"/>
    <n v="315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5"/>
    <s v=""/>
    <s v="Tipe-ex kertas Kenko CT-902"/>
    <x v="0"/>
    <s v="48 LSN"/>
    <n v="2"/>
    <s v=""/>
    <s v=""/>
    <n v="0"/>
    <n v="2880000"/>
    <n v="0.17"/>
    <s v=""/>
    <n v="4780800"/>
    <s v=""/>
    <s v=""/>
    <s v=""/>
    <s v="KENKO CORRECTION TAPE CT-902 (12M X 5MM)"/>
    <s v="kenkocorrectiontapect90212mx5mm"/>
    <s v="ada"/>
    <s v="$D$3:$D$585"/>
    <x v="25"/>
    <s v="&gt;"/>
    <n v="60000"/>
    <s v="/ LSN"/>
    <n v="50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&gt;"/>
    <s v=""/>
    <n v="586"/>
    <s v=""/>
    <s v="Tipe-ex kertas Kenko CT-905"/>
    <x v="0"/>
    <s v="48 LSN"/>
    <n v="1"/>
    <s v=""/>
    <s v=""/>
    <n v="0"/>
    <n v="2995200"/>
    <n v="0.17"/>
    <s v=""/>
    <n v="2486016"/>
    <n v="13630464.000000002"/>
    <n v="52918272"/>
    <s v=""/>
    <s v="KENKO CORRECTION TAPE CT-905 (12M X 5MM)"/>
    <s v="kenkocorrectiontapect90512mx5mm"/>
    <s v="ada"/>
    <s v="$D$3:$D$586"/>
    <x v="326"/>
    <s v="&gt;"/>
    <n v="62400"/>
    <s v="/ LSN"/>
    <n v="52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312_583-3"/>
    <n v="110"/>
    <s v="&gt;"/>
    <n v="3"/>
    <n v="588"/>
    <s v=""/>
    <s v="Jangka set JK MS-25"/>
    <x v="14"/>
    <s v="24 LSN"/>
    <n v="1"/>
    <n v="24"/>
    <s v="LSN"/>
    <n v="88200"/>
    <n v="2116800"/>
    <n v="0.125"/>
    <n v="0.05"/>
    <n v="1759590"/>
    <s v=""/>
    <s v=""/>
    <s v=""/>
    <s v="MATH SET MS-25 JK"/>
    <s v="mathsetms25jk"/>
    <s v="ada"/>
    <s v="$D$3:$D$588"/>
    <x v="327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89"/>
    <s v=""/>
    <s v="Jangka set JK MS-55"/>
    <x v="14"/>
    <s v="24 LSN"/>
    <n v="12"/>
    <n v="288"/>
    <s v="LSN"/>
    <n v="88200"/>
    <n v="2116800"/>
    <n v="0.125"/>
    <n v="0.05"/>
    <n v="21115080"/>
    <s v=""/>
    <s v=""/>
    <s v=""/>
    <s v="MATH SET MS-55 JK"/>
    <s v="mathsetms55jk"/>
    <s v="ada"/>
    <s v="$D$3:$D$589"/>
    <x v="328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90"/>
    <s v=""/>
    <s v="Jangka set JK MS-75"/>
    <x v="14"/>
    <s v="24 LSN"/>
    <n v="16"/>
    <n v="144"/>
    <s v="LSN"/>
    <n v="89400"/>
    <n v="804600"/>
    <n v="0.125"/>
    <n v="0.05"/>
    <n v="10701180"/>
    <n v="6816150"/>
    <n v="26759700"/>
    <s v=""/>
    <s v="MATH SET MS-75 JK"/>
    <s v="mathsetms75jk"/>
    <s v="ada"/>
    <s v="$D$3:$D$590"/>
    <x v="329"/>
    <s v="&gt;"/>
    <n v="89400"/>
    <s v="/ LSN"/>
    <n v="74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GRA_2312_ 19-1"/>
    <n v="111"/>
    <s v="&gt;"/>
    <n v="1"/>
    <n v="592"/>
    <s v=""/>
    <s v="Paper Bag Batik Besar Tali Putih"/>
    <x v="8"/>
    <s v="50 LSN"/>
    <n v="10"/>
    <n v="500"/>
    <s v="LSN"/>
    <n v="26500"/>
    <n v="1325000"/>
    <s v=""/>
    <s v=""/>
    <n v="13250000"/>
    <n v="0"/>
    <n v="13250000"/>
    <s v="HARGA RESMI 29000"/>
    <s v="P BAG BATIK B TALI PUTIH"/>
    <s v="pbagbatikbtaliputih"/>
    <s v="ada"/>
    <s v="$D$3:$D$592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23T00:00:00"/>
    <s v="r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PMJ_2312_539-1"/>
    <n v="112"/>
    <s v="&gt;"/>
    <n v="1"/>
    <n v="594"/>
    <s v=""/>
    <s v="P case B 233"/>
    <x v="9"/>
    <s v="120 PCS"/>
    <n v="10"/>
    <n v="1200"/>
    <s v="PCS"/>
    <n v="15750"/>
    <n v="1890000"/>
    <s v=""/>
    <s v=""/>
    <n v="18900000"/>
    <n v="0"/>
    <n v="18900000"/>
    <s v=""/>
    <s v="P CASE B 233"/>
    <s v="pcaseb233"/>
    <s v="ada"/>
    <s v="$D$3:$D$594"/>
    <x v="50"/>
    <s v="&gt;"/>
    <n v="15750"/>
    <s v="/ PCS"/>
    <s v=""/>
    <s v=""/>
    <s v="120 PCS_"/>
    <n v="8"/>
    <n v="8"/>
    <s v="120 PCS"/>
    <s v="120"/>
    <s v="PCS"/>
    <s v=""/>
    <s v=""/>
    <s v=""/>
    <d v="2022-12-23T00:00:00"/>
    <s v="pcase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3-2"/>
    <n v="113"/>
    <s v="&gt;"/>
    <n v="2"/>
    <n v="596"/>
    <s v=""/>
    <s v="Clipboard + WB holo 2 muka SQ-CLPHL"/>
    <x v="18"/>
    <s v="144 PCS"/>
    <n v="40"/>
    <n v="5760"/>
    <s v="PCS"/>
    <n v="4750"/>
    <n v="684000"/>
    <n v="0.03"/>
    <s v=""/>
    <n v="26539200"/>
    <s v=""/>
    <s v=""/>
    <s v=""/>
    <s v="CLIPBOARD + WB HOLO SQ-CLPHL"/>
    <s v="clipboardwbholosqclphl"/>
    <s v="ada"/>
    <s v="$D$3:$D$596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597"/>
    <s v=""/>
    <s v="Clipboard + WB holo 2 muka SQ-CLPHL"/>
    <x v="18"/>
    <s v="144 PCS"/>
    <n v="6"/>
    <n v="864"/>
    <s v="PCS"/>
    <n v="4750"/>
    <n v="684000"/>
    <s v=""/>
    <s v=""/>
    <n v="4104000"/>
    <n v="820800"/>
    <n v="29822400"/>
    <s v="BONUS"/>
    <s v="CLIPBOARD + WB HOLO SQ-CLPHL"/>
    <s v="clipboardwbholosqclphl"/>
    <s v="ada"/>
    <s v="$D$3:$D$597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0-2"/>
    <n v="114"/>
    <s v="&gt;"/>
    <n v="2"/>
    <n v="599"/>
    <s v=""/>
    <s v="Clipboard + WB holo 2 muka SQ-CLPHL"/>
    <x v="18"/>
    <s v="144 PCS"/>
    <n v="20"/>
    <n v="2880"/>
    <s v="PCS"/>
    <n v="4750"/>
    <n v="684000"/>
    <n v="0.03"/>
    <s v=""/>
    <n v="13269600"/>
    <s v=""/>
    <s v=""/>
    <s v=""/>
    <s v="CLIPBOARD + WB HOLO SQ-CLPHL"/>
    <s v="clipboardwbholosqclphl"/>
    <s v="ada"/>
    <s v="$D$3:$D$599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600"/>
    <s v=""/>
    <s v="Clipboard + WB holo 2 muka SQ-CLPHL"/>
    <x v="18"/>
    <s v="144 PCS"/>
    <n v="3"/>
    <n v="432"/>
    <s v="PCS"/>
    <n v="4750"/>
    <n v="684000"/>
    <s v=""/>
    <s v=""/>
    <n v="2052000"/>
    <n v="410400"/>
    <n v="14911200"/>
    <s v="BONUS"/>
    <s v="CLIPBOARD + WB HOLO SQ-CLPHL"/>
    <s v="clipboardwbholosqclphl"/>
    <s v="ada"/>
    <s v="$D$3:$D$600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612_712-2"/>
    <n v="115"/>
    <s v="&gt;"/>
    <n v="2"/>
    <n v="602"/>
    <d v="2022-12-26T00:00:00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602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6T00:00:00"/>
    <s v="isi"/>
    <n v="12"/>
  </r>
  <r>
    <s v=""/>
    <s v=""/>
    <s v="&gt;"/>
    <s v=""/>
    <n v="603"/>
    <s v=""/>
    <s v="Pencil lead JK PL-16"/>
    <x v="14"/>
    <s v="12 GRS"/>
    <n v="1"/>
    <n v="12"/>
    <s v="GRS"/>
    <n v="198000"/>
    <n v="2376000"/>
    <n v="0.125"/>
    <n v="0.05"/>
    <n v="1975050"/>
    <n v="852930"/>
    <n v="3348540"/>
    <s v=""/>
    <s v="PENCIL LEAD PL-16 (2.0) JK"/>
    <s v="pencilleadpl1620jk"/>
    <s v="ada"/>
    <s v="$D$3:$D$603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26T00:00:00"/>
    <s v="isi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ATA_2612_732-1"/>
    <n v="116"/>
    <s v="&gt;"/>
    <n v="1"/>
    <n v="605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605"/>
    <x v="145"/>
    <s v="&gt;"/>
    <n v="57600"/>
    <s v="/ LSN"/>
    <n v="4800"/>
    <s v="/ PCS"/>
    <s v="60 LSN_"/>
    <n v="7"/>
    <n v="7"/>
    <s v="60 LSN"/>
    <s v="60"/>
    <s v="LSN"/>
    <s v=""/>
    <s v=""/>
    <s v=""/>
    <d v="2022-12-26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KUN_2912_323-2"/>
    <n v="117"/>
    <s v="&gt;"/>
    <n v="2"/>
    <n v="607"/>
    <d v="2022-12-29T00:00:00"/>
    <s v="Kartu Stock Kwarto Putih"/>
    <x v="29"/>
    <s v="20 PAK"/>
    <n v="4"/>
    <n v="80"/>
    <s v="PAK"/>
    <n v="14900"/>
    <n v="298000"/>
    <s v=""/>
    <s v=""/>
    <n v="1192000"/>
    <s v=""/>
    <s v=""/>
    <s v="BELUM PPN 11%"/>
    <s v="K/ STOCK KWT PUTIH"/>
    <s v="kstockkwtputih"/>
    <s v="ada"/>
    <s v="$D$3:$D$607"/>
    <x v="331"/>
    <s v="&gt;"/>
    <n v="14900"/>
    <s v="/ PAK"/>
    <s v=""/>
    <s v=""/>
    <s v="20 PAK_"/>
    <n v="7"/>
    <n v="7"/>
    <s v="20 PAK"/>
    <s v="20"/>
    <s v="PAK"/>
    <s v=""/>
    <s v=""/>
    <s v=""/>
    <d v="2022-12-29T00:00:00"/>
    <s v="kartu"/>
    <n v="20"/>
  </r>
  <r>
    <s v=""/>
    <s v=""/>
    <s v="&gt;"/>
    <s v=""/>
    <n v="608"/>
    <s v=""/>
    <s v="Kartu Stock Kwarto Putih"/>
    <x v="29"/>
    <s v="10 PAK"/>
    <n v="4"/>
    <n v="40"/>
    <s v="PAK"/>
    <n v="29900"/>
    <n v="299000"/>
    <s v=""/>
    <s v=""/>
    <n v="1196000"/>
    <n v="0"/>
    <n v="2388000"/>
    <s v="BELUM PPN 11%"/>
    <s v="K/ STOCK FOLIO P"/>
    <s v="kstockfoliop"/>
    <s v="ada"/>
    <s v="$D$3:$D$608"/>
    <x v="332"/>
    <s v="&gt;"/>
    <n v="29900"/>
    <s v="/ PAK"/>
    <s v=""/>
    <s v=""/>
    <s v="10 PAK_"/>
    <n v="7"/>
    <n v="7"/>
    <s v="10 PAK"/>
    <s v="10"/>
    <s v="PAK"/>
    <s v=""/>
    <s v=""/>
    <s v=""/>
    <d v="2022-12-29T00:00:00"/>
    <s v="kartu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322-1"/>
    <n v="118"/>
    <s v="&gt;"/>
    <n v="1"/>
    <n v="610"/>
    <s v=""/>
    <s v="Buku Kas Kwarto"/>
    <x v="29"/>
    <s v="100 PCS"/>
    <n v="6"/>
    <n v="600"/>
    <s v="PCS"/>
    <n v="6610"/>
    <n v="661000"/>
    <s v=""/>
    <s v=""/>
    <n v="3966000"/>
    <n v="0"/>
    <n v="3966000"/>
    <s v="BELUM PPN 11%"/>
    <s v="BK.KAS KWARTO"/>
    <s v="bkkaskwarto"/>
    <s v="ada"/>
    <s v="$D$3:$D$610"/>
    <x v="333"/>
    <s v="&gt;"/>
    <n v="6610"/>
    <s v="/ PCS"/>
    <s v=""/>
    <s v=""/>
    <s v="100 PCS_"/>
    <n v="8"/>
    <n v="8"/>
    <s v="100 PCS"/>
    <s v="100"/>
    <s v="PCS"/>
    <s v=""/>
    <s v=""/>
    <s v=""/>
    <d v="2022-12-29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-1"/>
    <n v="119"/>
    <s v="&gt;"/>
    <n v="1"/>
    <n v="612"/>
    <s v=""/>
    <s v="Buku Kas Folio"/>
    <x v="29"/>
    <s v="50 PCS"/>
    <n v="6"/>
    <n v="300"/>
    <s v="PCS"/>
    <n v="12870"/>
    <n v="643500"/>
    <s v=""/>
    <s v=""/>
    <n v="3861000"/>
    <n v="0"/>
    <n v="3861000"/>
    <s v="BELUM DATANG, CEK LAGI"/>
    <s v="BK KAS FOLIO"/>
    <s v="bkkasfolio"/>
    <s v="ada"/>
    <s v="$D$3:$D$612"/>
    <x v="334"/>
    <s v="&gt;"/>
    <n v="12870"/>
    <s v="/ PCS"/>
    <s v=""/>
    <s v=""/>
    <s v="50 PCS_"/>
    <n v="7"/>
    <n v="7"/>
    <s v="50 PCS"/>
    <s v="50"/>
    <s v="PCS"/>
    <s v=""/>
    <s v=""/>
    <s v=""/>
    <d v="2022-12-29T00:00:00"/>
    <s v="buku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86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4">
        <item h="1" x="1"/>
        <item h="1" x="3"/>
        <item h="1" x="25"/>
        <item x="14"/>
        <item h="1" x="18"/>
        <item h="1" x="11"/>
        <item h="1" x="23"/>
        <item h="1" x="2"/>
        <item h="1" x="10"/>
        <item h="1" x="20"/>
        <item h="1" x="16"/>
        <item h="1" x="4"/>
        <item h="1" x="8"/>
        <item h="1" x="24"/>
        <item h="1" x="21"/>
        <item h="1" x="12"/>
        <item h="1" x="6"/>
        <item h="1" x="28"/>
        <item h="1" x="5"/>
        <item x="0"/>
        <item h="1" x="29"/>
        <item x="17"/>
        <item h="1" x="27"/>
        <item h="1" m="1" x="31"/>
        <item h="1" x="7"/>
        <item h="1" x="9"/>
        <item h="1" x="22"/>
        <item h="1" x="13"/>
        <item h="1" x="19"/>
        <item h="1" x="26"/>
        <item h="1" m="1" x="32"/>
        <item h="1" x="15"/>
        <item h="1" m="1"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6">
        <item x="140"/>
        <item x="142"/>
        <item x="83"/>
        <item m="1" x="559"/>
        <item x="157"/>
        <item x="164"/>
        <item x="165"/>
        <item x="166"/>
        <item x="158"/>
        <item x="159"/>
        <item x="160"/>
        <item x="161"/>
        <item x="162"/>
        <item x="163"/>
        <item x="144"/>
        <item m="1" x="358"/>
        <item m="1" x="416"/>
        <item m="1" x="495"/>
        <item m="1" x="574"/>
        <item m="1" x="662"/>
        <item m="1" x="343"/>
        <item x="269"/>
        <item m="1" x="565"/>
        <item m="1" x="587"/>
        <item m="1" x="401"/>
        <item m="1" x="409"/>
        <item m="1" x="570"/>
        <item x="250"/>
        <item m="1" x="388"/>
        <item m="1" x="393"/>
        <item m="1" x="429"/>
        <item m="1" x="444"/>
        <item m="1" x="483"/>
        <item m="1" x="606"/>
        <item m="1" x="630"/>
        <item m="1" x="548"/>
        <item m="1" x="652"/>
        <item m="1" x="664"/>
        <item m="1" x="668"/>
        <item m="1" x="675"/>
        <item m="1" x="695"/>
        <item m="1" x="493"/>
        <item m="1" x="581"/>
        <item m="1" x="591"/>
        <item m="1" x="602"/>
        <item m="1" x="620"/>
        <item x="207"/>
        <item x="205"/>
        <item m="1" x="667"/>
        <item x="98"/>
        <item m="1" x="694"/>
        <item m="1" x="348"/>
        <item m="1" x="363"/>
        <item m="1" x="377"/>
        <item m="1" x="387"/>
        <item m="1" x="400"/>
        <item x="102"/>
        <item x="111"/>
        <item m="1" x="503"/>
        <item x="112"/>
        <item m="1" x="527"/>
        <item m="1" x="531"/>
        <item m="1" x="354"/>
        <item m="1" x="372"/>
        <item m="1" x="376"/>
        <item m="1" x="381"/>
        <item m="1" x="386"/>
        <item m="1" x="392"/>
        <item m="1" x="399"/>
        <item m="1" x="405"/>
        <item m="1" x="408"/>
        <item m="1" x="411"/>
        <item m="1" x="418"/>
        <item m="1" x="498"/>
        <item m="1" x="703"/>
        <item m="1" x="339"/>
        <item m="1" x="347"/>
        <item m="1" x="353"/>
        <item m="1" x="361"/>
        <item m="1" x="456"/>
        <item m="1" x="644"/>
        <item m="1" x="658"/>
        <item m="1" x="693"/>
        <item m="1" x="702"/>
        <item m="1" x="380"/>
        <item m="1" x="410"/>
        <item m="1" x="442"/>
        <item m="1" x="490"/>
        <item m="1" x="505"/>
        <item x="68"/>
        <item m="1" x="546"/>
        <item x="263"/>
        <item m="1" x="628"/>
        <item m="1" x="481"/>
        <item m="1" x="666"/>
        <item m="1" x="674"/>
        <item m="1" x="497"/>
        <item m="1" x="679"/>
        <item m="1" x="501"/>
        <item m="1" x="511"/>
        <item m="1" x="692"/>
        <item m="1" x="701"/>
        <item m="1" x="338"/>
        <item m="1" x="553"/>
        <item m="1" x="375"/>
        <item x="257"/>
        <item x="283"/>
        <item x="37"/>
        <item x="24"/>
        <item x="39"/>
        <item m="1" x="601"/>
        <item x="326"/>
        <item x="5"/>
        <item m="1" x="627"/>
        <item m="1" x="453"/>
        <item x="21"/>
        <item x="4"/>
        <item m="1" x="359"/>
        <item m="1" x="365"/>
        <item m="1" x="370"/>
        <item m="1" x="641"/>
        <item m="1" x="485"/>
        <item m="1" x="673"/>
        <item m="1" x="575"/>
        <item m="1" x="390"/>
        <item x="254"/>
        <item x="320"/>
        <item m="1" x="558"/>
        <item m="1" x="403"/>
        <item m="1" x="466"/>
        <item m="1" x="671"/>
        <item m="1" x="552"/>
        <item m="1" x="369"/>
        <item m="1" x="566"/>
        <item x="123"/>
        <item m="1" x="424"/>
        <item m="1" x="439"/>
        <item m="1" x="607"/>
        <item m="1" x="488"/>
        <item m="1" x="682"/>
        <item m="1" x="412"/>
        <item x="55"/>
        <item x="308"/>
        <item m="1" x="514"/>
        <item m="1" x="696"/>
        <item m="1" x="521"/>
        <item m="1" x="335"/>
        <item m="1" x="407"/>
        <item m="1" x="599"/>
        <item m="1" x="621"/>
        <item m="1" x="579"/>
        <item m="1" x="382"/>
        <item m="1" x="582"/>
        <item x="2"/>
        <item m="1" x="518"/>
        <item m="1" x="611"/>
        <item m="1" x="448"/>
        <item m="1" x="659"/>
        <item m="1" x="683"/>
        <item m="1" x="691"/>
        <item x="41"/>
        <item m="1" x="430"/>
        <item m="1" x="617"/>
        <item m="1" x="436"/>
        <item m="1" x="700"/>
        <item m="1" x="391"/>
        <item x="258"/>
        <item m="1" x="656"/>
        <item m="1" x="486"/>
        <item m="1" x="441"/>
        <item x="72"/>
        <item m="1" x="360"/>
        <item m="1" x="561"/>
        <item m="1" x="371"/>
        <item m="1" x="427"/>
        <item m="1" x="432"/>
        <item m="1" x="480"/>
        <item x="181"/>
        <item m="1" x="568"/>
        <item m="1" x="541"/>
        <item m="1" x="635"/>
        <item m="1" x="642"/>
        <item x="29"/>
        <item x="266"/>
        <item x="265"/>
        <item m="1" x="567"/>
        <item m="1" x="619"/>
        <item m="1" x="637"/>
        <item m="1" x="489"/>
        <item m="1" x="676"/>
        <item m="1" x="494"/>
        <item x="82"/>
        <item m="1" x="583"/>
        <item x="13"/>
        <item m="1" x="508"/>
        <item m="1" x="670"/>
        <item m="1" x="523"/>
        <item m="1" x="588"/>
        <item m="1" x="428"/>
        <item m="1" x="352"/>
        <item m="1" x="434"/>
        <item m="1" x="677"/>
        <item m="1" x="389"/>
        <item m="1" x="350"/>
        <item x="186"/>
        <item x="40"/>
        <item m="1" x="510"/>
        <item m="1" x="690"/>
        <item m="1" x="344"/>
        <item m="1" x="534"/>
        <item m="1" x="351"/>
        <item m="1" x="357"/>
        <item x="304"/>
        <item m="1" x="551"/>
        <item m="1" x="539"/>
        <item m="1" x="545"/>
        <item m="1" x="362"/>
        <item m="1" x="455"/>
        <item m="1" x="626"/>
        <item x="256"/>
        <item m="1" x="686"/>
        <item x="33"/>
        <item m="1" x="454"/>
        <item m="1" x="449"/>
        <item m="1" x="398"/>
        <item m="1" x="467"/>
        <item m="1" x="625"/>
        <item m="1" x="445"/>
        <item m="1" x="633"/>
        <item m="1" x="431"/>
        <item m="1" x="605"/>
        <item m="1" x="533"/>
        <item m="1" x="704"/>
        <item m="1" x="450"/>
        <item m="1" x="461"/>
        <item m="1" x="469"/>
        <item m="1" x="474"/>
        <item m="1" x="507"/>
        <item x="94"/>
        <item x="270"/>
        <item m="1" x="629"/>
        <item m="1" x="355"/>
        <item x="99"/>
        <item x="105"/>
        <item x="101"/>
        <item m="1" x="492"/>
        <item m="1" x="340"/>
        <item m="1" x="681"/>
        <item m="1" x="663"/>
        <item m="1" x="547"/>
        <item m="1" x="433"/>
        <item m="1" x="462"/>
        <item m="1" x="590"/>
        <item x="122"/>
        <item m="1" x="519"/>
        <item m="1" x="512"/>
        <item m="1" x="585"/>
        <item m="1" x="506"/>
        <item m="1" x="502"/>
        <item m="1" x="491"/>
        <item m="1" x="470"/>
        <item m="1" x="685"/>
        <item m="1" x="584"/>
        <item x="138"/>
        <item x="137"/>
        <item m="1" x="542"/>
        <item m="1" x="563"/>
        <item m="1" x="569"/>
        <item x="113"/>
        <item x="117"/>
        <item m="1" x="616"/>
        <item m="1" x="610"/>
        <item x="129"/>
        <item x="128"/>
        <item m="1" x="538"/>
        <item m="1" x="598"/>
        <item m="1" x="593"/>
        <item m="1" x="530"/>
        <item m="1" x="595"/>
        <item m="1" x="395"/>
        <item m="1" x="631"/>
        <item m="1" x="342"/>
        <item m="1" x="549"/>
        <item m="1" x="420"/>
        <item m="1" x="397"/>
        <item x="32"/>
        <item m="1" x="614"/>
        <item m="1" x="364"/>
        <item m="1" x="622"/>
        <item x="153"/>
        <item x="275"/>
        <item x="276"/>
        <item m="1" x="615"/>
        <item m="1" x="425"/>
        <item m="1" x="688"/>
        <item x="86"/>
        <item m="1" x="341"/>
        <item m="1" x="349"/>
        <item m="1" x="646"/>
        <item m="1" x="603"/>
        <item m="1" x="577"/>
        <item m="1" x="385"/>
        <item m="1" x="687"/>
        <item m="1" x="564"/>
        <item m="1" x="535"/>
        <item m="1" x="413"/>
        <item x="96"/>
        <item m="1" x="513"/>
        <item x="148"/>
        <item m="1" x="478"/>
        <item m="1" x="504"/>
        <item m="1" x="536"/>
        <item m="1" x="653"/>
        <item m="1" x="460"/>
        <item x="38"/>
        <item m="1" x="337"/>
        <item m="1" x="540"/>
        <item x="9"/>
        <item m="1" x="471"/>
        <item m="1" x="661"/>
        <item m="1" x="476"/>
        <item m="1" x="665"/>
        <item m="1" x="346"/>
        <item x="25"/>
        <item m="1" x="672"/>
        <item x="34"/>
        <item x="35"/>
        <item m="1" x="366"/>
        <item m="1" x="576"/>
        <item m="1" x="440"/>
        <item m="1" x="447"/>
        <item x="149"/>
        <item x="262"/>
        <item m="1" x="650"/>
        <item x="30"/>
        <item m="1" x="657"/>
        <item x="73"/>
        <item x="199"/>
        <item x="81"/>
        <item m="1" x="517"/>
        <item m="1" x="698"/>
        <item m="1" x="556"/>
        <item m="1" x="499"/>
        <item m="1" x="515"/>
        <item x="42"/>
        <item m="1" x="422"/>
        <item m="1" x="669"/>
        <item m="1" x="572"/>
        <item m="1" x="557"/>
        <item m="1" x="368"/>
        <item x="303"/>
        <item x="56"/>
        <item m="1" x="379"/>
        <item x="58"/>
        <item m="1" x="374"/>
        <item m="1" x="560"/>
        <item x="15"/>
        <item x="77"/>
        <item m="1" x="649"/>
        <item m="1" x="479"/>
        <item x="19"/>
        <item m="1" x="500"/>
        <item m="1" x="643"/>
        <item m="1" x="468"/>
        <item m="1" x="465"/>
        <item m="1" x="655"/>
        <item m="1" x="472"/>
        <item m="1" x="640"/>
        <item m="1" x="609"/>
        <item m="1" x="571"/>
        <item m="1" x="482"/>
        <item m="1" x="487"/>
        <item m="1" x="544"/>
        <item m="1" x="636"/>
        <item m="1" x="651"/>
        <item x="107"/>
        <item x="106"/>
        <item m="1" x="419"/>
        <item x="110"/>
        <item m="1" x="555"/>
        <item m="1" x="443"/>
        <item m="1" x="457"/>
        <item m="1" x="406"/>
        <item x="103"/>
        <item m="1" x="475"/>
        <item m="1" x="528"/>
        <item m="1" x="597"/>
        <item x="299"/>
        <item x="121"/>
        <item m="1" x="578"/>
        <item m="1" x="423"/>
        <item m="1" x="373"/>
        <item m="1" x="586"/>
        <item x="31"/>
        <item m="1" x="647"/>
        <item m="1" x="580"/>
        <item m="1" x="612"/>
        <item m="1" x="638"/>
        <item x="156"/>
        <item m="1" x="634"/>
        <item m="1" x="446"/>
        <item x="176"/>
        <item m="1" x="452"/>
        <item m="1" x="589"/>
        <item m="1" x="404"/>
        <item m="1" x="524"/>
        <item x="204"/>
        <item m="1" x="678"/>
        <item m="1" x="525"/>
        <item x="195"/>
        <item x="80"/>
        <item x="197"/>
        <item m="1" x="604"/>
        <item m="1" x="415"/>
        <item m="1" x="464"/>
        <item x="201"/>
        <item m="1" x="345"/>
        <item m="1" x="520"/>
        <item m="1" x="680"/>
        <item x="206"/>
        <item m="1" x="532"/>
        <item m="1" x="554"/>
        <item m="1" x="594"/>
        <item m="1" x="496"/>
        <item x="260"/>
        <item m="1" x="699"/>
        <item m="1" x="459"/>
        <item m="1" x="648"/>
        <item x="127"/>
        <item x="217"/>
        <item x="218"/>
        <item x="219"/>
        <item x="220"/>
        <item m="1" x="613"/>
        <item m="1" x="437"/>
        <item m="1" x="618"/>
        <item m="1" x="623"/>
        <item m="1" x="632"/>
        <item m="1" x="463"/>
        <item m="1" x="438"/>
        <item m="1" x="600"/>
        <item m="1" x="414"/>
        <item x="154"/>
        <item m="1" x="378"/>
        <item m="1" x="573"/>
        <item m="1" x="477"/>
        <item m="1" x="484"/>
        <item x="285"/>
        <item m="1" x="356"/>
        <item m="1" x="624"/>
        <item m="1" x="367"/>
        <item m="1" x="689"/>
        <item m="1" x="522"/>
        <item m="1" x="336"/>
        <item m="1" x="509"/>
        <item m="1" x="516"/>
        <item m="1" x="697"/>
        <item m="1" x="396"/>
        <item m="1" x="394"/>
        <item x="247"/>
        <item m="1" x="383"/>
        <item m="1" x="660"/>
        <item m="1" x="543"/>
        <item m="1" x="458"/>
        <item x="198"/>
        <item x="253"/>
        <item m="1" x="417"/>
        <item m="1" x="608"/>
        <item m="1" x="426"/>
        <item x="180"/>
        <item m="1" x="384"/>
        <item x="36"/>
        <item m="1" x="529"/>
        <item m="1" x="537"/>
        <item m="1" x="562"/>
        <item m="1" x="592"/>
        <item m="1" x="526"/>
        <item x="237"/>
        <item m="1" x="684"/>
        <item x="53"/>
        <item x="271"/>
        <item x="272"/>
        <item x="273"/>
        <item m="1" x="421"/>
        <item m="1" x="451"/>
        <item m="1" x="435"/>
        <item m="1" x="639"/>
        <item m="1" x="654"/>
        <item m="1" x="402"/>
        <item m="1" x="596"/>
        <item m="1" x="645"/>
        <item m="1" x="550"/>
        <item m="1" x="473"/>
        <item x="0"/>
        <item x="1"/>
        <item x="3"/>
        <item x="6"/>
        <item x="7"/>
        <item x="8"/>
        <item x="10"/>
        <item x="11"/>
        <item x="12"/>
        <item x="14"/>
        <item x="16"/>
        <item x="17"/>
        <item x="18"/>
        <item x="20"/>
        <item x="22"/>
        <item x="23"/>
        <item x="26"/>
        <item x="27"/>
        <item x="28"/>
        <item x="43"/>
        <item x="44"/>
        <item x="45"/>
        <item x="46"/>
        <item x="47"/>
        <item x="48"/>
        <item x="49"/>
        <item x="50"/>
        <item x="51"/>
        <item x="52"/>
        <item x="54"/>
        <item x="57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4"/>
        <item x="75"/>
        <item x="76"/>
        <item x="78"/>
        <item x="79"/>
        <item x="84"/>
        <item x="85"/>
        <item x="87"/>
        <item x="88"/>
        <item x="89"/>
        <item x="90"/>
        <item x="91"/>
        <item x="92"/>
        <item x="93"/>
        <item x="95"/>
        <item x="97"/>
        <item x="100"/>
        <item x="104"/>
        <item x="108"/>
        <item x="109"/>
        <item x="114"/>
        <item x="115"/>
        <item x="116"/>
        <item x="118"/>
        <item x="119"/>
        <item x="120"/>
        <item x="124"/>
        <item x="125"/>
        <item x="126"/>
        <item x="130"/>
        <item x="131"/>
        <item x="132"/>
        <item x="133"/>
        <item x="134"/>
        <item x="135"/>
        <item x="136"/>
        <item x="139"/>
        <item x="141"/>
        <item x="143"/>
        <item x="145"/>
        <item x="146"/>
        <item x="147"/>
        <item x="150"/>
        <item x="151"/>
        <item x="152"/>
        <item x="155"/>
        <item x="167"/>
        <item x="168"/>
        <item x="169"/>
        <item x="170"/>
        <item x="171"/>
        <item x="172"/>
        <item x="173"/>
        <item x="174"/>
        <item x="175"/>
        <item x="177"/>
        <item x="178"/>
        <item x="179"/>
        <item x="182"/>
        <item x="183"/>
        <item x="184"/>
        <item x="185"/>
        <item x="187"/>
        <item x="188"/>
        <item x="189"/>
        <item x="190"/>
        <item x="191"/>
        <item x="192"/>
        <item x="193"/>
        <item x="194"/>
        <item x="196"/>
        <item x="200"/>
        <item x="202"/>
        <item x="203"/>
        <item x="208"/>
        <item x="209"/>
        <item x="210"/>
        <item x="211"/>
        <item x="212"/>
        <item x="213"/>
        <item x="214"/>
        <item x="215"/>
        <item x="216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1"/>
        <item x="252"/>
        <item x="255"/>
        <item x="259"/>
        <item x="261"/>
        <item x="264"/>
        <item x="267"/>
        <item x="268"/>
        <item x="274"/>
        <item x="277"/>
        <item x="278"/>
        <item x="279"/>
        <item x="280"/>
        <item x="281"/>
        <item x="282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5"/>
        <item x="306"/>
        <item x="30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1"/>
        <item x="322"/>
        <item x="323"/>
        <item x="324"/>
        <item x="325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7"/>
    <field x="24"/>
  </rowFields>
  <rowItems count="185">
    <i>
      <x v="3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27"/>
    </i>
    <i r="1">
      <x v="142"/>
    </i>
    <i r="1">
      <x v="191"/>
    </i>
    <i r="1">
      <x v="289"/>
    </i>
    <i r="1">
      <x v="290"/>
    </i>
    <i r="1">
      <x v="291"/>
    </i>
    <i r="1">
      <x v="295"/>
    </i>
    <i r="1">
      <x v="308"/>
    </i>
    <i r="1">
      <x v="338"/>
    </i>
    <i r="1">
      <x v="398"/>
    </i>
    <i r="1">
      <x v="401"/>
    </i>
    <i r="1">
      <x v="410"/>
    </i>
    <i r="1">
      <x v="429"/>
    </i>
    <i r="1">
      <x v="430"/>
    </i>
    <i r="1">
      <x v="431"/>
    </i>
    <i r="1">
      <x v="432"/>
    </i>
    <i r="1">
      <x v="442"/>
    </i>
    <i r="1">
      <x v="459"/>
    </i>
    <i r="1">
      <x v="465"/>
    </i>
    <i r="1">
      <x v="477"/>
    </i>
    <i r="1">
      <x v="480"/>
    </i>
    <i r="1">
      <x v="481"/>
    </i>
    <i r="1">
      <x v="482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74"/>
    </i>
    <i r="1">
      <x v="575"/>
    </i>
    <i r="1">
      <x v="576"/>
    </i>
    <i r="1">
      <x v="577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44"/>
    </i>
    <i r="1">
      <x v="645"/>
    </i>
    <i r="1">
      <x v="646"/>
    </i>
    <i r="1">
      <x v="647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97"/>
    </i>
    <i r="1">
      <x v="698"/>
    </i>
    <i r="1">
      <x v="699"/>
    </i>
    <i>
      <x v="19"/>
    </i>
    <i r="1">
      <x v="89"/>
    </i>
    <i r="1">
      <x v="91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5"/>
    </i>
    <i r="1">
      <x v="116"/>
    </i>
    <i r="1">
      <x v="125"/>
    </i>
    <i r="1">
      <x v="126"/>
    </i>
    <i r="1">
      <x v="166"/>
    </i>
    <i r="1">
      <x v="170"/>
    </i>
    <i r="1">
      <x v="177"/>
    </i>
    <i r="1">
      <x v="182"/>
    </i>
    <i r="1">
      <x v="183"/>
    </i>
    <i r="1">
      <x v="184"/>
    </i>
    <i r="1">
      <x v="193"/>
    </i>
    <i r="1">
      <x v="219"/>
    </i>
    <i r="1">
      <x v="221"/>
    </i>
    <i r="1">
      <x v="285"/>
    </i>
    <i r="1">
      <x v="314"/>
    </i>
    <i r="1">
      <x v="323"/>
    </i>
    <i r="1">
      <x v="325"/>
    </i>
    <i r="1">
      <x v="326"/>
    </i>
    <i r="1">
      <x v="331"/>
    </i>
    <i r="1">
      <x v="332"/>
    </i>
    <i r="1">
      <x v="334"/>
    </i>
    <i r="1">
      <x v="336"/>
    </i>
    <i r="1">
      <x v="356"/>
    </i>
    <i r="1">
      <x v="357"/>
    </i>
    <i r="1">
      <x v="360"/>
    </i>
    <i r="1">
      <x v="393"/>
    </i>
    <i r="1">
      <x v="424"/>
    </i>
    <i r="1">
      <x v="469"/>
    </i>
    <i r="1">
      <x v="471"/>
    </i>
    <i r="1">
      <x v="493"/>
    </i>
    <i r="1">
      <x v="494"/>
    </i>
    <i r="1">
      <x v="495"/>
    </i>
    <i r="1">
      <x v="500"/>
    </i>
    <i r="1">
      <x v="501"/>
    </i>
    <i r="1">
      <x v="502"/>
    </i>
    <i r="1">
      <x v="503"/>
    </i>
    <i r="1">
      <x v="504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78"/>
    </i>
    <i r="1">
      <x v="593"/>
    </i>
    <i r="1">
      <x v="594"/>
    </i>
    <i r="1">
      <x v="613"/>
    </i>
    <i r="1">
      <x v="614"/>
    </i>
    <i r="1">
      <x v="615"/>
    </i>
    <i r="1">
      <x v="648"/>
    </i>
    <i r="1">
      <x v="649"/>
    </i>
    <i r="1">
      <x v="650"/>
    </i>
    <i r="1">
      <x v="651"/>
    </i>
    <i r="1">
      <x v="652"/>
    </i>
    <i r="1">
      <x v="661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>
      <x v="21"/>
    </i>
    <i r="1">
      <x v="59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62" totalsRowShown="0" headerRowDxfId="60" dataDxfId="59">
  <autoFilter ref="A2:AP1062"/>
  <sortState ref="A95:AO285">
    <sortCondition ref="G2:G1063"/>
  </sortState>
  <tableColumns count="42">
    <tableColumn id="1" name="N_ID"/>
    <tableColumn id="2" name="ID NOTA" dataDxfId="58">
      <calculatedColumnFormula>IF(B_MSK[[#This Row],[N_ID]]="","",INDEX([5]!NOTA[ID],MATCH(B_MSK[[#This Row],[N_ID]],[5]!NOTA[ID_P],0)))</calculatedColumnFormula>
    </tableColumn>
    <tableColumn id="3" name="&gt;" dataDxfId="57">
      <calculatedColumnFormula>IF(B_MSK[[#This Row],[//]]="","",HYPERLINK("[NOTA_.xlsx]NOTA!C"&amp;B_MSK[[#This Row],[//]],"&gt;"))</calculatedColumnFormula>
    </tableColumn>
    <tableColumn id="4" name="QB" dataDxfId="56">
      <calculatedColumnFormula>IF(B_MSK[[#This Row],[N_ID]]="","",COUNTIF([5]!NOTA[ID_H],B_MSK[[#This Row],[ID NOTA]]))</calculatedColumnFormula>
    </tableColumn>
    <tableColumn id="5" name="//" dataDxfId="55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54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53">
      <calculatedColumnFormula>IF(B_MSK[[#This Row],[stt]]="ada",INDEX([7]!db[NB BM],B_MSK[DB_ROW]-1),"")</calculatedColumnFormula>
    </tableColumn>
    <tableColumn id="6" name="SUPPLIER" dataDxfId="52">
      <calculatedColumnFormula>IF(B_MSK[[#This Row],[//]]="","",INDEX([6]!NOTA[SUPPLIER_H],B_MSK[[#This Row],[//]]-2))</calculatedColumnFormula>
    </tableColumn>
    <tableColumn id="8" name="QTY/ CTN" dataDxfId="51">
      <calculatedColumnFormula>IF(B_MSK[[#This Row],[//]]="","",IF(B_MSK[[#This Row],[C]]="",B_MSK[[#This Row],[JMLH BRG]]&amp;" "&amp;B_MSK[[#This Row],[SAT]],INDEX([7]!db[QTY/ CTN],B_MSK[[#This Row],[DB_ROW]]-1)))</calculatedColumnFormula>
    </tableColumn>
    <tableColumn id="11" name="C" dataDxfId="50">
      <calculatedColumnFormula>IF(B_MSK[[#This Row],[//]]="","",IF(INDEX([5]!NOTA[C],B_MSK[[#This Row],[//]]-2)="","",INDEX([5]!NOTA[C],B_MSK[[#This Row],[//]]-2)))</calculatedColumnFormula>
    </tableColumn>
    <tableColumn id="12" name="JMLH BRG" dataDxfId="49">
      <calculatedColumnFormula>IF(B_MSK[[#This Row],[//]]="","",IF(INDEX([5]!NOTA[QTY],B_MSK[[#This Row],[//]]-2)=0,"",INDEX([5]!NOTA[QTY],B_MSK[[#This Row],[//]]-2)))</calculatedColumnFormula>
    </tableColumn>
    <tableColumn id="13" name="SAT" dataDxfId="48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7">
      <calculatedColumnFormula>IF(B_MSK[[#This Row],[//]]="","",INDEX([5]!NOTA[HARGA SATUAN],B_MSK[[#This Row],[//]]-2))</calculatedColumnFormula>
    </tableColumn>
    <tableColumn id="26" name="HARGA CTN" dataDxfId="46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5">
      <calculatedColumnFormula>IF(B_MSK[[#This Row],[//]]="","",IF(INDEX([4]!NOTA[DISC 1],B_MSK[[#This Row],[//]]-2)=0,"",INDEX([4]!NOTA[DISC 1],B_MSK[[#This Row],[//]]-2)))</calculatedColumnFormula>
    </tableColumn>
    <tableColumn id="16" name="DISC 2 (%)" dataDxfId="44">
      <calculatedColumnFormula>IF(B_MSK[[#This Row],[//]]="","",IF(INDEX([4]!NOTA[DISC 2],B_MSK[[#This Row],[//]]-2)=0,"",INDEX([4]!NOTA[DISC 2],B_MSK[[#This Row],[//]]-2)))</calculatedColumnFormula>
    </tableColumn>
    <tableColumn id="17" name=" JUMLAH " dataDxfId="43">
      <calculatedColumnFormula>IF(B_MSK[[#This Row],[//]]="","",INDEX([4]!NOTA[TOTAL],B_MSK[[#This Row],[//]]-2))</calculatedColumnFormula>
    </tableColumn>
    <tableColumn id="18" name="DISC TOTAL" dataDxfId="42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41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40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9">
      <calculatedColumnFormula>IF(B_MSK[[#This Row],[//]]="","",INDEX([4]!NOTA[NAMA BARANG],B_MSK[[#This Row],[//]]-2))</calculatedColumnFormula>
    </tableColumn>
    <tableColumn id="22" name="concat" dataDxfId="38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7">
      <calculatedColumnFormula>IF(B_MSK[[#This Row],[N.B.nota]]="","",IF(MATCH(B_MSK[[#This Row],[concat]],[7]!db[NB NOTA_C],0)&gt;0,"ada",0))</calculatedColumnFormula>
    </tableColumn>
    <tableColumn id="24" name="H_DISC" dataDxfId="36">
      <calculatedColumnFormula>IF(B_MSK[[#This Row],[N.B.nota]]="","",ADDRESS(ROW(B_MSK[QB]),COLUMN(B_MSK[QB]))&amp;":"&amp;ADDRESS(ROW(),COLUMN(B_MSK[QB])))</calculatedColumnFormula>
    </tableColumn>
    <tableColumn id="9" name="DB_ROW" dataDxfId="35">
      <calculatedColumnFormula>IF(B_MSK[[#This Row],[concat]]="","",MATCH(B_MSK[[#This Row],[concat]],[7]!db[NB NOTA_C],0)+1)</calculatedColumnFormula>
    </tableColumn>
    <tableColumn id="25" name="&gt;DB" dataDxfId="34">
      <calculatedColumnFormula>IF(B_MSK[[#This Row],[//]]="","",HYPERLINK("[..\\DB.xlsx]DB!e"&amp;B_MSK[[#This Row],[DB_ROW]],"&gt;"))</calculatedColumnFormula>
    </tableColumn>
    <tableColumn id="27" name="HARGA_1" dataDxfId="33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32">
      <calculatedColumnFormula>IF(OR(B_MSK[[#This Row],[HARGA_1]]=0,B_MSK[[#This Row],[HARGA_1]]=""),"","/ "&amp;B_MSK[[#This Row],[A_2]])</calculatedColumnFormula>
    </tableColumn>
    <tableColumn id="38" name="HARG_2" dataDxfId="31">
      <calculatedColumnFormula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calculatedColumnFormula>
    </tableColumn>
    <tableColumn id="39" name="/ STN_2" dataDxfId="30">
      <calculatedColumnFormula>IF(B_MSK[[#This Row],[HARG_2]]="","",IF(RIGHT(B_MSK[[#This Row],[/ STN_1]],3)="GRS","/ "&amp;"LSN",IF(RIGHT(B_MSK[[#This Row],[/ STN_1]],3)="LSN","/ "&amp;"PCS",IF(B_MSK[B_1]="","","/ "&amp;B_MSK[[#This Row],[B_2]]))))</calculatedColumnFormula>
    </tableColumn>
    <tableColumn id="31" name="A_B" dataDxfId="29">
      <calculatedColumnFormula>IF(ISNUMBER(B_MSK[[#This Row],[ JUMLAH ]]),SUBSTITUTE(SUBSTITUTE(SUBSTITUTE(B_MSK[[#This Row],[QTY/ CTN]]," ","_",2),"(",""),")","")&amp;"_","")</calculatedColumnFormula>
    </tableColumn>
    <tableColumn id="32" name="A_B_1" dataDxfId="28">
      <calculatedColumnFormula>IF(B_MSK[[#This Row],[A_B]]="","",SEARCH("_",B_MSK[[#This Row],[A_B]]))</calculatedColumnFormula>
    </tableColumn>
    <tableColumn id="33" name="A_B_2" dataDxfId="27">
      <calculatedColumnFormula>IF(B_MSK[[#This Row],[A_B]]="","",LEN(B_MSK[[#This Row],[A_B]]))</calculatedColumnFormula>
    </tableColumn>
    <tableColumn id="29" name="A_" dataDxfId="26">
      <calculatedColumnFormula>IF(B_MSK[[#This Row],[A_B]]="","",LEFT(B_MSK[[#This Row],[QTY/ CTN]],B_MSK[[#This Row],[A_B_1]]))</calculatedColumnFormula>
    </tableColumn>
    <tableColumn id="35" name="A_1" dataDxfId="25">
      <calculatedColumnFormula>IF(B_MSK[[#This Row],[A_B]]="","",LEFT(B_MSK[[#This Row],[A_]],SEARCH(" ",B_MSK[[#This Row],[A_]])-1))</calculatedColumnFormula>
    </tableColumn>
    <tableColumn id="34" name="A_2" dataDxfId="24">
      <calculatedColumnFormula>IF(B_MSK[[#This Row],[A_B]]="","",RIGHT(B_MSK[[#This Row],[A_]],LEN(B_MSK[[#This Row],[A_]])-SEARCH(" ",B_MSK[[#This Row],[A_]])))</calculatedColumnFormula>
    </tableColumn>
    <tableColumn id="30" name="B_" dataDxfId="23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22">
      <calculatedColumnFormula>IF(B_MSK[[#This Row],[B_]]="","",LEFT(B_MSK[[#This Row],[B_]],SEARCH(" ",B_MSK[[#This Row],[B_]])))</calculatedColumnFormula>
    </tableColumn>
    <tableColumn id="37" name="B_2" dataDxfId="21">
      <calculatedColumnFormula>IF(B_MSK[[#This Row],[B_]]="","",RIGHT(B_MSK[[#This Row],[B_]],LEN(B_MSK[[#This Row],[B_]])-SEARCH(" ",B_MSK[[#This Row],[B_]])))</calculatedColumnFormula>
    </tableColumn>
    <tableColumn id="41" name="TANGGAL DATANG_H" dataDxfId="20">
      <calculatedColumnFormula>IF(ISNUMBER(B_MSK[[#This Row],[TANGGAL DATANG]]),B_MSK[[#This Row],[TANGGAL DATANG]],AN2)</calculatedColumnFormula>
    </tableColumn>
    <tableColumn id="40" name="JENIS" dataDxfId="19">
      <calculatedColumnFormula>IF(B_MSK[[#This Row],[DB_ROW]]="","",INDEX([7]!db[JENIS],B_MSK[[#This Row],[DB_ROW]]-1))</calculatedColumnFormula>
    </tableColumn>
    <tableColumn id="42" name="Column1" dataDxfId="18">
      <calculatedColumnFormula>IF(B_MSK[[#This Row],[A_1]]="","",B_MSK[[#This Row],[A_1]])*1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7">
      <calculatedColumnFormula>IFERROR(INDEX(INDIRECT("B_MSK["&amp;EXPEDISI[#Headers]&amp;"]"),ROW()-1),"")</calculatedColumnFormula>
    </tableColumn>
    <tableColumn id="2" name="NAMA BARANG" dataDxfId="16">
      <calculatedColumnFormula>IFERROR(INDEX(INDIRECT("B_MSK["&amp;EXPEDISI[#Headers]&amp;"]"),ROW()-1),"")</calculatedColumnFormula>
    </tableColumn>
    <tableColumn id="3" name="SUPPLIER" dataDxfId="15">
      <calculatedColumnFormula>IFERROR(INDEX(SUPPLIER_CONV[2],MATCH(INDEX(INDIRECT("B_MSK["&amp;EXPEDISI[#Headers]&amp;"]"),ROW()-1),SUPPLIER_CONV[1],0)),"")</calculatedColumnFormula>
    </tableColumn>
    <tableColumn id="4" name="QTY/ CTN" dataDxfId="14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3">
      <calculatedColumnFormula>IFERROR(INDEX(INDIRECT("B_MSK["&amp;EXPEDISI[#Headers]&amp;"]"),ROW()-1),"")</calculatedColumnFormula>
    </tableColumn>
    <tableColumn id="6" name="HARGA" dataDxfId="12">
      <calculatedColumnFormula>IFERROR(INDEX(INDIRECT("B_MSK["&amp;EXPEDISI[#Headers]&amp;"_1]"),ROW()-1),"")</calculatedColumnFormula>
    </tableColumn>
    <tableColumn id="7" name="/ STN" dataDxfId="11">
      <calculatedColumnFormula>IFERROR(INDEX(INDIRECT("B_MSK["&amp;EXPEDISI[#Headers]&amp;"_1]"),ROW()-1),"")</calculatedColumnFormula>
    </tableColumn>
    <tableColumn id="8" name="DISC 1 (%)" dataDxfId="10">
      <calculatedColumnFormula>IFERROR(INDEX(INDIRECT("B_MSK["&amp;EXPEDISI[#Headers]&amp;"]"),ROW()-1),"")</calculatedColumnFormula>
    </tableColumn>
    <tableColumn id="9" name="DISC 2 (%)" dataDxfId="9">
      <calculatedColumnFormula>IFERROR(INDEX(INDIRECT("B_MSK["&amp;EXPEDISI[#Headers]&amp;"]"),ROW()-1),"")</calculatedColumnFormula>
    </tableColumn>
    <tableColumn id="10" name="KETERANGAN" dataDxfId="8">
      <calculatedColumnFormula>IFERROR(INDEX(INDIRECT("B_MSK["&amp;EXPEDISI[#Headers]&amp;"]"),ROW()-1),"")</calculatedColumnFormula>
    </tableColumn>
    <tableColumn id="11" name="TANGGAL DATANG_H" dataDxfId="7">
      <calculatedColumnFormula>IFERROR(IF(EXPEDISI[[#This Row],[NAMA BARANG]]="","",INDEX(INDIRECT("B_MSK["&amp;EXPEDISI[#Headers]&amp;"]"),ROW()-1)),"")</calculatedColumnFormula>
    </tableColumn>
    <tableColumn id="12" name="JENIS" dataDxfId="6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C1:F102" totalsRowShown="0">
  <autoFilter ref="C1:F102"/>
  <tableColumns count="4">
    <tableColumn id="1" name="//" dataDxfId="5">
      <calculatedColumnFormula>A2</calculatedColumnFormula>
    </tableColumn>
    <tableColumn id="2" name="NAMA" dataDxfId="4">
      <calculatedColumnFormula>INDEX([3]!db[NB PAJAK],A2-1)</calculatedColumnFormula>
    </tableColumn>
    <tableColumn id="3" name="Column1" dataDxfId="3">
      <calculatedColumnFormula>SUMIF(B_MSK[DB_ROW],Table7[[#This Row],[//]],B_MSK[Column1])</calculatedColumnFormula>
    </tableColumn>
    <tableColumn id="4" name="Column2" dataDxfId="2">
      <calculatedColumnFormula>INDEX(B_MSK[A_2],MATCH(Table7[[#This Row],[//]],B_MSK[DB_ROW],0))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5:D68" totalsRowShown="0">
  <autoFilter ref="C5:D68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2"/>
  <sheetViews>
    <sheetView tabSelected="1" topLeftCell="A642" zoomScale="85" zoomScaleNormal="85" workbookViewId="0">
      <selection activeCell="A654" sqref="A654:A659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7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664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182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2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44895</v>
      </c>
      <c r="G3" s="7" t="str">
        <f ca="1">IF(B_MSK[[#This Row],[stt]]="ada",INDEX([3]!db[NB BM],B_MSK[DB_ROW]-1),"")</f>
        <v>Tipe-ex Kenko KE-01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36 LSN</v>
      </c>
      <c r="J3" s="1">
        <f ca="1">IF(B_MSK[[#This Row],[//]]="","",IF(INDEX([2]!NOTA[C],B_MSK[[#This Row],[//]]-2)="","",INDEX([2]!NOTA[C],B_MSK[[#This Row],[//]]-2)))</f>
        <v>10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1954800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16224840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CORRECTION FLUID KE-01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1064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54300</v>
      </c>
      <c r="AB3" s="8" t="str">
        <f ca="1">IF(OR(B_MSK[[#This Row],[HARGA_1]]=0,B_MSK[[#This Row],[HARGA_1]]=""),"","/ "&amp;B_MSK[[#This Row],[A_2]])</f>
        <v>/ LSN</v>
      </c>
      <c r="AC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" s="6" t="str">
        <f ca="1">IF(ISNUMBER(B_MSK[[#This Row],[ JUMLAH ]]),SUBSTITUTE(SUBSTITUTE(SUBSTITUTE(B_MSK[[#This Row],[QTY/ CTN]]," ","_",2),"(",""),")","")&amp;"_","")</f>
        <v>36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36 LSN</v>
      </c>
      <c r="AI3" s="6" t="str">
        <f ca="1">IF(B_MSK[[#This Row],[A_B]]="","",LEFT(B_MSK[[#This Row],[A_]],SEARCH(" ",B_MSK[[#This Row],[A_]])-1))</f>
        <v>36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44895</v>
      </c>
      <c r="AO3" s="6" t="str">
        <f ca="1">IF(B_MSK[[#This Row],[DB_ROW]]="","",INDEX([3]!db[JENIS],B_MSK[[#This Row],[DB_ROW]]-1))</f>
        <v>tipex</v>
      </c>
      <c r="AP3" s="6">
        <f ca="1">IF(B_MSK[[#This Row],[A_1]]="","",B_MSK[[#This Row],[A_1]])*1</f>
        <v>36</v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Clip trigonal Kenko no.3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50 PAK (10 BOX)</v>
      </c>
      <c r="J4" s="1">
        <f ca="1">IF(B_MSK[[#This Row],[//]]="","",IF(INDEX([2]!NOTA[C],B_MSK[[#This Row],[//]]-2)="","",INDEX([2]!NOTA[C],B_MSK[[#This Row],[//]]-2)))</f>
        <v>1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800000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664000</v>
      </c>
      <c r="R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3459160.0000000005</v>
      </c>
      <c r="S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13429680</v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TRIGONAL CLIP NO.3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1269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16000</v>
      </c>
      <c r="AB4" s="8" t="str">
        <f ca="1">IF(OR(B_MSK[[#This Row],[HARGA_1]]=0,B_MSK[[#This Row],[HARGA_1]]=""),"","/ "&amp;B_MSK[[#This Row],[A_2]])</f>
        <v xml:space="preserve">/ PAK </v>
      </c>
      <c r="AC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" s="6" t="str">
        <f ca="1">IF(ISNUMBER(B_MSK[[#This Row],[ JUMLAH ]]),SUBSTITUTE(SUBSTITUTE(SUBSTITUTE(B_MSK[[#This Row],[QTY/ CTN]]," ","_",2),"(",""),")","")&amp;"_","")</f>
        <v>50 PAK_10 BOX_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14</v>
      </c>
      <c r="AH4" s="6" t="str">
        <f ca="1">IF(B_MSK[[#This Row],[A_B]]="","",LEFT(B_MSK[[#This Row],[QTY/ CTN]],B_MSK[[#This Row],[A_B_1]]))</f>
        <v xml:space="preserve">50 PAK </v>
      </c>
      <c r="AI4" s="6" t="str">
        <f ca="1">IF(B_MSK[[#This Row],[A_B]]="","",LEFT(B_MSK[[#This Row],[A_]],SEARCH(" ",B_MSK[[#This Row],[A_]])-1))</f>
        <v>50</v>
      </c>
      <c r="AJ4" s="6" t="str">
        <f ca="1">IF(B_MSK[[#This Row],[A_B]]="","",RIGHT(B_MSK[[#This Row],[A_]],LEN(B_MSK[[#This Row],[A_]])-SEARCH(" ",B_MSK[[#This Row],[A_]])))</f>
        <v xml:space="preserve">PAK 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" s="6" t="str">
        <f ca="1">IF(B_MSK[[#This Row],[B_]]="","",LEFT(B_MSK[[#This Row],[B_]],SEARCH(" ",B_MSK[[#This Row],[B_]])))</f>
        <v xml:space="preserve">10 </v>
      </c>
      <c r="AM4" s="6" t="str">
        <f ca="1">IF(B_MSK[[#This Row],[B_]]="","",RIGHT(B_MSK[[#This Row],[B_]],LEN(B_MSK[[#This Row],[B_]])-SEARCH(" ",B_MSK[[#This Row],[B_]])))</f>
        <v>BOX</v>
      </c>
      <c r="AN4" s="2">
        <f ca="1">IF(ISNUMBER(B_MSK[[#This Row],[TANGGAL DATANG]]),B_MSK[[#This Row],[TANGGAL DATANG]],AN3)</f>
        <v>44895</v>
      </c>
      <c r="AO4" s="6" t="str">
        <f ca="1">IF(B_MSK[[#This Row],[DB_ROW]]="","",INDEX([3]!db[JENIS],B_MSK[[#This Row],[DB_ROW]]-1))</f>
        <v>clip</v>
      </c>
      <c r="AP4" s="6">
        <f ca="1">IF(B_MSK[[#This Row],[A_1]]="","",B_MSK[[#This Row],[A_1]])*1</f>
        <v>50</v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/>
      </c>
      <c r="D5" s="1" t="str">
        <f>IF(B_MSK[[#This Row],[N_ID]]="","",COUNTIF([2]!NOTA[ID_H],B_MSK[[#This Row],[ID NOTA]]))</f>
        <v/>
      </c>
      <c r="E5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/>
      </c>
      <c r="H5" s="7" t="str">
        <f ca="1">IF(B_MSK[[#This Row],[//]]="","",INDEX([2]!NOTA[SUPPLIER_H],B_MSK[[#This Row],[//]]-2))</f>
        <v/>
      </c>
      <c r="I5" s="11" t="str">
        <f ca="1">IF(B_MSK[[#This Row],[//]]="","",IF(B_MSK[[#This Row],[C]]="",B_MSK[[#This Row],[JMLH BRG]]&amp;" "&amp;B_MSK[[#This Row],[SAT]],INDEX([3]!db[QTY/ CTN],B_MSK[[#This Row],[DB_ROW]]-1)))</f>
        <v/>
      </c>
      <c r="J5" s="1" t="str">
        <f ca="1">IF(B_MSK[[#This Row],[//]]="","",IF(INDEX([2]!NOTA[C],B_MSK[[#This Row],[//]]-2)="","",INDEX([2]!NOTA[C],B_MSK[[#This Row],[//]]-2)))</f>
        <v/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 t="str">
        <f ca="1">IF(B_MSK[[#This Row],[//]]="","",INDEX([2]!NOTA[HARGA SATUAN],B_MSK[[#This Row],[//]]-2))</f>
        <v/>
      </c>
      <c r="N5" s="14" t="str">
        <f ca="1">IF(B_MSK[[#This Row],[//]]="","",IF(INDEX([2]!NOTA[HARGA/ CTN_H],B_MSK[[#This Row],[//]]-2)&lt;1,"",INDEX([2]!NOTA[HARGA/ CTN_H],B_MSK[[#This Row],[//]]-2)))</f>
        <v/>
      </c>
      <c r="O5" s="3" t="str">
        <f ca="1">IF(B_MSK[[#This Row],[//]]="","",IF(INDEX([2]!NOTA[DISC 1],B_MSK[[#This Row],[//]]-2)=0,"",INDEX([2]!NOTA[DISC 1],B_MSK[[#This Row],[//]]-2)))</f>
        <v/>
      </c>
      <c r="P5" s="3" t="str">
        <f ca="1">IF(B_MSK[[#This Row],[//]]="","",IF(INDEX([2]!NOTA[DISC 2],B_MSK[[#This Row],[//]]-2)=0,"",INDEX([2]!NOTA[DISC 2],B_MSK[[#This Row],[//]]-2)))</f>
        <v/>
      </c>
      <c r="Q5" s="13" t="str">
        <f ca="1">IF(B_MSK[[#This Row],[//]]="","",INDEX([2]!NOTA[TOTAL],B_MSK[[#This Row],[//]]-2))</f>
        <v/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/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" s="1" t="str">
        <f ca="1">IF(B_MSK[[#This Row],[N.B.nota]]="","",IF(MATCH(B_MSK[[#This Row],[concat]],[3]!db[NB NOTA_C],0)&gt;0,"ada",0))</f>
        <v/>
      </c>
      <c r="X5" s="1" t="str">
        <f ca="1">IF(B_MSK[[#This Row],[N.B.nota]]="","",ADDRESS(ROW(B_MSK[QB]),COLUMN(B_MSK[QB]))&amp;":"&amp;ADDRESS(ROW(),COLUMN(B_MSK[QB])))</f>
        <v/>
      </c>
      <c r="Y5" s="1" t="str">
        <f ca="1">IF(B_MSK[[#This Row],[concat]]="","",MATCH(B_MSK[[#This Row],[concat]],[3]!db[NB NOTA_C],0)+1)</f>
        <v/>
      </c>
      <c r="Z5" s="1" t="str">
        <f ca="1">IF(B_MSK[[#This Row],[//]]="","",HYPERLINK("[..\\DB.xlsx]DB!e"&amp;B_MSK[[#This Row],[DB_ROW]],"&gt;"))</f>
        <v/>
      </c>
      <c r="AA5" s="12" t="str">
        <f ca="1">IF(ISNUMBER(B_MSK[[#This Row],[HARGA CTN]]),IF(B_MSK[[#This Row],[A_2]]=B_MSK[[#This Row],[SAT]],B_MSK[[#This Row],[ HARGA SATUAN ]],B_MSK[[#This Row],[HARGA CTN]]/B_MSK[[#This Row],[A_1]]),"")</f>
        <v/>
      </c>
      <c r="AB5" s="8" t="str">
        <f ca="1">IF(OR(B_MSK[[#This Row],[HARGA_1]]=0,B_MSK[[#This Row],[HARGA_1]]=""),"","/ "&amp;B_MSK[[#This Row],[A_2]])</f>
        <v/>
      </c>
      <c r="AC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" s="6" t="str">
        <f ca="1">IF(ISNUMBER(B_MSK[[#This Row],[ JUMLAH ]]),SUBSTITUTE(SUBSTITUTE(SUBSTITUTE(B_MSK[[#This Row],[QTY/ CTN]]," ","_",2),"(",""),")","")&amp;"_","")</f>
        <v/>
      </c>
      <c r="AF5" s="6" t="str">
        <f ca="1">IF(B_MSK[[#This Row],[A_B]]="","",SEARCH("_",B_MSK[[#This Row],[A_B]]))</f>
        <v/>
      </c>
      <c r="AG5" s="6" t="str">
        <f ca="1">IF(B_MSK[[#This Row],[A_B]]="","",LEN(B_MSK[[#This Row],[A_B]]))</f>
        <v/>
      </c>
      <c r="AH5" s="6" t="str">
        <f ca="1">IF(B_MSK[[#This Row],[A_B]]="","",LEFT(B_MSK[[#This Row],[QTY/ CTN]],B_MSK[[#This Row],[A_B_1]]))</f>
        <v/>
      </c>
      <c r="AI5" s="6" t="str">
        <f ca="1">IF(B_MSK[[#This Row],[A_B]]="","",LEFT(B_MSK[[#This Row],[A_]],SEARCH(" ",B_MSK[[#This Row],[A_]])-1))</f>
        <v/>
      </c>
      <c r="AJ5" s="6" t="str">
        <f ca="1">IF(B_MSK[[#This Row],[A_B]]="","",RIGHT(B_MSK[[#This Row],[A_]],LEN(B_MSK[[#This Row],[A_]])-SEARCH(" ",B_MSK[[#This Row],[A_]])))</f>
        <v/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44895</v>
      </c>
      <c r="AO5" s="6" t="str">
        <f ca="1">IF(B_MSK[[#This Row],[DB_ROW]]="","",INDEX([3]!db[JENIS],B_MSK[[#This Row],[DB_ROW]]-1))</f>
        <v/>
      </c>
      <c r="AP5" s="6" t="e">
        <f ca="1">IF(B_MSK[[#This Row],[A_1]]="","",B_MSK[[#This Row],[A_1]])*1</f>
        <v>#VALUE!</v>
      </c>
    </row>
    <row r="6" spans="1:42" x14ac:dyDescent="0.25">
      <c r="A6" t="s">
        <v>127</v>
      </c>
      <c r="B6" s="1">
        <f ca="1">IF(B_MSK[[#This Row],[N_ID]]="","",INDEX([2]!NOTA[ID],MATCH(B_MSK[[#This Row],[N_ID]],[2]!NOTA[ID_P],0)))</f>
        <v>2</v>
      </c>
      <c r="C6" s="1" t="str">
        <f ca="1">IF(B_MSK[[#This Row],[//]]="","",HYPERLINK("[NOTA_.xlsx]NOTA!C"&amp;B_MSK[[#This Row],[//]],"&gt;"))</f>
        <v>&gt;</v>
      </c>
      <c r="D6" s="1">
        <f ca="1">IF(B_MSK[[#This Row],[N_ID]]="","",COUNTIF([2]!NOTA[ID_H],B_MSK[[#This Row],[ID NOTA]]))</f>
        <v>1</v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 ca="1"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O pastel Titi 12W TI-P-12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12 LSN</v>
      </c>
      <c r="J6" s="1">
        <f ca="1">IF(B_MSK[[#This Row],[//]]="","",IF(INDEX([2]!NOTA[C],B_MSK[[#This Row],[//]]-2)="","",INDEX([2]!NOTA[C],B_MSK[[#This Row],[//]]-2)))</f>
        <v>3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2088000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5199120</v>
      </c>
      <c r="R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1064880</v>
      </c>
      <c r="S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4134240</v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12 COLOR OIL PASTEL TI-P-12S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1970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174000</v>
      </c>
      <c r="AB6" s="8" t="str">
        <f ca="1">IF(OR(B_MSK[[#This Row],[HARGA_1]]=0,B_MSK[[#This Row],[HARGA_1]]=""),"","/ "&amp;B_MSK[[#This Row],[A_2]])</f>
        <v>/ LSN</v>
      </c>
      <c r="AC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14500</v>
      </c>
      <c r="AD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" s="6" t="str">
        <f ca="1">IF(ISNUMBER(B_MSK[[#This Row],[ JUMLAH ]]),SUBSTITUTE(SUBSTITUTE(SUBSTITUTE(B_MSK[[#This Row],[QTY/ CTN]]," ","_",2),"(",""),")","")&amp;"_","")</f>
        <v>12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12 LSN</v>
      </c>
      <c r="AI6" s="6" t="str">
        <f ca="1">IF(B_MSK[[#This Row],[A_B]]="","",LEFT(B_MSK[[#This Row],[A_]],SEARCH(" ",B_MSK[[#This Row],[A_]])-1))</f>
        <v>12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44895</v>
      </c>
      <c r="AO6" s="6" t="str">
        <f ca="1">IF(B_MSK[[#This Row],[DB_ROW]]="","",INDEX([3]!db[JENIS],B_MSK[[#This Row],[DB_ROW]]-1))</f>
        <v>cr/op</v>
      </c>
      <c r="AP6" s="6">
        <f ca="1">IF(B_MSK[[#This Row],[A_1]]="","",B_MSK[[#This Row],[A_1]])*1</f>
        <v>12</v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/>
      </c>
      <c r="D7" s="1" t="str">
        <f>IF(B_MSK[[#This Row],[N_ID]]="","",COUNTIF([2]!NOTA[ID_H],B_MSK[[#This Row],[ID NOTA]]))</f>
        <v/>
      </c>
      <c r="E7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/>
      </c>
      <c r="H7" s="7" t="str">
        <f ca="1">IF(B_MSK[[#This Row],[//]]="","",INDEX([2]!NOTA[SUPPLIER_H],B_MSK[[#This Row],[//]]-2))</f>
        <v/>
      </c>
      <c r="I7" s="11" t="str">
        <f ca="1">IF(B_MSK[[#This Row],[//]]="","",IF(B_MSK[[#This Row],[C]]="",B_MSK[[#This Row],[JMLH BRG]]&amp;" "&amp;B_MSK[[#This Row],[SAT]],INDEX([3]!db[QTY/ CTN],B_MSK[[#This Row],[DB_ROW]]-1)))</f>
        <v/>
      </c>
      <c r="J7" s="1" t="str">
        <f ca="1">IF(B_MSK[[#This Row],[//]]="","",IF(INDEX([2]!NOTA[C],B_MSK[[#This Row],[//]]-2)="","",INDEX([2]!NOTA[C],B_MSK[[#This Row],[//]]-2)))</f>
        <v/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 t="str">
        <f ca="1">IF(B_MSK[[#This Row],[//]]="","",INDEX([2]!NOTA[HARGA SATUAN],B_MSK[[#This Row],[//]]-2))</f>
        <v/>
      </c>
      <c r="N7" s="14" t="str">
        <f ca="1">IF(B_MSK[[#This Row],[//]]="","",IF(INDEX([2]!NOTA[HARGA/ CTN_H],B_MSK[[#This Row],[//]]-2)&lt;1,"",INDEX([2]!NOTA[HARGA/ CTN_H],B_MSK[[#This Row],[//]]-2)))</f>
        <v/>
      </c>
      <c r="O7" s="3" t="str">
        <f ca="1">IF(B_MSK[[#This Row],[//]]="","",IF(INDEX([2]!NOTA[DISC 1],B_MSK[[#This Row],[//]]-2)=0,"",INDEX([2]!NOTA[DISC 1],B_MSK[[#This Row],[//]]-2)))</f>
        <v/>
      </c>
      <c r="P7" s="3" t="str">
        <f ca="1">IF(B_MSK[[#This Row],[//]]="","",IF(INDEX([2]!NOTA[DISC 2],B_MSK[[#This Row],[//]]-2)=0,"",INDEX([2]!NOTA[DISC 2],B_MSK[[#This Row],[//]]-2)))</f>
        <v/>
      </c>
      <c r="Q7" s="13" t="str">
        <f ca="1">IF(B_MSK[[#This Row],[//]]="","",INDEX([2]!NOTA[TOTAL],B_MSK[[#This Row],[//]]-2))</f>
        <v/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/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" s="1" t="str">
        <f ca="1">IF(B_MSK[[#This Row],[N.B.nota]]="","",IF(MATCH(B_MSK[[#This Row],[concat]],[3]!db[NB NOTA_C],0)&gt;0,"ada",0))</f>
        <v/>
      </c>
      <c r="X7" s="1" t="str">
        <f ca="1">IF(B_MSK[[#This Row],[N.B.nota]]="","",ADDRESS(ROW(B_MSK[QB]),COLUMN(B_MSK[QB]))&amp;":"&amp;ADDRESS(ROW(),COLUMN(B_MSK[QB])))</f>
        <v/>
      </c>
      <c r="Y7" s="1" t="str">
        <f ca="1">IF(B_MSK[[#This Row],[concat]]="","",MATCH(B_MSK[[#This Row],[concat]],[3]!db[NB NOTA_C],0)+1)</f>
        <v/>
      </c>
      <c r="Z7" s="1" t="str">
        <f ca="1">IF(B_MSK[[#This Row],[//]]="","",HYPERLINK("[..\\DB.xlsx]DB!e"&amp;B_MSK[[#This Row],[DB_ROW]],"&gt;"))</f>
        <v/>
      </c>
      <c r="AA7" s="12" t="str">
        <f ca="1">IF(ISNUMBER(B_MSK[[#This Row],[HARGA CTN]]),IF(B_MSK[[#This Row],[A_2]]=B_MSK[[#This Row],[SAT]],B_MSK[[#This Row],[ HARGA SATUAN ]],B_MSK[[#This Row],[HARGA CTN]]/B_MSK[[#This Row],[A_1]]),"")</f>
        <v/>
      </c>
      <c r="AB7" s="8" t="str">
        <f ca="1">IF(OR(B_MSK[[#This Row],[HARGA_1]]=0,B_MSK[[#This Row],[HARGA_1]]=""),"","/ "&amp;B_MSK[[#This Row],[A_2]])</f>
        <v/>
      </c>
      <c r="AC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" s="6" t="str">
        <f ca="1">IF(ISNUMBER(B_MSK[[#This Row],[ JUMLAH ]]),SUBSTITUTE(SUBSTITUTE(SUBSTITUTE(B_MSK[[#This Row],[QTY/ CTN]]," ","_",2),"(",""),")","")&amp;"_","")</f>
        <v/>
      </c>
      <c r="AF7" s="6" t="str">
        <f ca="1">IF(B_MSK[[#This Row],[A_B]]="","",SEARCH("_",B_MSK[[#This Row],[A_B]]))</f>
        <v/>
      </c>
      <c r="AG7" s="6" t="str">
        <f ca="1">IF(B_MSK[[#This Row],[A_B]]="","",LEN(B_MSK[[#This Row],[A_B]]))</f>
        <v/>
      </c>
      <c r="AH7" s="6" t="str">
        <f ca="1">IF(B_MSK[[#This Row],[A_B]]="","",LEFT(B_MSK[[#This Row],[QTY/ CTN]],B_MSK[[#This Row],[A_B_1]]))</f>
        <v/>
      </c>
      <c r="AI7" s="6" t="str">
        <f ca="1">IF(B_MSK[[#This Row],[A_B]]="","",LEFT(B_MSK[[#This Row],[A_]],SEARCH(" ",B_MSK[[#This Row],[A_]])-1))</f>
        <v/>
      </c>
      <c r="AJ7" s="6" t="str">
        <f ca="1">IF(B_MSK[[#This Row],[A_B]]="","",RIGHT(B_MSK[[#This Row],[A_]],LEN(B_MSK[[#This Row],[A_]])-SEARCH(" ",B_MSK[[#This Row],[A_]])))</f>
        <v/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44895</v>
      </c>
      <c r="AO7" s="6" t="str">
        <f ca="1">IF(B_MSK[[#This Row],[DB_ROW]]="","",INDEX([3]!db[JENIS],B_MSK[[#This Row],[DB_ROW]]-1))</f>
        <v/>
      </c>
      <c r="AP7" s="6" t="e">
        <f ca="1">IF(B_MSK[[#This Row],[A_1]]="","",B_MSK[[#This Row],[A_1]])*1</f>
        <v>#VALUE!</v>
      </c>
    </row>
    <row r="8" spans="1:42" x14ac:dyDescent="0.25">
      <c r="A8" t="s">
        <v>128</v>
      </c>
      <c r="B8" s="1">
        <f ca="1">IF(B_MSK[[#This Row],[N_ID]]="","",INDEX([2]!NOTA[ID],MATCH(B_MSK[[#This Row],[N_ID]],[2]!NOTA[ID_P],0)))</f>
        <v>3</v>
      </c>
      <c r="C8" s="1" t="str">
        <f ca="1">IF(B_MSK[[#This Row],[//]]="","",HYPERLINK("[NOTA_.xlsx]NOTA!C"&amp;B_MSK[[#This Row],[//]],"&gt;"))</f>
        <v>&gt;</v>
      </c>
      <c r="D8" s="1">
        <f ca="1">IF(B_MSK[[#This Row],[N_ID]]="","",COUNTIF([2]!NOTA[ID_H],B_MSK[[#This Row],[ID NOTA]]))</f>
        <v>3</v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 ca="1"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>Tipe-ex Kenko KE-01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Row],[SAT]],INDEX([3]!db[QTY/ CTN],B_MSK[[#This Row],[DB_ROW]]-1)))</f>
        <v>36 LSN</v>
      </c>
      <c r="J8" s="1">
        <f ca="1">IF(B_MSK[[#This Row],[//]]="","",IF(INDEX([2]!NOTA[C],B_MSK[[#This Row],[//]]-2)="","",INDEX([2]!NOTA[C],B_MSK[[#This Row],[//]]-2)))</f>
        <v>5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1954800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8112420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KENKO CORRECTION FLUID KE-01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" s="1" t="str">
        <f ca="1">IF(B_MSK[[#This Row],[N.B.nota]]="","",IF(MATCH(B_MSK[[#This Row],[concat]],[3]!db[NB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Row],[concat]],[3]!db[NB NOTA_C],0)+1)</f>
        <v>1064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54300</v>
      </c>
      <c r="AB8" s="8" t="str">
        <f ca="1">IF(OR(B_MSK[[#This Row],[HARGA_1]]=0,B_MSK[[#This Row],[HARGA_1]]=""),"","/ "&amp;B_MSK[[#This Row],[A_2]])</f>
        <v>/ LSN</v>
      </c>
      <c r="AC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8" s="6" t="str">
        <f ca="1">IF(ISNUMBER(B_MSK[[#This Row],[ JUMLAH ]]),SUBSTITUTE(SUBSTITUTE(SUBSTITUTE(B_MSK[[#This Row],[QTY/ CTN]]," ","_",2),"(",""),")","")&amp;"_","")</f>
        <v>36 LSN_</v>
      </c>
      <c r="AF8" s="6">
        <f ca="1">IF(B_MSK[[#This Row],[A_B]]="","",SEARCH("_",B_MSK[[#This Row],[A_B]]))</f>
        <v>7</v>
      </c>
      <c r="AG8" s="6">
        <f ca="1">IF(B_MSK[[#This Row],[A_B]]="","",LEN(B_MSK[[#This Row],[A_B]]))</f>
        <v>7</v>
      </c>
      <c r="AH8" s="6" t="str">
        <f ca="1">IF(B_MSK[[#This Row],[A_B]]="","",LEFT(B_MSK[[#This Row],[QTY/ CTN]],B_MSK[[#This Row],[A_B_1]]))</f>
        <v>36 LSN</v>
      </c>
      <c r="AI8" s="6" t="str">
        <f ca="1">IF(B_MSK[[#This Row],[A_B]]="","",LEFT(B_MSK[[#This Row],[A_]],SEARCH(" ",B_MSK[[#This Row],[A_]])-1))</f>
        <v>36</v>
      </c>
      <c r="AJ8" s="6" t="str">
        <f ca="1">IF(B_MSK[[#This Row],[A_B]]="","",RIGHT(B_MSK[[#This Row],[A_]],LEN(B_MSK[[#This Row],[A_]])-SEARCH(" ",B_MSK[[#This Row],[A_]])))</f>
        <v>LSN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44895</v>
      </c>
      <c r="AO8" s="6" t="str">
        <f ca="1">IF(B_MSK[[#This Row],[DB_ROW]]="","",INDEX([3]!db[JENIS],B_MSK[[#This Row],[DB_ROW]]-1))</f>
        <v>tipex</v>
      </c>
      <c r="AP8" s="6">
        <f ca="1">IF(B_MSK[[#This Row],[A_1]]="","",B_MSK[[#This Row],[A_1]])*1</f>
        <v>36</v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Gel pen Kenko Hitech 0.28mm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12 GRS</v>
      </c>
      <c r="J9" s="1">
        <f ca="1">IF(B_MSK[[#This Row],[//]]="","",IF(INDEX([2]!NOTA[C],B_MSK[[#This Row],[//]]-2)="","",INDEX([2]!NOTA[C],B_MSK[[#This Row],[//]]-2)))</f>
        <v>5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5616000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23306400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HI-TECH-H 0.28MM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1112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468000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Row],[A_]])-1))</f>
        <v>12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44895</v>
      </c>
      <c r="AO9" s="6" t="str">
        <f ca="1">IF(B_MSK[[#This Row],[DB_ROW]]="","",INDEX([3]!db[JENIS],B_MSK[[#This Row],[DB_ROW]]-1))</f>
        <v>pen</v>
      </c>
      <c r="AP9" s="6">
        <f ca="1">IF(B_MSK[[#This Row],[A_1]]="","",B_MSK[[#This Row],[A_1]])*1</f>
        <v>12</v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Cutter Kenko A-300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30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1710000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2838600</v>
      </c>
      <c r="R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7016580</v>
      </c>
      <c r="S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27240840</v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CUTTER A-300 (9MM BLADE)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1091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57000</v>
      </c>
      <c r="AB10" s="8" t="str">
        <f ca="1">IF(OR(B_MSK[[#This Row],[HARGA_1]]=0,B_MSK[[#This Row],[HARGA_1]]=""),"","/ "&amp;B_MSK[[#This Row],[A_2]])</f>
        <v>/ LSN</v>
      </c>
      <c r="AC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" s="6" t="str">
        <f ca="1">IF(ISNUMBER(B_MSK[[#This Row],[ JUMLAH ]]),SUBSTITUTE(SUBSTITUTE(SUBSTITUTE(B_MSK[[#This Row],[QTY/ CTN]]," ","_",2),"(",""),")","")&amp;"_","")</f>
        <v>30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30 LSN</v>
      </c>
      <c r="AI10" s="6" t="str">
        <f ca="1">IF(B_MSK[[#This Row],[A_B]]="","",LEFT(B_MSK[[#This Row],[A_]],SEARCH(" ",B_MSK[[#This Row],[A_]])-1))</f>
        <v>30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44895</v>
      </c>
      <c r="AO10" s="6" t="str">
        <f ca="1">IF(B_MSK[[#This Row],[DB_ROW]]="","",INDEX([3]!db[JENIS],B_MSK[[#This Row],[DB_ROW]]-1))</f>
        <v>cutter</v>
      </c>
      <c r="AP10" s="6">
        <f ca="1">IF(B_MSK[[#This Row],[A_1]]="","",B_MSK[[#This Row],[A_1]])*1</f>
        <v>30</v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/>
      </c>
      <c r="D11" s="6" t="str">
        <f>IF(B_MSK[[#This Row],[N_ID]]="","",COUNTIF([2]!NOTA[ID_H],B_MSK[[#This Row],[ID NOTA]]))</f>
        <v/>
      </c>
      <c r="E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/>
      </c>
      <c r="H11" s="8" t="str">
        <f ca="1">IF(B_MSK[[#This Row],[//]]="","",INDEX([2]!NOTA[SUPPLIER_H],B_MSK[[#This Row],[//]]-2))</f>
        <v/>
      </c>
      <c r="I11" s="28" t="str">
        <f ca="1">IF(B_MSK[[#This Row],[//]]="","",IF(B_MSK[[#This Row],[C]]="",B_MSK[[#This Row],[JMLH BRG]]&amp;" "&amp;B_MSK[[#This Row],[SAT]],INDEX([3]!db[QTY/ CTN],B_MSK[[#This Row],[DB_ROW]]-1)))</f>
        <v/>
      </c>
      <c r="J11" s="6" t="str">
        <f ca="1">IF(B_MSK[[#This Row],[//]]="","",IF(INDEX([2]!NOTA[C],B_MSK[[#This Row],[//]]-2)="","",INDEX([2]!NOTA[C],B_MSK[[#This Row],[//]]-2)))</f>
        <v/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 t="str">
        <f ca="1">IF(B_MSK[[#This Row],[//]]="","",INDEX([2]!NOTA[HARGA SATUAN],B_MSK[[#This Row],[//]]-2))</f>
        <v/>
      </c>
      <c r="N11" s="14" t="str">
        <f ca="1">IF(B_MSK[[#This Row],[//]]="","",IF(INDEX([2]!NOTA[HARGA/ CTN_H],B_MSK[[#This Row],[//]]-2)&lt;1,"",INDEX([2]!NOTA[HARGA/ CTN_H],B_MSK[[#This Row],[//]]-2)))</f>
        <v/>
      </c>
      <c r="O11" s="3" t="str">
        <f ca="1">IF(B_MSK[[#This Row],[//]]="","",IF(INDEX([2]!NOTA[DISC 1],B_MSK[[#This Row],[//]]-2)=0,"",INDEX([2]!NOTA[DISC 1],B_MSK[[#This Row],[//]]-2)))</f>
        <v/>
      </c>
      <c r="P11" s="3" t="str">
        <f ca="1">IF(B_MSK[[#This Row],[//]]="","",IF(INDEX([2]!NOTA[DISC 2],B_MSK[[#This Row],[//]]-2)=0,"",INDEX([2]!NOTA[DISC 2],B_MSK[[#This Row],[//]]-2)))</f>
        <v/>
      </c>
      <c r="Q11" s="13" t="str">
        <f ca="1">IF(B_MSK[[#This Row],[//]]="","",INDEX([2]!NOTA[TOTAL],B_MSK[[#This Row],[//]]-2))</f>
        <v/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/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" s="6" t="str">
        <f ca="1">IF(B_MSK[[#This Row],[N.B.nota]]="","",IF(MATCH(B_MSK[[#This Row],[concat]],[3]!db[NB NOTA_C],0)&gt;0,"ada",0))</f>
        <v/>
      </c>
      <c r="X11" s="6" t="str">
        <f ca="1">IF(B_MSK[[#This Row],[N.B.nota]]="","",ADDRESS(ROW(B_MSK[QB]),COLUMN(B_MSK[QB]))&amp;":"&amp;ADDRESS(ROW(),COLUMN(B_MSK[QB])))</f>
        <v/>
      </c>
      <c r="Y11" s="6" t="str">
        <f ca="1">IF(B_MSK[[#This Row],[concat]]="","",MATCH(B_MSK[[#This Row],[concat]],[3]!db[NB NOTA_C],0)+1)</f>
        <v/>
      </c>
      <c r="Z11" s="6" t="str">
        <f ca="1">IF(B_MSK[[#This Row],[//]]="","",HYPERLINK("[..\\DB.xlsx]DB!e"&amp;B_MSK[[#This Row],[DB_ROW]],"&gt;"))</f>
        <v/>
      </c>
      <c r="AA11" s="12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Row],[A_]])-1))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44895</v>
      </c>
      <c r="AO11" s="6" t="str">
        <f ca="1">IF(B_MSK[[#This Row],[DB_ROW]]="","",INDEX([3]!db[JENIS],B_MSK[[#This Row],[DB_ROW]]-1))</f>
        <v/>
      </c>
      <c r="AP11" s="6" t="e">
        <f ca="1">IF(B_MSK[[#This Row],[A_1]]="","",B_MSK[[#This Row],[A_1]])*1</f>
        <v>#VALUE!</v>
      </c>
    </row>
    <row r="12" spans="1:42" x14ac:dyDescent="0.25">
      <c r="A12" s="7" t="s">
        <v>129</v>
      </c>
      <c r="B12" s="6">
        <f ca="1">IF(B_MSK[[#This Row],[N_ID]]="","",INDEX([2]!NOTA[ID],MATCH(B_MSK[[#This Row],[N_ID]],[2]!NOTA[ID_P],0)))</f>
        <v>4</v>
      </c>
      <c r="C12" s="6" t="str">
        <f ca="1">IF(B_MSK[[#This Row],[//]]="","",HYPERLINK("[NOTA_.xlsx]NOTA!C"&amp;B_MSK[[#This Row],[//]],"&gt;"))</f>
        <v>&gt;</v>
      </c>
      <c r="D12" s="6">
        <f ca="1">IF(B_MSK[[#This Row],[N_ID]]="","",COUNTIF([2]!NOTA[ID_H],B_MSK[[#This Row],[ID NOTA]]))</f>
        <v>1</v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>
        <f ca="1">IF(B_MSK[[#This Row],[ID NOTA]]="","",IF(INDEX([2]!NOTA[TANGGAL],MATCH(B_MSK[[#This Row],[ID NOTA]],[2]!NOTA[ID],0))=0,"",INDEX([2]!NOTA[TANGGAL],MATCH(B_MSK[[#This Row],[ID NOTA]],[2]!NOTA[ID],0))))</f>
        <v>44896</v>
      </c>
      <c r="G12" s="8" t="str">
        <f ca="1">IF(B_MSK[[#This Row],[stt]]="ada",INDEX([3]!db[NB BM],B_MSK[DB_ROW]-1),"")</f>
        <v>Doc Rest Brilliant</v>
      </c>
      <c r="H12" s="8" t="str">
        <f ca="1">IF(B_MSK[[#This Row],[//]]="","",INDEX([2]!NOTA[SUPPLIER_H],B_MSK[[#This Row],[//]]-2))</f>
        <v>COMBI</v>
      </c>
      <c r="I12" s="28" t="str">
        <f ca="1">IF(B_MSK[[#This Row],[//]]="","",IF(B_MSK[[#This Row],[C]]="",B_MSK[[#This Row],[JMLH BRG]]&amp;" "&amp;B_MSK[[#This Row],[SAT]],INDEX([3]!db[QTY/ CTN],B_MSK[[#This Row],[DB_ROW]]-1)))</f>
        <v>8 LSN</v>
      </c>
      <c r="J12" s="6">
        <f ca="1">IF(B_MSK[[#This Row],[//]]="","",IF(INDEX([2]!NOTA[C],B_MSK[[#This Row],[//]]-2)="","",INDEX([2]!NOTA[C],B_MSK[[#This Row],[//]]-2)))</f>
        <v>1</v>
      </c>
      <c r="K12" s="6">
        <f ca="1">IF(B_MSK[[#This Row],[//]]="","",IF(INDEX([2]!NOTA[QTY],B_MSK[[#This Row],[//]]-2)=0,"",INDEX([2]!NOTA[QTY],B_MSK[[#This Row],[//]]-2)))</f>
        <v>8</v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" s="14">
        <f ca="1">IF(B_MSK[[#This Row],[//]]="","",INDEX([2]!NOTA[HARGA SATUAN],B_MSK[[#This Row],[//]]-2))</f>
        <v>213000</v>
      </c>
      <c r="N12" s="14">
        <f ca="1">IF(B_MSK[[#This Row],[//]]="","",IF(INDEX([2]!NOTA[HARGA/ CTN_H],B_MSK[[#This Row],[//]]-2)&lt;1,"",INDEX([2]!NOTA[HARGA/ CTN_H],B_MSK[[#This Row],[//]]-2)))</f>
        <v>1704000</v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1704000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1704000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DOC RIT BRILLIANT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584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213000</v>
      </c>
      <c r="AB12" s="8" t="str">
        <f ca="1">IF(OR(B_MSK[[#This Row],[HARGA_1]]=0,B_MSK[[#This Row],[HARGA_1]]=""),"","/ "&amp;B_MSK[[#This Row],[A_2]])</f>
        <v>/ LSN</v>
      </c>
      <c r="AC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17750</v>
      </c>
      <c r="AD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" s="6" t="str">
        <f ca="1">IF(ISNUMBER(B_MSK[[#This Row],[ JUMLAH ]]),SUBSTITUTE(SUBSTITUTE(SUBSTITUTE(B_MSK[[#This Row],[QTY/ CTN]]," ","_",2),"(",""),")","")&amp;"_","")</f>
        <v>8 LSN_</v>
      </c>
      <c r="AF12" s="6">
        <f ca="1">IF(B_MSK[[#This Row],[A_B]]="","",SEARCH("_",B_MSK[[#This Row],[A_B]]))</f>
        <v>6</v>
      </c>
      <c r="AG12" s="6">
        <f ca="1">IF(B_MSK[[#This Row],[A_B]]="","",LEN(B_MSK[[#This Row],[A_B]]))</f>
        <v>6</v>
      </c>
      <c r="AH12" s="6" t="str">
        <f ca="1">IF(B_MSK[[#This Row],[A_B]]="","",LEFT(B_MSK[[#This Row],[QTY/ CTN]],B_MSK[[#This Row],[A_B_1]]))</f>
        <v>8 LSN</v>
      </c>
      <c r="AI12" s="6" t="str">
        <f ca="1">IF(B_MSK[[#This Row],[A_B]]="","",LEFT(B_MSK[[#This Row],[A_]],SEARCH(" ",B_MSK[[#This Row],[A_]])-1))</f>
        <v>8</v>
      </c>
      <c r="AJ12" s="6" t="str">
        <f ca="1">IF(B_MSK[[#This Row],[A_B]]="","",RIGHT(B_MSK[[#This Row],[A_]],LEN(B_MSK[[#This Row],[A_]])-SEARCH(" ",B_MSK[[#This Row],[A_]])))</f>
        <v>LSN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44896</v>
      </c>
      <c r="AO12" s="6" t="str">
        <f ca="1">IF(B_MSK[[#This Row],[DB_ROW]]="","",INDEX([3]!db[JENIS],B_MSK[[#This Row],[DB_ROW]]-1))</f>
        <v>doc</v>
      </c>
      <c r="AP12" s="6">
        <f ca="1">IF(B_MSK[[#This Row],[A_1]]="","",B_MSK[[#This Row],[A_1]])*1</f>
        <v>8</v>
      </c>
    </row>
    <row r="13" spans="1:42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Row],[SAT]],INDEX([3]!db[QTY/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Row],[concat]],[3]!db[NB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Row],[concat]],[3]!db[NB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Row],[A_]])-1))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44896</v>
      </c>
      <c r="AO13" s="6" t="str">
        <f ca="1">IF(B_MSK[[#This Row],[DB_ROW]]="","",INDEX([3]!db[JENIS],B_MSK[[#This Row],[DB_ROW]]-1))</f>
        <v/>
      </c>
      <c r="AP13" s="6" t="e">
        <f ca="1">IF(B_MSK[[#This Row],[A_1]]="","",B_MSK[[#This Row],[A_1]])*1</f>
        <v>#VALUE!</v>
      </c>
    </row>
    <row r="14" spans="1:42" x14ac:dyDescent="0.25">
      <c r="A14" s="7" t="s">
        <v>130</v>
      </c>
      <c r="B14" s="6">
        <f ca="1">IF(B_MSK[[#This Row],[N_ID]]="","",INDEX([2]!NOTA[ID],MATCH(B_MSK[[#This Row],[N_ID]],[2]!NOTA[ID_P],0)))</f>
        <v>5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2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>
        <f ca="1">IF(B_MSK[[#This Row],[ID NOTA]]="","",IF(INDEX([2]!NOTA[TANGGAL],MATCH(B_MSK[[#This Row],[ID NOTA]],[2]!NOTA[ID],0))=0,"",INDEX([2]!NOTA[TANGGAL],MATCH(B_MSK[[#This Row],[ID NOTA]],[2]!NOTA[ID],0))))</f>
        <v>44897</v>
      </c>
      <c r="G14" s="8" t="str">
        <f ca="1">IF(B_MSK[[#This Row],[stt]]="ada",INDEX([3]!db[NB BM],B_MSK[DB_ROW]-1),"")</f>
        <v>Paper Bag Batik Besar Tali Putih</v>
      </c>
      <c r="H14" s="8" t="str">
        <f ca="1">IF(B_MSK[[#This Row],[//]]="","",INDEX([2]!NOTA[SUPPLIER_H],B_MSK[[#This Row],[//]]-2))</f>
        <v>ALPINDO</v>
      </c>
      <c r="I14" s="28" t="str">
        <f ca="1">IF(B_MSK[[#This Row],[//]]="","",IF(B_MSK[[#This Row],[C]]="",B_MSK[[#This Row],[JMLH BRG]]&amp;" "&amp;B_MSK[[#This Row],[SAT]],INDEX([3]!db[QTY/ CTN],B_MSK[[#This Row],[DB_ROW]]-1)))</f>
        <v>50 LSN</v>
      </c>
      <c r="J14" s="6">
        <f ca="1">IF(B_MSK[[#This Row],[//]]="","",IF(INDEX([2]!NOTA[C],B_MSK[[#This Row],[//]]-2)="","",INDEX([2]!NOTA[C],B_MSK[[#This Row],[//]]-2)))</f>
        <v>5</v>
      </c>
      <c r="K14" s="6">
        <f ca="1">IF(B_MSK[[#This Row],[//]]="","",IF(INDEX([2]!NOTA[QTY],B_MSK[[#This Row],[//]]-2)=0,"",INDEX([2]!NOTA[QTY],B_MSK[[#This Row],[//]]-2)))</f>
        <v>250</v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" s="14">
        <f ca="1">IF(B_MSK[[#This Row],[//]]="","",INDEX([2]!NOTA[HARGA SATUAN],B_MSK[[#This Row],[//]]-2))</f>
        <v>26500</v>
      </c>
      <c r="N14" s="14">
        <f ca="1">IF(B_MSK[[#This Row],[//]]="","",IF(INDEX([2]!NOTA[HARGA/ CTN_H],B_MSK[[#This Row],[//]]-2)&lt;1,"",INDEX([2]!NOTA[HARGA/ CTN_H],B_MSK[[#This Row],[//]]-2)))</f>
        <v>1325000</v>
      </c>
      <c r="O14" s="3" t="str">
        <f ca="1">IF(B_MSK[[#This Row],[//]]="","",IF(INDEX([2]!NOTA[DISC 1],B_MSK[[#This Row],[//]]-2)=0,"",INDEX([2]!NOTA[DISC 1],B_MSK[[#This Row],[//]]-2)))</f>
        <v/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6625000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P BAG BATIK B TALI PUTIH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1531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26500</v>
      </c>
      <c r="AB14" s="8" t="str">
        <f ca="1">IF(OR(B_MSK[[#This Row],[HARGA_1]]=0,B_MSK[[#This Row],[HARGA_1]]=""),"","/ "&amp;B_MSK[[#This Row],[A_2]])</f>
        <v>/ LSN</v>
      </c>
      <c r="AC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" s="6" t="str">
        <f ca="1">IF(ISNUMBER(B_MSK[[#This Row],[ JUMLAH ]]),SUBSTITUTE(SUBSTITUTE(SUBSTITUTE(B_MSK[[#This Row],[QTY/ CTN]]," ","_",2),"(",""),")","")&amp;"_","")</f>
        <v>50 LSN_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50 LSN</v>
      </c>
      <c r="AI14" s="6" t="str">
        <f ca="1">IF(B_MSK[[#This Row],[A_B]]="","",LEFT(B_MSK[[#This Row],[A_]],SEARCH(" ",B_MSK[[#This Row],[A_]])-1))</f>
        <v>50</v>
      </c>
      <c r="AJ14" s="6" t="str">
        <f ca="1">IF(B_MSK[[#This Row],[A_B]]="","",RIGHT(B_MSK[[#This Row],[A_]],LEN(B_MSK[[#This Row],[A_]])-SEARCH(" ",B_MSK[[#This Row],[A_]])))</f>
        <v>LSN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44897</v>
      </c>
      <c r="AO14" s="6" t="str">
        <f ca="1">IF(B_MSK[[#This Row],[DB_ROW]]="","",INDEX([3]!db[JENIS],B_MSK[[#This Row],[DB_ROW]]-1))</f>
        <v>ras</v>
      </c>
      <c r="AP14" s="6">
        <f ca="1">IF(B_MSK[[#This Row],[A_1]]="","",B_MSK[[#This Row],[A_1]])*1</f>
        <v>50</v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>Paper bag batik tanggung tali putih</v>
      </c>
      <c r="H15" s="8" t="str">
        <f ca="1">IF(B_MSK[[#This Row],[//]]="","",INDEX([2]!NOTA[SUPPLIER_H],B_MSK[[#This Row],[//]]-2))</f>
        <v>ALPINDO</v>
      </c>
      <c r="I15" s="28" t="str">
        <f ca="1">IF(B_MSK[[#This Row],[//]]="","",IF(B_MSK[[#This Row],[C]]="",B_MSK[[#This Row],[JMLH BRG]]&amp;" "&amp;B_MSK[[#This Row],[SAT]],INDEX([3]!db[QTY/ CTN],B_MSK[[#This Row],[DB_ROW]]-1)))</f>
        <v>50 LSN</v>
      </c>
      <c r="J15" s="6">
        <f ca="1">IF(B_MSK[[#This Row],[//]]="","",IF(INDEX([2]!NOTA[C],B_MSK[[#This Row],[//]]-2)="","",INDEX([2]!NOTA[C],B_MSK[[#This Row],[//]]-2)))</f>
        <v>5</v>
      </c>
      <c r="K15" s="6">
        <f ca="1">IF(B_MSK[[#This Row],[//]]="","",IF(INDEX([2]!NOTA[QTY],B_MSK[[#This Row],[//]]-2)=0,"",INDEX([2]!NOTA[QTY],B_MSK[[#This Row],[//]]-2)))</f>
        <v>250</v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" s="14">
        <f ca="1">IF(B_MSK[[#This Row],[//]]="","",INDEX([2]!NOTA[HARGA SATUAN],B_MSK[[#This Row],[//]]-2))</f>
        <v>22500</v>
      </c>
      <c r="N15" s="14">
        <f ca="1">IF(B_MSK[[#This Row],[//]]="","",IF(INDEX([2]!NOTA[HARGA/ CTN_H],B_MSK[[#This Row],[//]]-2)&lt;1,"",INDEX([2]!NOTA[HARGA/ CTN_H],B_MSK[[#This Row],[//]]-2)))</f>
        <v>1125000</v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5625000</v>
      </c>
      <c r="R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12250000</v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P BAG BATIK TG TALI PUTIH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1535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22500</v>
      </c>
      <c r="AB15" s="8" t="str">
        <f ca="1">IF(OR(B_MSK[[#This Row],[HARGA_1]]=0,B_MSK[[#This Row],[HARGA_1]]=""),"","/ "&amp;B_MSK[[#This Row],[A_2]])</f>
        <v>/ LSN</v>
      </c>
      <c r="AC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" s="6" t="str">
        <f ca="1">IF(ISNUMBER(B_MSK[[#This Row],[ JUMLAH ]]),SUBSTITUTE(SUBSTITUTE(SUBSTITUTE(B_MSK[[#This Row],[QTY/ CTN]]," ","_",2),"(",""),")","")&amp;"_","")</f>
        <v>50 LSN_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LSN</v>
      </c>
      <c r="AI15" s="6" t="str">
        <f ca="1">IF(B_MSK[[#This Row],[A_B]]="","",LEFT(B_MSK[[#This Row],[A_]],SEARCH(" ",B_MSK[[#This Row],[A_]])-1))</f>
        <v>50</v>
      </c>
      <c r="AJ15" s="6" t="str">
        <f ca="1">IF(B_MSK[[#This Row],[A_B]]="","",RIGHT(B_MSK[[#This Row],[A_]],LEN(B_MSK[[#This Row],[A_]])-SEARCH(" ",B_MSK[[#This Row],[A_]])))</f>
        <v>LSN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44897</v>
      </c>
      <c r="AO15" s="6" t="str">
        <f ca="1">IF(B_MSK[[#This Row],[DB_ROW]]="","",INDEX([3]!db[JENIS],B_MSK[[#This Row],[DB_ROW]]-1))</f>
        <v>tas</v>
      </c>
      <c r="AP15" s="6">
        <f ca="1">IF(B_MSK[[#This Row],[A_1]]="","",B_MSK[[#This Row],[A_1]])*1</f>
        <v>50</v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/>
      </c>
      <c r="D16" s="6" t="str">
        <f>IF(B_MSK[[#This Row],[N_ID]]="","",COUNTIF([2]!NOTA[ID_H],B_MSK[[#This Row],[ID NOTA]]))</f>
        <v/>
      </c>
      <c r="E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/>
      </c>
      <c r="H16" s="8" t="str">
        <f ca="1">IF(B_MSK[[#This Row],[//]]="","",INDEX([2]!NOTA[SUPPLIER_H],B_MSK[[#This Row],[//]]-2))</f>
        <v/>
      </c>
      <c r="I16" s="28" t="str">
        <f ca="1">IF(B_MSK[[#This Row],[//]]="","",IF(B_MSK[[#This Row],[C]]="",B_MSK[[#This Row],[JMLH BRG]]&amp;" "&amp;B_MSK[[#This Row],[SAT]],INDEX([3]!db[QTY/ CTN],B_MSK[[#This Row],[DB_ROW]]-1)))</f>
        <v/>
      </c>
      <c r="J16" s="6" t="str">
        <f ca="1">IF(B_MSK[[#This Row],[//]]="","",IF(INDEX([2]!NOTA[C],B_MSK[[#This Row],[//]]-2)="","",INDEX([2]!NOTA[C],B_MSK[[#This Row],[//]]-2)))</f>
        <v/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 t="str">
        <f ca="1">IF(B_MSK[[#This Row],[//]]="","",INDEX([2]!NOTA[HARGA SATUAN],B_MSK[[#This Row],[//]]-2))</f>
        <v/>
      </c>
      <c r="N16" s="14" t="str">
        <f ca="1">IF(B_MSK[[#This Row],[//]]="","",IF(INDEX([2]!NOTA[HARGA/ CTN_H],B_MSK[[#This Row],[//]]-2)&lt;1,"",INDEX([2]!NOTA[HARGA/ CTN_H],B_MSK[[#This Row],[//]]-2)))</f>
        <v/>
      </c>
      <c r="O16" s="3" t="str">
        <f ca="1">IF(B_MSK[[#This Row],[//]]="","",IF(INDEX([2]!NOTA[DISC 1],B_MSK[[#This Row],[//]]-2)=0,"",INDEX([2]!NOTA[DISC 1],B_MSK[[#This Row],[//]]-2)))</f>
        <v/>
      </c>
      <c r="P16" s="3" t="str">
        <f ca="1">IF(B_MSK[[#This Row],[//]]="","",IF(INDEX([2]!NOTA[DISC 2],B_MSK[[#This Row],[//]]-2)=0,"",INDEX([2]!NOTA[DISC 2],B_MSK[[#This Row],[//]]-2)))</f>
        <v/>
      </c>
      <c r="Q16" s="13" t="str">
        <f ca="1">IF(B_MSK[[#This Row],[//]]="","",INDEX([2]!NOTA[TOTAL],B_MSK[[#This Row],[//]]-2))</f>
        <v/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/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" s="6" t="str">
        <f ca="1">IF(B_MSK[[#This Row],[N.B.nota]]="","",IF(MATCH(B_MSK[[#This Row],[concat]],[3]!db[NB NOTA_C],0)&gt;0,"ada",0))</f>
        <v/>
      </c>
      <c r="X16" s="6" t="str">
        <f ca="1">IF(B_MSK[[#This Row],[N.B.nota]]="","",ADDRESS(ROW(B_MSK[QB]),COLUMN(B_MSK[QB]))&amp;":"&amp;ADDRESS(ROW(),COLUMN(B_MSK[QB])))</f>
        <v/>
      </c>
      <c r="Y16" s="6" t="str">
        <f ca="1">IF(B_MSK[[#This Row],[concat]]="","",MATCH(B_MSK[[#This Row],[concat]],[3]!db[NB NOTA_C],0)+1)</f>
        <v/>
      </c>
      <c r="Z16" s="6" t="str">
        <f ca="1">IF(B_MSK[[#This Row],[//]]="","",HYPERLINK("[..\\DB.xlsx]DB!e"&amp;B_MSK[[#This Row],[DB_ROW]],"&gt;"))</f>
        <v/>
      </c>
      <c r="AA16" s="12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Row],[A_]])-1))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44897</v>
      </c>
      <c r="AO16" s="6" t="str">
        <f ca="1">IF(B_MSK[[#This Row],[DB_ROW]]="","",INDEX([3]!db[JENIS],B_MSK[[#This Row],[DB_ROW]]-1))</f>
        <v/>
      </c>
      <c r="AP16" s="6" t="e">
        <f ca="1">IF(B_MSK[[#This Row],[A_1]]="","",B_MSK[[#This Row],[A_1]])*1</f>
        <v>#VALUE!</v>
      </c>
    </row>
    <row r="17" spans="1:42" x14ac:dyDescent="0.25">
      <c r="A17" s="7" t="s">
        <v>131</v>
      </c>
      <c r="B17" s="6">
        <f ca="1">IF(B_MSK[[#This Row],[N_ID]]="","",INDEX([2]!NOTA[ID],MATCH(B_MSK[[#This Row],[N_ID]],[2]!NOTA[ID_P],0)))</f>
        <v>6</v>
      </c>
      <c r="C17" s="6" t="str">
        <f ca="1">IF(B_MSK[[#This Row],[//]]="","",HYPERLINK("[NOTA_.xlsx]NOTA!C"&amp;B_MSK[[#This Row],[//]],"&gt;"))</f>
        <v>&gt;</v>
      </c>
      <c r="D17" s="6">
        <f ca="1">IF(B_MSK[[#This Row],[N_ID]]="","",COUNTIF([2]!NOTA[ID_H],B_MSK[[#This Row],[ID NOTA]]))</f>
        <v>1</v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 ca="1"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Garisan BT 15cm Batik</v>
      </c>
      <c r="H17" s="8" t="str">
        <f ca="1">IF(B_MSK[[#This Row],[//]]="","",INDEX([2]!NOTA[SUPPLIER_H],B_MSK[[#This Row],[//]]-2))</f>
        <v>GLORY</v>
      </c>
      <c r="I17" s="28" t="str">
        <f ca="1">IF(B_MSK[[#This Row],[//]]="","",IF(B_MSK[[#This Row],[C]]="",B_MSK[[#This Row],[JMLH BRG]]&amp;" "&amp;B_MSK[[#This Row],[SAT]],INDEX([3]!db[QTY/ CTN],B_MSK[[#This Row],[DB_ROW]]-1)))</f>
        <v>7 LSN</v>
      </c>
      <c r="J17" s="6" t="str">
        <f ca="1">IF(B_MSK[[#This Row],[//]]="","",IF(INDEX([2]!NOTA[C],B_MSK[[#This Row],[//]]-2)="","",INDEX([2]!NOTA[C],B_MSK[[#This Row],[//]]-2)))</f>
        <v/>
      </c>
      <c r="K17" s="6">
        <f ca="1">IF(B_MSK[[#This Row],[//]]="","",IF(INDEX([2]!NOTA[QTY],B_MSK[[#This Row],[//]]-2)=0,"",INDEX([2]!NOTA[QTY],B_MSK[[#This Row],[//]]-2)))</f>
        <v>7</v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" s="14">
        <f ca="1">IF(B_MSK[[#This Row],[//]]="","",INDEX([2]!NOTA[HARGA SATUAN],B_MSK[[#This Row],[//]]-2))</f>
        <v>161000</v>
      </c>
      <c r="N17" s="14">
        <f ca="1">IF(B_MSK[[#This Row],[//]]="","",IF(INDEX([2]!NOTA[HARGA/ CTN_H],B_MSK[[#This Row],[//]]-2)&lt;1,"",INDEX([2]!NOTA[HARGA/ CTN_H],B_MSK[[#This Row],[//]]-2)))</f>
        <v>1127000</v>
      </c>
      <c r="O17" s="3" t="str">
        <f ca="1">IF(B_MSK[[#This Row],[//]]="","",IF(INDEX([2]!NOTA[DISC 1],B_MSK[[#This Row],[//]]-2)=0,"",INDEX([2]!NOTA[DISC 1],B_MSK[[#This Row],[//]]-2)))</f>
        <v/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1127000</v>
      </c>
      <c r="R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BT 15 BATIK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328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161000</v>
      </c>
      <c r="AB17" s="8" t="str">
        <f ca="1">IF(OR(B_MSK[[#This Row],[HARGA_1]]=0,B_MSK[[#This Row],[HARGA_1]]=""),"","/ "&amp;B_MSK[[#This Row],[A_2]])</f>
        <v>/ LSN</v>
      </c>
      <c r="AC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" s="6" t="str">
        <f ca="1">IF(ISNUMBER(B_MSK[[#This Row],[ JUMLAH ]]),SUBSTITUTE(SUBSTITUTE(SUBSTITUTE(B_MSK[[#This Row],[QTY/ CTN]]," ","_",2),"(",""),")","")&amp;"_","")</f>
        <v>7 LSN_</v>
      </c>
      <c r="AF17" s="6">
        <f ca="1">IF(B_MSK[[#This Row],[A_B]]="","",SEARCH("_",B_MSK[[#This Row],[A_B]]))</f>
        <v>6</v>
      </c>
      <c r="AG17" s="6">
        <f ca="1">IF(B_MSK[[#This Row],[A_B]]="","",LEN(B_MSK[[#This Row],[A_B]]))</f>
        <v>6</v>
      </c>
      <c r="AH17" s="6" t="str">
        <f ca="1">IF(B_MSK[[#This Row],[A_B]]="","",LEFT(B_MSK[[#This Row],[QTY/ CTN]],B_MSK[[#This Row],[A_B_1]]))</f>
        <v>7 LSN</v>
      </c>
      <c r="AI17" s="6" t="str">
        <f ca="1">IF(B_MSK[[#This Row],[A_B]]="","",LEFT(B_MSK[[#This Row],[A_]],SEARCH(" ",B_MSK[[#This Row],[A_]])-1))</f>
        <v>7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44897</v>
      </c>
      <c r="AO17" s="6" t="str">
        <f ca="1">IF(B_MSK[[#This Row],[DB_ROW]]="","",INDEX([3]!db[JENIS],B_MSK[[#This Row],[DB_ROW]]-1))</f>
        <v>garisan</v>
      </c>
      <c r="AP17" s="6">
        <f ca="1">IF(B_MSK[[#This Row],[A_1]]="","",B_MSK[[#This Row],[A_1]])*1</f>
        <v>7</v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/>
      </c>
      <c r="D18" s="6" t="str">
        <f>IF(B_MSK[[#This Row],[N_ID]]="","",COUNTIF([2]!NOTA[ID_H],B_MSK[[#This Row],[ID NOTA]]))</f>
        <v/>
      </c>
      <c r="E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/>
      </c>
      <c r="H18" s="8" t="str">
        <f ca="1">IF(B_MSK[[#This Row],[//]]="","",INDEX([2]!NOTA[SUPPLIER_H],B_MSK[[#This Row],[//]]-2))</f>
        <v/>
      </c>
      <c r="I18" s="28" t="str">
        <f ca="1">IF(B_MSK[[#This Row],[//]]="","",IF(B_MSK[[#This Row],[C]]="",B_MSK[[#This Row],[JMLH BRG]]&amp;" "&amp;B_MSK[[#This Row],[SAT]],INDEX([3]!db[QTY/ CTN],B_MSK[[#This Row],[DB_ROW]]-1)))</f>
        <v/>
      </c>
      <c r="J18" s="6" t="str">
        <f ca="1">IF(B_MSK[[#This Row],[//]]="","",IF(INDEX([2]!NOTA[C],B_MSK[[#This Row],[//]]-2)="","",INDEX([2]!NOTA[C],B_MSK[[#This Row],[//]]-2)))</f>
        <v/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 t="str">
        <f ca="1">IF(B_MSK[[#This Row],[//]]="","",INDEX([2]!NOTA[HARGA SATUAN],B_MSK[[#This Row],[//]]-2))</f>
        <v/>
      </c>
      <c r="N18" s="14" t="str">
        <f ca="1">IF(B_MSK[[#This Row],[//]]="","",IF(INDEX([2]!NOTA[HARGA/ CTN_H],B_MSK[[#This Row],[//]]-2)&lt;1,"",INDEX([2]!NOTA[HARGA/ CTN_H],B_MSK[[#This Row],[//]]-2)))</f>
        <v/>
      </c>
      <c r="O18" s="3" t="str">
        <f ca="1">IF(B_MSK[[#This Row],[//]]="","",IF(INDEX([2]!NOTA[DISC 1],B_MSK[[#This Row],[//]]-2)=0,"",INDEX([2]!NOTA[DISC 1],B_MSK[[#This Row],[//]]-2)))</f>
        <v/>
      </c>
      <c r="P18" s="3" t="str">
        <f ca="1">IF(B_MSK[[#This Row],[//]]="","",IF(INDEX([2]!NOTA[DISC 2],B_MSK[[#This Row],[//]]-2)=0,"",INDEX([2]!NOTA[DISC 2],B_MSK[[#This Row],[//]]-2)))</f>
        <v/>
      </c>
      <c r="Q18" s="13" t="str">
        <f ca="1">IF(B_MSK[[#This Row],[//]]="","",INDEX([2]!NOTA[TOTAL],B_MSK[[#This Row],[//]]-2))</f>
        <v/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/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" s="6" t="str">
        <f ca="1">IF(B_MSK[[#This Row],[N.B.nota]]="","",IF(MATCH(B_MSK[[#This Row],[concat]],[3]!db[NB NOTA_C],0)&gt;0,"ada",0))</f>
        <v/>
      </c>
      <c r="X18" s="6" t="str">
        <f ca="1">IF(B_MSK[[#This Row],[N.B.nota]]="","",ADDRESS(ROW(B_MSK[QB]),COLUMN(B_MSK[QB]))&amp;":"&amp;ADDRESS(ROW(),COLUMN(B_MSK[QB])))</f>
        <v/>
      </c>
      <c r="Y18" s="6" t="str">
        <f ca="1">IF(B_MSK[[#This Row],[concat]]="","",MATCH(B_MSK[[#This Row],[concat]],[3]!db[NB NOTA_C],0)+1)</f>
        <v/>
      </c>
      <c r="Z18" s="6" t="str">
        <f ca="1">IF(B_MSK[[#This Row],[//]]="","",HYPERLINK("[..\\DB.xlsx]DB!e"&amp;B_MSK[[#This Row],[DB_ROW]],"&gt;"))</f>
        <v/>
      </c>
      <c r="AA18" s="12" t="str">
        <f ca="1">IF(ISNUMBER(B_MSK[[#This Row],[HARGA CTN]]),IF(B_MSK[[#This Row],[A_2]]=B_MSK[[#This Row],[SAT]],B_MSK[[#This Row],[ HARGA SATUAN ]],B_MSK[[#This Row],[HARGA CTN]]/B_MSK[[#This Row],[A_1]]),"")</f>
        <v/>
      </c>
      <c r="AB18" s="8" t="str">
        <f ca="1">IF(OR(B_MSK[[#This Row],[HARGA_1]]=0,B_MSK[[#This Row],[HARGA_1]]=""),"","/ "&amp;B_MSK[[#This Row],[A_2]])</f>
        <v/>
      </c>
      <c r="AC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" s="6" t="str">
        <f ca="1">IF(ISNUMBER(B_MSK[[#This Row],[ JUMLAH ]]),SUBSTITUTE(SUBSTITUTE(SUBSTITUTE(B_MSK[[#This Row],[QTY/ CTN]]," ","_",2),"(",""),")","")&amp;"_","")</f>
        <v/>
      </c>
      <c r="AF18" s="6" t="str">
        <f ca="1">IF(B_MSK[[#This Row],[A_B]]="","",SEARCH("_",B_MSK[[#This Row],[A_B]]))</f>
        <v/>
      </c>
      <c r="AG18" s="6" t="str">
        <f ca="1">IF(B_MSK[[#This Row],[A_B]]="","",LEN(B_MSK[[#This Row],[A_B]]))</f>
        <v/>
      </c>
      <c r="AH18" s="6" t="str">
        <f ca="1">IF(B_MSK[[#This Row],[A_B]]="","",LEFT(B_MSK[[#This Row],[QTY/ CTN]],B_MSK[[#This Row],[A_B_1]]))</f>
        <v/>
      </c>
      <c r="AI18" s="6" t="str">
        <f ca="1">IF(B_MSK[[#This Row],[A_B]]="","",LEFT(B_MSK[[#This Row],[A_]],SEARCH(" ",B_MSK[[#This Row],[A_]])-1))</f>
        <v/>
      </c>
      <c r="AJ18" s="6" t="str">
        <f ca="1">IF(B_MSK[[#This Row],[A_B]]="","",RIGHT(B_MSK[[#This Row],[A_]],LEN(B_MSK[[#This Row],[A_]])-SEARCH(" ",B_MSK[[#This Row],[A_]])))</f>
        <v/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44897</v>
      </c>
      <c r="AO18" s="6" t="str">
        <f ca="1">IF(B_MSK[[#This Row],[DB_ROW]]="","",INDEX([3]!db[JENIS],B_MSK[[#This Row],[DB_ROW]]-1))</f>
        <v/>
      </c>
      <c r="AP18" s="6" t="e">
        <f ca="1">IF(B_MSK[[#This Row],[A_1]]="","",B_MSK[[#This Row],[A_1]])*1</f>
        <v>#VALUE!</v>
      </c>
    </row>
    <row r="19" spans="1:42" x14ac:dyDescent="0.25">
      <c r="A19" s="7" t="s">
        <v>132</v>
      </c>
      <c r="B19" s="6">
        <f ca="1">IF(B_MSK[[#This Row],[N_ID]]="","",INDEX([2]!NOTA[ID],MATCH(B_MSK[[#This Row],[N_ID]],[2]!NOTA[ID_P],0)))</f>
        <v>7</v>
      </c>
      <c r="C19" s="6" t="str">
        <f ca="1">IF(B_MSK[[#This Row],[//]]="","",HYPERLINK("[NOTA_.xlsx]NOTA!C"&amp;B_MSK[[#This Row],[//]],"&gt;"))</f>
        <v>&gt;</v>
      </c>
      <c r="D19" s="6">
        <f ca="1">IF(B_MSK[[#This Row],[N_ID]]="","",COUNTIF([2]!NOTA[ID_H],B_MSK[[#This Row],[ID NOTA]]))</f>
        <v>1</v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 ca="1"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Doc rest Infinity Hitam</v>
      </c>
      <c r="H19" s="8" t="str">
        <f ca="1">IF(B_MSK[[#This Row],[//]]="","",INDEX([2]!NOTA[SUPPLIER_H],B_MSK[[#This Row],[//]]-2))</f>
        <v>COMBI</v>
      </c>
      <c r="I19" s="28" t="str">
        <f ca="1">IF(B_MSK[[#This Row],[//]]="","",IF(B_MSK[[#This Row],[C]]="",B_MSK[[#This Row],[JMLH BRG]]&amp;" "&amp;B_MSK[[#This Row],[SAT]],INDEX([3]!db[QTY/ CTN],B_MSK[[#This Row],[DB_ROW]]-1)))</f>
        <v>8 LSN</v>
      </c>
      <c r="J19" s="6">
        <f ca="1">IF(B_MSK[[#This Row],[//]]="","",IF(INDEX([2]!NOTA[C],B_MSK[[#This Row],[//]]-2)="","",INDEX([2]!NOTA[C],B_MSK[[#This Row],[//]]-2)))</f>
        <v>2</v>
      </c>
      <c r="K19" s="6">
        <f ca="1">IF(B_MSK[[#This Row],[//]]="","",IF(INDEX([2]!NOTA[QTY],B_MSK[[#This Row],[//]]-2)=0,"",INDEX([2]!NOTA[QTY],B_MSK[[#This Row],[//]]-2)))</f>
        <v>16</v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" s="14">
        <f ca="1">IF(B_MSK[[#This Row],[//]]="","",INDEX([2]!NOTA[HARGA SATUAN],B_MSK[[#This Row],[//]]-2))</f>
        <v>180000</v>
      </c>
      <c r="N19" s="14">
        <f ca="1">IF(B_MSK[[#This Row],[//]]="","",IF(INDEX([2]!NOTA[HARGA/ CTN_H],B_MSK[[#This Row],[//]]-2)&lt;1,"",INDEX([2]!NOTA[HARGA/ CTN_H],B_MSK[[#This Row],[//]]-2)))</f>
        <v>1440000</v>
      </c>
      <c r="O19" s="3" t="str">
        <f ca="1">IF(B_MSK[[#This Row],[//]]="","",IF(INDEX([2]!NOTA[DISC 1],B_MSK[[#This Row],[//]]-2)=0,"",INDEX([2]!NOTA[DISC 1],B_MSK[[#This Row],[//]]-2)))</f>
        <v/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2880000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DOC RIT INFINITY HITAM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588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180000</v>
      </c>
      <c r="AB19" s="8" t="str">
        <f ca="1">IF(OR(B_MSK[[#This Row],[HARGA_1]]=0,B_MSK[[#This Row],[HARGA_1]]=""),"","/ "&amp;B_MSK[[#This Row],[A_2]])</f>
        <v>/ LSN</v>
      </c>
      <c r="AC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" s="6" t="str">
        <f ca="1">IF(ISNUMBER(B_MSK[[#This Row],[ JUMLAH ]]),SUBSTITUTE(SUBSTITUTE(SUBSTITUTE(B_MSK[[#This Row],[QTY/ CTN]]," ","_",2),"(",""),")","")&amp;"_","")</f>
        <v>8 LSN_</v>
      </c>
      <c r="AF19" s="6">
        <f ca="1">IF(B_MSK[[#This Row],[A_B]]="","",SEARCH("_",B_MSK[[#This Row],[A_B]]))</f>
        <v>6</v>
      </c>
      <c r="AG19" s="6">
        <f ca="1">IF(B_MSK[[#This Row],[A_B]]="","",LEN(B_MSK[[#This Row],[A_B]]))</f>
        <v>6</v>
      </c>
      <c r="AH19" s="6" t="str">
        <f ca="1">IF(B_MSK[[#This Row],[A_B]]="","",LEFT(B_MSK[[#This Row],[QTY/ CTN]],B_MSK[[#This Row],[A_B_1]]))</f>
        <v>8 LSN</v>
      </c>
      <c r="AI19" s="6" t="str">
        <f ca="1">IF(B_MSK[[#This Row],[A_B]]="","",LEFT(B_MSK[[#This Row],[A_]],SEARCH(" ",B_MSK[[#This Row],[A_]])-1))</f>
        <v>8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44897</v>
      </c>
      <c r="AO19" s="6" t="str">
        <f ca="1">IF(B_MSK[[#This Row],[DB_ROW]]="","",INDEX([3]!db[JENIS],B_MSK[[#This Row],[DB_ROW]]-1))</f>
        <v>doc</v>
      </c>
      <c r="AP19" s="6">
        <f ca="1">IF(B_MSK[[#This Row],[A_1]]="","",B_MSK[[#This Row],[A_1]])*1</f>
        <v>8</v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Row],[SAT]],INDEX([3]!db[QTY/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Row],[concat]],[3]!db[NB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Row],[concat]],[3]!db[NB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Row],[A_]])-1))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44897</v>
      </c>
      <c r="AO20" s="6" t="str">
        <f ca="1">IF(B_MSK[[#This Row],[DB_ROW]]="","",INDEX([3]!db[JENIS],B_MSK[[#This Row],[DB_ROW]]-1))</f>
        <v/>
      </c>
      <c r="AP20" s="6" t="e">
        <f ca="1">IF(B_MSK[[#This Row],[A_1]]="","",B_MSK[[#This Row],[A_1]])*1</f>
        <v>#VALUE!</v>
      </c>
    </row>
    <row r="21" spans="1:42" x14ac:dyDescent="0.25">
      <c r="A21" s="7" t="s">
        <v>133</v>
      </c>
      <c r="B21" s="6">
        <f ca="1">IF(B_MSK[[#This Row],[N_ID]]="","",INDEX([2]!NOTA[ID],MATCH(B_MSK[[#This Row],[N_ID]],[2]!NOTA[ID_P],0)))</f>
        <v>8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1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44898</v>
      </c>
      <c r="G21" s="8" t="str">
        <f ca="1">IF(B_MSK[[#This Row],[stt]]="ada",INDEX([3]!db[NB BM],B_MSK[DB_ROW]-1),"")</f>
        <v>Crayon putar Titi 12W TI-CP-12T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Row],[SAT]],INDEX([3]!db[QTY/ CTN],B_MSK[[#This Row],[DB_ROW]]-1)))</f>
        <v>12 LSN</v>
      </c>
      <c r="J21" s="6">
        <f ca="1">IF(B_MSK[[#This Row],[//]]="","",IF(INDEX([2]!NOTA[C],B_MSK[[#This Row],[//]]-2)="","",INDEX([2]!NOTA[C],B_MSK[[#This Row],[//]]-2)))</f>
        <v>2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3888000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6454080</v>
      </c>
      <c r="R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1321920</v>
      </c>
      <c r="S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5132160</v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TITI 12 COLOR TWIST CRAYON TI-CP-12 T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1971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324000</v>
      </c>
      <c r="AB21" s="8" t="str">
        <f ca="1">IF(OR(B_MSK[[#This Row],[HARGA_1]]=0,B_MSK[[#This Row],[HARGA_1]]=""),"","/ "&amp;B_MSK[[#This Row],[A_2]])</f>
        <v>/ LSN</v>
      </c>
      <c r="AC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" s="6" t="str">
        <f ca="1">IF(ISNUMBER(B_MSK[[#This Row],[ JUMLAH ]]),SUBSTITUTE(SUBSTITUTE(SUBSTITUTE(B_MSK[[#This Row],[QTY/ CTN]]," ","_",2),"(",""),")","")&amp;"_","")</f>
        <v>12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LSN</v>
      </c>
      <c r="AI21" s="6" t="str">
        <f ca="1">IF(B_MSK[[#This Row],[A_B]]="","",LEFT(B_MSK[[#This Row],[A_]],SEARCH(" ",B_MSK[[#This Row],[A_]])-1))</f>
        <v>12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44898</v>
      </c>
      <c r="AO21" s="6" t="str">
        <f ca="1">IF(B_MSK[[#This Row],[DB_ROW]]="","",INDEX([3]!db[JENIS],B_MSK[[#This Row],[DB_ROW]]-1))</f>
        <v>crayon</v>
      </c>
      <c r="AP21" s="6">
        <f ca="1">IF(B_MSK[[#This Row],[A_1]]="","",B_MSK[[#This Row],[A_1]])*1</f>
        <v>12</v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/>
      </c>
      <c r="D22" s="6" t="str">
        <f>IF(B_MSK[[#This Row],[N_ID]]="","",COUNTIF([2]!NOTA[ID_H],B_MSK[[#This Row],[ID NOTA]]))</f>
        <v/>
      </c>
      <c r="E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/>
      </c>
      <c r="H22" s="8" t="str">
        <f ca="1">IF(B_MSK[[#This Row],[//]]="","",INDEX([2]!NOTA[SUPPLIER_H],B_MSK[[#This Row],[//]]-2))</f>
        <v/>
      </c>
      <c r="I22" s="28" t="str">
        <f ca="1">IF(B_MSK[[#This Row],[//]]="","",IF(B_MSK[[#This Row],[C]]="",B_MSK[[#This Row],[JMLH BRG]]&amp;" "&amp;B_MSK[[#This Row],[SAT]],INDEX([3]!db[QTY/ CTN],B_MSK[[#This Row],[DB_ROW]]-1)))</f>
        <v/>
      </c>
      <c r="J22" s="6" t="str">
        <f ca="1">IF(B_MSK[[#This Row],[//]]="","",IF(INDEX([2]!NOTA[C],B_MSK[[#This Row],[//]]-2)="","",INDEX([2]!NOTA[C],B_MSK[[#This Row],[//]]-2)))</f>
        <v/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 t="str">
        <f ca="1">IF(B_MSK[[#This Row],[//]]="","",INDEX([2]!NOTA[HARGA SATUAN],B_MSK[[#This Row],[//]]-2))</f>
        <v/>
      </c>
      <c r="N22" s="14" t="str">
        <f ca="1">IF(B_MSK[[#This Row],[//]]="","",IF(INDEX([2]!NOTA[HARGA/ CTN_H],B_MSK[[#This Row],[//]]-2)&lt;1,"",INDEX([2]!NOTA[HARGA/ CTN_H],B_MSK[[#This Row],[//]]-2)))</f>
        <v/>
      </c>
      <c r="O22" s="3" t="str">
        <f ca="1">IF(B_MSK[[#This Row],[//]]="","",IF(INDEX([2]!NOTA[DISC 1],B_MSK[[#This Row],[//]]-2)=0,"",INDEX([2]!NOTA[DISC 1],B_MSK[[#This Row],[//]]-2)))</f>
        <v/>
      </c>
      <c r="P22" s="3" t="str">
        <f ca="1">IF(B_MSK[[#This Row],[//]]="","",IF(INDEX([2]!NOTA[DISC 2],B_MSK[[#This Row],[//]]-2)=0,"",INDEX([2]!NOTA[DISC 2],B_MSK[[#This Row],[//]]-2)))</f>
        <v/>
      </c>
      <c r="Q22" s="13" t="str">
        <f ca="1">IF(B_MSK[[#This Row],[//]]="","",INDEX([2]!NOTA[TOTAL],B_MSK[[#This Row],[//]]-2))</f>
        <v/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/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" s="6" t="str">
        <f ca="1">IF(B_MSK[[#This Row],[N.B.nota]]="","",IF(MATCH(B_MSK[[#This Row],[concat]],[3]!db[NB NOTA_C],0)&gt;0,"ada",0))</f>
        <v/>
      </c>
      <c r="X22" s="6" t="str">
        <f ca="1">IF(B_MSK[[#This Row],[N.B.nota]]="","",ADDRESS(ROW(B_MSK[QB]),COLUMN(B_MSK[QB]))&amp;":"&amp;ADDRESS(ROW(),COLUMN(B_MSK[QB])))</f>
        <v/>
      </c>
      <c r="Y22" s="6" t="str">
        <f ca="1">IF(B_MSK[[#This Row],[concat]]="","",MATCH(B_MSK[[#This Row],[concat]],[3]!db[NB NOTA_C],0)+1)</f>
        <v/>
      </c>
      <c r="Z22" s="6" t="str">
        <f ca="1">IF(B_MSK[[#This Row],[//]]="","",HYPERLINK("[..\\DB.xlsx]DB!e"&amp;B_MSK[[#This Row],[DB_ROW]],"&gt;"))</f>
        <v/>
      </c>
      <c r="AA22" s="12" t="str">
        <f ca="1">IF(ISNUMBER(B_MSK[[#This Row],[HARGA CTN]]),IF(B_MSK[[#This Row],[A_2]]=B_MSK[[#This Row],[SAT]],B_MSK[[#This Row],[ HARGA SATUAN ]],B_MSK[[#This Row],[HARGA CTN]]/B_MSK[[#This Row],[A_1]]),"")</f>
        <v/>
      </c>
      <c r="AB22" s="8" t="str">
        <f ca="1">IF(OR(B_MSK[[#This Row],[HARGA_1]]=0,B_MSK[[#This Row],[HARGA_1]]=""),"","/ "&amp;B_MSK[[#This Row],[A_2]])</f>
        <v/>
      </c>
      <c r="AC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" s="6" t="str">
        <f ca="1">IF(ISNUMBER(B_MSK[[#This Row],[ JUMLAH ]]),SUBSTITUTE(SUBSTITUTE(SUBSTITUTE(B_MSK[[#This Row],[QTY/ CTN]]," ","_",2),"(",""),")","")&amp;"_","")</f>
        <v/>
      </c>
      <c r="AF22" s="6" t="str">
        <f ca="1">IF(B_MSK[[#This Row],[A_B]]="","",SEARCH("_",B_MSK[[#This Row],[A_B]]))</f>
        <v/>
      </c>
      <c r="AG22" s="6" t="str">
        <f ca="1">IF(B_MSK[[#This Row],[A_B]]="","",LEN(B_MSK[[#This Row],[A_B]]))</f>
        <v/>
      </c>
      <c r="AH22" s="6" t="str">
        <f ca="1">IF(B_MSK[[#This Row],[A_B]]="","",LEFT(B_MSK[[#This Row],[QTY/ CTN]],B_MSK[[#This Row],[A_B_1]]))</f>
        <v/>
      </c>
      <c r="AI22" s="6" t="str">
        <f ca="1">IF(B_MSK[[#This Row],[A_B]]="","",LEFT(B_MSK[[#This Row],[A_]],SEARCH(" ",B_MSK[[#This Row],[A_]])-1))</f>
        <v/>
      </c>
      <c r="AJ22" s="6" t="str">
        <f ca="1">IF(B_MSK[[#This Row],[A_B]]="","",RIGHT(B_MSK[[#This Row],[A_]],LEN(B_MSK[[#This Row],[A_]])-SEARCH(" ",B_MSK[[#This Row],[A_]])))</f>
        <v/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44898</v>
      </c>
      <c r="AO22" s="6" t="str">
        <f ca="1">IF(B_MSK[[#This Row],[DB_ROW]]="","",INDEX([3]!db[JENIS],B_MSK[[#This Row],[DB_ROW]]-1))</f>
        <v/>
      </c>
      <c r="AP22" s="6" t="e">
        <f ca="1">IF(B_MSK[[#This Row],[A_1]]="","",B_MSK[[#This Row],[A_1]])*1</f>
        <v>#VALUE!</v>
      </c>
    </row>
    <row r="23" spans="1:42" x14ac:dyDescent="0.25">
      <c r="A23" s="7" t="s">
        <v>134</v>
      </c>
      <c r="B23" s="6">
        <f ca="1">IF(B_MSK[[#This Row],[N_ID]]="","",INDEX([2]!NOTA[ID],MATCH(B_MSK[[#This Row],[N_ID]],[2]!NOTA[ID_P],0)))</f>
        <v>9</v>
      </c>
      <c r="C23" s="6" t="str">
        <f ca="1">IF(B_MSK[[#This Row],[//]]="","",HYPERLINK("[NOTA_.xlsx]NOTA!C"&amp;B_MSK[[#This Row],[//]],"&gt;"))</f>
        <v>&gt;</v>
      </c>
      <c r="D23" s="6">
        <f ca="1">IF(B_MSK[[#This Row],[N_ID]]="","",COUNTIF([2]!NOTA[ID_H],B_MSK[[#This Row],[ID NOTA]]))</f>
        <v>7</v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 ca="1"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>O pastel Titi 18W TI-P-18 S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Row],[SAT]],INDEX([3]!db[QTY/ CTN],B_MSK[[#This Row],[DB_ROW]]-1)))</f>
        <v>6 LSN</v>
      </c>
      <c r="J23" s="6">
        <f ca="1">IF(B_MSK[[#This Row],[//]]="","",IF(INDEX([2]!NOTA[C],B_MSK[[#This Row],[//]]-2)="","",INDEX([2]!NOTA[C],B_MSK[[#This Row],[//]]-2)))</f>
        <v>1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1944000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1613520</v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TITI 18 COLOR OIL PASTEL TI-P-18S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23" s="6" t="str">
        <f ca="1">IF(B_MSK[[#This Row],[N.B.nota]]="","",IF(MATCH(B_MSK[[#This Row],[concat]],[3]!db[NB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Row],[concat]],[3]!db[NB NOTA_C],0)+1)</f>
        <v>1972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324000</v>
      </c>
      <c r="AB23" s="8" t="str">
        <f ca="1">IF(OR(B_MSK[[#This Row],[HARGA_1]]=0,B_MSK[[#This Row],[HARGA_1]]=""),"","/ "&amp;B_MSK[[#This Row],[A_2]])</f>
        <v>/ LSN</v>
      </c>
      <c r="AC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" s="6" t="str">
        <f ca="1">IF(ISNUMBER(B_MSK[[#This Row],[ JUMLAH ]]),SUBSTITUTE(SUBSTITUTE(SUBSTITUTE(B_MSK[[#This Row],[QTY/ CTN]]," ","_",2),"(",""),")","")&amp;"_","")</f>
        <v>6 LSN_</v>
      </c>
      <c r="AF23" s="6">
        <f ca="1">IF(B_MSK[[#This Row],[A_B]]="","",SEARCH("_",B_MSK[[#This Row],[A_B]]))</f>
        <v>6</v>
      </c>
      <c r="AG23" s="6">
        <f ca="1">IF(B_MSK[[#This Row],[A_B]]="","",LEN(B_MSK[[#This Row],[A_B]]))</f>
        <v>6</v>
      </c>
      <c r="AH23" s="6" t="str">
        <f ca="1">IF(B_MSK[[#This Row],[A_B]]="","",LEFT(B_MSK[[#This Row],[QTY/ CTN]],B_MSK[[#This Row],[A_B_1]]))</f>
        <v>6 LSN</v>
      </c>
      <c r="AI23" s="6" t="str">
        <f ca="1">IF(B_MSK[[#This Row],[A_B]]="","",LEFT(B_MSK[[#This Row],[A_]],SEARCH(" ",B_MSK[[#This Row],[A_]])-1))</f>
        <v>6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44898</v>
      </c>
      <c r="AO23" s="6" t="str">
        <f ca="1">IF(B_MSK[[#This Row],[DB_ROW]]="","",INDEX([3]!db[JENIS],B_MSK[[#This Row],[DB_ROW]]-1))</f>
        <v>cr/op</v>
      </c>
      <c r="AP23" s="6">
        <f ca="1">IF(B_MSK[[#This Row],[A_1]]="","",B_MSK[[#This Row],[A_1]])*1</f>
        <v>6</v>
      </c>
    </row>
    <row r="24" spans="1:42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>&gt;</v>
      </c>
      <c r="D24" s="6" t="str">
        <f>IF(B_MSK[[#This Row],[N_ID]]="","",COUNTIF([2]!NOTA[ID_H],B_MSK[[#This Row],[ID NOTA]]))</f>
        <v/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>O pastel Titi 24W TI-P-24 S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Row],[SAT]],INDEX([3]!db[QTY/ CTN],B_MSK[[#This Row],[DB_ROW]]-1)))</f>
        <v>8 BOX (6 SET)</v>
      </c>
      <c r="J24" s="6">
        <f ca="1">IF(B_MSK[[#This Row],[//]]="","",IF(INDEX([2]!NOTA[C],B_MSK[[#This Row],[//]]-2)="","",INDEX([2]!NOTA[C],B_MSK[[#This Row],[//]]-2)))</f>
        <v>1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1632000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1354560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TITI 24 COLOR OIL PASTEL TI-P-24S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1973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204000</v>
      </c>
      <c r="AB24" s="8" t="str">
        <f ca="1">IF(OR(B_MSK[[#This Row],[HARGA_1]]=0,B_MSK[[#This Row],[HARGA_1]]=""),"","/ "&amp;B_MSK[[#This Row],[A_2]])</f>
        <v xml:space="preserve">/ BOX </v>
      </c>
      <c r="AC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34000</v>
      </c>
      <c r="AD2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4" s="6" t="str">
        <f ca="1">IF(ISNUMBER(B_MSK[[#This Row],[ JUMLAH ]]),SUBSTITUTE(SUBSTITUTE(SUBSTITUTE(B_MSK[[#This Row],[QTY/ CTN]]," ","_",2),"(",""),")","")&amp;"_","")</f>
        <v>8 BOX_6 SET_</v>
      </c>
      <c r="AF24" s="6">
        <f ca="1">IF(B_MSK[[#This Row],[A_B]]="","",SEARCH("_",B_MSK[[#This Row],[A_B]]))</f>
        <v>6</v>
      </c>
      <c r="AG24" s="6">
        <f ca="1">IF(B_MSK[[#This Row],[A_B]]="","",LEN(B_MSK[[#This Row],[A_B]]))</f>
        <v>12</v>
      </c>
      <c r="AH24" s="6" t="str">
        <f ca="1">IF(B_MSK[[#This Row],[A_B]]="","",LEFT(B_MSK[[#This Row],[QTY/ CTN]],B_MSK[[#This Row],[A_B_1]]))</f>
        <v xml:space="preserve">8 BOX </v>
      </c>
      <c r="AI24" s="6" t="str">
        <f ca="1">IF(B_MSK[[#This Row],[A_B]]="","",LEFT(B_MSK[[#This Row],[A_]],SEARCH(" ",B_MSK[[#This Row],[A_]])-1))</f>
        <v>8</v>
      </c>
      <c r="AJ24" s="6" t="str">
        <f ca="1">IF(B_MSK[[#This Row],[A_B]]="","",RIGHT(B_MSK[[#This Row],[A_]],LEN(B_MSK[[#This Row],[A_]])-SEARCH(" ",B_MSK[[#This Row],[A_]])))</f>
        <v xml:space="preserve">BOX 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" s="6" t="str">
        <f ca="1">IF(B_MSK[[#This Row],[B_]]="","",LEFT(B_MSK[[#This Row],[B_]],SEARCH(" ",B_MSK[[#This Row],[B_]])))</f>
        <v xml:space="preserve">6 </v>
      </c>
      <c r="AM24" s="6" t="str">
        <f ca="1">IF(B_MSK[[#This Row],[B_]]="","",RIGHT(B_MSK[[#This Row],[B_]],LEN(B_MSK[[#This Row],[B_]])-SEARCH(" ",B_MSK[[#This Row],[B_]])))</f>
        <v>SET</v>
      </c>
      <c r="AN24" s="2">
        <f ca="1">IF(ISNUMBER(B_MSK[[#This Row],[TANGGAL DATANG]]),B_MSK[[#This Row],[TANGGAL DATANG]],AN23)</f>
        <v>44898</v>
      </c>
      <c r="AO24" s="6" t="str">
        <f ca="1">IF(B_MSK[[#This Row],[DB_ROW]]="","",INDEX([3]!db[JENIS],B_MSK[[#This Row],[DB_ROW]]-1))</f>
        <v>cr/op</v>
      </c>
      <c r="AP24" s="6">
        <f ca="1">IF(B_MSK[[#This Row],[A_1]]="","",B_MSK[[#This Row],[A_1]])*1</f>
        <v>8</v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O pastel Titi 36W TI-P-36 S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Row],[SAT]],INDEX([3]!db[QTY/ CTN],B_MSK[[#This Row],[DB_ROW]]-1)))</f>
        <v>6 BOX (6 SET)</v>
      </c>
      <c r="J25" s="6">
        <f ca="1">IF(B_MSK[[#This Row],[//]]="","",IF(INDEX([2]!NOTA[C],B_MSK[[#This Row],[//]]-2)="","",INDEX([2]!NOTA[C],B_MSK[[#This Row],[//]]-2)))</f>
        <v>1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1710000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1419300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TITI 36 COLOR OIL PASTEL TI-P-36S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1974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285000</v>
      </c>
      <c r="AB25" s="8" t="str">
        <f ca="1">IF(OR(B_MSK[[#This Row],[HARGA_1]]=0,B_MSK[[#This Row],[HARGA_1]]=""),"","/ "&amp;B_MSK[[#This Row],[A_2]])</f>
        <v xml:space="preserve">/ BOX </v>
      </c>
      <c r="AC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47500</v>
      </c>
      <c r="AD2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5" s="6" t="str">
        <f ca="1">IF(ISNUMBER(B_MSK[[#This Row],[ JUMLAH ]]),SUBSTITUTE(SUBSTITUTE(SUBSTITUTE(B_MSK[[#This Row],[QTY/ CTN]]," ","_",2),"(",""),")","")&amp;"_","")</f>
        <v>6 BOX_6 SET_</v>
      </c>
      <c r="AF25" s="6">
        <f ca="1">IF(B_MSK[[#This Row],[A_B]]="","",SEARCH("_",B_MSK[[#This Row],[A_B]]))</f>
        <v>6</v>
      </c>
      <c r="AG25" s="6">
        <f ca="1">IF(B_MSK[[#This Row],[A_B]]="","",LEN(B_MSK[[#This Row],[A_B]]))</f>
        <v>12</v>
      </c>
      <c r="AH25" s="6" t="str">
        <f ca="1">IF(B_MSK[[#This Row],[A_B]]="","",LEFT(B_MSK[[#This Row],[QTY/ CTN]],B_MSK[[#This Row],[A_B_1]]))</f>
        <v xml:space="preserve">6 BOX </v>
      </c>
      <c r="AI25" s="6" t="str">
        <f ca="1">IF(B_MSK[[#This Row],[A_B]]="","",LEFT(B_MSK[[#This Row],[A_]],SEARCH(" ",B_MSK[[#This Row],[A_]])-1))</f>
        <v>6</v>
      </c>
      <c r="AJ25" s="6" t="str">
        <f ca="1">IF(B_MSK[[#This Row],[A_B]]="","",RIGHT(B_MSK[[#This Row],[A_]],LEN(B_MSK[[#This Row],[A_]])-SEARCH(" ",B_MSK[[#This Row],[A_]])))</f>
        <v xml:space="preserve">BOX 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" s="6" t="str">
        <f ca="1">IF(B_MSK[[#This Row],[B_]]="","",LEFT(B_MSK[[#This Row],[B_]],SEARCH(" ",B_MSK[[#This Row],[B_]])))</f>
        <v xml:space="preserve">6 </v>
      </c>
      <c r="AM25" s="6" t="str">
        <f ca="1">IF(B_MSK[[#This Row],[B_]]="","",RIGHT(B_MSK[[#This Row],[B_]],LEN(B_MSK[[#This Row],[B_]])-SEARCH(" ",B_MSK[[#This Row],[B_]])))</f>
        <v>SET</v>
      </c>
      <c r="AN25" s="2">
        <f ca="1">IF(ISNUMBER(B_MSK[[#This Row],[TANGGAL DATANG]]),B_MSK[[#This Row],[TANGGAL DATANG]],AN24)</f>
        <v>44898</v>
      </c>
      <c r="AO25" s="6" t="str">
        <f ca="1">IF(B_MSK[[#This Row],[DB_ROW]]="","",INDEX([3]!db[JENIS],B_MSK[[#This Row],[DB_ROW]]-1))</f>
        <v>cr/op</v>
      </c>
      <c r="AP25" s="6">
        <f ca="1">IF(B_MSK[[#This Row],[A_1]]="","",B_MSK[[#This Row],[A_1]])*1</f>
        <v>6</v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>P case Kenko PC-0719-TK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Row],[SAT]],INDEX([3]!db[QTY/ CTN],B_MSK[[#This Row],[DB_ROW]]-1)))</f>
        <v>24 LSN</v>
      </c>
      <c r="J26" s="6">
        <f ca="1">IF(B_MSK[[#This Row],[//]]="","",IF(INDEX([2]!NOTA[C],B_MSK[[#This Row],[//]]-2)="","",INDEX([2]!NOTA[C],B_MSK[[#This Row],[//]]-2)))</f>
        <v>1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1497600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1243008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PENCIL CASE PC-0719-TK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26" s="6" t="str">
        <f ca="1">IF(B_MSK[[#This Row],[N.B.nota]]="","",IF(MATCH(B_MSK[[#This Row],[concat]],[3]!db[NB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Row],[concat]],[3]!db[NB NOTA_C],0)+1)</f>
        <v>1203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62400</v>
      </c>
      <c r="AB26" s="8" t="str">
        <f ca="1">IF(OR(B_MSK[[#This Row],[HARGA_1]]=0,B_MSK[[#This Row],[HARGA_1]]=""),"","/ "&amp;B_MSK[[#This Row],[A_2]])</f>
        <v>/ LSN</v>
      </c>
      <c r="AC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" s="6" t="str">
        <f ca="1">IF(ISNUMBER(B_MSK[[#This Row],[ JUMLAH ]]),SUBSTITUTE(SUBSTITUTE(SUBSTITUTE(B_MSK[[#This Row],[QTY/ CTN]]," ","_",2),"(",""),")","")&amp;"_","")</f>
        <v>24 LSN_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24 LSN</v>
      </c>
      <c r="AI26" s="6" t="str">
        <f ca="1">IF(B_MSK[[#This Row],[A_B]]="","",LEFT(B_MSK[[#This Row],[A_]],SEARCH(" ",B_MSK[[#This Row],[A_]])-1))</f>
        <v>24</v>
      </c>
      <c r="AJ26" s="6" t="str">
        <f ca="1">IF(B_MSK[[#This Row],[A_B]]="","",RIGHT(B_MSK[[#This Row],[A_]],LEN(B_MSK[[#This Row],[A_]])-SEARCH(" ",B_MSK[[#This Row],[A_]])))</f>
        <v>LSN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44898</v>
      </c>
      <c r="AO26" s="6" t="str">
        <f ca="1">IF(B_MSK[[#This Row],[DB_ROW]]="","",INDEX([3]!db[JENIS],B_MSK[[#This Row],[DB_ROW]]-1))</f>
        <v>pcase</v>
      </c>
      <c r="AP26" s="6">
        <f ca="1">IF(B_MSK[[#This Row],[A_1]]="","",B_MSK[[#This Row],[A_1]])*1</f>
        <v>24</v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Row],[stt]]="ada",INDEX([3]!db[NB BM],B_MSK[DB_ROW]-1),"")</f>
        <v>Cutter Kenko K-200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Row],[SAT]],INDEX([3]!db[QTY/ CTN],B_MSK[[#This Row],[DB_ROW]]-1)))</f>
        <v>30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1566000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1299780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CUTTER K-200 (9MM BLADE)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1094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52200</v>
      </c>
      <c r="AB27" s="8" t="str">
        <f ca="1">IF(OR(B_MSK[[#This Row],[HARGA_1]]=0,B_MSK[[#This Row],[HARGA_1]]=""),"","/ "&amp;B_MSK[[#This Row],[A_2]])</f>
        <v>/ LSN</v>
      </c>
      <c r="AC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" s="6" t="str">
        <f ca="1">IF(ISNUMBER(B_MSK[[#This Row],[ JUMLAH ]]),SUBSTITUTE(SUBSTITUTE(SUBSTITUTE(B_MSK[[#This Row],[QTY/ CTN]]," ","_",2),"(",""),")","")&amp;"_","")</f>
        <v>30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30 LSN</v>
      </c>
      <c r="AI27" s="6" t="str">
        <f ca="1">IF(B_MSK[[#This Row],[A_B]]="","",LEFT(B_MSK[[#This Row],[A_]],SEARCH(" ",B_MSK[[#This Row],[A_]])-1))</f>
        <v>30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44898</v>
      </c>
      <c r="AO27" s="6" t="str">
        <f ca="1">IF(B_MSK[[#This Row],[DB_ROW]]="","",INDEX([3]!db[JENIS],B_MSK[[#This Row],[DB_ROW]]-1))</f>
        <v>cutter</v>
      </c>
      <c r="AP27" s="6">
        <f ca="1">IF(B_MSK[[#This Row],[A_1]]="","",B_MSK[[#This Row],[A_1]])*1</f>
        <v>30</v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>Clip Jumbo Kenko no.5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860000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1427600</v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JUMBO CLIP NO.5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1168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43000</v>
      </c>
      <c r="AB28" s="8" t="str">
        <f ca="1">IF(OR(B_MSK[[#This Row],[HARGA_1]]=0,B_MSK[[#This Row],[HARGA_1]]=""),"","/ "&amp;B_MSK[[#This Row],[A_2]])</f>
        <v xml:space="preserve">/ PAK </v>
      </c>
      <c r="AC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28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28" s="6" t="str">
        <f ca="1">IF(ISNUMBER(B_MSK[[#This Row],[ JUMLAH ]]),SUBSTITUTE(SUBSTITUTE(SUBSTITUTE(B_MSK[[#This Row],[QTY/ CTN]]," ","_",2),"(",""),")","")&amp;"_","")</f>
        <v>20 PAK_10 BOX_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14</v>
      </c>
      <c r="AH28" s="6" t="str">
        <f ca="1">IF(B_MSK[[#This Row],[A_B]]="","",LEFT(B_MSK[[#This Row],[QTY/ CTN]],B_MSK[[#This Row],[A_B_1]]))</f>
        <v xml:space="preserve">20 PAK </v>
      </c>
      <c r="AI28" s="6" t="str">
        <f ca="1">IF(B_MSK[[#This Row],[A_B]]="","",LEFT(B_MSK[[#This Row],[A_]],SEARCH(" ",B_MSK[[#This Row],[A_]])-1))</f>
        <v>20</v>
      </c>
      <c r="AJ28" s="6" t="str">
        <f ca="1">IF(B_MSK[[#This Row],[A_B]]="","",RIGHT(B_MSK[[#This Row],[A_]],LEN(B_MSK[[#This Row],[A_]])-SEARCH(" ",B_MSK[[#This Row],[A_]])))</f>
        <v xml:space="preserve">PAK 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8" s="6" t="str">
        <f ca="1">IF(B_MSK[[#This Row],[B_]]="","",LEFT(B_MSK[[#This Row],[B_]],SEARCH(" ",B_MSK[[#This Row],[B_]])))</f>
        <v xml:space="preserve">10 </v>
      </c>
      <c r="AM28" s="6" t="str">
        <f ca="1">IF(B_MSK[[#This Row],[B_]]="","",RIGHT(B_MSK[[#This Row],[B_]],LEN(B_MSK[[#This Row],[B_]])-SEARCH(" ",B_MSK[[#This Row],[B_]])))</f>
        <v>BOX</v>
      </c>
      <c r="AN28" s="2">
        <f ca="1">IF(ISNUMBER(B_MSK[[#This Row],[TANGGAL DATANG]]),B_MSK[[#This Row],[TANGGAL DATANG]],AN27)</f>
        <v>44898</v>
      </c>
      <c r="AO28" s="6" t="str">
        <f ca="1">IF(B_MSK[[#This Row],[DB_ROW]]="","",INDEX([3]!db[JENIS],B_MSK[[#This Row],[DB_ROW]]-1))</f>
        <v>clip</v>
      </c>
      <c r="AP28" s="6">
        <f ca="1">IF(B_MSK[[#This Row],[A_1]]="","",B_MSK[[#This Row],[A_1]])*1</f>
        <v>20</v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>&gt;</v>
      </c>
      <c r="D29" s="6" t="str">
        <f>IF(B_MSK[[#This Row],[N_ID]]="","",COUNTIF([2]!NOTA[ID_H],B_MSK[[#This Row],[ID NOTA]]))</f>
        <v/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>Tipe-ex Kenko KE-01</v>
      </c>
      <c r="H29" s="8" t="str">
        <f ca="1">IF(B_MSK[[#This Row],[//]]="","",INDEX([2]!NOTA[SUPPLIER_H],B_MSK[[#This Row],[//]]-2))</f>
        <v>KENKO SINAR INDONESIA</v>
      </c>
      <c r="I29" s="28" t="str">
        <f ca="1">IF(B_MSK[[#This Row],[//]]="","",IF(B_MSK[[#This Row],[C]]="",B_MSK[[#This Row],[JMLH BRG]]&amp;" "&amp;B_MSK[[#This Row],[SAT]],INDEX([3]!db[QTY/ CTN],B_MSK[[#This Row],[DB_ROW]]-1)))</f>
        <v>36 LSN</v>
      </c>
      <c r="J29" s="6">
        <f ca="1">IF(B_MSK[[#This Row],[//]]="","",IF(INDEX([2]!NOTA[C],B_MSK[[#This Row],[//]]-2)="","",INDEX([2]!NOTA[C],B_MSK[[#This Row],[//]]-2)))</f>
        <v>10</v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>
        <f ca="1">IF(B_MSK[[#This Row],[//]]="","",INDEX([2]!NOTA[HARGA SATUAN],B_MSK[[#This Row],[//]]-2))</f>
        <v>0</v>
      </c>
      <c r="N29" s="14">
        <f ca="1">IF(B_MSK[[#This Row],[//]]="","",IF(INDEX([2]!NOTA[HARGA/ CTN_H],B_MSK[[#This Row],[//]]-2)&lt;1,"",INDEX([2]!NOTA[HARGA/ CTN_H],B_MSK[[#This Row],[//]]-2)))</f>
        <v>1954800</v>
      </c>
      <c r="O29" s="3">
        <f ca="1">IF(B_MSK[[#This Row],[//]]="","",IF(INDEX([2]!NOTA[DISC 1],B_MSK[[#This Row],[//]]-2)=0,"",INDEX([2]!NOTA[DISC 1],B_MSK[[#This Row],[//]]-2)))</f>
        <v>0.17</v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16224840</v>
      </c>
      <c r="R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5034992</v>
      </c>
      <c r="S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19547616</v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KENKO CORRECTION FLUID KE-01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9" s="6" t="str">
        <f ca="1">IF(B_MSK[[#This Row],[N.B.nota]]="","",IF(MATCH(B_MSK[[#This Row],[concat]],[3]!db[NB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Row],[concat]],[3]!db[NB NOTA_C],0)+1)</f>
        <v>1064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54300</v>
      </c>
      <c r="AB29" s="8" t="str">
        <f ca="1">IF(OR(B_MSK[[#This Row],[HARGA_1]]=0,B_MSK[[#This Row],[HARGA_1]]=""),"","/ "&amp;B_MSK[[#This Row],[A_2]])</f>
        <v>/ LSN</v>
      </c>
      <c r="AC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" s="6" t="str">
        <f ca="1">IF(ISNUMBER(B_MSK[[#This Row],[ JUMLAH ]]),SUBSTITUTE(SUBSTITUTE(SUBSTITUTE(B_MSK[[#This Row],[QTY/ CTN]]," ","_",2),"(",""),")","")&amp;"_","")</f>
        <v>36 LSN_</v>
      </c>
      <c r="AF29" s="6">
        <f ca="1">IF(B_MSK[[#This Row],[A_B]]="","",SEARCH("_",B_MSK[[#This Row],[A_B]]))</f>
        <v>7</v>
      </c>
      <c r="AG29" s="6">
        <f ca="1">IF(B_MSK[[#This Row],[A_B]]="","",LEN(B_MSK[[#This Row],[A_B]]))</f>
        <v>7</v>
      </c>
      <c r="AH29" s="6" t="str">
        <f ca="1">IF(B_MSK[[#This Row],[A_B]]="","",LEFT(B_MSK[[#This Row],[QTY/ CTN]],B_MSK[[#This Row],[A_B_1]]))</f>
        <v>36 LSN</v>
      </c>
      <c r="AI29" s="6" t="str">
        <f ca="1">IF(B_MSK[[#This Row],[A_B]]="","",LEFT(B_MSK[[#This Row],[A_]],SEARCH(" ",B_MSK[[#This Row],[A_]])-1))</f>
        <v>36</v>
      </c>
      <c r="AJ29" s="6" t="str">
        <f ca="1">IF(B_MSK[[#This Row],[A_B]]="","",RIGHT(B_MSK[[#This Row],[A_]],LEN(B_MSK[[#This Row],[A_]])-SEARCH(" ",B_MSK[[#This Row],[A_]])))</f>
        <v>LSN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44898</v>
      </c>
      <c r="AO29" s="6" t="str">
        <f ca="1">IF(B_MSK[[#This Row],[DB_ROW]]="","",INDEX([3]!db[JENIS],B_MSK[[#This Row],[DB_ROW]]-1))</f>
        <v>tipex</v>
      </c>
      <c r="AP29" s="6">
        <f ca="1">IF(B_MSK[[#This Row],[A_1]]="","",B_MSK[[#This Row],[A_1]])*1</f>
        <v>36</v>
      </c>
    </row>
    <row r="30" spans="1:42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/>
      </c>
      <c r="D30" s="6" t="str">
        <f>IF(B_MSK[[#This Row],[N_ID]]="","",COUNTIF([2]!NOTA[ID_H],B_MSK[[#This Row],[ID NOTA]]))</f>
        <v/>
      </c>
      <c r="E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/>
      </c>
      <c r="H30" s="8" t="str">
        <f ca="1">IF(B_MSK[[#This Row],[//]]="","",INDEX([2]!NOTA[SUPPLIER_H],B_MSK[[#This Row],[//]]-2))</f>
        <v/>
      </c>
      <c r="I30" s="28" t="str">
        <f ca="1">IF(B_MSK[[#This Row],[//]]="","",IF(B_MSK[[#This Row],[C]]="",B_MSK[[#This Row],[JMLH BRG]]&amp;" "&amp;B_MSK[[#This Row],[SAT]],INDEX([3]!db[QTY/ CTN],B_MSK[[#This Row],[DB_ROW]]-1)))</f>
        <v/>
      </c>
      <c r="J30" s="6" t="str">
        <f ca="1">IF(B_MSK[[#This Row],[//]]="","",IF(INDEX([2]!NOTA[C],B_MSK[[#This Row],[//]]-2)="","",INDEX([2]!NOTA[C],B_MSK[[#This Row],[//]]-2)))</f>
        <v/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 t="str">
        <f ca="1">IF(B_MSK[[#This Row],[//]]="","",INDEX([2]!NOTA[HARGA SATUAN],B_MSK[[#This Row],[//]]-2))</f>
        <v/>
      </c>
      <c r="N30" s="14" t="str">
        <f ca="1">IF(B_MSK[[#This Row],[//]]="","",IF(INDEX([2]!NOTA[HARGA/ CTN_H],B_MSK[[#This Row],[//]]-2)&lt;1,"",INDEX([2]!NOTA[HARGA/ CTN_H],B_MSK[[#This Row],[//]]-2)))</f>
        <v/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 t="str">
        <f ca="1">IF(B_MSK[[#This Row],[//]]="","",INDEX([2]!NOTA[TOTAL],B_MSK[[#This Row],[//]]-2))</f>
        <v/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/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" s="6" t="str">
        <f ca="1">IF(B_MSK[[#This Row],[N.B.nota]]="","",IF(MATCH(B_MSK[[#This Row],[concat]],[3]!db[NB NOTA_C],0)&gt;0,"ada",0))</f>
        <v/>
      </c>
      <c r="X30" s="6" t="str">
        <f ca="1">IF(B_MSK[[#This Row],[N.B.nota]]="","",ADDRESS(ROW(B_MSK[QB]),COLUMN(B_MSK[QB]))&amp;":"&amp;ADDRESS(ROW(),COLUMN(B_MSK[QB])))</f>
        <v/>
      </c>
      <c r="Y30" s="6" t="str">
        <f ca="1">IF(B_MSK[[#This Row],[concat]]="","",MATCH(B_MSK[[#This Row],[concat]],[3]!db[NB NOTA_C],0)+1)</f>
        <v/>
      </c>
      <c r="Z30" s="6" t="str">
        <f ca="1">IF(B_MSK[[#This Row],[//]]="","",HYPERLINK("[..\\DB.xlsx]DB!e"&amp;B_MSK[[#This Row],[DB_ROW]],"&gt;"))</f>
        <v/>
      </c>
      <c r="AA30" s="12" t="str">
        <f ca="1">IF(ISNUMBER(B_MSK[[#This Row],[HARGA CTN]]),IF(B_MSK[[#This Row],[A_2]]=B_MSK[[#This Row],[SAT]],B_MSK[[#This Row],[ HARGA SATUAN ]],B_MSK[[#This Row],[HARGA CTN]]/B_MSK[[#This Row],[A_1]]),"")</f>
        <v/>
      </c>
      <c r="AB30" s="8" t="str">
        <f ca="1">IF(OR(B_MSK[[#This Row],[HARGA_1]]=0,B_MSK[[#This Row],[HARGA_1]]=""),"","/ "&amp;B_MSK[[#This Row],[A_2]])</f>
        <v/>
      </c>
      <c r="AC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0" s="6" t="str">
        <f ca="1">IF(ISNUMBER(B_MSK[[#This Row],[ JUMLAH ]]),SUBSTITUTE(SUBSTITUTE(SUBSTITUTE(B_MSK[[#This Row],[QTY/ CTN]]," ","_",2),"(",""),")","")&amp;"_","")</f>
        <v/>
      </c>
      <c r="AF30" s="6" t="str">
        <f ca="1">IF(B_MSK[[#This Row],[A_B]]="","",SEARCH("_",B_MSK[[#This Row],[A_B]]))</f>
        <v/>
      </c>
      <c r="AG30" s="6" t="str">
        <f ca="1">IF(B_MSK[[#This Row],[A_B]]="","",LEN(B_MSK[[#This Row],[A_B]]))</f>
        <v/>
      </c>
      <c r="AH30" s="6" t="str">
        <f ca="1">IF(B_MSK[[#This Row],[A_B]]="","",LEFT(B_MSK[[#This Row],[QTY/ CTN]],B_MSK[[#This Row],[A_B_1]]))</f>
        <v/>
      </c>
      <c r="AI30" s="6" t="str">
        <f ca="1">IF(B_MSK[[#This Row],[A_B]]="","",LEFT(B_MSK[[#This Row],[A_]],SEARCH(" ",B_MSK[[#This Row],[A_]])-1))</f>
        <v/>
      </c>
      <c r="AJ30" s="6" t="str">
        <f ca="1">IF(B_MSK[[#This Row],[A_B]]="","",RIGHT(B_MSK[[#This Row],[A_]],LEN(B_MSK[[#This Row],[A_]])-SEARCH(" ",B_MSK[[#This Row],[A_]])))</f>
        <v/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44898</v>
      </c>
      <c r="AO30" s="6" t="str">
        <f ca="1">IF(B_MSK[[#This Row],[DB_ROW]]="","",INDEX([3]!db[JENIS],B_MSK[[#This Row],[DB_ROW]]-1))</f>
        <v/>
      </c>
      <c r="AP30" s="6" t="e">
        <f ca="1">IF(B_MSK[[#This Row],[A_1]]="","",B_MSK[[#This Row],[A_1]])*1</f>
        <v>#VALUE!</v>
      </c>
    </row>
    <row r="31" spans="1:42" x14ac:dyDescent="0.25">
      <c r="A31" s="7" t="s">
        <v>135</v>
      </c>
      <c r="B31" s="6">
        <f ca="1">IF(B_MSK[[#This Row],[N_ID]]="","",INDEX([2]!NOTA[ID],MATCH(B_MSK[[#This Row],[N_ID]],[2]!NOTA[ID_P],0)))</f>
        <v>10</v>
      </c>
      <c r="C31" s="6" t="str">
        <f ca="1">IF(B_MSK[[#This Row],[//]]="","",HYPERLINK("[NOTA_.xlsx]NOTA!C"&amp;B_MSK[[#This Row],[//]],"&gt;"))</f>
        <v>&gt;</v>
      </c>
      <c r="D31" s="6">
        <f ca="1">IF(B_MSK[[#This Row],[N_ID]]="","",COUNTIF([2]!NOTA[ID_H],B_MSK[[#This Row],[ID NOTA]]))</f>
        <v>1</v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>
        <f ca="1">IF(B_MSK[[#This Row],[ID NOTA]]="","",IF(INDEX([2]!NOTA[TANGGAL],MATCH(B_MSK[[#This Row],[ID NOTA]],[2]!NOTA[ID],0))=0,"",INDEX([2]!NOTA[TANGGAL],MATCH(B_MSK[[#This Row],[ID NOTA]],[2]!NOTA[ID],0))))</f>
        <v>44900</v>
      </c>
      <c r="G31" s="8" t="str">
        <f ca="1">IF(B_MSK[[#This Row],[stt]]="ada",INDEX([3]!db[NB BM],B_MSK[DB_ROW]-1),"")</f>
        <v>LCD Tab Writing 8.5"</v>
      </c>
      <c r="H31" s="8" t="str">
        <f ca="1">IF(B_MSK[[#This Row],[//]]="","",INDEX([2]!NOTA[SUPPLIER_H],B_MSK[[#This Row],[//]]-2))</f>
        <v>KAWAN SETIA (FELIX)</v>
      </c>
      <c r="I31" s="28" t="str">
        <f ca="1">IF(B_MSK[[#This Row],[//]]="","",IF(B_MSK[[#This Row],[C]]="",B_MSK[[#This Row],[JMLH BRG]]&amp;" "&amp;B_MSK[[#This Row],[SAT]],INDEX([3]!db[QTY/ CTN],B_MSK[[#This Row],[DB_ROW]]-1)))</f>
        <v>100 PCS</v>
      </c>
      <c r="J31" s="6">
        <f ca="1">IF(B_MSK[[#This Row],[//]]="","",IF(INDEX([2]!NOTA[C],B_MSK[[#This Row],[//]]-2)="","",INDEX([2]!NOTA[C],B_MSK[[#This Row],[//]]-2)))</f>
        <v>3</v>
      </c>
      <c r="K31" s="6">
        <f ca="1">IF(B_MSK[[#This Row],[//]]="","",IF(INDEX([2]!NOTA[QTY],B_MSK[[#This Row],[//]]-2)=0,"",INDEX([2]!NOTA[QTY],B_MSK[[#This Row],[//]]-2)))</f>
        <v>300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19500</v>
      </c>
      <c r="N31" s="14">
        <f ca="1">IF(B_MSK[[#This Row],[//]]="","",IF(INDEX([2]!NOTA[HARGA/ CTN_H],B_MSK[[#This Row],[//]]-2)&lt;1,"",INDEX([2]!NOTA[HARGA/ CTN_H],B_MSK[[#This Row],[//]]-2)))</f>
        <v>1950000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5850000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5850000</v>
      </c>
      <c r="T31" s="4" t="str">
        <f ca="1">IF(B_MSK[[#This Row],[NAMA BARANG]]="","",IF(INDEX([2]!NOTA[KETERANGAN],B_MSK[[#This Row],[//]]-2)=0,"",INDEX([2]!NOTA[KETERANGAN],B_MSK[[#This Row],[//]]-2)))</f>
        <v>---</v>
      </c>
      <c r="U31" s="8" t="str">
        <f ca="1">IF(B_MSK[[#This Row],[//]]="","",INDEX([2]!NOTA[NAMA BARANG],B_MSK[[#This Row],[//]]-2))</f>
        <v>LCD TAB WRITING 8.5"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lcdtabwriting85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1319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19500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" s="6" t="str">
        <f ca="1">IF(ISNUMBER(B_MSK[[#This Row],[ JUMLAH ]]),SUBSTITUTE(SUBSTITUTE(SUBSTITUTE(B_MSK[[#This Row],[QTY/ CTN]]," ","_",2),"(",""),")","")&amp;"_","")</f>
        <v>100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100 PCS</v>
      </c>
      <c r="AI31" s="6" t="str">
        <f ca="1">IF(B_MSK[[#This Row],[A_B]]="","",LEFT(B_MSK[[#This Row],[A_]],SEARCH(" ",B_MSK[[#This Row],[A_]])-1))</f>
        <v>100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44900</v>
      </c>
      <c r="AO31" s="6" t="str">
        <f ca="1">IF(B_MSK[[#This Row],[DB_ROW]]="","",INDEX([3]!db[JENIS],B_MSK[[#This Row],[DB_ROW]]-1))</f>
        <v>dll</v>
      </c>
      <c r="AP31" s="6">
        <f ca="1">IF(B_MSK[[#This Row],[A_1]]="","",B_MSK[[#This Row],[A_1]])*1</f>
        <v>100</v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Row],[SAT]],INDEX([3]!db[QTY/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Row],[concat]],[3]!db[NB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Row],[concat]],[3]!db[NB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Row],[A_]])-1))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44900</v>
      </c>
      <c r="AO32" s="6" t="str">
        <f ca="1">IF(B_MSK[[#This Row],[DB_ROW]]="","",INDEX([3]!db[JENIS],B_MSK[[#This Row],[DB_ROW]]-1))</f>
        <v/>
      </c>
      <c r="AP32" s="6" t="e">
        <f ca="1">IF(B_MSK[[#This Row],[A_1]]="","",B_MSK[[#This Row],[A_1]])*1</f>
        <v>#VALUE!</v>
      </c>
    </row>
    <row r="33" spans="1:42" x14ac:dyDescent="0.25">
      <c r="A33" s="7" t="s">
        <v>136</v>
      </c>
      <c r="B33" s="6">
        <f ca="1">IF(B_MSK[[#This Row],[N_ID]]="","",INDEX([2]!NOTA[ID],MATCH(B_MSK[[#This Row],[N_ID]],[2]!NOTA[ID_P],0)))</f>
        <v>11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8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>Gel pen Kenko K-1 BIRU</v>
      </c>
      <c r="H33" s="8" t="str">
        <f ca="1">IF(B_MSK[[#This Row],[//]]="","",INDEX([2]!NOTA[SUPPLIER_H],B_MSK[[#This Row],[//]]-2))</f>
        <v>KENKO SINAR INDONESIA</v>
      </c>
      <c r="I33" s="28" t="str">
        <f ca="1">IF(B_MSK[[#This Row],[//]]="","",IF(B_MSK[[#This Row],[C]]="",B_MSK[[#This Row],[JMLH BRG]]&amp;" "&amp;B_MSK[[#This Row],[SAT]],INDEX([3]!db[QTY/ CTN],B_MSK[[#This Row],[DB_ROW]]-1)))</f>
        <v>12 GRS</v>
      </c>
      <c r="J33" s="6">
        <f ca="1">IF(B_MSK[[#This Row],[//]]="","",IF(INDEX([2]!NOTA[C],B_MSK[[#This Row],[//]]-2)="","",INDEX([2]!NOTA[C],B_MSK[[#This Row],[//]]-2)))</f>
        <v>1</v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>
        <f ca="1">IF(B_MSK[[#This Row],[//]]="","",INDEX([2]!NOTA[HARGA SATUAN],B_MSK[[#This Row],[//]]-2))</f>
        <v>0</v>
      </c>
      <c r="N33" s="14">
        <f ca="1">IF(B_MSK[[#This Row],[//]]="","",IF(INDEX([2]!NOTA[HARGA/ CTN_H],B_MSK[[#This Row],[//]]-2)&lt;1,"",INDEX([2]!NOTA[HARGA/ CTN_H],B_MSK[[#This Row],[//]]-2)))</f>
        <v>5702400</v>
      </c>
      <c r="O33" s="3">
        <f ca="1">IF(B_MSK[[#This Row],[//]]="","",IF(INDEX([2]!NOTA[DISC 1],B_MSK[[#This Row],[//]]-2)=0,"",INDEX([2]!NOTA[DISC 1],B_MSK[[#This Row],[//]]-2)))</f>
        <v>0.17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4732992</v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KENKO GEL PEN K-1 BLUE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kenkogelpenk1blue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1124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475200</v>
      </c>
      <c r="AB33" s="8" t="str">
        <f ca="1">IF(OR(B_MSK[[#This Row],[HARGA_1]]=0,B_MSK[[#This Row],[HARGA_1]]=""),"","/ "&amp;B_MSK[[#This Row],[A_2]])</f>
        <v>/ GRS</v>
      </c>
      <c r="AC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" s="6" t="str">
        <f ca="1">IF(ISNUMBER(B_MSK[[#This Row],[ JUMLAH ]]),SUBSTITUTE(SUBSTITUTE(SUBSTITUTE(B_MSK[[#This Row],[QTY/ CTN]]," ","_",2),"(",""),")","")&amp;"_","")</f>
        <v>12 GRS_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GRS</v>
      </c>
      <c r="AI33" s="6" t="str">
        <f ca="1">IF(B_MSK[[#This Row],[A_B]]="","",LEFT(B_MSK[[#This Row],[A_]],SEARCH(" ",B_MSK[[#This Row],[A_]])-1))</f>
        <v>12</v>
      </c>
      <c r="AJ33" s="6" t="str">
        <f ca="1">IF(B_MSK[[#This Row],[A_B]]="","",RIGHT(B_MSK[[#This Row],[A_]],LEN(B_MSK[[#This Row],[A_]])-SEARCH(" ",B_MSK[[#This Row],[A_]])))</f>
        <v>GRS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44900</v>
      </c>
      <c r="AO33" s="6" t="str">
        <f ca="1">IF(B_MSK[[#This Row],[DB_ROW]]="","",INDEX([3]!db[JENIS],B_MSK[[#This Row],[DB_ROW]]-1))</f>
        <v>pen</v>
      </c>
      <c r="AP33" s="6">
        <f ca="1">IF(B_MSK[[#This Row],[A_1]]="","",B_MSK[[#This Row],[A_1]])*1</f>
        <v>12</v>
      </c>
    </row>
    <row r="34" spans="1:42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>&gt;</v>
      </c>
      <c r="D34" s="6" t="str">
        <f>IF(B_MSK[[#This Row],[N_ID]]="","",COUNTIF([2]!NOTA[ID_H],B_MSK[[#This Row],[ID NOTA]]))</f>
        <v/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>Gel pen Kenko K-1 ST Hitam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Row],[SAT]],INDEX([3]!db[QTY/ CTN],B_MSK[[#This Row],[DB_ROW]]-1)))</f>
        <v>12 GRS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5702400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4732992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KENKO GEL PEN K-1 ST BLACK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kenkogelpenk1stblack</v>
      </c>
      <c r="W34" s="6" t="str">
        <f ca="1">IF(B_MSK[[#This Row],[N.B.nota]]="","",IF(MATCH(B_MSK[[#This Row],[concat]],[3]!db[NB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Row],[concat]],[3]!db[NB NOTA_C],0)+1)</f>
        <v>1125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475200</v>
      </c>
      <c r="AB34" s="8" t="str">
        <f ca="1">IF(OR(B_MSK[[#This Row],[HARGA_1]]=0,B_MSK[[#This Row],[HARGA_1]]=""),"","/ "&amp;B_MSK[[#This Row],[A_2]])</f>
        <v>/ GRS</v>
      </c>
      <c r="AC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" s="6" t="str">
        <f ca="1">IF(ISNUMBER(B_MSK[[#This Row],[ JUMLAH ]]),SUBSTITUTE(SUBSTITUTE(SUBSTITUTE(B_MSK[[#This Row],[QTY/ CTN]]," ","_",2),"(",""),")","")&amp;"_","")</f>
        <v>12 GRS_</v>
      </c>
      <c r="AF34" s="6">
        <f ca="1">IF(B_MSK[[#This Row],[A_B]]="","",SEARCH("_",B_MSK[[#This Row],[A_B]]))</f>
        <v>7</v>
      </c>
      <c r="AG34" s="6">
        <f ca="1">IF(B_MSK[[#This Row],[A_B]]="","",LEN(B_MSK[[#This Row],[A_B]]))</f>
        <v>7</v>
      </c>
      <c r="AH34" s="6" t="str">
        <f ca="1">IF(B_MSK[[#This Row],[A_B]]="","",LEFT(B_MSK[[#This Row],[QTY/ CTN]],B_MSK[[#This Row],[A_B_1]]))</f>
        <v>12 GRS</v>
      </c>
      <c r="AI34" s="6" t="str">
        <f ca="1">IF(B_MSK[[#This Row],[A_B]]="","",LEFT(B_MSK[[#This Row],[A_]],SEARCH(" ",B_MSK[[#This Row],[A_]])-1))</f>
        <v>12</v>
      </c>
      <c r="AJ34" s="6" t="str">
        <f ca="1">IF(B_MSK[[#This Row],[A_B]]="","",RIGHT(B_MSK[[#This Row],[A_]],LEN(B_MSK[[#This Row],[A_]])-SEARCH(" ",B_MSK[[#This Row],[A_]])))</f>
        <v>GRS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44900</v>
      </c>
      <c r="AO34" s="6" t="str">
        <f ca="1">IF(B_MSK[[#This Row],[DB_ROW]]="","",INDEX([3]!db[JENIS],B_MSK[[#This Row],[DB_ROW]]-1))</f>
        <v>pen</v>
      </c>
      <c r="AP34" s="6">
        <f ca="1">IF(B_MSK[[#This Row],[A_1]]="","",B_MSK[[#This Row],[A_1]])*1</f>
        <v>12</v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Row],[stt]]="ada",INDEX([3]!db[NB BM],B_MSK[DB_ROW]-1),"")</f>
        <v>Gelpen Highlighter Kenko GP-20 HL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Row],[SAT]],INDEX([3]!db[QTY/ CTN],B_MSK[[#This Row],[DB_ROW]]-1)))</f>
        <v>12 GRS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5875200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4876416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KENKO GEL PEN HIGHLIGHTER GP-20 HL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kenkogelpenhighlightergp20hl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1110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489600</v>
      </c>
      <c r="AB35" s="8" t="str">
        <f ca="1">IF(OR(B_MSK[[#This Row],[HARGA_1]]=0,B_MSK[[#This Row],[HARGA_1]]=""),"","/ "&amp;B_MSK[[#This Row],[A_2]])</f>
        <v>/ GRS</v>
      </c>
      <c r="AC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40800</v>
      </c>
      <c r="AD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5" s="6" t="str">
        <f ca="1">IF(ISNUMBER(B_MSK[[#This Row],[ JUMLAH ]]),SUBSTITUTE(SUBSTITUTE(SUBSTITUTE(B_MSK[[#This Row],[QTY/ CTN]]," ","_",2),"(",""),")","")&amp;"_","")</f>
        <v>12 GRS_</v>
      </c>
      <c r="AF35" s="6">
        <f ca="1">IF(B_MSK[[#This Row],[A_B]]="","",SEARCH("_",B_MSK[[#This Row],[A_B]]))</f>
        <v>7</v>
      </c>
      <c r="AG35" s="6">
        <f ca="1">IF(B_MSK[[#This Row],[A_B]]="","",LEN(B_MSK[[#This Row],[A_B]]))</f>
        <v>7</v>
      </c>
      <c r="AH35" s="6" t="str">
        <f ca="1">IF(B_MSK[[#This Row],[A_B]]="","",LEFT(B_MSK[[#This Row],[QTY/ CTN]],B_MSK[[#This Row],[A_B_1]]))</f>
        <v>12 GRS</v>
      </c>
      <c r="AI35" s="6" t="str">
        <f ca="1">IF(B_MSK[[#This Row],[A_B]]="","",LEFT(B_MSK[[#This Row],[A_]],SEARCH(" ",B_MSK[[#This Row],[A_]])-1))</f>
        <v>12</v>
      </c>
      <c r="AJ35" s="6" t="str">
        <f ca="1">IF(B_MSK[[#This Row],[A_B]]="","",RIGHT(B_MSK[[#This Row],[A_]],LEN(B_MSK[[#This Row],[A_]])-SEARCH(" ",B_MSK[[#This Row],[A_]])))</f>
        <v>GRS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44900</v>
      </c>
      <c r="AO35" s="6" t="str">
        <f ca="1">IF(B_MSK[[#This Row],[DB_ROW]]="","",INDEX([3]!db[JENIS],B_MSK[[#This Row],[DB_ROW]]-1))</f>
        <v>pen</v>
      </c>
      <c r="AP35" s="6">
        <f ca="1">IF(B_MSK[[#This Row],[A_1]]="","",B_MSK[[#This Row],[A_1]])*1</f>
        <v>12</v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>Lem stick Kenko 8gr kecil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36" s="6">
        <f ca="1">IF(B_MSK[[#This Row],[//]]="","",IF(INDEX([2]!NOTA[C],B_MSK[[#This Row],[//]]-2)="","",INDEX([2]!NOTA[C],B_MSK[[#This Row],[//]]-2)))</f>
        <v>3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2376000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5916240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KENKO GLUE STICK 8GR (SMALL)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36" s="6" t="str">
        <f ca="1">IF(B_MSK[[#This Row],[N.B.nota]]="","",IF(MATCH(B_MSK[[#This Row],[concat]],[3]!db[NB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Row],[concat]],[3]!db[NB NOTA_C],0)+1)</f>
        <v>1148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66000</v>
      </c>
      <c r="AB36" s="8" t="str">
        <f ca="1">IF(OR(B_MSK[[#This Row],[HARGA_1]]=0,B_MSK[[#This Row],[HARGA_1]]=""),"","/ "&amp;B_MSK[[#This Row],[A_2]])</f>
        <v xml:space="preserve">/ BOX </v>
      </c>
      <c r="AC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" s="6" t="str">
        <f ca="1">IF(ISNUMBER(B_MSK[[#This Row],[ JUMLAH ]]),SUBSTITUTE(SUBSTITUTE(SUBSTITUTE(B_MSK[[#This Row],[QTY/ CTN]]," ","_",2),"(",""),")","")&amp;"_","")</f>
        <v>36 BOX_30 PCS_</v>
      </c>
      <c r="AF36" s="6">
        <f ca="1">IF(B_MSK[[#This Row],[A_B]]="","",SEARCH("_",B_MSK[[#This Row],[A_B]]))</f>
        <v>7</v>
      </c>
      <c r="AG36" s="6">
        <f ca="1">IF(B_MSK[[#This Row],[A_B]]="","",LEN(B_MSK[[#This Row],[A_B]]))</f>
        <v>14</v>
      </c>
      <c r="AH36" s="6" t="str">
        <f ca="1">IF(B_MSK[[#This Row],[A_B]]="","",LEFT(B_MSK[[#This Row],[QTY/ CTN]],B_MSK[[#This Row],[A_B_1]]))</f>
        <v xml:space="preserve">36 BOX </v>
      </c>
      <c r="AI36" s="6" t="str">
        <f ca="1">IF(B_MSK[[#This Row],[A_B]]="","",LEFT(B_MSK[[#This Row],[A_]],SEARCH(" ",B_MSK[[#This Row],[A_]])-1))</f>
        <v>36</v>
      </c>
      <c r="AJ36" s="6" t="str">
        <f ca="1">IF(B_MSK[[#This Row],[A_B]]="","",RIGHT(B_MSK[[#This Row],[A_]],LEN(B_MSK[[#This Row],[A_]])-SEARCH(" ",B_MSK[[#This Row],[A_]])))</f>
        <v xml:space="preserve">BOX 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" s="6" t="str">
        <f ca="1">IF(B_MSK[[#This Row],[B_]]="","",LEFT(B_MSK[[#This Row],[B_]],SEARCH(" ",B_MSK[[#This Row],[B_]])))</f>
        <v xml:space="preserve">30 </v>
      </c>
      <c r="AM36" s="6" t="str">
        <f ca="1">IF(B_MSK[[#This Row],[B_]]="","",RIGHT(B_MSK[[#This Row],[B_]],LEN(B_MSK[[#This Row],[B_]])-SEARCH(" ",B_MSK[[#This Row],[B_]])))</f>
        <v>PCS</v>
      </c>
      <c r="AN36" s="2">
        <f ca="1">IF(ISNUMBER(B_MSK[[#This Row],[TANGGAL DATANG]]),B_MSK[[#This Row],[TANGGAL DATANG]],AN35)</f>
        <v>44900</v>
      </c>
      <c r="AO36" s="6" t="str">
        <f ca="1">IF(B_MSK[[#This Row],[DB_ROW]]="","",INDEX([3]!db[JENIS],B_MSK[[#This Row],[DB_ROW]]-1))</f>
        <v>lem</v>
      </c>
      <c r="AP36" s="6">
        <f ca="1">IF(B_MSK[[#This Row],[A_1]]="","",B_MSK[[#This Row],[A_1]])*1</f>
        <v>36</v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>Lem stick Kenko 15gr tanggung</v>
      </c>
      <c r="H37" s="8" t="str">
        <f ca="1">IF(B_MSK[[#This Row],[//]]="","",INDEX([2]!NOTA[SUPPLIER_H],B_MSK[[#This Row],[//]]-2))</f>
        <v>KENKO SINAR INDONESIA</v>
      </c>
      <c r="I37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37" s="6">
        <f ca="1">IF(B_MSK[[#This Row],[//]]="","",IF(INDEX([2]!NOTA[C],B_MSK[[#This Row],[//]]-2)="","",INDEX([2]!NOTA[C],B_MSK[[#This Row],[//]]-2)))</f>
        <v>1</v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>
        <f ca="1">IF(B_MSK[[#This Row],[//]]="","",INDEX([2]!NOTA[HARGA SATUAN],B_MSK[[#This Row],[//]]-2))</f>
        <v>0</v>
      </c>
      <c r="N37" s="14">
        <f ca="1">IF(B_MSK[[#This Row],[//]]="","",IF(INDEX([2]!NOTA[HARGA/ CTN_H],B_MSK[[#This Row],[//]]-2)&lt;1,"",INDEX([2]!NOTA[HARGA/ CTN_H],B_MSK[[#This Row],[//]]-2)))</f>
        <v>2592000</v>
      </c>
      <c r="O37" s="3">
        <f ca="1">IF(B_MSK[[#This Row],[//]]="","",IF(INDEX([2]!NOTA[DISC 1],B_MSK[[#This Row],[//]]-2)=0,"",INDEX([2]!NOTA[DISC 1],B_MSK[[#This Row],[//]]-2)))</f>
        <v>0.17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2151360</v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KENKO GLUE STICK 15GR (MEDIUM)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1146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72000</v>
      </c>
      <c r="AB37" s="8" t="str">
        <f ca="1">IF(OR(B_MSK[[#This Row],[HARGA_1]]=0,B_MSK[[#This Row],[HARGA_1]]=""),"","/ "&amp;B_MSK[[#This Row],[A_2]])</f>
        <v xml:space="preserve">/ BOX </v>
      </c>
      <c r="AC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7" s="6" t="str">
        <f ca="1">IF(ISNUMBER(B_MSK[[#This Row],[ JUMLAH ]]),SUBSTITUTE(SUBSTITUTE(SUBSTITUTE(B_MSK[[#This Row],[QTY/ CTN]]," ","_",2),"(",""),")","")&amp;"_","")</f>
        <v>36 BOX_20 PCS_</v>
      </c>
      <c r="AF37" s="6">
        <f ca="1">IF(B_MSK[[#This Row],[A_B]]="","",SEARCH("_",B_MSK[[#This Row],[A_B]]))</f>
        <v>7</v>
      </c>
      <c r="AG37" s="6">
        <f ca="1">IF(B_MSK[[#This Row],[A_B]]="","",LEN(B_MSK[[#This Row],[A_B]]))</f>
        <v>14</v>
      </c>
      <c r="AH37" s="6" t="str">
        <f ca="1">IF(B_MSK[[#This Row],[A_B]]="","",LEFT(B_MSK[[#This Row],[QTY/ CTN]],B_MSK[[#This Row],[A_B_1]]))</f>
        <v xml:space="preserve">36 BOX </v>
      </c>
      <c r="AI37" s="6" t="str">
        <f ca="1">IF(B_MSK[[#This Row],[A_B]]="","",LEFT(B_MSK[[#This Row],[A_]],SEARCH(" ",B_MSK[[#This Row],[A_]])-1))</f>
        <v>36</v>
      </c>
      <c r="AJ37" s="6" t="str">
        <f ca="1">IF(B_MSK[[#This Row],[A_B]]="","",RIGHT(B_MSK[[#This Row],[A_]],LEN(B_MSK[[#This Row],[A_]])-SEARCH(" ",B_MSK[[#This Row],[A_]])))</f>
        <v xml:space="preserve">BOX 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" s="6" t="str">
        <f ca="1">IF(B_MSK[[#This Row],[B_]]="","",LEFT(B_MSK[[#This Row],[B_]],SEARCH(" ",B_MSK[[#This Row],[B_]])))</f>
        <v xml:space="preserve">20 </v>
      </c>
      <c r="AM37" s="6" t="str">
        <f ca="1">IF(B_MSK[[#This Row],[B_]]="","",RIGHT(B_MSK[[#This Row],[B_]],LEN(B_MSK[[#This Row],[B_]])-SEARCH(" ",B_MSK[[#This Row],[B_]])))</f>
        <v>PCS</v>
      </c>
      <c r="AN37" s="2">
        <f ca="1">IF(ISNUMBER(B_MSK[[#This Row],[TANGGAL DATANG]]),B_MSK[[#This Row],[TANGGAL DATANG]],AN36)</f>
        <v>44900</v>
      </c>
      <c r="AO37" s="6" t="str">
        <f ca="1">IF(B_MSK[[#This Row],[DB_ROW]]="","",INDEX([3]!db[JENIS],B_MSK[[#This Row],[DB_ROW]]-1))</f>
        <v>lem</v>
      </c>
      <c r="AP37" s="6">
        <f ca="1">IF(B_MSK[[#This Row],[A_1]]="","",B_MSK[[#This Row],[A_1]])*1</f>
        <v>36</v>
      </c>
    </row>
    <row r="38" spans="1:42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Row],[N_ID]]="","",COUNTIF([2]!NOTA[ID_H],B_MSK[[#This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>Tipe-ex Kertas Kenko CT-634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Row],[SAT]],INDEX([3]!db[QTY/ CTN],B_MSK[[#This Row],[DB_ROW]]-1)))</f>
        <v>48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2592000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2151360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>KENKO CORRECTION TAPE CT-634N (8M X 5MM)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1080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54000</v>
      </c>
      <c r="AB38" s="8" t="str">
        <f ca="1">IF(OR(B_MSK[[#This Row],[HARGA_1]]=0,B_MSK[[#This Row],[HARGA_1]]=""),"","/ "&amp;B_MSK[[#This Row],[A_2]])</f>
        <v>/ LSN</v>
      </c>
      <c r="AC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3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" s="6" t="str">
        <f ca="1">IF(ISNUMBER(B_MSK[[#This Row],[ JUMLAH ]]),SUBSTITUTE(SUBSTITUTE(SUBSTITUTE(B_MSK[[#This Row],[QTY/ CTN]]," ","_",2),"(",""),")","")&amp;"_","")</f>
        <v>48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48 LSN</v>
      </c>
      <c r="AI38" s="6" t="str">
        <f ca="1">IF(B_MSK[[#This Row],[A_B]]="","",LEFT(B_MSK[[#This Row],[A_]],SEARCH(" ",B_MSK[[#This Row],[A_]])-1))</f>
        <v>48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44900</v>
      </c>
      <c r="AO38" s="6" t="str">
        <f ca="1">IF(B_MSK[[#This Row],[DB_ROW]]="","",INDEX([3]!db[JENIS],B_MSK[[#This Row],[DB_ROW]]-1))</f>
        <v>tipex</v>
      </c>
      <c r="AP38" s="6">
        <f ca="1">IF(B_MSK[[#This Row],[A_1]]="","",B_MSK[[#This Row],[A_1]])*1</f>
        <v>48</v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>Tipe-ex kertas Kenko CT-902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Row],[SAT]],INDEX([3]!db[QTY/ CTN],B_MSK[[#This Row],[DB_ROW]]-1)))</f>
        <v>48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2880000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2390400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CORRECTION TAPE CT-902 (12M X 5MM)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9" s="6" t="str">
        <f ca="1">IF(B_MSK[[#This Row],[N.B.nota]]="","",IF(MATCH(B_MSK[[#This Row],[concat]],[3]!db[NB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Row],[concat]],[3]!db[NB NOTA_C],0)+1)</f>
        <v>1085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60000</v>
      </c>
      <c r="AB39" s="8" t="str">
        <f ca="1">IF(OR(B_MSK[[#This Row],[HARGA_1]]=0,B_MSK[[#This Row],[HARGA_1]]=""),"","/ "&amp;B_MSK[[#This Row],[A_2]])</f>
        <v>/ LSN</v>
      </c>
      <c r="AC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" s="6" t="str">
        <f ca="1">IF(ISNUMBER(B_MSK[[#This Row],[ JUMLAH ]]),SUBSTITUTE(SUBSTITUTE(SUBSTITUTE(B_MSK[[#This Row],[QTY/ CTN]]," ","_",2),"(",""),")","")&amp;"_","")</f>
        <v>48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48 LSN</v>
      </c>
      <c r="AI39" s="6" t="str">
        <f ca="1">IF(B_MSK[[#This Row],[A_B]]="","",LEFT(B_MSK[[#This Row],[A_]],SEARCH(" ",B_MSK[[#This Row],[A_]])-1))</f>
        <v>48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44900</v>
      </c>
      <c r="AO39" s="6" t="str">
        <f ca="1">IF(B_MSK[[#This Row],[DB_ROW]]="","",INDEX([3]!db[JENIS],B_MSK[[#This Row],[DB_ROW]]-1))</f>
        <v>tipex</v>
      </c>
      <c r="AP39" s="6">
        <f ca="1">IF(B_MSK[[#This Row],[A_1]]="","",B_MSK[[#This Row],[A_1]])*1</f>
        <v>48</v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>Tipe-ex kertas Kenko CT-902 P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Row],[SAT]],INDEX([3]!db[QTY/ CTN],B_MSK[[#This Row],[DB_ROW]]-1)))</f>
        <v>48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2880000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2390400</v>
      </c>
      <c r="R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6009840.0000000009</v>
      </c>
      <c r="S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23332320</v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CORRECTION TAPE CT-902P (12M X 5MM)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1086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60000</v>
      </c>
      <c r="AB40" s="8" t="str">
        <f ca="1">IF(OR(B_MSK[[#This Row],[HARGA_1]]=0,B_MSK[[#This Row],[HARGA_1]]=""),"","/ "&amp;B_MSK[[#This Row],[A_2]])</f>
        <v>/ LSN</v>
      </c>
      <c r="AC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" s="6" t="str">
        <f ca="1">IF(ISNUMBER(B_MSK[[#This Row],[ JUMLAH ]]),SUBSTITUTE(SUBSTITUTE(SUBSTITUTE(B_MSK[[#This Row],[QTY/ CTN]]," ","_",2),"(",""),")","")&amp;"_","")</f>
        <v>48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48 LSN</v>
      </c>
      <c r="AI40" s="6" t="str">
        <f ca="1">IF(B_MSK[[#This Row],[A_B]]="","",LEFT(B_MSK[[#This Row],[A_]],SEARCH(" ",B_MSK[[#This Row],[A_]])-1))</f>
        <v>48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44900</v>
      </c>
      <c r="AO40" s="6" t="str">
        <f ca="1">IF(B_MSK[[#This Row],[DB_ROW]]="","",INDEX([3]!db[JENIS],B_MSK[[#This Row],[DB_ROW]]-1))</f>
        <v>tipex</v>
      </c>
      <c r="AP40" s="6">
        <f ca="1">IF(B_MSK[[#This Row],[A_1]]="","",B_MSK[[#This Row],[A_1]])*1</f>
        <v>48</v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/>
      </c>
      <c r="D41" s="6" t="str">
        <f>IF(B_MSK[[#This Row],[N_ID]]="","",COUNTIF([2]!NOTA[ID_H],B_MSK[[#This Row],[ID NOTA]]))</f>
        <v/>
      </c>
      <c r="E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Row],[stt]]="ada",INDEX([3]!db[NB BM],B_MSK[DB_ROW]-1),"")</f>
        <v/>
      </c>
      <c r="H41" s="8" t="str">
        <f ca="1">IF(B_MSK[[#This Row],[//]]="","",INDEX([2]!NOTA[SUPPLIER_H],B_MSK[[#This Row],[//]]-2))</f>
        <v/>
      </c>
      <c r="I41" s="28" t="str">
        <f ca="1">IF(B_MSK[[#This Row],[//]]="","",IF(B_MSK[[#This Row],[C]]="",B_MSK[[#This Row],[JMLH BRG]]&amp;" "&amp;B_MSK[[#This Row],[SAT]],INDEX([3]!db[QTY/ CTN],B_MSK[[#This Row],[DB_ROW]]-1)))</f>
        <v/>
      </c>
      <c r="J41" s="6" t="str">
        <f ca="1">IF(B_MSK[[#This Row],[//]]="","",IF(INDEX([2]!NOTA[C],B_MSK[[#This Row],[//]]-2)="","",INDEX([2]!NOTA[C],B_MSK[[#This Row],[//]]-2)))</f>
        <v/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 t="str">
        <f ca="1">IF(B_MSK[[#This Row],[//]]="","",INDEX([2]!NOTA[HARGA SATUAN],B_MSK[[#This Row],[//]]-2))</f>
        <v/>
      </c>
      <c r="N41" s="14" t="str">
        <f ca="1">IF(B_MSK[[#This Row],[//]]="","",IF(INDEX([2]!NOTA[HARGA/ CTN_H],B_MSK[[#This Row],[//]]-2)&lt;1,"",INDEX([2]!NOTA[HARGA/ CTN_H],B_MSK[[#This Row],[//]]-2)))</f>
        <v/>
      </c>
      <c r="O41" s="3" t="str">
        <f ca="1">IF(B_MSK[[#This Row],[//]]="","",IF(INDEX([2]!NOTA[DISC 1],B_MSK[[#This Row],[//]]-2)=0,"",INDEX([2]!NOTA[DISC 1],B_MSK[[#This Row],[//]]-2)))</f>
        <v/>
      </c>
      <c r="P41" s="3" t="str">
        <f ca="1">IF(B_MSK[[#This Row],[//]]="","",IF(INDEX([2]!NOTA[DISC 2],B_MSK[[#This Row],[//]]-2)=0,"",INDEX([2]!NOTA[DISC 2],B_MSK[[#This Row],[//]]-2)))</f>
        <v/>
      </c>
      <c r="Q41" s="13" t="str">
        <f ca="1">IF(B_MSK[[#This Row],[//]]="","",INDEX([2]!NOTA[TOTAL],B_MSK[[#This Row],[//]]-2))</f>
        <v/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/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" s="6" t="str">
        <f ca="1">IF(B_MSK[[#This Row],[N.B.nota]]="","",IF(MATCH(B_MSK[[#This Row],[concat]],[3]!db[NB NOTA_C],0)&gt;0,"ada",0))</f>
        <v/>
      </c>
      <c r="X41" s="6" t="str">
        <f ca="1">IF(B_MSK[[#This Row],[N.B.nota]]="","",ADDRESS(ROW(B_MSK[QB]),COLUMN(B_MSK[QB]))&amp;":"&amp;ADDRESS(ROW(),COLUMN(B_MSK[QB])))</f>
        <v/>
      </c>
      <c r="Y41" s="6" t="str">
        <f ca="1">IF(B_MSK[[#This Row],[concat]]="","",MATCH(B_MSK[[#This Row],[concat]],[3]!db[NB NOTA_C],0)+1)</f>
        <v/>
      </c>
      <c r="Z41" s="6" t="str">
        <f ca="1">IF(B_MSK[[#This Row],[//]]="","",HYPERLINK("[..\\DB.xlsx]DB!e"&amp;B_MSK[[#This Row],[DB_ROW]],"&gt;"))</f>
        <v/>
      </c>
      <c r="AA41" s="12" t="str">
        <f ca="1">IF(ISNUMBER(B_MSK[[#This Row],[HARGA CTN]]),IF(B_MSK[[#This Row],[A_2]]=B_MSK[[#This Row],[SAT]],B_MSK[[#This Row],[ HARGA SATUAN ]],B_MSK[[#This Row],[HARGA CTN]]/B_MSK[[#This Row],[A_1]]),"")</f>
        <v/>
      </c>
      <c r="AB41" s="8" t="str">
        <f ca="1">IF(OR(B_MSK[[#This Row],[HARGA_1]]=0,B_MSK[[#This Row],[HARGA_1]]=""),"","/ "&amp;B_MSK[[#This Row],[A_2]])</f>
        <v/>
      </c>
      <c r="AC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" s="6" t="str">
        <f ca="1">IF(ISNUMBER(B_MSK[[#This Row],[ JUMLAH ]]),SUBSTITUTE(SUBSTITUTE(SUBSTITUTE(B_MSK[[#This Row],[QTY/ CTN]]," ","_",2),"(",""),")","")&amp;"_","")</f>
        <v/>
      </c>
      <c r="AF41" s="6" t="str">
        <f ca="1">IF(B_MSK[[#This Row],[A_B]]="","",SEARCH("_",B_MSK[[#This Row],[A_B]]))</f>
        <v/>
      </c>
      <c r="AG41" s="6" t="str">
        <f ca="1">IF(B_MSK[[#This Row],[A_B]]="","",LEN(B_MSK[[#This Row],[A_B]]))</f>
        <v/>
      </c>
      <c r="AH41" s="6" t="str">
        <f ca="1">IF(B_MSK[[#This Row],[A_B]]="","",LEFT(B_MSK[[#This Row],[QTY/ CTN]],B_MSK[[#This Row],[A_B_1]]))</f>
        <v/>
      </c>
      <c r="AI41" s="6" t="str">
        <f ca="1">IF(B_MSK[[#This Row],[A_B]]="","",LEFT(B_MSK[[#This Row],[A_]],SEARCH(" ",B_MSK[[#This Row],[A_]])-1))</f>
        <v/>
      </c>
      <c r="AJ41" s="6" t="str">
        <f ca="1">IF(B_MSK[[#This Row],[A_B]]="","",RIGHT(B_MSK[[#This Row],[A_]],LEN(B_MSK[[#This Row],[A_]])-SEARCH(" ",B_MSK[[#This Row],[A_]])))</f>
        <v/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44900</v>
      </c>
      <c r="AO41" s="6" t="str">
        <f ca="1">IF(B_MSK[[#This Row],[DB_ROW]]="","",INDEX([3]!db[JENIS],B_MSK[[#This Row],[DB_ROW]]-1))</f>
        <v/>
      </c>
      <c r="AP41" s="6" t="e">
        <f ca="1">IF(B_MSK[[#This Row],[A_1]]="","",B_MSK[[#This Row],[A_1]])*1</f>
        <v>#VALUE!</v>
      </c>
    </row>
    <row r="42" spans="1:42" x14ac:dyDescent="0.25">
      <c r="A42" s="7" t="s">
        <v>137</v>
      </c>
      <c r="B42" s="6">
        <f ca="1">IF(B_MSK[[#This Row],[N_ID]]="","",INDEX([2]!NOTA[ID],MATCH(B_MSK[[#This Row],[N_ID]],[2]!NOTA[ID_P],0)))</f>
        <v>12</v>
      </c>
      <c r="C42" s="6" t="str">
        <f ca="1">IF(B_MSK[[#This Row],[//]]="","",HYPERLINK("[NOTA_.xlsx]NOTA!C"&amp;B_MSK[[#This Row],[//]],"&gt;"))</f>
        <v>&gt;</v>
      </c>
      <c r="D42" s="6">
        <f ca="1">IF(B_MSK[[#This Row],[N_ID]]="","",COUNTIF([2]!NOTA[ID_H],B_MSK[[#This Row],[ID NOTA]]))</f>
        <v>6</v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 ca="1"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L Leaf Kenko A5-LL 100-2070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Row],[SAT]],INDEX([3]!db[QTY/ CTN],B_MSK[[#This Row],[DB_ROW]]-1)))</f>
        <v>96 PCS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801600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665328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LOOSE LEAF A5-LL 100-2070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1172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8350</v>
      </c>
      <c r="AB42" s="8" t="str">
        <f ca="1">IF(OR(B_MSK[[#This Row],[HARGA_1]]=0,B_MSK[[#This Row],[HARGA_1]]=""),"","/ "&amp;B_MSK[[#This Row],[A_2]])</f>
        <v>/ PCS</v>
      </c>
      <c r="AC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" s="6" t="str">
        <f ca="1">IF(ISNUMBER(B_MSK[[#This Row],[ JUMLAH ]]),SUBSTITUTE(SUBSTITUTE(SUBSTITUTE(B_MSK[[#This Row],[QTY/ CTN]]," ","_",2),"(",""),")","")&amp;"_","")</f>
        <v>96 PCS_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96 PCS</v>
      </c>
      <c r="AI42" s="6" t="str">
        <f ca="1">IF(B_MSK[[#This Row],[A_B]]="","",LEFT(B_MSK[[#This Row],[A_]],SEARCH(" ",B_MSK[[#This Row],[A_]])-1))</f>
        <v>96</v>
      </c>
      <c r="AJ42" s="6" t="str">
        <f ca="1">IF(B_MSK[[#This Row],[A_B]]="","",RIGHT(B_MSK[[#This Row],[A_]],LEN(B_MSK[[#This Row],[A_]])-SEARCH(" ",B_MSK[[#This Row],[A_]])))</f>
        <v>PCS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44900</v>
      </c>
      <c r="AO42" s="6" t="str">
        <f ca="1">IF(B_MSK[[#This Row],[DB_ROW]]="","",INDEX([3]!db[JENIS],B_MSK[[#This Row],[DB_ROW]]-1))</f>
        <v>ll</v>
      </c>
      <c r="AP42" s="6">
        <f ca="1">IF(B_MSK[[#This Row],[A_1]]="","",B_MSK[[#This Row],[A_1]])*1</f>
        <v>96</v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>L Leaf Kenko B5-LL 100-2670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Row],[SAT]],INDEX([3]!db[QTY/ CTN],B_MSK[[#This Row],[DB_ROW]]-1)))</f>
        <v>80 PCS</v>
      </c>
      <c r="J43" s="6">
        <f ca="1">IF(B_MSK[[#This Row],[//]]="","",IF(INDEX([2]!NOTA[C],B_MSK[[#This Row],[//]]-2)="","",INDEX([2]!NOTA[C],B_MSK[[#This Row],[//]]-2)))</f>
        <v>1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1040000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863200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LOOSE LEAF B5-LL 100-2670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1174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13000</v>
      </c>
      <c r="AB43" s="8" t="str">
        <f ca="1">IF(OR(B_MSK[[#This Row],[HARGA_1]]=0,B_MSK[[#This Row],[HARGA_1]]=""),"","/ "&amp;B_MSK[[#This Row],[A_2]])</f>
        <v>/ PCS</v>
      </c>
      <c r="AC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" s="6" t="str">
        <f ca="1">IF(ISNUMBER(B_MSK[[#This Row],[ JUMLAH ]]),SUBSTITUTE(SUBSTITUTE(SUBSTITUTE(B_MSK[[#This Row],[QTY/ CTN]]," ","_",2),"(",""),")","")&amp;"_","")</f>
        <v>80 PCS_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80 PCS</v>
      </c>
      <c r="AI43" s="6" t="str">
        <f ca="1">IF(B_MSK[[#This Row],[A_B]]="","",LEFT(B_MSK[[#This Row],[A_]],SEARCH(" ",B_MSK[[#This Row],[A_]])-1))</f>
        <v>80</v>
      </c>
      <c r="AJ43" s="6" t="str">
        <f ca="1">IF(B_MSK[[#This Row],[A_B]]="","",RIGHT(B_MSK[[#This Row],[A_]],LEN(B_MSK[[#This Row],[A_]])-SEARCH(" ",B_MSK[[#This Row],[A_]])))</f>
        <v>PCS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44900</v>
      </c>
      <c r="AO43" s="6" t="str">
        <f ca="1">IF(B_MSK[[#This Row],[DB_ROW]]="","",INDEX([3]!db[JENIS],B_MSK[[#This Row],[DB_ROW]]-1))</f>
        <v>ll</v>
      </c>
      <c r="AP43" s="6">
        <f ca="1">IF(B_MSK[[#This Row],[A_1]]="","",B_MSK[[#This Row],[A_1]])*1</f>
        <v>80</v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Row],[stt]]="ada",INDEX([3]!db[NB BM],B_MSK[DB_ROW]-1),"")</f>
        <v>Gel pen Kenko K-1 hitam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Row],[SAT]],INDEX([3]!db[QTY/ CTN],B_MSK[[#This Row],[DB_ROW]]-1)))</f>
        <v>12 GRS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5702400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4732992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GEL PEN K-1 BLACK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1123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475200</v>
      </c>
      <c r="AB44" s="8" t="str">
        <f ca="1">IF(OR(B_MSK[[#This Row],[HARGA_1]]=0,B_MSK[[#This Row],[HARGA_1]]=""),"","/ "&amp;B_MSK[[#This Row],[A_2]])</f>
        <v>/ GRS</v>
      </c>
      <c r="AC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" s="6" t="str">
        <f ca="1">IF(ISNUMBER(B_MSK[[#This Row],[ JUMLAH ]]),SUBSTITUTE(SUBSTITUTE(SUBSTITUTE(B_MSK[[#This Row],[QTY/ CTN]]," ","_",2),"(",""),")","")&amp;"_","")</f>
        <v>12 GRS_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12 GRS</v>
      </c>
      <c r="AI44" s="6" t="str">
        <f ca="1">IF(B_MSK[[#This Row],[A_B]]="","",LEFT(B_MSK[[#This Row],[A_]],SEARCH(" ",B_MSK[[#This Row],[A_]])-1))</f>
        <v>12</v>
      </c>
      <c r="AJ44" s="6" t="str">
        <f ca="1">IF(B_MSK[[#This Row],[A_B]]="","",RIGHT(B_MSK[[#This Row],[A_]],LEN(B_MSK[[#This Row],[A_]])-SEARCH(" ",B_MSK[[#This Row],[A_]])))</f>
        <v>GRS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44900</v>
      </c>
      <c r="AO44" s="6" t="str">
        <f ca="1">IF(B_MSK[[#This Row],[DB_ROW]]="","",INDEX([3]!db[JENIS],B_MSK[[#This Row],[DB_ROW]]-1))</f>
        <v>pen</v>
      </c>
      <c r="AP44" s="6">
        <f ca="1">IF(B_MSK[[#This Row],[A_1]]="","",B_MSK[[#This Row],[A_1]])*1</f>
        <v>12</v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>Stip Kenko ERW-40 SQ putih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Row],[SAT]],INDEX([3]!db[QTY/ CTN],B_MSK[[#This Row],[DB_ROW]]-1)))</f>
        <v>50 BOX</v>
      </c>
      <c r="J45" s="6">
        <f ca="1">IF(B_MSK[[#This Row],[//]]="","",IF(INDEX([2]!NOTA[C],B_MSK[[#This Row],[//]]-2)="","",INDEX([2]!NOTA[C],B_MSK[[#This Row],[//]]-2)))</f>
        <v>2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1375000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2282500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KENKO ERASER ERW-40SQ WHITE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5" s="6" t="str">
        <f ca="1">IF(B_MSK[[#This Row],[N.B.nota]]="","",IF(MATCH(B_MSK[[#This Row],[concat]],[3]!db[NB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Row],[concat]],[3]!db[NB NOTA_C],0)+1)</f>
        <v>1105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27500</v>
      </c>
      <c r="AB45" s="8" t="str">
        <f ca="1">IF(OR(B_MSK[[#This Row],[HARGA_1]]=0,B_MSK[[#This Row],[HARGA_1]]=""),"","/ "&amp;B_MSK[[#This Row],[A_2]])</f>
        <v>/ BOX</v>
      </c>
      <c r="AC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" s="6" t="str">
        <f ca="1">IF(ISNUMBER(B_MSK[[#This Row],[ JUMLAH ]]),SUBSTITUTE(SUBSTITUTE(SUBSTITUTE(B_MSK[[#This Row],[QTY/ CTN]]," ","_",2),"(",""),")","")&amp;"_","")</f>
        <v>50 BOX_</v>
      </c>
      <c r="AF45" s="6">
        <f ca="1">IF(B_MSK[[#This Row],[A_B]]="","",SEARCH("_",B_MSK[[#This Row],[A_B]]))</f>
        <v>7</v>
      </c>
      <c r="AG45" s="6">
        <f ca="1">IF(B_MSK[[#This Row],[A_B]]="","",LEN(B_MSK[[#This Row],[A_B]]))</f>
        <v>7</v>
      </c>
      <c r="AH45" s="6" t="str">
        <f ca="1">IF(B_MSK[[#This Row],[A_B]]="","",LEFT(B_MSK[[#This Row],[QTY/ CTN]],B_MSK[[#This Row],[A_B_1]]))</f>
        <v>50 BOX</v>
      </c>
      <c r="AI45" s="6" t="str">
        <f ca="1">IF(B_MSK[[#This Row],[A_B]]="","",LEFT(B_MSK[[#This Row],[A_]],SEARCH(" ",B_MSK[[#This Row],[A_]])-1))</f>
        <v>50</v>
      </c>
      <c r="AJ45" s="6" t="str">
        <f ca="1">IF(B_MSK[[#This Row],[A_B]]="","",RIGHT(B_MSK[[#This Row],[A_]],LEN(B_MSK[[#This Row],[A_]])-SEARCH(" ",B_MSK[[#This Row],[A_]])))</f>
        <v>BOX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44900</v>
      </c>
      <c r="AO45" s="6" t="str">
        <f ca="1">IF(B_MSK[[#This Row],[DB_ROW]]="","",INDEX([3]!db[JENIS],B_MSK[[#This Row],[DB_ROW]]-1))</f>
        <v>stip</v>
      </c>
      <c r="AP45" s="6">
        <f ca="1">IF(B_MSK[[#This Row],[A_1]]="","",B_MSK[[#This Row],[A_1]])*1</f>
        <v>50</v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Buku Tamu Kenko BT -3224-01 Kembang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Row],[SAT]],INDEX([3]!db[QTY/ CTN],B_MSK[[#This Row],[DB_ROW]]-1)))</f>
        <v>5 LSN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990000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821700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BUKU TAMU BT-3224-01 (KEMBANG)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kenkobukutamubt322401kembang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1034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198000</v>
      </c>
      <c r="AB46" s="8" t="str">
        <f ca="1">IF(OR(B_MSK[[#This Row],[HARGA_1]]=0,B_MSK[[#This Row],[HARGA_1]]=""),"","/ "&amp;B_MSK[[#This Row],[A_2]])</f>
        <v>/ LSN</v>
      </c>
      <c r="AC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" s="6" t="str">
        <f ca="1">IF(ISNUMBER(B_MSK[[#This Row],[ JUMLAH ]]),SUBSTITUTE(SUBSTITUTE(SUBSTITUTE(B_MSK[[#This Row],[QTY/ CTN]]," ","_",2),"(",""),")","")&amp;"_","")</f>
        <v>5 LSN_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6</v>
      </c>
      <c r="AH46" s="6" t="str">
        <f ca="1">IF(B_MSK[[#This Row],[A_B]]="","",LEFT(B_MSK[[#This Row],[QTY/ CTN]],B_MSK[[#This Row],[A_B_1]]))</f>
        <v>5 LSN</v>
      </c>
      <c r="AI46" s="6" t="str">
        <f ca="1">IF(B_MSK[[#This Row],[A_B]]="","",LEFT(B_MSK[[#This Row],[A_]],SEARCH(" ",B_MSK[[#This Row],[A_]])-1))</f>
        <v>5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44900</v>
      </c>
      <c r="AO46" s="6" t="str">
        <f ca="1">IF(B_MSK[[#This Row],[DB_ROW]]="","",INDEX([3]!db[JENIS],B_MSK[[#This Row],[DB_ROW]]-1))</f>
        <v>buku</v>
      </c>
      <c r="AP46" s="6">
        <f ca="1">IF(B_MSK[[#This Row],[A_1]]="","",B_MSK[[#This Row],[A_1]])*1</f>
        <v>5</v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>Buku tamu Kenko BT-2920-01 kembang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Row],[SAT]],INDEX([3]!db[QTY/ CTN],B_MSK[[#This Row],[DB_ROW]]-1)))</f>
        <v>5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780000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1294800</v>
      </c>
      <c r="R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2183480</v>
      </c>
      <c r="S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8477040</v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BUKU TAMU BT-2920-01 (KEMBANG)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kenkobukutamubt292001kembang</v>
      </c>
      <c r="W47" s="6" t="str">
        <f ca="1">IF(B_MSK[[#This Row],[N.B.nota]]="","",IF(MATCH(B_MSK[[#This Row],[concat]],[3]!db[NB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Row],[concat]],[3]!db[NB NOTA_C],0)+1)</f>
        <v>1030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156000</v>
      </c>
      <c r="AB47" s="8" t="str">
        <f ca="1">IF(OR(B_MSK[[#This Row],[HARGA_1]]=0,B_MSK[[#This Row],[HARGA_1]]=""),"","/ "&amp;B_MSK[[#This Row],[A_2]])</f>
        <v>/ LSN</v>
      </c>
      <c r="AC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" s="6" t="str">
        <f ca="1">IF(ISNUMBER(B_MSK[[#This Row],[ JUMLAH ]]),SUBSTITUTE(SUBSTITUTE(SUBSTITUTE(B_MSK[[#This Row],[QTY/ CTN]]," ","_",2),"(",""),")","")&amp;"_","")</f>
        <v>5 LSN_</v>
      </c>
      <c r="AF47" s="6">
        <f ca="1">IF(B_MSK[[#This Row],[A_B]]="","",SEARCH("_",B_MSK[[#This Row],[A_B]]))</f>
        <v>6</v>
      </c>
      <c r="AG47" s="6">
        <f ca="1">IF(B_MSK[[#This Row],[A_B]]="","",LEN(B_MSK[[#This Row],[A_B]]))</f>
        <v>6</v>
      </c>
      <c r="AH47" s="6" t="str">
        <f ca="1">IF(B_MSK[[#This Row],[A_B]]="","",LEFT(B_MSK[[#This Row],[QTY/ CTN]],B_MSK[[#This Row],[A_B_1]]))</f>
        <v>5 LSN</v>
      </c>
      <c r="AI47" s="6" t="str">
        <f ca="1">IF(B_MSK[[#This Row],[A_B]]="","",LEFT(B_MSK[[#This Row],[A_]],SEARCH(" ",B_MSK[[#This Row],[A_]])-1))</f>
        <v>5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44900</v>
      </c>
      <c r="AO47" s="6" t="str">
        <f ca="1">IF(B_MSK[[#This Row],[DB_ROW]]="","",INDEX([3]!db[JENIS],B_MSK[[#This Row],[DB_ROW]]-1))</f>
        <v>buku</v>
      </c>
      <c r="AP47" s="6">
        <f ca="1">IF(B_MSK[[#This Row],[A_1]]="","",B_MSK[[#This Row],[A_1]])*1</f>
        <v>5</v>
      </c>
    </row>
    <row r="48" spans="1:42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/>
      </c>
      <c r="D48" s="6" t="str">
        <f>IF(B_MSK[[#This Row],[N_ID]]="","",COUNTIF([2]!NOTA[ID_H],B_MSK[[#This Row],[ID NOTA]]))</f>
        <v/>
      </c>
      <c r="E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/>
      </c>
      <c r="H48" s="8" t="str">
        <f ca="1">IF(B_MSK[[#This Row],[//]]="","",INDEX([2]!NOTA[SUPPLIER_H],B_MSK[[#This Row],[//]]-2))</f>
        <v/>
      </c>
      <c r="I48" s="28" t="str">
        <f ca="1">IF(B_MSK[[#This Row],[//]]="","",IF(B_MSK[[#This Row],[C]]="",B_MSK[[#This Row],[JMLH BRG]]&amp;" "&amp;B_MSK[[#This Row],[SAT]],INDEX([3]!db[QTY/ CTN],B_MSK[[#This Row],[DB_ROW]]-1)))</f>
        <v/>
      </c>
      <c r="J48" s="6" t="str">
        <f ca="1">IF(B_MSK[[#This Row],[//]]="","",IF(INDEX([2]!NOTA[C],B_MSK[[#This Row],[//]]-2)="","",INDEX([2]!NOTA[C],B_MSK[[#This Row],[//]]-2)))</f>
        <v/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 t="str">
        <f ca="1">IF(B_MSK[[#This Row],[//]]="","",INDEX([2]!NOTA[HARGA SATUAN],B_MSK[[#This Row],[//]]-2))</f>
        <v/>
      </c>
      <c r="N48" s="14" t="str">
        <f ca="1">IF(B_MSK[[#This Row],[//]]="","",IF(INDEX([2]!NOTA[HARGA/ CTN_H],B_MSK[[#This Row],[//]]-2)&lt;1,"",INDEX([2]!NOTA[HARGA/ CTN_H],B_MSK[[#This Row],[//]]-2)))</f>
        <v/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 t="str">
        <f ca="1">IF(B_MSK[[#This Row],[//]]="","",INDEX([2]!NOTA[TOTAL],B_MSK[[#This Row],[//]]-2))</f>
        <v/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/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" s="6" t="str">
        <f ca="1">IF(B_MSK[[#This Row],[N.B.nota]]="","",IF(MATCH(B_MSK[[#This Row],[concat]],[3]!db[NB NOTA_C],0)&gt;0,"ada",0))</f>
        <v/>
      </c>
      <c r="X48" s="6" t="str">
        <f ca="1">IF(B_MSK[[#This Row],[N.B.nota]]="","",ADDRESS(ROW(B_MSK[QB]),COLUMN(B_MSK[QB]))&amp;":"&amp;ADDRESS(ROW(),COLUMN(B_MSK[QB])))</f>
        <v/>
      </c>
      <c r="Y48" s="6" t="str">
        <f ca="1">IF(B_MSK[[#This Row],[concat]]="","",MATCH(B_MSK[[#This Row],[concat]],[3]!db[NB NOTA_C],0)+1)</f>
        <v/>
      </c>
      <c r="Z48" s="6" t="str">
        <f ca="1">IF(B_MSK[[#This Row],[//]]="","",HYPERLINK("[..\\DB.xlsx]DB!e"&amp;B_MSK[[#This Row],[DB_ROW]],"&gt;"))</f>
        <v/>
      </c>
      <c r="AA48" s="12" t="str">
        <f ca="1">IF(ISNUMBER(B_MSK[[#This Row],[HARGA CTN]]),IF(B_MSK[[#This Row],[A_2]]=B_MSK[[#This Row],[SAT]],B_MSK[[#This Row],[ HARGA SATUAN ]],B_MSK[[#This Row],[HARGA CTN]]/B_MSK[[#This Row],[A_1]]),"")</f>
        <v/>
      </c>
      <c r="AB48" s="8" t="str">
        <f ca="1">IF(OR(B_MSK[[#This Row],[HARGA_1]]=0,B_MSK[[#This Row],[HARGA_1]]=""),"","/ "&amp;B_MSK[[#This Row],[A_2]])</f>
        <v/>
      </c>
      <c r="AC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" s="6" t="str">
        <f ca="1">IF(ISNUMBER(B_MSK[[#This Row],[ JUMLAH ]]),SUBSTITUTE(SUBSTITUTE(SUBSTITUTE(B_MSK[[#This Row],[QTY/ CTN]]," ","_",2),"(",""),")","")&amp;"_","")</f>
        <v/>
      </c>
      <c r="AF48" s="6" t="str">
        <f ca="1">IF(B_MSK[[#This Row],[A_B]]="","",SEARCH("_",B_MSK[[#This Row],[A_B]]))</f>
        <v/>
      </c>
      <c r="AG48" s="6" t="str">
        <f ca="1">IF(B_MSK[[#This Row],[A_B]]="","",LEN(B_MSK[[#This Row],[A_B]]))</f>
        <v/>
      </c>
      <c r="AH48" s="6" t="str">
        <f ca="1">IF(B_MSK[[#This Row],[A_B]]="","",LEFT(B_MSK[[#This Row],[QTY/ CTN]],B_MSK[[#This Row],[A_B_1]]))</f>
        <v/>
      </c>
      <c r="AI48" s="6" t="str">
        <f ca="1">IF(B_MSK[[#This Row],[A_B]]="","",LEFT(B_MSK[[#This Row],[A_]],SEARCH(" ",B_MSK[[#This Row],[A_]])-1))</f>
        <v/>
      </c>
      <c r="AJ48" s="6" t="str">
        <f ca="1">IF(B_MSK[[#This Row],[A_B]]="","",RIGHT(B_MSK[[#This Row],[A_]],LEN(B_MSK[[#This Row],[A_]])-SEARCH(" ",B_MSK[[#This Row],[A_]])))</f>
        <v/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44900</v>
      </c>
      <c r="AO48" s="6" t="str">
        <f ca="1">IF(B_MSK[[#This Row],[DB_ROW]]="","",INDEX([3]!db[JENIS],B_MSK[[#This Row],[DB_ROW]]-1))</f>
        <v/>
      </c>
      <c r="AP48" s="6" t="e">
        <f ca="1">IF(B_MSK[[#This Row],[A_1]]="","",B_MSK[[#This Row],[A_1]])*1</f>
        <v>#VALUE!</v>
      </c>
    </row>
    <row r="49" spans="1:42" x14ac:dyDescent="0.25">
      <c r="A49" s="7" t="s">
        <v>138</v>
      </c>
      <c r="B49" s="6">
        <f ca="1">IF(B_MSK[[#This Row],[N_ID]]="","",INDEX([2]!NOTA[ID],MATCH(B_MSK[[#This Row],[N_ID]],[2]!NOTA[ID_P],0)))</f>
        <v>13</v>
      </c>
      <c r="C49" s="6" t="str">
        <f ca="1">IF(B_MSK[[#This Row],[//]]="","",HYPERLINK("[NOTA_.xlsx]NOTA!C"&amp;B_MSK[[#This Row],[//]],"&gt;"))</f>
        <v>&gt;</v>
      </c>
      <c r="D49" s="6">
        <f ca="1">IF(B_MSK[[#This Row],[N_ID]]="","",COUNTIF([2]!NOTA[ID_H],B_MSK[[#This Row],[ID NOTA]]))</f>
        <v>7</v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 ca="1"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>Gel pen Kenko Hitech 0.28mm BIRU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Row],[SAT]],INDEX([3]!db[QTY/ CTN],B_MSK[[#This Row],[DB_ROW]]-1)))</f>
        <v>12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5616000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9322560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GEL PEN HI-TECH-H 0.28MM BLUE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9" s="6" t="str">
        <f ca="1">IF(B_MSK[[#This Row],[N.B.nota]]="","",IF(MATCH(B_MSK[[#This Row],[concat]],[3]!db[NB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Row],[concat]],[3]!db[NB NOTA_C],0)+1)</f>
        <v>1113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468000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9" s="6" t="str">
        <f ca="1">IF(ISNUMBER(B_MSK[[#This Row],[ JUMLAH ]]),SUBSTITUTE(SUBSTITUTE(SUBSTITUTE(B_MSK[[#This Row],[QTY/ CTN]]," ","_",2),"(",""),")","")&amp;"_","")</f>
        <v>12 GRS_</v>
      </c>
      <c r="AF49" s="6">
        <f ca="1">IF(B_MSK[[#This Row],[A_B]]="","",SEARCH("_",B_MSK[[#This Row],[A_B]]))</f>
        <v>7</v>
      </c>
      <c r="AG49" s="6">
        <f ca="1">IF(B_MSK[[#This Row],[A_B]]="","",LEN(B_MSK[[#This Row],[A_B]]))</f>
        <v>7</v>
      </c>
      <c r="AH49" s="6" t="str">
        <f ca="1">IF(B_MSK[[#This Row],[A_B]]="","",LEFT(B_MSK[[#This Row],[QTY/ CTN]],B_MSK[[#This Row],[A_B_1]]))</f>
        <v>12 GRS</v>
      </c>
      <c r="AI49" s="6" t="str">
        <f ca="1">IF(B_MSK[[#This Row],[A_B]]="","",LEFT(B_MSK[[#This Row],[A_]],SEARCH(" ",B_MSK[[#This Row],[A_]])-1))</f>
        <v>12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44900</v>
      </c>
      <c r="AO49" s="6" t="str">
        <f ca="1">IF(B_MSK[[#This Row],[DB_ROW]]="","",INDEX([3]!db[JENIS],B_MSK[[#This Row],[DB_ROW]]-1))</f>
        <v>pen</v>
      </c>
      <c r="AP49" s="6">
        <f ca="1">IF(B_MSK[[#This Row],[A_1]]="","",B_MSK[[#This Row],[A_1]])*1</f>
        <v>12</v>
      </c>
    </row>
    <row r="50" spans="1:42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Gel pen Kenko Hitech 0.4mm hitam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Row],[SAT]],INDEX([3]!db[QTY/ CTN],B_MSK[[#This Row],[DB_ROW]]-1)))</f>
        <v>12 GRS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5616000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4661280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GEL PEN HI-TECH-H 0.4MM BLACK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1114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468000</v>
      </c>
      <c r="AB50" s="8" t="str">
        <f ca="1">IF(OR(B_MSK[[#This Row],[HARGA_1]]=0,B_MSK[[#This Row],[HARGA_1]]=""),"","/ "&amp;B_MSK[[#This Row],[A_2]])</f>
        <v>/ GRS</v>
      </c>
      <c r="AC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0" s="6" t="str">
        <f ca="1">IF(ISNUMBER(B_MSK[[#This Row],[ JUMLAH ]]),SUBSTITUTE(SUBSTITUTE(SUBSTITUTE(B_MSK[[#This Row],[QTY/ CTN]]," ","_",2),"(",""),")","")&amp;"_","")</f>
        <v>12 GRS_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12 GRS</v>
      </c>
      <c r="AI50" s="6" t="str">
        <f ca="1">IF(B_MSK[[#This Row],[A_B]]="","",LEFT(B_MSK[[#This Row],[A_]],SEARCH(" ",B_MSK[[#This Row],[A_]])-1))</f>
        <v>12</v>
      </c>
      <c r="AJ50" s="6" t="str">
        <f ca="1">IF(B_MSK[[#This Row],[A_B]]="","",RIGHT(B_MSK[[#This Row],[A_]],LEN(B_MSK[[#This Row],[A_]])-SEARCH(" ",B_MSK[[#This Row],[A_]])))</f>
        <v>GRS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44900</v>
      </c>
      <c r="AO50" s="6" t="str">
        <f ca="1">IF(B_MSK[[#This Row],[DB_ROW]]="","",INDEX([3]!db[JENIS],B_MSK[[#This Row],[DB_ROW]]-1))</f>
        <v>pen</v>
      </c>
      <c r="AP50" s="6">
        <f ca="1">IF(B_MSK[[#This Row],[A_1]]="","",B_MSK[[#This Row],[A_1]])*1</f>
        <v>12</v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>Gel pen Kenko Hitech 0.4mm biru</v>
      </c>
      <c r="H51" s="8" t="str">
        <f ca="1">IF(B_MSK[[#This Row],[//]]="","",INDEX([2]!NOTA[SUPPLIER_H],B_MSK[[#This Row],[//]]-2))</f>
        <v>KENKO SINAR INDONESIA</v>
      </c>
      <c r="I51" s="28" t="str">
        <f ca="1">IF(B_MSK[[#This Row],[//]]="","",IF(B_MSK[[#This Row],[C]]="",B_MSK[[#This Row],[JMLH BRG]]&amp;" "&amp;B_MSK[[#This Row],[SAT]],INDEX([3]!db[QTY/ CTN],B_MSK[[#This Row],[DB_ROW]]-1)))</f>
        <v>12 GRS</v>
      </c>
      <c r="J51" s="6">
        <f ca="1">IF(B_MSK[[#This Row],[//]]="","",IF(INDEX([2]!NOTA[C],B_MSK[[#This Row],[//]]-2)="","",INDEX([2]!NOTA[C],B_MSK[[#This Row],[//]]-2)))</f>
        <v>1</v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>
        <f ca="1">IF(B_MSK[[#This Row],[//]]="","",INDEX([2]!NOTA[HARGA SATUAN],B_MSK[[#This Row],[//]]-2))</f>
        <v>0</v>
      </c>
      <c r="N51" s="14">
        <f ca="1">IF(B_MSK[[#This Row],[//]]="","",IF(INDEX([2]!NOTA[HARGA/ CTN_H],B_MSK[[#This Row],[//]]-2)&lt;1,"",INDEX([2]!NOTA[HARGA/ CTN_H],B_MSK[[#This Row],[//]]-2)))</f>
        <v>5616000</v>
      </c>
      <c r="O51" s="3">
        <f ca="1">IF(B_MSK[[#This Row],[//]]="","",IF(INDEX([2]!NOTA[DISC 1],B_MSK[[#This Row],[//]]-2)=0,"",INDEX([2]!NOTA[DISC 1],B_MSK[[#This Row],[//]]-2)))</f>
        <v>0.17</v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4661280</v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KENKO GEL PEN HI-TECH-H 0.4MM BLUE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51" s="6" t="str">
        <f ca="1">IF(B_MSK[[#This Row],[N.B.nota]]="","",IF(MATCH(B_MSK[[#This Row],[concat]],[3]!db[NB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Row],[concat]],[3]!db[NB NOTA_C],0)+1)</f>
        <v>1115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468000</v>
      </c>
      <c r="AB51" s="8" t="str">
        <f ca="1">IF(OR(B_MSK[[#This Row],[HARGA_1]]=0,B_MSK[[#This Row],[HARGA_1]]=""),"","/ "&amp;B_MSK[[#This Row],[A_2]])</f>
        <v>/ GRS</v>
      </c>
      <c r="AC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1" s="6" t="str">
        <f ca="1">IF(ISNUMBER(B_MSK[[#This Row],[ JUMLAH ]]),SUBSTITUTE(SUBSTITUTE(SUBSTITUTE(B_MSK[[#This Row],[QTY/ CTN]]," ","_",2),"(",""),")","")&amp;"_","")</f>
        <v>12 GRS_</v>
      </c>
      <c r="AF51" s="6">
        <f ca="1">IF(B_MSK[[#This Row],[A_B]]="","",SEARCH("_",B_MSK[[#This Row],[A_B]]))</f>
        <v>7</v>
      </c>
      <c r="AG51" s="6">
        <f ca="1">IF(B_MSK[[#This Row],[A_B]]="","",LEN(B_MSK[[#This Row],[A_B]]))</f>
        <v>7</v>
      </c>
      <c r="AH51" s="6" t="str">
        <f ca="1">IF(B_MSK[[#This Row],[A_B]]="","",LEFT(B_MSK[[#This Row],[QTY/ CTN]],B_MSK[[#This Row],[A_B_1]]))</f>
        <v>12 GRS</v>
      </c>
      <c r="AI51" s="6" t="str">
        <f ca="1">IF(B_MSK[[#This Row],[A_B]]="","",LEFT(B_MSK[[#This Row],[A_]],SEARCH(" ",B_MSK[[#This Row],[A_]])-1))</f>
        <v>12</v>
      </c>
      <c r="AJ51" s="6" t="str">
        <f ca="1">IF(B_MSK[[#This Row],[A_B]]="","",RIGHT(B_MSK[[#This Row],[A_]],LEN(B_MSK[[#This Row],[A_]])-SEARCH(" ",B_MSK[[#This Row],[A_]])))</f>
        <v>GRS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44900</v>
      </c>
      <c r="AO51" s="6" t="str">
        <f ca="1">IF(B_MSK[[#This Row],[DB_ROW]]="","",INDEX([3]!db[JENIS],B_MSK[[#This Row],[DB_ROW]]-1))</f>
        <v>pen</v>
      </c>
      <c r="AP51" s="6">
        <f ca="1">IF(B_MSK[[#This Row],[A_1]]="","",B_MSK[[#This Row],[A_1]])*1</f>
        <v>12</v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>&gt;</v>
      </c>
      <c r="D52" s="6" t="str">
        <f>IF(B_MSK[[#This Row],[N_ID]]="","",COUNTIF([2]!NOTA[ID_H],B_MSK[[#This Row],[ID NOTA]]))</f>
        <v/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>Isi gel pen K-1 hitam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Row],[SAT]],INDEX([3]!db[QTY/ CTN],B_MSK[[#This Row],[DB_ROW]]-1)))</f>
        <v>144 BOX (24 PCS)</v>
      </c>
      <c r="J52" s="6">
        <f ca="1">IF(B_MSK[[#This Row],[//]]="","",IF(INDEX([2]!NOTA[C],B_MSK[[#This Row],[//]]-2)="","",INDEX([2]!NOTA[C],B_MSK[[#This Row],[//]]-2)))</f>
        <v>1</v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>
        <f ca="1">IF(B_MSK[[#This Row],[//]]="","",INDEX([2]!NOTA[HARGA SATUAN],B_MSK[[#This Row],[//]]-2))</f>
        <v>0</v>
      </c>
      <c r="N52" s="14">
        <f ca="1">IF(B_MSK[[#This Row],[//]]="","",IF(INDEX([2]!NOTA[HARGA/ CTN_H],B_MSK[[#This Row],[//]]-2)&lt;1,"",INDEX([2]!NOTA[HARGA/ CTN_H],B_MSK[[#This Row],[//]]-2)))</f>
        <v>6739200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5593536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GEL PEN REFILL K-1 BLACK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kenkogelpenrefillk1black</v>
      </c>
      <c r="W52" s="6" t="str">
        <f ca="1">IF(B_MSK[[#This Row],[N.B.nota]]="","",IF(MATCH(B_MSK[[#This Row],[concat]],[3]!db[NB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Row],[concat]],[3]!db[NB NOTA_C],0)+1)</f>
        <v>1137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46800</v>
      </c>
      <c r="AB52" s="8" t="str">
        <f ca="1">IF(OR(B_MSK[[#This Row],[HARGA_1]]=0,B_MSK[[#This Row],[HARGA_1]]=""),"","/ "&amp;B_MSK[[#This Row],[A_2]])</f>
        <v xml:space="preserve">/ BOX </v>
      </c>
      <c r="AC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1950</v>
      </c>
      <c r="AD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" s="6" t="str">
        <f ca="1">IF(ISNUMBER(B_MSK[[#This Row],[ JUMLAH ]]),SUBSTITUTE(SUBSTITUTE(SUBSTITUTE(B_MSK[[#This Row],[QTY/ CTN]]," ","_",2),"(",""),")","")&amp;"_","")</f>
        <v>144 BOX_24 PCS_</v>
      </c>
      <c r="AF52" s="6">
        <f ca="1">IF(B_MSK[[#This Row],[A_B]]="","",SEARCH("_",B_MSK[[#This Row],[A_B]]))</f>
        <v>8</v>
      </c>
      <c r="AG52" s="6">
        <f ca="1">IF(B_MSK[[#This Row],[A_B]]="","",LEN(B_MSK[[#This Row],[A_B]]))</f>
        <v>15</v>
      </c>
      <c r="AH52" s="6" t="str">
        <f ca="1">IF(B_MSK[[#This Row],[A_B]]="","",LEFT(B_MSK[[#This Row],[QTY/ CTN]],B_MSK[[#This Row],[A_B_1]]))</f>
        <v xml:space="preserve">144 BOX </v>
      </c>
      <c r="AI52" s="6" t="str">
        <f ca="1">IF(B_MSK[[#This Row],[A_B]]="","",LEFT(B_MSK[[#This Row],[A_]],SEARCH(" ",B_MSK[[#This Row],[A_]])-1))</f>
        <v>144</v>
      </c>
      <c r="AJ52" s="6" t="str">
        <f ca="1">IF(B_MSK[[#This Row],[A_B]]="","",RIGHT(B_MSK[[#This Row],[A_]],LEN(B_MSK[[#This Row],[A_]])-SEARCH(" ",B_MSK[[#This Row],[A_]])))</f>
        <v xml:space="preserve">BOX 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2" s="6" t="str">
        <f ca="1">IF(B_MSK[[#This Row],[B_]]="","",LEFT(B_MSK[[#This Row],[B_]],SEARCH(" ",B_MSK[[#This Row],[B_]])))</f>
        <v xml:space="preserve">24 </v>
      </c>
      <c r="AM52" s="6" t="str">
        <f ca="1">IF(B_MSK[[#This Row],[B_]]="","",RIGHT(B_MSK[[#This Row],[B_]],LEN(B_MSK[[#This Row],[B_]])-SEARCH(" ",B_MSK[[#This Row],[B_]])))</f>
        <v>PCS</v>
      </c>
      <c r="AN52" s="2">
        <f ca="1">IF(ISNUMBER(B_MSK[[#This Row],[TANGGAL DATANG]]),B_MSK[[#This Row],[TANGGAL DATANG]],AN51)</f>
        <v>44900</v>
      </c>
      <c r="AO52" s="6" t="str">
        <f ca="1">IF(B_MSK[[#This Row],[DB_ROW]]="","",INDEX([3]!db[JENIS],B_MSK[[#This Row],[DB_ROW]]-1))</f>
        <v>isi</v>
      </c>
      <c r="AP52" s="6">
        <f ca="1">IF(B_MSK[[#This Row],[A_1]]="","",B_MSK[[#This Row],[A_1]])*1</f>
        <v>144</v>
      </c>
    </row>
    <row r="53" spans="1:42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Tipe-ex Kertas Kenko CT-634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Row],[SAT]],INDEX([3]!db[QTY/ CTN],B_MSK[[#This Row],[DB_ROW]]-1)))</f>
        <v>48 LSN</v>
      </c>
      <c r="J53" s="6">
        <f ca="1">IF(B_MSK[[#This Row],[//]]="","",IF(INDEX([2]!NOTA[C],B_MSK[[#This Row],[//]]-2)="","",INDEX([2]!NOTA[C],B_MSK[[#This Row],[//]]-2)))</f>
        <v>1</v>
      </c>
      <c r="K53" s="6" t="str">
        <f ca="1">IF(B_MSK[[#This Row],[//]]="","",IF(INDEX([2]!NOTA[QTY],B_MSK[[#This Row],[//]]-2)=0,"",INDEX([2]!NOTA[QTY],B_MSK[[#This Row],[//]]-2)))</f>
        <v/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" s="14">
        <f ca="1">IF(B_MSK[[#This Row],[//]]="","",INDEX([2]!NOTA[HARGA SATUAN],B_MSK[[#This Row],[//]]-2))</f>
        <v>0</v>
      </c>
      <c r="N53" s="14">
        <f ca="1">IF(B_MSK[[#This Row],[//]]="","",IF(INDEX([2]!NOTA[HARGA/ CTN_H],B_MSK[[#This Row],[//]]-2)&lt;1,"",INDEX([2]!NOTA[HARGA/ CTN_H],B_MSK[[#This Row],[//]]-2)))</f>
        <v>2592000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2151360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CORRECTION TAPE CT-634 (8M X 5MM)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1079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54000</v>
      </c>
      <c r="AB53" s="8" t="str">
        <f ca="1">IF(OR(B_MSK[[#This Row],[HARGA_1]]=0,B_MSK[[#This Row],[HARGA_1]]=""),"","/ "&amp;B_MSK[[#This Row],[A_2]])</f>
        <v>/ LSN</v>
      </c>
      <c r="AC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" s="6" t="str">
        <f ca="1">IF(ISNUMBER(B_MSK[[#This Row],[ JUMLAH ]]),SUBSTITUTE(SUBSTITUTE(SUBSTITUTE(B_MSK[[#This Row],[QTY/ CTN]]," ","_",2),"(",""),")","")&amp;"_","")</f>
        <v>48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48 LSN</v>
      </c>
      <c r="AI53" s="6" t="str">
        <f ca="1">IF(B_MSK[[#This Row],[A_B]]="","",LEFT(B_MSK[[#This Row],[A_]],SEARCH(" ",B_MSK[[#This Row],[A_]])-1))</f>
        <v>48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44900</v>
      </c>
      <c r="AO53" s="6" t="str">
        <f ca="1">IF(B_MSK[[#This Row],[DB_ROW]]="","",INDEX([3]!db[JENIS],B_MSK[[#This Row],[DB_ROW]]-1))</f>
        <v>tipex</v>
      </c>
      <c r="AP53" s="6">
        <f ca="1">IF(B_MSK[[#This Row],[A_1]]="","",B_MSK[[#This Row],[A_1]])*1</f>
        <v>48</v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>Tipe-ex Kertas Kenko CT-809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Row],[SAT]],INDEX([3]!db[QTY/ CTN],B_MSK[[#This Row],[DB_ROW]]-1)))</f>
        <v>48 LSN</v>
      </c>
      <c r="J54" s="6">
        <f ca="1">IF(B_MSK[[#This Row],[//]]="","",IF(INDEX([2]!NOTA[C],B_MSK[[#This Row],[//]]-2)="","",INDEX([2]!NOTA[C],B_MSK[[#This Row],[//]]-2)))</f>
        <v>1</v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>
        <f ca="1">IF(B_MSK[[#This Row],[//]]="","",INDEX([2]!NOTA[HARGA SATUAN],B_MSK[[#This Row],[//]]-2))</f>
        <v>0</v>
      </c>
      <c r="N54" s="14">
        <f ca="1">IF(B_MSK[[#This Row],[//]]="","",IF(INDEX([2]!NOTA[HARGA/ CTN_H],B_MSK[[#This Row],[//]]-2)&lt;1,"",INDEX([2]!NOTA[HARGA/ CTN_H],B_MSK[[#This Row],[//]]-2)))</f>
        <v>2592000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2151360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CORRECTION TAPE CT-809 (8M X 5 MM)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1082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54000</v>
      </c>
      <c r="AB54" s="8" t="str">
        <f ca="1">IF(OR(B_MSK[[#This Row],[HARGA_1]]=0,B_MSK[[#This Row],[HARGA_1]]=""),"","/ "&amp;B_MSK[[#This Row],[A_2]])</f>
        <v>/ LSN</v>
      </c>
      <c r="AC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" s="6" t="str">
        <f ca="1">IF(ISNUMBER(B_MSK[[#This Row],[ JUMLAH ]]),SUBSTITUTE(SUBSTITUTE(SUBSTITUTE(B_MSK[[#This Row],[QTY/ CTN]]," ","_",2),"(",""),")","")&amp;"_","")</f>
        <v>48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48 LSN</v>
      </c>
      <c r="AI54" s="6" t="str">
        <f ca="1">IF(B_MSK[[#This Row],[A_B]]="","",LEFT(B_MSK[[#This Row],[A_]],SEARCH(" ",B_MSK[[#This Row],[A_]])-1))</f>
        <v>48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44900</v>
      </c>
      <c r="AO54" s="6" t="str">
        <f ca="1">IF(B_MSK[[#This Row],[DB_ROW]]="","",INDEX([3]!db[JENIS],B_MSK[[#This Row],[DB_ROW]]-1))</f>
        <v>tipex</v>
      </c>
      <c r="AP54" s="6">
        <f ca="1">IF(B_MSK[[#This Row],[A_1]]="","",B_MSK[[#This Row],[A_1]])*1</f>
        <v>48</v>
      </c>
    </row>
    <row r="55" spans="1:42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Row],[stt]]="ada",INDEX([3]!db[NB BM],B_MSK[DB_ROW]-1),"")</f>
        <v>Tipe-ex Kertas Kenko CT-902 CL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48 LSN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2880000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2390400</v>
      </c>
      <c r="R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6335424</v>
      </c>
      <c r="S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24596352</v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CORRECTION TAPE CT-902CL (12M X 5 MM)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1087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60000</v>
      </c>
      <c r="AB55" s="8" t="str">
        <f ca="1">IF(OR(B_MSK[[#This Row],[HARGA_1]]=0,B_MSK[[#This Row],[HARGA_1]]=""),"","/ "&amp;B_MSK[[#This Row],[A_2]])</f>
        <v>/ LSN</v>
      </c>
      <c r="AC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" s="6" t="str">
        <f ca="1">IF(ISNUMBER(B_MSK[[#This Row],[ JUMLAH ]]),SUBSTITUTE(SUBSTITUTE(SUBSTITUTE(B_MSK[[#This Row],[QTY/ CTN]]," ","_",2),"(",""),")","")&amp;"_","")</f>
        <v>48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48 LSN</v>
      </c>
      <c r="AI55" s="6" t="str">
        <f ca="1">IF(B_MSK[[#This Row],[A_B]]="","",LEFT(B_MSK[[#This Row],[A_]],SEARCH(" ",B_MSK[[#This Row],[A_]])-1))</f>
        <v>48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44900</v>
      </c>
      <c r="AO55" s="6" t="str">
        <f ca="1">IF(B_MSK[[#This Row],[DB_ROW]]="","",INDEX([3]!db[JENIS],B_MSK[[#This Row],[DB_ROW]]-1))</f>
        <v>tipex</v>
      </c>
      <c r="AP55" s="6">
        <f ca="1">IF(B_MSK[[#This Row],[A_1]]="","",B_MSK[[#This Row],[A_1]])*1</f>
        <v>48</v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/>
      </c>
      <c r="D56" s="6" t="str">
        <f>IF(B_MSK[[#This Row],[N_ID]]="","",COUNTIF([2]!NOTA[ID_H],B_MSK[[#This Row],[ID NOTA]]))</f>
        <v/>
      </c>
      <c r="E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/>
      </c>
      <c r="H56" s="8" t="str">
        <f ca="1">IF(B_MSK[[#This Row],[//]]="","",INDEX([2]!NOTA[SUPPLIER_H],B_MSK[[#This Row],[//]]-2))</f>
        <v/>
      </c>
      <c r="I56" s="28" t="str">
        <f ca="1">IF(B_MSK[[#This Row],[//]]="","",IF(B_MSK[[#This Row],[C]]="",B_MSK[[#This Row],[JMLH BRG]]&amp;" "&amp;B_MSK[[#This Row],[SAT]],INDEX([3]!db[QTY/ CTN],B_MSK[[#This Row],[DB_ROW]]-1)))</f>
        <v/>
      </c>
      <c r="J56" s="6" t="str">
        <f ca="1">IF(B_MSK[[#This Row],[//]]="","",IF(INDEX([2]!NOTA[C],B_MSK[[#This Row],[//]]-2)="","",INDEX([2]!NOTA[C],B_MSK[[#This Row],[//]]-2)))</f>
        <v/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 t="str">
        <f ca="1">IF(B_MSK[[#This Row],[//]]="","",INDEX([2]!NOTA[HARGA SATUAN],B_MSK[[#This Row],[//]]-2))</f>
        <v/>
      </c>
      <c r="N56" s="14" t="str">
        <f ca="1">IF(B_MSK[[#This Row],[//]]="","",IF(INDEX([2]!NOTA[HARGA/ CTN_H],B_MSK[[#This Row],[//]]-2)&lt;1,"",INDEX([2]!NOTA[HARGA/ CTN_H],B_MSK[[#This Row],[//]]-2)))</f>
        <v/>
      </c>
      <c r="O56" s="3" t="str">
        <f ca="1">IF(B_MSK[[#This Row],[//]]="","",IF(INDEX([2]!NOTA[DISC 1],B_MSK[[#This Row],[//]]-2)=0,"",INDEX([2]!NOTA[DISC 1],B_MSK[[#This Row],[//]]-2)))</f>
        <v/>
      </c>
      <c r="P56" s="3" t="str">
        <f ca="1">IF(B_MSK[[#This Row],[//]]="","",IF(INDEX([2]!NOTA[DISC 2],B_MSK[[#This Row],[//]]-2)=0,"",INDEX([2]!NOTA[DISC 2],B_MSK[[#This Row],[//]]-2)))</f>
        <v/>
      </c>
      <c r="Q56" s="13" t="str">
        <f ca="1">IF(B_MSK[[#This Row],[//]]="","",INDEX([2]!NOTA[TOTAL],B_MSK[[#This Row],[//]]-2))</f>
        <v/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/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" s="6" t="str">
        <f ca="1">IF(B_MSK[[#This Row],[N.B.nota]]="","",IF(MATCH(B_MSK[[#This Row],[concat]],[3]!db[NB NOTA_C],0)&gt;0,"ada",0))</f>
        <v/>
      </c>
      <c r="X56" s="6" t="str">
        <f ca="1">IF(B_MSK[[#This Row],[N.B.nota]]="","",ADDRESS(ROW(B_MSK[QB]),COLUMN(B_MSK[QB]))&amp;":"&amp;ADDRESS(ROW(),COLUMN(B_MSK[QB])))</f>
        <v/>
      </c>
      <c r="Y56" s="6" t="str">
        <f ca="1">IF(B_MSK[[#This Row],[concat]]="","",MATCH(B_MSK[[#This Row],[concat]],[3]!db[NB NOTA_C],0)+1)</f>
        <v/>
      </c>
      <c r="Z56" s="6" t="str">
        <f ca="1">IF(B_MSK[[#This Row],[//]]="","",HYPERLINK("[..\\DB.xlsx]DB!e"&amp;B_MSK[[#This Row],[DB_ROW]],"&gt;"))</f>
        <v/>
      </c>
      <c r="AA56" s="12" t="str">
        <f ca="1">IF(ISNUMBER(B_MSK[[#This Row],[HARGA CTN]]),IF(B_MSK[[#This Row],[A_2]]=B_MSK[[#This Row],[SAT]],B_MSK[[#This Row],[ HARGA SATUAN ]],B_MSK[[#This Row],[HARGA CTN]]/B_MSK[[#This Row],[A_1]]),"")</f>
        <v/>
      </c>
      <c r="AB56" s="8" t="str">
        <f ca="1">IF(OR(B_MSK[[#This Row],[HARGA_1]]=0,B_MSK[[#This Row],[HARGA_1]]=""),"","/ "&amp;B_MSK[[#This Row],[A_2]])</f>
        <v/>
      </c>
      <c r="AC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" s="6" t="str">
        <f ca="1">IF(ISNUMBER(B_MSK[[#This Row],[ JUMLAH ]]),SUBSTITUTE(SUBSTITUTE(SUBSTITUTE(B_MSK[[#This Row],[QTY/ CTN]]," ","_",2),"(",""),")","")&amp;"_","")</f>
        <v/>
      </c>
      <c r="AF56" s="6" t="str">
        <f ca="1">IF(B_MSK[[#This Row],[A_B]]="","",SEARCH("_",B_MSK[[#This Row],[A_B]]))</f>
        <v/>
      </c>
      <c r="AG56" s="6" t="str">
        <f ca="1">IF(B_MSK[[#This Row],[A_B]]="","",LEN(B_MSK[[#This Row],[A_B]]))</f>
        <v/>
      </c>
      <c r="AH56" s="6" t="str">
        <f ca="1">IF(B_MSK[[#This Row],[A_B]]="","",LEFT(B_MSK[[#This Row],[QTY/ CTN]],B_MSK[[#This Row],[A_B_1]]))</f>
        <v/>
      </c>
      <c r="AI56" s="6" t="str">
        <f ca="1">IF(B_MSK[[#This Row],[A_B]]="","",LEFT(B_MSK[[#This Row],[A_]],SEARCH(" ",B_MSK[[#This Row],[A_]])-1))</f>
        <v/>
      </c>
      <c r="AJ56" s="6" t="str">
        <f ca="1">IF(B_MSK[[#This Row],[A_B]]="","",RIGHT(B_MSK[[#This Row],[A_]],LEN(B_MSK[[#This Row],[A_]])-SEARCH(" ",B_MSK[[#This Row],[A_]])))</f>
        <v/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44900</v>
      </c>
      <c r="AO56" s="6" t="str">
        <f ca="1">IF(B_MSK[[#This Row],[DB_ROW]]="","",INDEX([3]!db[JENIS],B_MSK[[#This Row],[DB_ROW]]-1))</f>
        <v/>
      </c>
      <c r="AP56" s="6" t="e">
        <f ca="1">IF(B_MSK[[#This Row],[A_1]]="","",B_MSK[[#This Row],[A_1]])*1</f>
        <v>#VALUE!</v>
      </c>
    </row>
    <row r="57" spans="1:42" x14ac:dyDescent="0.25">
      <c r="A57" s="7" t="s">
        <v>139</v>
      </c>
      <c r="B57" s="6">
        <f ca="1">IF(B_MSK[[#This Row],[N_ID]]="","",INDEX([2]!NOTA[ID],MATCH(B_MSK[[#This Row],[N_ID]],[2]!NOTA[ID_P],0)))</f>
        <v>21</v>
      </c>
      <c r="C57" s="6" t="str">
        <f ca="1">IF(B_MSK[[#This Row],[//]]="","",HYPERLINK("[NOTA_.xlsx]NOTA!C"&amp;B_MSK[[#This Row],[//]],"&gt;"))</f>
        <v>&gt;</v>
      </c>
      <c r="D57" s="6">
        <f ca="1">IF(B_MSK[[#This Row],[N_ID]]="","",COUNTIF([2]!NOTA[ID_H],B_MSK[[#This Row],[ID NOTA]]))</f>
        <v>2</v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57" s="2">
        <f ca="1">IF(B_MSK[[#This Row],[ID NOTA]]="","",IF(INDEX([2]!NOTA[TANGGAL],MATCH(B_MSK[[#This Row],[ID NOTA]],[2]!NOTA[ID],0))=0,"",INDEX([2]!NOTA[TANGGAL],MATCH(B_MSK[[#This Row],[ID NOTA]],[2]!NOTA[ID],0))))</f>
        <v>44901</v>
      </c>
      <c r="G57" s="8" t="str">
        <f ca="1">IF(B_MSK[[#This Row],[stt]]="ada",INDEX([3]!db[NB BM],B_MSK[DB_ROW]-1),"")</f>
        <v>P case A 807</v>
      </c>
      <c r="H57" s="8" t="str">
        <f ca="1">IF(B_MSK[[#This Row],[//]]="","",INDEX([2]!NOTA[SUPPLIER_H],B_MSK[[#This Row],[//]]-2))</f>
        <v>HONG SIAN</v>
      </c>
      <c r="I57" s="28" t="str">
        <f ca="1">IF(B_MSK[[#This Row],[//]]="","",IF(B_MSK[[#This Row],[C]]="",B_MSK[[#This Row],[JMLH BRG]]&amp;" "&amp;B_MSK[[#This Row],[SAT]],INDEX([3]!db[QTY/ CTN],B_MSK[[#This Row],[DB_ROW]]-1)))</f>
        <v>20 LSN</v>
      </c>
      <c r="J57" s="6">
        <f ca="1">IF(B_MSK[[#This Row],[//]]="","",IF(INDEX([2]!NOTA[C],B_MSK[[#This Row],[//]]-2)="","",INDEX([2]!NOTA[C],B_MSK[[#This Row],[//]]-2)))</f>
        <v>1</v>
      </c>
      <c r="K57" s="6">
        <f ca="1">IF(B_MSK[[#This Row],[//]]="","",IF(INDEX([2]!NOTA[QTY],B_MSK[[#This Row],[//]]-2)=0,"",INDEX([2]!NOTA[QTY],B_MSK[[#This Row],[//]]-2)))</f>
        <v>28</v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7" s="14">
        <f ca="1">IF(B_MSK[[#This Row],[//]]="","",INDEX([2]!NOTA[HARGA SATUAN],B_MSK[[#This Row],[//]]-2))</f>
        <v>92000</v>
      </c>
      <c r="N57" s="14">
        <f ca="1">IF(B_MSK[[#This Row],[//]]="","",IF(INDEX([2]!NOTA[HARGA/ CTN_H],B_MSK[[#This Row],[//]]-2)&lt;1,"",INDEX([2]!NOTA[HARGA/ CTN_H],B_MSK[[#This Row],[//]]-2)))</f>
        <v>2576000</v>
      </c>
      <c r="O57" s="3" t="str">
        <f ca="1">IF(B_MSK[[#This Row],[//]]="","",IF(INDEX([2]!NOTA[DISC 1],B_MSK[[#This Row],[//]]-2)=0,"",INDEX([2]!NOTA[DISC 1],B_MSK[[#This Row],[//]]-2)))</f>
        <v/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2576000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PC A 807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pca807</v>
      </c>
      <c r="W57" s="6" t="str">
        <f ca="1">IF(B_MSK[[#This Row],[N.B.nota]]="","",IF(MATCH(B_MSK[[#This Row],[concat]],[3]!db[NB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Row],[concat]],[3]!db[NB NOTA_C],0)+1)</f>
        <v>1576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128800</v>
      </c>
      <c r="AB57" s="8" t="str">
        <f ca="1">IF(OR(B_MSK[[#This Row],[HARGA_1]]=0,B_MSK[[#This Row],[HARGA_1]]=""),"","/ "&amp;B_MSK[[#This Row],[A_2]])</f>
        <v>/ LSN</v>
      </c>
      <c r="AC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10733.333333333334</v>
      </c>
      <c r="AD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" s="6" t="str">
        <f ca="1">IF(ISNUMBER(B_MSK[[#This Row],[ JUMLAH ]]),SUBSTITUTE(SUBSTITUTE(SUBSTITUTE(B_MSK[[#This Row],[QTY/ CTN]]," ","_",2),"(",""),")","")&amp;"_","")</f>
        <v>20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20 LSN</v>
      </c>
      <c r="AI57" s="6" t="str">
        <f ca="1">IF(B_MSK[[#This Row],[A_B]]="","",LEFT(B_MSK[[#This Row],[A_]],SEARCH(" ",B_MSK[[#This Row],[A_]])-1))</f>
        <v>20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44901</v>
      </c>
      <c r="AO57" s="6" t="str">
        <f ca="1">IF(B_MSK[[#This Row],[DB_ROW]]="","",INDEX([3]!db[JENIS],B_MSK[[#This Row],[DB_ROW]]-1))</f>
        <v>pcase</v>
      </c>
      <c r="AP57" s="6">
        <f ca="1">IF(B_MSK[[#This Row],[A_1]]="","",B_MSK[[#This Row],[A_1]])*1</f>
        <v>20</v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Row],[stt]]="ada",INDEX([3]!db[NB BM],B_MSK[DB_ROW]-1),"")</f>
        <v>Doc HD-52</v>
      </c>
      <c r="H58" s="8" t="str">
        <f ca="1">IF(B_MSK[[#This Row],[//]]="","",INDEX([2]!NOTA[SUPPLIER_H],B_MSK[[#This Row],[//]]-2))</f>
        <v>HONG SIAN</v>
      </c>
      <c r="I58" s="28" t="str">
        <f ca="1">IF(B_MSK[[#This Row],[//]]="","",IF(B_MSK[[#This Row],[C]]="",B_MSK[[#This Row],[JMLH BRG]]&amp;" "&amp;B_MSK[[#This Row],[SAT]],INDEX([3]!db[QTY/ CTN],B_MSK[[#This Row],[DB_ROW]]-1)))</f>
        <v>8 DSN</v>
      </c>
      <c r="J58" s="6" t="str">
        <f ca="1">IF(B_MSK[[#This Row],[//]]="","",IF(INDEX([2]!NOTA[C],B_MSK[[#This Row],[//]]-2)="","",INDEX([2]!NOTA[C],B_MSK[[#This Row],[//]]-2)))</f>
        <v/>
      </c>
      <c r="K58" s="6">
        <f ca="1">IF(B_MSK[[#This Row],[//]]="","",IF(INDEX([2]!NOTA[QTY],B_MSK[[#This Row],[//]]-2)=0,"",INDEX([2]!NOTA[QTY],B_MSK[[#This Row],[//]]-2)))</f>
        <v>8</v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8" s="14">
        <f ca="1">IF(B_MSK[[#This Row],[//]]="","",INDEX([2]!NOTA[HARGA SATUAN],B_MSK[[#This Row],[//]]-2))</f>
        <v>185000</v>
      </c>
      <c r="N58" s="14">
        <f ca="1">IF(B_MSK[[#This Row],[//]]="","",IF(INDEX([2]!NOTA[HARGA/ CTN_H],B_MSK[[#This Row],[//]]-2)&lt;1,"",INDEX([2]!NOTA[HARGA/ CTN_H],B_MSK[[#This Row],[//]]-2)))</f>
        <v>1480000</v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1480000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4056000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DOC HD-52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dochd52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581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185000</v>
      </c>
      <c r="AB58" s="8" t="str">
        <f ca="1">IF(OR(B_MSK[[#This Row],[HARGA_1]]=0,B_MSK[[#This Row],[HARGA_1]]=""),"","/ "&amp;B_MSK[[#This Row],[A_2]])</f>
        <v>/ DSN</v>
      </c>
      <c r="AC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" s="6" t="str">
        <f ca="1">IF(ISNUMBER(B_MSK[[#This Row],[ JUMLAH ]]),SUBSTITUTE(SUBSTITUTE(SUBSTITUTE(B_MSK[[#This Row],[QTY/ CTN]]," ","_",2),"(",""),")","")&amp;"_","")</f>
        <v>8 DSN_</v>
      </c>
      <c r="AF58" s="6">
        <f ca="1">IF(B_MSK[[#This Row],[A_B]]="","",SEARCH("_",B_MSK[[#This Row],[A_B]]))</f>
        <v>6</v>
      </c>
      <c r="AG58" s="6">
        <f ca="1">IF(B_MSK[[#This Row],[A_B]]="","",LEN(B_MSK[[#This Row],[A_B]]))</f>
        <v>6</v>
      </c>
      <c r="AH58" s="6" t="str">
        <f ca="1">IF(B_MSK[[#This Row],[A_B]]="","",LEFT(B_MSK[[#This Row],[QTY/ CTN]],B_MSK[[#This Row],[A_B_1]]))</f>
        <v>8 DSN</v>
      </c>
      <c r="AI58" s="6" t="str">
        <f ca="1">IF(B_MSK[[#This Row],[A_B]]="","",LEFT(B_MSK[[#This Row],[A_]],SEARCH(" ",B_MSK[[#This Row],[A_]])-1))</f>
        <v>8</v>
      </c>
      <c r="AJ58" s="6" t="str">
        <f ca="1">IF(B_MSK[[#This Row],[A_B]]="","",RIGHT(B_MSK[[#This Row],[A_]],LEN(B_MSK[[#This Row],[A_]])-SEARCH(" ",B_MSK[[#This Row],[A_]])))</f>
        <v>DSN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44901</v>
      </c>
      <c r="AO58" s="6" t="str">
        <f ca="1">IF(B_MSK[[#This Row],[DB_ROW]]="","",INDEX([3]!db[JENIS],B_MSK[[#This Row],[DB_ROW]]-1))</f>
        <v>doc</v>
      </c>
      <c r="AP58" s="6">
        <f ca="1">IF(B_MSK[[#This Row],[A_1]]="","",B_MSK[[#This Row],[A_1]])*1</f>
        <v>8</v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Row],[SAT]],INDEX([3]!db[QTY/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Row],[concat]],[3]!db[NB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Row],[concat]],[3]!db[NB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Row],[A_]])-1))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44901</v>
      </c>
      <c r="AO59" s="6" t="str">
        <f ca="1">IF(B_MSK[[#This Row],[DB_ROW]]="","",INDEX([3]!db[JENIS],B_MSK[[#This Row],[DB_ROW]]-1))</f>
        <v/>
      </c>
      <c r="AP59" s="6" t="e">
        <f ca="1">IF(B_MSK[[#This Row],[A_1]]="","",B_MSK[[#This Row],[A_1]])*1</f>
        <v>#VALUE!</v>
      </c>
    </row>
    <row r="60" spans="1:42" x14ac:dyDescent="0.25">
      <c r="A60" s="7" t="s">
        <v>140</v>
      </c>
      <c r="B60" s="6">
        <f ca="1">IF(B_MSK[[#This Row],[N_ID]]="","",INDEX([2]!NOTA[ID],MATCH(B_MSK[[#This Row],[N_ID]],[2]!NOTA[ID_P],0)))</f>
        <v>22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4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Kertas lipat origami Fluorescent Alfa 12x12</v>
      </c>
      <c r="H60" s="8" t="str">
        <f ca="1">IF(B_MSK[[#This Row],[//]]="","",INDEX([2]!NOTA[SUPPLIER_H],B_MSK[[#This Row],[//]]-2))</f>
        <v>PARAMA</v>
      </c>
      <c r="I60" s="28" t="str">
        <f ca="1">IF(B_MSK[[#This Row],[//]]="","",IF(B_MSK[[#This Row],[C]]="",B_MSK[[#This Row],[JMLH BRG]]&amp;" "&amp;B_MSK[[#This Row],[SAT]],INDEX([3]!db[QTY/ CTN],B_MSK[[#This Row],[DB_ROW]]-1)))</f>
        <v>1200 PCS</v>
      </c>
      <c r="J60" s="6">
        <f ca="1">IF(B_MSK[[#This Row],[//]]="","",IF(INDEX([2]!NOTA[C],B_MSK[[#This Row],[//]]-2)="","",INDEX([2]!NOTA[C],B_MSK[[#This Row],[//]]-2)))</f>
        <v>5</v>
      </c>
      <c r="K60" s="6">
        <f ca="1">IF(B_MSK[[#This Row],[//]]="","",IF(INDEX([2]!NOTA[QTY],B_MSK[[#This Row],[//]]-2)=0,"",INDEX([2]!NOTA[QTY],B_MSK[[#This Row],[//]]-2)))</f>
        <v>1200</v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" s="14">
        <f ca="1">IF(B_MSK[[#This Row],[//]]="","",INDEX([2]!NOTA[HARGA SATUAN],B_MSK[[#This Row],[//]]-2))</f>
        <v>1458</v>
      </c>
      <c r="N60" s="14">
        <f ca="1">IF(B_MSK[[#This Row],[//]]="","",IF(INDEX([2]!NOTA[HARGA/ CTN_H],B_MSK[[#This Row],[//]]-2)&lt;1,"",INDEX([2]!NOTA[HARGA/ CTN_H],B_MSK[[#This Row],[//]]-2)))</f>
        <v>349920</v>
      </c>
      <c r="O60" s="3" t="str">
        <f ca="1">IF(B_MSK[[#This Row],[//]]="","",IF(INDEX([2]!NOTA[DISC 1],B_MSK[[#This Row],[//]]-2)=0,"",INDEX([2]!NOTA[DISC 1],B_MSK[[#This Row],[//]]-2)))</f>
        <v/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8748000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ORIGAMI FLUORESCENT ALFA 12 X 12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1525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1458</v>
      </c>
      <c r="AB60" s="8" t="str">
        <f ca="1">IF(OR(B_MSK[[#This Row],[HARGA_1]]=0,B_MSK[[#This Row],[HARGA_1]]=""),"","/ "&amp;B_MSK[[#This Row],[A_2]])</f>
        <v>/ PCS</v>
      </c>
      <c r="AC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" s="6" t="str">
        <f ca="1">IF(ISNUMBER(B_MSK[[#This Row],[ JUMLAH ]]),SUBSTITUTE(SUBSTITUTE(SUBSTITUTE(B_MSK[[#This Row],[QTY/ CTN]]," ","_",2),"(",""),")","")&amp;"_","")</f>
        <v>1200 PCS_</v>
      </c>
      <c r="AF60" s="6">
        <f ca="1">IF(B_MSK[[#This Row],[A_B]]="","",SEARCH("_",B_MSK[[#This Row],[A_B]]))</f>
        <v>9</v>
      </c>
      <c r="AG60" s="6">
        <f ca="1">IF(B_MSK[[#This Row],[A_B]]="","",LEN(B_MSK[[#This Row],[A_B]]))</f>
        <v>9</v>
      </c>
      <c r="AH60" s="6" t="str">
        <f ca="1">IF(B_MSK[[#This Row],[A_B]]="","",LEFT(B_MSK[[#This Row],[QTY/ CTN]],B_MSK[[#This Row],[A_B_1]]))</f>
        <v>1200 PCS</v>
      </c>
      <c r="AI60" s="6" t="str">
        <f ca="1">IF(B_MSK[[#This Row],[A_B]]="","",LEFT(B_MSK[[#This Row],[A_]],SEARCH(" ",B_MSK[[#This Row],[A_]])-1))</f>
        <v>1200</v>
      </c>
      <c r="AJ60" s="6" t="str">
        <f ca="1">IF(B_MSK[[#This Row],[A_B]]="","",RIGHT(B_MSK[[#This Row],[A_]],LEN(B_MSK[[#This Row],[A_]])-SEARCH(" ",B_MSK[[#This Row],[A_]])))</f>
        <v>PCS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44901</v>
      </c>
      <c r="AO60" s="6" t="str">
        <f ca="1">IF(B_MSK[[#This Row],[DB_ROW]]="","",INDEX([3]!db[JENIS],B_MSK[[#This Row],[DB_ROW]]-1))</f>
        <v>kertas</v>
      </c>
      <c r="AP60" s="6">
        <f ca="1">IF(B_MSK[[#This Row],[A_1]]="","",B_MSK[[#This Row],[A_1]])*1</f>
        <v>1200</v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>Kertas lipat origami Fluorescent Alfa 14x14</v>
      </c>
      <c r="H61" s="8" t="str">
        <f ca="1">IF(B_MSK[[#This Row],[//]]="","",INDEX([2]!NOTA[SUPPLIER_H],B_MSK[[#This Row],[//]]-2))</f>
        <v>PARAMA</v>
      </c>
      <c r="I61" s="28" t="str">
        <f ca="1">IF(B_MSK[[#This Row],[//]]="","",IF(B_MSK[[#This Row],[C]]="",B_MSK[[#This Row],[JMLH BRG]]&amp;" "&amp;B_MSK[[#This Row],[SAT]],INDEX([3]!db[QTY/ CTN],B_MSK[[#This Row],[DB_ROW]]-1)))</f>
        <v>900 PCS</v>
      </c>
      <c r="J61" s="6">
        <f ca="1">IF(B_MSK[[#This Row],[//]]="","",IF(INDEX([2]!NOTA[C],B_MSK[[#This Row],[//]]-2)="","",INDEX([2]!NOTA[C],B_MSK[[#This Row],[//]]-2)))</f>
        <v>5</v>
      </c>
      <c r="K61" s="6">
        <f ca="1">IF(B_MSK[[#This Row],[//]]="","",IF(INDEX([2]!NOTA[QTY],B_MSK[[#This Row],[//]]-2)=0,"",INDEX([2]!NOTA[QTY],B_MSK[[#This Row],[//]]-2)))</f>
        <v>900</v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" s="14">
        <f ca="1">IF(B_MSK[[#This Row],[//]]="","",INDEX([2]!NOTA[HARGA SATUAN],B_MSK[[#This Row],[//]]-2))</f>
        <v>2175.3333333333335</v>
      </c>
      <c r="N61" s="14">
        <f ca="1">IF(B_MSK[[#This Row],[//]]="","",IF(INDEX([2]!NOTA[HARGA/ CTN_H],B_MSK[[#This Row],[//]]-2)&lt;1,"",INDEX([2]!NOTA[HARGA/ CTN_H],B_MSK[[#This Row],[//]]-2)))</f>
        <v>391560.00000000006</v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8289000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ORIGAMI FLUORESCENT ALFA 14 X 14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1526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2175.3333333333335</v>
      </c>
      <c r="AB61" s="8" t="str">
        <f ca="1">IF(OR(B_MSK[[#This Row],[HARGA_1]]=0,B_MSK[[#This Row],[HARGA_1]]=""),"","/ "&amp;B_MSK[[#This Row],[A_2]])</f>
        <v>/ PCS</v>
      </c>
      <c r="AC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" s="6" t="str">
        <f ca="1">IF(ISNUMBER(B_MSK[[#This Row],[ JUMLAH ]]),SUBSTITUTE(SUBSTITUTE(SUBSTITUTE(B_MSK[[#This Row],[QTY/ CTN]]," ","_",2),"(",""),")","")&amp;"_","")</f>
        <v>900 PCS_</v>
      </c>
      <c r="AF61" s="6">
        <f ca="1">IF(B_MSK[[#This Row],[A_B]]="","",SEARCH("_",B_MSK[[#This Row],[A_B]]))</f>
        <v>8</v>
      </c>
      <c r="AG61" s="6">
        <f ca="1">IF(B_MSK[[#This Row],[A_B]]="","",LEN(B_MSK[[#This Row],[A_B]]))</f>
        <v>8</v>
      </c>
      <c r="AH61" s="6" t="str">
        <f ca="1">IF(B_MSK[[#This Row],[A_B]]="","",LEFT(B_MSK[[#This Row],[QTY/ CTN]],B_MSK[[#This Row],[A_B_1]]))</f>
        <v>900 PCS</v>
      </c>
      <c r="AI61" s="6" t="str">
        <f ca="1">IF(B_MSK[[#This Row],[A_B]]="","",LEFT(B_MSK[[#This Row],[A_]],SEARCH(" ",B_MSK[[#This Row],[A_]])-1))</f>
        <v>900</v>
      </c>
      <c r="AJ61" s="6" t="str">
        <f ca="1">IF(B_MSK[[#This Row],[A_B]]="","",RIGHT(B_MSK[[#This Row],[A_]],LEN(B_MSK[[#This Row],[A_]])-SEARCH(" ",B_MSK[[#This Row],[A_]])))</f>
        <v>PCS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44901</v>
      </c>
      <c r="AO61" s="6" t="str">
        <f ca="1">IF(B_MSK[[#This Row],[DB_ROW]]="","",INDEX([3]!db[JENIS],B_MSK[[#This Row],[DB_ROW]]-1))</f>
        <v>kertas</v>
      </c>
      <c r="AP61" s="6">
        <f ca="1">IF(B_MSK[[#This Row],[A_1]]="","",B_MSK[[#This Row],[A_1]])*1</f>
        <v>900</v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Kertas lipat origami Fluorescent Alfa 16x16</v>
      </c>
      <c r="H62" s="8" t="str">
        <f ca="1">IF(B_MSK[[#This Row],[//]]="","",INDEX([2]!NOTA[SUPPLIER_H],B_MSK[[#This Row],[//]]-2))</f>
        <v>PARAMA</v>
      </c>
      <c r="I62" s="28" t="str">
        <f ca="1">IF(B_MSK[[#This Row],[//]]="","",IF(B_MSK[[#This Row],[C]]="",B_MSK[[#This Row],[JMLH BRG]]&amp;" "&amp;B_MSK[[#This Row],[SAT]],INDEX([3]!db[QTY/ CTN],B_MSK[[#This Row],[DB_ROW]]-1)))</f>
        <v>750 PCS</v>
      </c>
      <c r="J62" s="6">
        <f ca="1">IF(B_MSK[[#This Row],[//]]="","",IF(INDEX([2]!NOTA[C],B_MSK[[#This Row],[//]]-2)="","",INDEX([2]!NOTA[C],B_MSK[[#This Row],[//]]-2)))</f>
        <v>5</v>
      </c>
      <c r="K62" s="6">
        <f ca="1">IF(B_MSK[[#This Row],[//]]="","",IF(INDEX([2]!NOTA[QTY],B_MSK[[#This Row],[//]]-2)=0,"",INDEX([2]!NOTA[QTY],B_MSK[[#This Row],[//]]-2)))</f>
        <v>750</v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" s="14">
        <f ca="1">IF(B_MSK[[#This Row],[//]]="","",INDEX([2]!NOTA[HARGA SATUAN],B_MSK[[#This Row],[//]]-2))</f>
        <v>2187</v>
      </c>
      <c r="N62" s="14">
        <f ca="1">IF(B_MSK[[#This Row],[//]]="","",IF(INDEX([2]!NOTA[HARGA/ CTN_H],B_MSK[[#This Row],[//]]-2)&lt;1,"",INDEX([2]!NOTA[HARGA/ CTN_H],B_MSK[[#This Row],[//]]-2)))</f>
        <v>328050</v>
      </c>
      <c r="O62" s="3" t="str">
        <f ca="1">IF(B_MSK[[#This Row],[//]]="","",IF(INDEX([2]!NOTA[DISC 1],B_MSK[[#This Row],[//]]-2)=0,"",INDEX([2]!NOTA[DISC 1],B_MSK[[#This Row],[//]]-2)))</f>
        <v/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8201250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ORIGAMI FLUORESCENT ALFA 16 X 16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1527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2187</v>
      </c>
      <c r="AB62" s="8" t="str">
        <f ca="1">IF(OR(B_MSK[[#This Row],[HARGA_1]]=0,B_MSK[[#This Row],[HARGA_1]]=""),"","/ "&amp;B_MSK[[#This Row],[A_2]])</f>
        <v>/ PCS</v>
      </c>
      <c r="AC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" s="6" t="str">
        <f ca="1">IF(ISNUMBER(B_MSK[[#This Row],[ JUMLAH ]]),SUBSTITUTE(SUBSTITUTE(SUBSTITUTE(B_MSK[[#This Row],[QTY/ CTN]]," ","_",2),"(",""),")","")&amp;"_","")</f>
        <v>750 PCS_</v>
      </c>
      <c r="AF62" s="6">
        <f ca="1">IF(B_MSK[[#This Row],[A_B]]="","",SEARCH("_",B_MSK[[#This Row],[A_B]]))</f>
        <v>8</v>
      </c>
      <c r="AG62" s="6">
        <f ca="1">IF(B_MSK[[#This Row],[A_B]]="","",LEN(B_MSK[[#This Row],[A_B]]))</f>
        <v>8</v>
      </c>
      <c r="AH62" s="6" t="str">
        <f ca="1">IF(B_MSK[[#This Row],[A_B]]="","",LEFT(B_MSK[[#This Row],[QTY/ CTN]],B_MSK[[#This Row],[A_B_1]]))</f>
        <v>750 PCS</v>
      </c>
      <c r="AI62" s="6" t="str">
        <f ca="1">IF(B_MSK[[#This Row],[A_B]]="","",LEFT(B_MSK[[#This Row],[A_]],SEARCH(" ",B_MSK[[#This Row],[A_]])-1))</f>
        <v>750</v>
      </c>
      <c r="AJ62" s="6" t="str">
        <f ca="1">IF(B_MSK[[#This Row],[A_B]]="","",RIGHT(B_MSK[[#This Row],[A_]],LEN(B_MSK[[#This Row],[A_]])-SEARCH(" ",B_MSK[[#This Row],[A_]])))</f>
        <v>PCS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44901</v>
      </c>
      <c r="AO62" s="6" t="str">
        <f ca="1">IF(B_MSK[[#This Row],[DB_ROW]]="","",INDEX([3]!db[JENIS],B_MSK[[#This Row],[DB_ROW]]-1))</f>
        <v>kertas</v>
      </c>
      <c r="AP62" s="6">
        <f ca="1">IF(B_MSK[[#This Row],[A_1]]="","",B_MSK[[#This Row],[A_1]])*1</f>
        <v>750</v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Kertas lipat origami Fluorescent Alfa 20x20</v>
      </c>
      <c r="H63" s="8" t="str">
        <f ca="1">IF(B_MSK[[#This Row],[//]]="","",INDEX([2]!NOTA[SUPPLIER_H],B_MSK[[#This Row],[//]]-2))</f>
        <v>PARAMA</v>
      </c>
      <c r="I63" s="28" t="str">
        <f ca="1">IF(B_MSK[[#This Row],[//]]="","",IF(B_MSK[[#This Row],[C]]="",B_MSK[[#This Row],[JMLH BRG]]&amp;" "&amp;B_MSK[[#This Row],[SAT]],INDEX([3]!db[QTY/ CTN],B_MSK[[#This Row],[DB_ROW]]-1)))</f>
        <v>500 PCS</v>
      </c>
      <c r="J63" s="6">
        <f ca="1">IF(B_MSK[[#This Row],[//]]="","",IF(INDEX([2]!NOTA[C],B_MSK[[#This Row],[//]]-2)="","",INDEX([2]!NOTA[C],B_MSK[[#This Row],[//]]-2)))</f>
        <v>5</v>
      </c>
      <c r="K63" s="6">
        <f ca="1">IF(B_MSK[[#This Row],[//]]="","",IF(INDEX([2]!NOTA[QTY],B_MSK[[#This Row],[//]]-2)=0,"",INDEX([2]!NOTA[QTY],B_MSK[[#This Row],[//]]-2)))</f>
        <v>500</v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" s="14">
        <f ca="1">IF(B_MSK[[#This Row],[//]]="","",INDEX([2]!NOTA[HARGA SATUAN],B_MSK[[#This Row],[//]]-2))</f>
        <v>3118</v>
      </c>
      <c r="N63" s="14">
        <f ca="1">IF(B_MSK[[#This Row],[//]]="","",IF(INDEX([2]!NOTA[HARGA/ CTN_H],B_MSK[[#This Row],[//]]-2)&lt;1,"",INDEX([2]!NOTA[HARGA/ CTN_H],B_MSK[[#This Row],[//]]-2)))</f>
        <v>311800</v>
      </c>
      <c r="O63" s="3" t="str">
        <f ca="1">IF(B_MSK[[#This Row],[//]]="","",IF(INDEX([2]!NOTA[DISC 1],B_MSK[[#This Row],[//]]-2)=0,"",INDEX([2]!NOTA[DISC 1],B_MSK[[#This Row],[//]]-2)))</f>
        <v/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7795000</v>
      </c>
      <c r="R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ORIGAMI FLUORESCENT ALFA 20 X 20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1528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3118</v>
      </c>
      <c r="AB63" s="8" t="str">
        <f ca="1">IF(OR(B_MSK[[#This Row],[HARGA_1]]=0,B_MSK[[#This Row],[HARGA_1]]=""),"","/ "&amp;B_MSK[[#This Row],[A_2]])</f>
        <v>/ PCS</v>
      </c>
      <c r="AC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" s="6" t="str">
        <f ca="1">IF(ISNUMBER(B_MSK[[#This Row],[ JUMLAH ]]),SUBSTITUTE(SUBSTITUTE(SUBSTITUTE(B_MSK[[#This Row],[QTY/ CTN]]," ","_",2),"(",""),")","")&amp;"_","")</f>
        <v>500 PCS_</v>
      </c>
      <c r="AF63" s="6">
        <f ca="1">IF(B_MSK[[#This Row],[A_B]]="","",SEARCH("_",B_MSK[[#This Row],[A_B]]))</f>
        <v>8</v>
      </c>
      <c r="AG63" s="6">
        <f ca="1">IF(B_MSK[[#This Row],[A_B]]="","",LEN(B_MSK[[#This Row],[A_B]]))</f>
        <v>8</v>
      </c>
      <c r="AH63" s="6" t="str">
        <f ca="1">IF(B_MSK[[#This Row],[A_B]]="","",LEFT(B_MSK[[#This Row],[QTY/ CTN]],B_MSK[[#This Row],[A_B_1]]))</f>
        <v>500 PCS</v>
      </c>
      <c r="AI63" s="6" t="str">
        <f ca="1">IF(B_MSK[[#This Row],[A_B]]="","",LEFT(B_MSK[[#This Row],[A_]],SEARCH(" ",B_MSK[[#This Row],[A_]])-1))</f>
        <v>500</v>
      </c>
      <c r="AJ63" s="6" t="str">
        <f ca="1">IF(B_MSK[[#This Row],[A_B]]="","",RIGHT(B_MSK[[#This Row],[A_]],LEN(B_MSK[[#This Row],[A_]])-SEARCH(" ",B_MSK[[#This Row],[A_]])))</f>
        <v>PCS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44901</v>
      </c>
      <c r="AO63" s="6" t="str">
        <f ca="1">IF(B_MSK[[#This Row],[DB_ROW]]="","",INDEX([3]!db[JENIS],B_MSK[[#This Row],[DB_ROW]]-1))</f>
        <v>kertas</v>
      </c>
      <c r="AP63" s="6">
        <f ca="1">IF(B_MSK[[#This Row],[A_1]]="","",B_MSK[[#This Row],[A_1]])*1</f>
        <v>500</v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/>
      </c>
      <c r="D64" s="6" t="str">
        <f>IF(B_MSK[[#This Row],[N_ID]]="","",COUNTIF([2]!NOTA[ID_H],B_MSK[[#This Row],[ID NOTA]]))</f>
        <v/>
      </c>
      <c r="E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/>
      </c>
      <c r="H64" s="8" t="str">
        <f ca="1">IF(B_MSK[[#This Row],[//]]="","",INDEX([2]!NOTA[SUPPLIER_H],B_MSK[[#This Row],[//]]-2))</f>
        <v/>
      </c>
      <c r="I64" s="28" t="str">
        <f ca="1">IF(B_MSK[[#This Row],[//]]="","",IF(B_MSK[[#This Row],[C]]="",B_MSK[[#This Row],[JMLH BRG]]&amp;" "&amp;B_MSK[[#This Row],[SAT]],INDEX([3]!db[QTY/ CTN],B_MSK[[#This Row],[DB_ROW]]-1)))</f>
        <v/>
      </c>
      <c r="J64" s="6" t="str">
        <f ca="1">IF(B_MSK[[#This Row],[//]]="","",IF(INDEX([2]!NOTA[C],B_MSK[[#This Row],[//]]-2)="","",INDEX([2]!NOTA[C],B_MSK[[#This Row],[//]]-2)))</f>
        <v/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 t="str">
        <f ca="1">IF(B_MSK[[#This Row],[//]]="","",INDEX([2]!NOTA[HARGA SATUAN],B_MSK[[#This Row],[//]]-2))</f>
        <v/>
      </c>
      <c r="N64" s="14" t="str">
        <f ca="1">IF(B_MSK[[#This Row],[//]]="","",IF(INDEX([2]!NOTA[HARGA/ CTN_H],B_MSK[[#This Row],[//]]-2)&lt;1,"",INDEX([2]!NOTA[HARGA/ CTN_H],B_MSK[[#This Row],[//]]-2)))</f>
        <v/>
      </c>
      <c r="O64" s="3" t="str">
        <f ca="1">IF(B_MSK[[#This Row],[//]]="","",IF(INDEX([2]!NOTA[DISC 1],B_MSK[[#This Row],[//]]-2)=0,"",INDEX([2]!NOTA[DISC 1],B_MSK[[#This Row],[//]]-2)))</f>
        <v/>
      </c>
      <c r="P64" s="3" t="str">
        <f ca="1">IF(B_MSK[[#This Row],[//]]="","",IF(INDEX([2]!NOTA[DISC 2],B_MSK[[#This Row],[//]]-2)=0,"",INDEX([2]!NOTA[DISC 2],B_MSK[[#This Row],[//]]-2)))</f>
        <v/>
      </c>
      <c r="Q64" s="13" t="str">
        <f ca="1">IF(B_MSK[[#This Row],[//]]="","",INDEX([2]!NOTA[TOTAL],B_MSK[[#This Row],[//]]-2))</f>
        <v/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/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" s="6" t="str">
        <f ca="1">IF(B_MSK[[#This Row],[N.B.nota]]="","",IF(MATCH(B_MSK[[#This Row],[concat]],[3]!db[NB NOTA_C],0)&gt;0,"ada",0))</f>
        <v/>
      </c>
      <c r="X64" s="6" t="str">
        <f ca="1">IF(B_MSK[[#This Row],[N.B.nota]]="","",ADDRESS(ROW(B_MSK[QB]),COLUMN(B_MSK[QB]))&amp;":"&amp;ADDRESS(ROW(),COLUMN(B_MSK[QB])))</f>
        <v/>
      </c>
      <c r="Y64" s="6" t="str">
        <f ca="1">IF(B_MSK[[#This Row],[concat]]="","",MATCH(B_MSK[[#This Row],[concat]],[3]!db[NB NOTA_C],0)+1)</f>
        <v/>
      </c>
      <c r="Z64" s="6" t="str">
        <f ca="1">IF(B_MSK[[#This Row],[//]]="","",HYPERLINK("[..\\DB.xlsx]DB!e"&amp;B_MSK[[#This Row],[DB_ROW]],"&gt;"))</f>
        <v/>
      </c>
      <c r="AA64" s="12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Row],[A_]])-1))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44901</v>
      </c>
      <c r="AO64" s="6" t="str">
        <f ca="1">IF(B_MSK[[#This Row],[DB_ROW]]="","",INDEX([3]!db[JENIS],B_MSK[[#This Row],[DB_ROW]]-1))</f>
        <v/>
      </c>
      <c r="AP64" s="6" t="e">
        <f ca="1">IF(B_MSK[[#This Row],[A_1]]="","",B_MSK[[#This Row],[A_1]])*1</f>
        <v>#VALUE!</v>
      </c>
    </row>
    <row r="65" spans="1:42" x14ac:dyDescent="0.25">
      <c r="A65" s="7" t="s">
        <v>141</v>
      </c>
      <c r="B65" s="6">
        <f ca="1">IF(B_MSK[[#This Row],[N_ID]]="","",INDEX([2]!NOTA[ID],MATCH(B_MSK[[#This Row],[N_ID]],[2]!NOTA[ID_P],0)))</f>
        <v>14</v>
      </c>
      <c r="C65" s="6" t="str">
        <f ca="1">IF(B_MSK[[#This Row],[//]]="","",HYPERLINK("[NOTA_.xlsx]NOTA!C"&amp;B_MSK[[#This Row],[//]],"&gt;"))</f>
        <v>&gt;</v>
      </c>
      <c r="D65" s="6">
        <f ca="1">IF(B_MSK[[#This Row],[N_ID]]="","",COUNTIF([2]!NOTA[ID_H],B_MSK[[#This Row],[ID NOTA]]))</f>
        <v>2</v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65" s="2" t="str">
        <f ca="1"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Row],[stt]]="ada",INDEX([3]!db[NB BM],B_MSK[DB_ROW]-1),"")</f>
        <v>Business File Sika AC-106 Hijau</v>
      </c>
      <c r="H65" s="8" t="str">
        <f ca="1">IF(B_MSK[[#This Row],[//]]="","",INDEX([2]!NOTA[SUPPLIER_H],B_MSK[[#This Row],[//]]-2))</f>
        <v>GRAFINDO</v>
      </c>
      <c r="I65" s="28" t="str">
        <f ca="1">IF(B_MSK[[#This Row],[//]]="","",IF(B_MSK[[#This Row],[C]]="",B_MSK[[#This Row],[JMLH BRG]]&amp;" "&amp;B_MSK[[#This Row],[SAT]],INDEX([3]!db[QTY/ CTN],B_MSK[[#This Row],[DB_ROW]]-1)))</f>
        <v>50 LSN</v>
      </c>
      <c r="J65" s="6">
        <f ca="1">IF(B_MSK[[#This Row],[//]]="","",IF(INDEX([2]!NOTA[C],B_MSK[[#This Row],[//]]-2)="","",INDEX([2]!NOTA[C],B_MSK[[#This Row],[//]]-2)))</f>
        <v>2</v>
      </c>
      <c r="K65" s="6">
        <f ca="1">IF(B_MSK[[#This Row],[//]]="","",IF(INDEX([2]!NOTA[QTY],B_MSK[[#This Row],[//]]-2)=0,"",INDEX([2]!NOTA[QTY],B_MSK[[#This Row],[//]]-2)))</f>
        <v>100</v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" s="14">
        <f ca="1">IF(B_MSK[[#This Row],[//]]="","",INDEX([2]!NOTA[HARGA SATUAN],B_MSK[[#This Row],[//]]-2))</f>
        <v>17500</v>
      </c>
      <c r="N65" s="14">
        <f ca="1">IF(B_MSK[[#This Row],[//]]="","",IF(INDEX([2]!NOTA[HARGA/ CTN_H],B_MSK[[#This Row],[//]]-2)&lt;1,"",INDEX([2]!NOTA[HARGA/ CTN_H],B_MSK[[#This Row],[//]]-2)))</f>
        <v>875000</v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1750000</v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BUSINESS FILE SIKA AC-106 HIJAU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" s="6" t="str">
        <f ca="1">IF(B_MSK[[#This Row],[N.B.nota]]="","",IF(MATCH(B_MSK[[#This Row],[concat]],[3]!db[NB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Row],[concat]],[3]!db[NB NOTA_C],0)+1)</f>
        <v>376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17500</v>
      </c>
      <c r="AB65" s="8" t="str">
        <f ca="1">IF(OR(B_MSK[[#This Row],[HARGA_1]]=0,B_MSK[[#This Row],[HARGA_1]]=""),"","/ "&amp;B_MSK[[#This Row],[A_2]])</f>
        <v>/ LSN</v>
      </c>
      <c r="AC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1458.3333333333333</v>
      </c>
      <c r="AD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" s="6" t="str">
        <f ca="1">IF(ISNUMBER(B_MSK[[#This Row],[ JUMLAH ]]),SUBSTITUTE(SUBSTITUTE(SUBSTITUTE(B_MSK[[#This Row],[QTY/ CTN]]," ","_",2),"(",""),")","")&amp;"_","")</f>
        <v>50 LSN_</v>
      </c>
      <c r="AF65" s="6">
        <f ca="1">IF(B_MSK[[#This Row],[A_B]]="","",SEARCH("_",B_MSK[[#This Row],[A_B]]))</f>
        <v>7</v>
      </c>
      <c r="AG65" s="6">
        <f ca="1">IF(B_MSK[[#This Row],[A_B]]="","",LEN(B_MSK[[#This Row],[A_B]]))</f>
        <v>7</v>
      </c>
      <c r="AH65" s="6" t="str">
        <f ca="1">IF(B_MSK[[#This Row],[A_B]]="","",LEFT(B_MSK[[#This Row],[QTY/ CTN]],B_MSK[[#This Row],[A_B_1]]))</f>
        <v>50 LSN</v>
      </c>
      <c r="AI65" s="6" t="str">
        <f ca="1">IF(B_MSK[[#This Row],[A_B]]="","",LEFT(B_MSK[[#This Row],[A_]],SEARCH(" ",B_MSK[[#This Row],[A_]])-1))</f>
        <v>50</v>
      </c>
      <c r="AJ65" s="6" t="str">
        <f ca="1">IF(B_MSK[[#This Row],[A_B]]="","",RIGHT(B_MSK[[#This Row],[A_]],LEN(B_MSK[[#This Row],[A_]])-SEARCH(" ",B_MSK[[#This Row],[A_]])))</f>
        <v>LSN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44901</v>
      </c>
      <c r="AO65" s="6" t="str">
        <f ca="1">IF(B_MSK[[#This Row],[DB_ROW]]="","",INDEX([3]!db[JENIS],B_MSK[[#This Row],[DB_ROW]]-1))</f>
        <v>map</v>
      </c>
      <c r="AP65" s="6">
        <f ca="1">IF(B_MSK[[#This Row],[A_1]]="","",B_MSK[[#This Row],[A_1]])*1</f>
        <v>50</v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>&gt;</v>
      </c>
      <c r="D66" s="6" t="str">
        <f>IF(B_MSK[[#This Row],[N_ID]]="","",COUNTIF([2]!NOTA[ID_H],B_MSK[[#This Row],[ID NOTA]]))</f>
        <v/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>Business File Sika AC-106 Hijau</v>
      </c>
      <c r="H66" s="8" t="str">
        <f ca="1">IF(B_MSK[[#This Row],[//]]="","",INDEX([2]!NOTA[SUPPLIER_H],B_MSK[[#This Row],[//]]-2))</f>
        <v>GRAFINDO</v>
      </c>
      <c r="I66" s="28" t="str">
        <f ca="1">IF(B_MSK[[#This Row],[//]]="","",IF(B_MSK[[#This Row],[C]]="",B_MSK[[#This Row],[JMLH BRG]]&amp;" "&amp;B_MSK[[#This Row],[SAT]],INDEX([3]!db[QTY/ CTN],B_MSK[[#This Row],[DB_ROW]]-1)))</f>
        <v>50 LSN</v>
      </c>
      <c r="J66" s="6">
        <f ca="1">IF(B_MSK[[#This Row],[//]]="","",IF(INDEX([2]!NOTA[C],B_MSK[[#This Row],[//]]-2)="","",INDEX([2]!NOTA[C],B_MSK[[#This Row],[//]]-2)))</f>
        <v>1</v>
      </c>
      <c r="K66" s="6">
        <f ca="1">IF(B_MSK[[#This Row],[//]]="","",IF(INDEX([2]!NOTA[QTY],B_MSK[[#This Row],[//]]-2)=0,"",INDEX([2]!NOTA[QTY],B_MSK[[#This Row],[//]]-2)))</f>
        <v>50</v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" s="14">
        <f ca="1">IF(B_MSK[[#This Row],[//]]="","",INDEX([2]!NOTA[HARGA SATUAN],B_MSK[[#This Row],[//]]-2))</f>
        <v>1</v>
      </c>
      <c r="N66" s="14">
        <f ca="1">IF(B_MSK[[#This Row],[//]]="","",IF(INDEX([2]!NOTA[HARGA/ CTN_H],B_MSK[[#This Row],[//]]-2)&lt;1,"",INDEX([2]!NOTA[HARGA/ CTN_H],B_MSK[[#This Row],[//]]-2)))</f>
        <v>50</v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50</v>
      </c>
      <c r="R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1750050</v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BUSINESS FILE SIKA AC-106 HIJAU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376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</v>
      </c>
      <c r="AB66" s="8" t="str">
        <f ca="1">IF(OR(B_MSK[[#This Row],[HARGA_1]]=0,B_MSK[[#This Row],[HARGA_1]]=""),"","/ "&amp;B_MSK[[#This Row],[A_2]])</f>
        <v>/ LSN</v>
      </c>
      <c r="AC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8.3333333333333329E-2</v>
      </c>
      <c r="AD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6" s="6" t="str">
        <f ca="1">IF(ISNUMBER(B_MSK[[#This Row],[ JUMLAH ]]),SUBSTITUTE(SUBSTITUTE(SUBSTITUTE(B_MSK[[#This Row],[QTY/ CTN]]," ","_",2),"(",""),")","")&amp;"_","")</f>
        <v>50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50 LSN</v>
      </c>
      <c r="AI66" s="6" t="str">
        <f ca="1">IF(B_MSK[[#This Row],[A_B]]="","",LEFT(B_MSK[[#This Row],[A_]],SEARCH(" ",B_MSK[[#This Row],[A_]])-1))</f>
        <v>50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44901</v>
      </c>
      <c r="AO66" s="6" t="str">
        <f ca="1">IF(B_MSK[[#This Row],[DB_ROW]]="","",INDEX([3]!db[JENIS],B_MSK[[#This Row],[DB_ROW]]-1))</f>
        <v>map</v>
      </c>
      <c r="AP66" s="6">
        <f ca="1">IF(B_MSK[[#This Row],[A_1]]="","",B_MSK[[#This Row],[A_1]])*1</f>
        <v>50</v>
      </c>
    </row>
    <row r="67" spans="1:42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/>
      </c>
      <c r="D67" s="6" t="str">
        <f>IF(B_MSK[[#This Row],[N_ID]]="","",COUNTIF([2]!NOTA[ID_H],B_MSK[[#This Row],[ID NOTA]]))</f>
        <v/>
      </c>
      <c r="E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/>
      </c>
      <c r="H67" s="8" t="str">
        <f ca="1">IF(B_MSK[[#This Row],[//]]="","",INDEX([2]!NOTA[SUPPLIER_H],B_MSK[[#This Row],[//]]-2))</f>
        <v/>
      </c>
      <c r="I67" s="28" t="str">
        <f ca="1">IF(B_MSK[[#This Row],[//]]="","",IF(B_MSK[[#This Row],[C]]="",B_MSK[[#This Row],[JMLH BRG]]&amp;" "&amp;B_MSK[[#This Row],[SAT]],INDEX([3]!db[QTY/ CTN],B_MSK[[#This Row],[DB_ROW]]-1)))</f>
        <v/>
      </c>
      <c r="J67" s="6" t="str">
        <f ca="1">IF(B_MSK[[#This Row],[//]]="","",IF(INDEX([2]!NOTA[C],B_MSK[[#This Row],[//]]-2)="","",INDEX([2]!NOTA[C],B_MSK[[#This Row],[//]]-2)))</f>
        <v/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 t="str">
        <f ca="1">IF(B_MSK[[#This Row],[//]]="","",INDEX([2]!NOTA[HARGA SATUAN],B_MSK[[#This Row],[//]]-2))</f>
        <v/>
      </c>
      <c r="N67" s="14" t="str">
        <f ca="1">IF(B_MSK[[#This Row],[//]]="","",IF(INDEX([2]!NOTA[HARGA/ CTN_H],B_MSK[[#This Row],[//]]-2)&lt;1,"",INDEX([2]!NOTA[HARGA/ CTN_H],B_MSK[[#This Row],[//]]-2)))</f>
        <v/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 t="str">
        <f ca="1">IF(B_MSK[[#This Row],[//]]="","",INDEX([2]!NOTA[TOTAL],B_MSK[[#This Row],[//]]-2))</f>
        <v/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/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" s="6" t="str">
        <f ca="1">IF(B_MSK[[#This Row],[N.B.nota]]="","",IF(MATCH(B_MSK[[#This Row],[concat]],[3]!db[NB NOTA_C],0)&gt;0,"ada",0))</f>
        <v/>
      </c>
      <c r="X67" s="6" t="str">
        <f ca="1">IF(B_MSK[[#This Row],[N.B.nota]]="","",ADDRESS(ROW(B_MSK[QB]),COLUMN(B_MSK[QB]))&amp;":"&amp;ADDRESS(ROW(),COLUMN(B_MSK[QB])))</f>
        <v/>
      </c>
      <c r="Y67" s="6" t="str">
        <f ca="1">IF(B_MSK[[#This Row],[concat]]="","",MATCH(B_MSK[[#This Row],[concat]],[3]!db[NB NOTA_C],0)+1)</f>
        <v/>
      </c>
      <c r="Z67" s="6" t="str">
        <f ca="1">IF(B_MSK[[#This Row],[//]]="","",HYPERLINK("[..\\DB.xlsx]DB!e"&amp;B_MSK[[#This Row],[DB_ROW]],"&gt;"))</f>
        <v/>
      </c>
      <c r="AA67" s="12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Row],[A_]])-1))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44901</v>
      </c>
      <c r="AO67" s="6" t="str">
        <f ca="1">IF(B_MSK[[#This Row],[DB_ROW]]="","",INDEX([3]!db[JENIS],B_MSK[[#This Row],[DB_ROW]]-1))</f>
        <v/>
      </c>
      <c r="AP67" s="6" t="e">
        <f ca="1">IF(B_MSK[[#This Row],[A_1]]="","",B_MSK[[#This Row],[A_1]])*1</f>
        <v>#VALUE!</v>
      </c>
    </row>
    <row r="68" spans="1:42" x14ac:dyDescent="0.25">
      <c r="A68" s="7" t="s">
        <v>142</v>
      </c>
      <c r="B68" s="6">
        <f ca="1">IF(B_MSK[[#This Row],[N_ID]]="","",INDEX([2]!NOTA[ID],MATCH(B_MSK[[#This Row],[N_ID]],[2]!NOTA[ID_P],0)))</f>
        <v>15</v>
      </c>
      <c r="C68" s="6" t="str">
        <f ca="1">IF(B_MSK[[#This Row],[//]]="","",HYPERLINK("[NOTA_.xlsx]NOTA!C"&amp;B_MSK[[#This Row],[//]],"&gt;"))</f>
        <v>&gt;</v>
      </c>
      <c r="D68" s="6">
        <f ca="1">IF(B_MSK[[#This Row],[N_ID]]="","",COUNTIF([2]!NOTA[ID_H],B_MSK[[#This Row],[ID NOTA]]))</f>
        <v>1</v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8" s="2" t="str">
        <f ca="1"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>Pen 4W TZ 8401</v>
      </c>
      <c r="H68" s="8" t="str">
        <f ca="1">IF(B_MSK[[#This Row],[//]]="","",INDEX([2]!NOTA[SUPPLIER_H],B_MSK[[#This Row],[//]]-2))</f>
        <v>PMJP</v>
      </c>
      <c r="I68" s="28" t="str">
        <f ca="1">IF(B_MSK[[#This Row],[//]]="","",IF(B_MSK[[#This Row],[C]]="",B_MSK[[#This Row],[JMLH BRG]]&amp;" "&amp;B_MSK[[#This Row],[SAT]],INDEX([3]!db[QTY/ CTN],B_MSK[[#This Row],[DB_ROW]]-1)))</f>
        <v>144 LSN</v>
      </c>
      <c r="J68" s="6">
        <f ca="1">IF(B_MSK[[#This Row],[//]]="","",IF(INDEX([2]!NOTA[C],B_MSK[[#This Row],[//]]-2)="","",INDEX([2]!NOTA[C],B_MSK[[#This Row],[//]]-2)))</f>
        <v>15</v>
      </c>
      <c r="K68" s="6">
        <f ca="1">IF(B_MSK[[#This Row],[//]]="","",IF(INDEX([2]!NOTA[QTY],B_MSK[[#This Row],[//]]-2)=0,"",INDEX([2]!NOTA[QTY],B_MSK[[#This Row],[//]]-2)))</f>
        <v>2160</v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8" s="14">
        <f ca="1">IF(B_MSK[[#This Row],[//]]="","",INDEX([2]!NOTA[HARGA SATUAN],B_MSK[[#This Row],[//]]-2))</f>
        <v>25000</v>
      </c>
      <c r="N68" s="14">
        <f ca="1">IF(B_MSK[[#This Row],[//]]="","",IF(INDEX([2]!NOTA[HARGA/ CTN_H],B_MSK[[#This Row],[//]]-2)&lt;1,"",INDEX([2]!NOTA[HARGA/ CTN_H],B_MSK[[#This Row],[//]]-2)))</f>
        <v>3600000</v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54000000</v>
      </c>
      <c r="R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54000000</v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TZ-8401 PEN 4 WARNA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tz8401pen4warna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2004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25000</v>
      </c>
      <c r="AB68" s="8" t="str">
        <f ca="1">IF(OR(B_MSK[[#This Row],[HARGA_1]]=0,B_MSK[[#This Row],[HARGA_1]]=""),"","/ "&amp;B_MSK[[#This Row],[A_2]])</f>
        <v>/ LSN</v>
      </c>
      <c r="AC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2083.3333333333335</v>
      </c>
      <c r="AD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8" s="6" t="str">
        <f ca="1">IF(ISNUMBER(B_MSK[[#This Row],[ JUMLAH ]]),SUBSTITUTE(SUBSTITUTE(SUBSTITUTE(B_MSK[[#This Row],[QTY/ CTN]]," ","_",2),"(",""),")","")&amp;"_","")</f>
        <v>144 LSN_</v>
      </c>
      <c r="AF68" s="6">
        <f ca="1">IF(B_MSK[[#This Row],[A_B]]="","",SEARCH("_",B_MSK[[#This Row],[A_B]]))</f>
        <v>8</v>
      </c>
      <c r="AG68" s="6">
        <f ca="1">IF(B_MSK[[#This Row],[A_B]]="","",LEN(B_MSK[[#This Row],[A_B]]))</f>
        <v>8</v>
      </c>
      <c r="AH68" s="6" t="str">
        <f ca="1">IF(B_MSK[[#This Row],[A_B]]="","",LEFT(B_MSK[[#This Row],[QTY/ CTN]],B_MSK[[#This Row],[A_B_1]]))</f>
        <v>144 LSN</v>
      </c>
      <c r="AI68" s="6" t="str">
        <f ca="1">IF(B_MSK[[#This Row],[A_B]]="","",LEFT(B_MSK[[#This Row],[A_]],SEARCH(" ",B_MSK[[#This Row],[A_]])-1))</f>
        <v>144</v>
      </c>
      <c r="AJ68" s="6" t="str">
        <f ca="1">IF(B_MSK[[#This Row],[A_B]]="","",RIGHT(B_MSK[[#This Row],[A_]],LEN(B_MSK[[#This Row],[A_]])-SEARCH(" ",B_MSK[[#This Row],[A_]])))</f>
        <v>LSN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44901</v>
      </c>
      <c r="AO68" s="6" t="str">
        <f ca="1">IF(B_MSK[[#This Row],[DB_ROW]]="","",INDEX([3]!db[JENIS],B_MSK[[#This Row],[DB_ROW]]-1))</f>
        <v>pen</v>
      </c>
      <c r="AP68" s="6">
        <f ca="1">IF(B_MSK[[#This Row],[A_1]]="","",B_MSK[[#This Row],[A_1]])*1</f>
        <v>144</v>
      </c>
    </row>
    <row r="69" spans="1:42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/>
      </c>
      <c r="D69" s="6" t="str">
        <f>IF(B_MSK[[#This Row],[N_ID]]="","",COUNTIF([2]!NOTA[ID_H],B_MSK[[#This Row],[ID NOTA]]))</f>
        <v/>
      </c>
      <c r="E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/>
      </c>
      <c r="H69" s="8" t="str">
        <f ca="1">IF(B_MSK[[#This Row],[//]]="","",INDEX([2]!NOTA[SUPPLIER_H],B_MSK[[#This Row],[//]]-2))</f>
        <v/>
      </c>
      <c r="I69" s="28" t="str">
        <f ca="1">IF(B_MSK[[#This Row],[//]]="","",IF(B_MSK[[#This Row],[C]]="",B_MSK[[#This Row],[JMLH BRG]]&amp;" "&amp;B_MSK[[#This Row],[SAT]],INDEX([3]!db[QTY/ CTN],B_MSK[[#This Row],[DB_ROW]]-1)))</f>
        <v/>
      </c>
      <c r="J69" s="6" t="str">
        <f ca="1">IF(B_MSK[[#This Row],[//]]="","",IF(INDEX([2]!NOTA[C],B_MSK[[#This Row],[//]]-2)="","",INDEX([2]!NOTA[C],B_MSK[[#This Row],[//]]-2)))</f>
        <v/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 t="str">
        <f ca="1">IF(B_MSK[[#This Row],[//]]="","",INDEX([2]!NOTA[HARGA SATUAN],B_MSK[[#This Row],[//]]-2))</f>
        <v/>
      </c>
      <c r="N69" s="14" t="str">
        <f ca="1">IF(B_MSK[[#This Row],[//]]="","",IF(INDEX([2]!NOTA[HARGA/ CTN_H],B_MSK[[#This Row],[//]]-2)&lt;1,"",INDEX([2]!NOTA[HARGA/ CTN_H],B_MSK[[#This Row],[//]]-2)))</f>
        <v/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 t="str">
        <f ca="1">IF(B_MSK[[#This Row],[//]]="","",INDEX([2]!NOTA[TOTAL],B_MSK[[#This Row],[//]]-2))</f>
        <v/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/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" s="6" t="str">
        <f ca="1">IF(B_MSK[[#This Row],[N.B.nota]]="","",IF(MATCH(B_MSK[[#This Row],[concat]],[3]!db[NB NOTA_C],0)&gt;0,"ada",0))</f>
        <v/>
      </c>
      <c r="X69" s="6" t="str">
        <f ca="1">IF(B_MSK[[#This Row],[N.B.nota]]="","",ADDRESS(ROW(B_MSK[QB]),COLUMN(B_MSK[QB]))&amp;":"&amp;ADDRESS(ROW(),COLUMN(B_MSK[QB])))</f>
        <v/>
      </c>
      <c r="Y69" s="6" t="str">
        <f ca="1">IF(B_MSK[[#This Row],[concat]]="","",MATCH(B_MSK[[#This Row],[concat]],[3]!db[NB NOTA_C],0)+1)</f>
        <v/>
      </c>
      <c r="Z69" s="6" t="str">
        <f ca="1">IF(B_MSK[[#This Row],[//]]="","",HYPERLINK("[..\\DB.xlsx]DB!e"&amp;B_MSK[[#This Row],[DB_ROW]],"&gt;"))</f>
        <v/>
      </c>
      <c r="AA69" s="12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Row],[A_]])-1))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44901</v>
      </c>
      <c r="AO69" s="6" t="str">
        <f ca="1">IF(B_MSK[[#This Row],[DB_ROW]]="","",INDEX([3]!db[JENIS],B_MSK[[#This Row],[DB_ROW]]-1))</f>
        <v/>
      </c>
      <c r="AP69" s="6" t="e">
        <f ca="1">IF(B_MSK[[#This Row],[A_1]]="","",B_MSK[[#This Row],[A_1]])*1</f>
        <v>#VALUE!</v>
      </c>
    </row>
    <row r="70" spans="1:42" x14ac:dyDescent="0.25">
      <c r="A70" s="7" t="s">
        <v>143</v>
      </c>
      <c r="B70" s="6">
        <f ca="1">IF(B_MSK[[#This Row],[N_ID]]="","",INDEX([2]!NOTA[ID],MATCH(B_MSK[[#This Row],[N_ID]],[2]!NOTA[ID_P],0)))</f>
        <v>16</v>
      </c>
      <c r="C70" s="6" t="str">
        <f ca="1">IF(B_MSK[[#This Row],[//]]="","",HYPERLINK("[NOTA_.xlsx]NOTA!C"&amp;B_MSK[[#This Row],[//]],"&gt;"))</f>
        <v>&gt;</v>
      </c>
      <c r="D70" s="6">
        <f ca="1">IF(B_MSK[[#This Row],[N_ID]]="","",COUNTIF([2]!NOTA[ID_H],B_MSK[[#This Row],[ID NOTA]]))</f>
        <v>6</v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70" s="2" t="str">
        <f ca="1"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>Cat Air A 12-9</v>
      </c>
      <c r="H70" s="8" t="str">
        <f ca="1">IF(B_MSK[[#This Row],[//]]="","",INDEX([2]!NOTA[SUPPLIER_H],B_MSK[[#This Row],[//]]-2))</f>
        <v>PMJP</v>
      </c>
      <c r="I70" s="28" t="str">
        <f ca="1">IF(B_MSK[[#This Row],[//]]="","",IF(B_MSK[[#This Row],[C]]="",B_MSK[[#This Row],[JMLH BRG]]&amp;" "&amp;B_MSK[[#This Row],[SAT]],INDEX([3]!db[QTY/ CTN],B_MSK[[#This Row],[DB_ROW]]-1)))</f>
        <v>120 PCS</v>
      </c>
      <c r="J70" s="6">
        <f ca="1">IF(B_MSK[[#This Row],[//]]="","",IF(INDEX([2]!NOTA[C],B_MSK[[#This Row],[//]]-2)="","",INDEX([2]!NOTA[C],B_MSK[[#This Row],[//]]-2)))</f>
        <v>5</v>
      </c>
      <c r="K70" s="6">
        <f ca="1">IF(B_MSK[[#This Row],[//]]="","",IF(INDEX([2]!NOTA[QTY],B_MSK[[#This Row],[//]]-2)=0,"",INDEX([2]!NOTA[QTY],B_MSK[[#This Row],[//]]-2)))</f>
        <v>600</v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" s="14">
        <f ca="1">IF(B_MSK[[#This Row],[//]]="","",INDEX([2]!NOTA[HARGA SATUAN],B_MSK[[#This Row],[//]]-2))</f>
        <v>12500</v>
      </c>
      <c r="N70" s="14">
        <f ca="1">IF(B_MSK[[#This Row],[//]]="","",IF(INDEX([2]!NOTA[HARGA/ CTN_H],B_MSK[[#This Row],[//]]-2)&lt;1,"",INDEX([2]!NOTA[HARGA/ CTN_H],B_MSK[[#This Row],[//]]-2)))</f>
        <v>1500000</v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7500000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 xml:space="preserve">CAT AIR A12-9 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0" s="6" t="str">
        <f ca="1">IF(B_MSK[[#This Row],[N.B.nota]]="","",IF(MATCH(B_MSK[[#This Row],[concat]],[3]!db[NB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Row],[concat]],[3]!db[NB NOTA_C],0)+1)</f>
        <v>436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12500</v>
      </c>
      <c r="AB70" s="8" t="str">
        <f ca="1">IF(OR(B_MSK[[#This Row],[HARGA_1]]=0,B_MSK[[#This Row],[HARGA_1]]=""),"","/ "&amp;B_MSK[[#This Row],[A_2]])</f>
        <v>/ PCS</v>
      </c>
      <c r="AC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" s="6" t="str">
        <f ca="1">IF(ISNUMBER(B_MSK[[#This Row],[ JUMLAH ]]),SUBSTITUTE(SUBSTITUTE(SUBSTITUTE(B_MSK[[#This Row],[QTY/ CTN]]," ","_",2),"(",""),")","")&amp;"_","")</f>
        <v>120 PCS_</v>
      </c>
      <c r="AF70" s="6">
        <f ca="1">IF(B_MSK[[#This Row],[A_B]]="","",SEARCH("_",B_MSK[[#This Row],[A_B]]))</f>
        <v>8</v>
      </c>
      <c r="AG70" s="6">
        <f ca="1">IF(B_MSK[[#This Row],[A_B]]="","",LEN(B_MSK[[#This Row],[A_B]]))</f>
        <v>8</v>
      </c>
      <c r="AH70" s="6" t="str">
        <f ca="1">IF(B_MSK[[#This Row],[A_B]]="","",LEFT(B_MSK[[#This Row],[QTY/ CTN]],B_MSK[[#This Row],[A_B_1]]))</f>
        <v>120 PCS</v>
      </c>
      <c r="AI70" s="6" t="str">
        <f ca="1">IF(B_MSK[[#This Row],[A_B]]="","",LEFT(B_MSK[[#This Row],[A_]],SEARCH(" ",B_MSK[[#This Row],[A_]])-1))</f>
        <v>120</v>
      </c>
      <c r="AJ70" s="6" t="str">
        <f ca="1">IF(B_MSK[[#This Row],[A_B]]="","",RIGHT(B_MSK[[#This Row],[A_]],LEN(B_MSK[[#This Row],[A_]])-SEARCH(" ",B_MSK[[#This Row],[A_]])))</f>
        <v>PCS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44901</v>
      </c>
      <c r="AO70" s="6" t="str">
        <f ca="1">IF(B_MSK[[#This Row],[DB_ROW]]="","",INDEX([3]!db[JENIS],B_MSK[[#This Row],[DB_ROW]]-1))</f>
        <v>cat</v>
      </c>
      <c r="AP70" s="6">
        <f ca="1">IF(B_MSK[[#This Row],[A_1]]="","",B_MSK[[#This Row],[A_1]])*1</f>
        <v>120</v>
      </c>
    </row>
    <row r="71" spans="1:42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Cat Air A 12-9</v>
      </c>
      <c r="H71" s="8" t="str">
        <f ca="1">IF(B_MSK[[#This Row],[//]]="","",INDEX([2]!NOTA[SUPPLIER_H],B_MSK[[#This Row],[//]]-2))</f>
        <v>PMJP</v>
      </c>
      <c r="I71" s="28" t="str">
        <f ca="1">IF(B_MSK[[#This Row],[//]]="","",IF(B_MSK[[#This Row],[C]]="",B_MSK[[#This Row],[JMLH BRG]]&amp;" "&amp;B_MSK[[#This Row],[SAT]],INDEX([3]!db[QTY/ CTN],B_MSK[[#This Row],[DB_ROW]]-1)))</f>
        <v>120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115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12500</v>
      </c>
      <c r="N71" s="14">
        <f ca="1">IF(B_MSK[[#This Row],[//]]="","",IF(INDEX([2]!NOTA[HARGA/ CTN_H],B_MSK[[#This Row],[//]]-2)&lt;1,"",INDEX([2]!NOTA[HARGA/ CTN_H],B_MSK[[#This Row],[//]]-2)))</f>
        <v>1437500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1437500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 xml:space="preserve">CAT AIR A12-9 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436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12500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" s="6" t="str">
        <f ca="1">IF(ISNUMBER(B_MSK[[#This Row],[ JUMLAH ]]),SUBSTITUTE(SUBSTITUTE(SUBSTITUTE(B_MSK[[#This Row],[QTY/ CTN]]," ","_",2),"(",""),")","")&amp;"_","")</f>
        <v>120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120 PCS</v>
      </c>
      <c r="AI71" s="6" t="str">
        <f ca="1">IF(B_MSK[[#This Row],[A_B]]="","",LEFT(B_MSK[[#This Row],[A_]],SEARCH(" ",B_MSK[[#This Row],[A_]])-1))</f>
        <v>120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44901</v>
      </c>
      <c r="AO71" s="6" t="str">
        <f ca="1">IF(B_MSK[[#This Row],[DB_ROW]]="","",INDEX([3]!db[JENIS],B_MSK[[#This Row],[DB_ROW]]-1))</f>
        <v>cat</v>
      </c>
      <c r="AP71" s="6">
        <f ca="1">IF(B_MSK[[#This Row],[A_1]]="","",B_MSK[[#This Row],[A_1]])*1</f>
        <v>120</v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Pianika Gambar TZ-32G Cewek</v>
      </c>
      <c r="H72" s="8" t="str">
        <f ca="1">IF(B_MSK[[#This Row],[//]]="","",INDEX([2]!NOTA[SUPPLIER_H],B_MSK[[#This Row],[//]]-2))</f>
        <v>PMJP</v>
      </c>
      <c r="I72" s="28" t="str">
        <f ca="1">IF(B_MSK[[#This Row],[//]]="","",IF(B_MSK[[#This Row],[C]]="",B_MSK[[#This Row],[JMLH BRG]]&amp;" "&amp;B_MSK[[#This Row],[SAT]],INDEX([3]!db[QTY/ CTN],B_MSK[[#This Row],[DB_ROW]]-1)))</f>
        <v>12 PCS</v>
      </c>
      <c r="J72" s="6">
        <f ca="1">IF(B_MSK[[#This Row],[//]]="","",IF(INDEX([2]!NOTA[C],B_MSK[[#This Row],[//]]-2)="","",INDEX([2]!NOTA[C],B_MSK[[#This Row],[//]]-2)))</f>
        <v>16</v>
      </c>
      <c r="K72" s="6">
        <f ca="1">IF(B_MSK[[#This Row],[//]]="","",IF(INDEX([2]!NOTA[QTY],B_MSK[[#This Row],[//]]-2)=0,"",INDEX([2]!NOTA[QTY],B_MSK[[#This Row],[//]]-2)))</f>
        <v>384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85000</v>
      </c>
      <c r="N72" s="14">
        <f ca="1">IF(B_MSK[[#This Row],[//]]="","",IF(INDEX([2]!NOTA[HARGA/ CTN_H],B_MSK[[#This Row],[//]]-2)&lt;1,"",INDEX([2]!NOTA[HARGA/ CTN_H],B_MSK[[#This Row],[//]]-2)))</f>
        <v>2040000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32640000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PIANIKA GBR TZ-32G CEWEK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1791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85000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" s="6" t="str">
        <f ca="1">IF(ISNUMBER(B_MSK[[#This Row],[ JUMLAH ]]),SUBSTITUTE(SUBSTITUTE(SUBSTITUTE(B_MSK[[#This Row],[QTY/ CTN]]," ","_",2),"(",""),")","")&amp;"_","")</f>
        <v>12 PCS_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12 PCS</v>
      </c>
      <c r="AI72" s="6" t="str">
        <f ca="1">IF(B_MSK[[#This Row],[A_B]]="","",LEFT(B_MSK[[#This Row],[A_]],SEARCH(" ",B_MSK[[#This Row],[A_]])-1))</f>
        <v>12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44901</v>
      </c>
      <c r="AO72" s="6" t="str">
        <f ca="1">IF(B_MSK[[#This Row],[DB_ROW]]="","",INDEX([3]!db[JENIS],B_MSK[[#This Row],[DB_ROW]]-1))</f>
        <v>dll</v>
      </c>
      <c r="AP72" s="6">
        <f ca="1">IF(B_MSK[[#This Row],[A_1]]="","",B_MSK[[#This Row],[A_1]])*1</f>
        <v>12</v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Pianika Gambar TZ-32G Cewek</v>
      </c>
      <c r="H73" s="8" t="str">
        <f ca="1">IF(B_MSK[[#This Row],[//]]="","",INDEX([2]!NOTA[SUPPLIER_H],B_MSK[[#This Row],[//]]-2))</f>
        <v>PMJP</v>
      </c>
      <c r="I73" s="28" t="str">
        <f ca="1">IF(B_MSK[[#This Row],[//]]="","",IF(B_MSK[[#This Row],[C]]="",B_MSK[[#This Row],[JMLH BRG]]&amp;" "&amp;B_MSK[[#This Row],[SAT]],INDEX([3]!db[QTY/ CTN],B_MSK[[#This Row],[DB_ROW]]-1)))</f>
        <v>21 PCS</v>
      </c>
      <c r="J73" s="6" t="str">
        <f ca="1">IF(B_MSK[[#This Row],[//]]="","",IF(INDEX([2]!NOTA[C],B_MSK[[#This Row],[//]]-2)="","",INDEX([2]!NOTA[C],B_MSK[[#This Row],[//]]-2)))</f>
        <v/>
      </c>
      <c r="K73" s="6">
        <f ca="1">IF(B_MSK[[#This Row],[//]]="","",IF(INDEX([2]!NOTA[QTY],B_MSK[[#This Row],[//]]-2)=0,"",INDEX([2]!NOTA[QTY],B_MSK[[#This Row],[//]]-2)))</f>
        <v>21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85000</v>
      </c>
      <c r="N73" s="14">
        <f ca="1">IF(B_MSK[[#This Row],[//]]="","",IF(INDEX([2]!NOTA[HARGA/ CTN_H],B_MSK[[#This Row],[//]]-2)&lt;1,"",INDEX([2]!NOTA[HARGA/ CTN_H],B_MSK[[#This Row],[//]]-2)))</f>
        <v>1785000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1785000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PIANIKA GBR TZ-32G CEWEK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1791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85000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" s="6" t="str">
        <f ca="1">IF(ISNUMBER(B_MSK[[#This Row],[ JUMLAH ]]),SUBSTITUTE(SUBSTITUTE(SUBSTITUTE(B_MSK[[#This Row],[QTY/ CTN]]," ","_",2),"(",""),")","")&amp;"_","")</f>
        <v>21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21 PCS</v>
      </c>
      <c r="AI73" s="6" t="str">
        <f ca="1">IF(B_MSK[[#This Row],[A_B]]="","",LEFT(B_MSK[[#This Row],[A_]],SEARCH(" ",B_MSK[[#This Row],[A_]])-1))</f>
        <v>21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44901</v>
      </c>
      <c r="AO73" s="6" t="str">
        <f ca="1">IF(B_MSK[[#This Row],[DB_ROW]]="","",INDEX([3]!db[JENIS],B_MSK[[#This Row],[DB_ROW]]-1))</f>
        <v>dll</v>
      </c>
      <c r="AP73" s="6">
        <f ca="1">IF(B_MSK[[#This Row],[A_1]]="","",B_MSK[[#This Row],[A_1]])*1</f>
        <v>21</v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>P case B 233</v>
      </c>
      <c r="H74" s="8" t="str">
        <f ca="1">IF(B_MSK[[#This Row],[//]]="","",INDEX([2]!NOTA[SUPPLIER_H],B_MSK[[#This Row],[//]]-2))</f>
        <v>PMJP</v>
      </c>
      <c r="I74" s="28" t="str">
        <f ca="1">IF(B_MSK[[#This Row],[//]]="","",IF(B_MSK[[#This Row],[C]]="",B_MSK[[#This Row],[JMLH BRG]]&amp;" "&amp;B_MSK[[#This Row],[SAT]],INDEX([3]!db[QTY/ CTN],B_MSK[[#This Row],[DB_ROW]]-1)))</f>
        <v>120 PCS</v>
      </c>
      <c r="J74" s="6">
        <f ca="1">IF(B_MSK[[#This Row],[//]]="","",IF(INDEX([2]!NOTA[C],B_MSK[[#This Row],[//]]-2)="","",INDEX([2]!NOTA[C],B_MSK[[#This Row],[//]]-2)))</f>
        <v>5</v>
      </c>
      <c r="K74" s="6">
        <f ca="1">IF(B_MSK[[#This Row],[//]]="","",IF(INDEX([2]!NOTA[QTY],B_MSK[[#This Row],[//]]-2)=0,"",INDEX([2]!NOTA[QTY],B_MSK[[#This Row],[//]]-2)))</f>
        <v>600</v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" s="14">
        <f ca="1">IF(B_MSK[[#This Row],[//]]="","",INDEX([2]!NOTA[HARGA SATUAN],B_MSK[[#This Row],[//]]-2))</f>
        <v>15750</v>
      </c>
      <c r="N74" s="14">
        <f ca="1">IF(B_MSK[[#This Row],[//]]="","",IF(INDEX([2]!NOTA[HARGA/ CTN_H],B_MSK[[#This Row],[//]]-2)&lt;1,"",INDEX([2]!NOTA[HARGA/ CTN_H],B_MSK[[#This Row],[//]]-2)))</f>
        <v>1890000</v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9450000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P CASE B233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74" s="6" t="str">
        <f ca="1">IF(B_MSK[[#This Row],[N.B.nota]]="","",IF(MATCH(B_MSK[[#This Row],[concat]],[3]!db[NB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Row],[concat]],[3]!db[NB NOTA_C],0)+1)</f>
        <v>1539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15750</v>
      </c>
      <c r="AB74" s="8" t="str">
        <f ca="1">IF(OR(B_MSK[[#This Row],[HARGA_1]]=0,B_MSK[[#This Row],[HARGA_1]]=""),"","/ "&amp;B_MSK[[#This Row],[A_2]])</f>
        <v>/ PCS</v>
      </c>
      <c r="AC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" s="6" t="str">
        <f ca="1">IF(ISNUMBER(B_MSK[[#This Row],[ JUMLAH ]]),SUBSTITUTE(SUBSTITUTE(SUBSTITUTE(B_MSK[[#This Row],[QTY/ CTN]]," ","_",2),"(",""),")","")&amp;"_","")</f>
        <v>120 PCS_</v>
      </c>
      <c r="AF74" s="6">
        <f ca="1">IF(B_MSK[[#This Row],[A_B]]="","",SEARCH("_",B_MSK[[#This Row],[A_B]]))</f>
        <v>8</v>
      </c>
      <c r="AG74" s="6">
        <f ca="1">IF(B_MSK[[#This Row],[A_B]]="","",LEN(B_MSK[[#This Row],[A_B]]))</f>
        <v>8</v>
      </c>
      <c r="AH74" s="6" t="str">
        <f ca="1">IF(B_MSK[[#This Row],[A_B]]="","",LEFT(B_MSK[[#This Row],[QTY/ CTN]],B_MSK[[#This Row],[A_B_1]]))</f>
        <v>120 PCS</v>
      </c>
      <c r="AI74" s="6" t="str">
        <f ca="1">IF(B_MSK[[#This Row],[A_B]]="","",LEFT(B_MSK[[#This Row],[A_]],SEARCH(" ",B_MSK[[#This Row],[A_]])-1))</f>
        <v>120</v>
      </c>
      <c r="AJ74" s="6" t="str">
        <f ca="1">IF(B_MSK[[#This Row],[A_B]]="","",RIGHT(B_MSK[[#This Row],[A_]],LEN(B_MSK[[#This Row],[A_]])-SEARCH(" ",B_MSK[[#This Row],[A_]])))</f>
        <v>PCS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44901</v>
      </c>
      <c r="AO74" s="6" t="str">
        <f ca="1">IF(B_MSK[[#This Row],[DB_ROW]]="","",INDEX([3]!db[JENIS],B_MSK[[#This Row],[DB_ROW]]-1))</f>
        <v>pcase</v>
      </c>
      <c r="AP74" s="6">
        <f ca="1">IF(B_MSK[[#This Row],[A_1]]="","",B_MSK[[#This Row],[A_1]])*1</f>
        <v>120</v>
      </c>
    </row>
    <row r="75" spans="1:42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Stabillo TZ 8001</v>
      </c>
      <c r="H75" s="8" t="str">
        <f ca="1">IF(B_MSK[[#This Row],[//]]="","",INDEX([2]!NOTA[SUPPLIER_H],B_MSK[[#This Row],[//]]-2))</f>
        <v>PMJP</v>
      </c>
      <c r="I75" s="28" t="str">
        <f ca="1">IF(B_MSK[[#This Row],[//]]="","",IF(B_MSK[[#This Row],[C]]="",B_MSK[[#This Row],[JMLH BRG]]&amp;" "&amp;B_MSK[[#This Row],[SAT]],INDEX([3]!db[QTY/ CTN],B_MSK[[#This Row],[DB_ROW]]-1)))</f>
        <v>144 LSN</v>
      </c>
      <c r="J75" s="6">
        <f ca="1">IF(B_MSK[[#This Row],[//]]="","",IF(INDEX([2]!NOTA[C],B_MSK[[#This Row],[//]]-2)="","",INDEX([2]!NOTA[C],B_MSK[[#This Row],[//]]-2)))</f>
        <v>3</v>
      </c>
      <c r="K75" s="6">
        <f ca="1">IF(B_MSK[[#This Row],[//]]="","",IF(INDEX([2]!NOTA[QTY],B_MSK[[#This Row],[//]]-2)=0,"",INDEX([2]!NOTA[QTY],B_MSK[[#This Row],[//]]-2)))</f>
        <v>432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21500</v>
      </c>
      <c r="N75" s="14">
        <f ca="1">IF(B_MSK[[#This Row],[//]]="","",IF(INDEX([2]!NOTA[HARGA/ CTN_H],B_MSK[[#This Row],[//]]-2)&lt;1,"",INDEX([2]!NOTA[HARGA/ CTN_H],B_MSK[[#This Row],[//]]-2)))</f>
        <v>3096000</v>
      </c>
      <c r="O75" s="3" t="str">
        <f ca="1">IF(B_MSK[[#This Row],[//]]="","",IF(INDEX([2]!NOTA[DISC 1],B_MSK[[#This Row],[//]]-2)=0,"",INDEX([2]!NOTA[DISC 1],B_MSK[[#This Row],[//]]-2)))</f>
        <v/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9288000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62100500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STABILLO TZ8001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1892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21500</v>
      </c>
      <c r="AB75" s="8" t="str">
        <f ca="1">IF(OR(B_MSK[[#This Row],[HARGA_1]]=0,B_MSK[[#This Row],[HARGA_1]]=""),"","/ "&amp;B_MSK[[#This Row],[A_2]])</f>
        <v>/ LSN</v>
      </c>
      <c r="AC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1791.6666666666667</v>
      </c>
      <c r="AD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5" s="6" t="str">
        <f ca="1">IF(ISNUMBER(B_MSK[[#This Row],[ JUMLAH ]]),SUBSTITUTE(SUBSTITUTE(SUBSTITUTE(B_MSK[[#This Row],[QTY/ CTN]]," ","_",2),"(",""),")","")&amp;"_","")</f>
        <v>144 LSN_</v>
      </c>
      <c r="AF75" s="6">
        <f ca="1">IF(B_MSK[[#This Row],[A_B]]="","",SEARCH("_",B_MSK[[#This Row],[A_B]]))</f>
        <v>8</v>
      </c>
      <c r="AG75" s="6">
        <f ca="1">IF(B_MSK[[#This Row],[A_B]]="","",LEN(B_MSK[[#This Row],[A_B]]))</f>
        <v>8</v>
      </c>
      <c r="AH75" s="6" t="str">
        <f ca="1">IF(B_MSK[[#This Row],[A_B]]="","",LEFT(B_MSK[[#This Row],[QTY/ CTN]],B_MSK[[#This Row],[A_B_1]]))</f>
        <v>144 LSN</v>
      </c>
      <c r="AI75" s="6" t="str">
        <f ca="1">IF(B_MSK[[#This Row],[A_B]]="","",LEFT(B_MSK[[#This Row],[A_]],SEARCH(" ",B_MSK[[#This Row],[A_]])-1))</f>
        <v>144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44901</v>
      </c>
      <c r="AO75" s="6" t="str">
        <f ca="1">IF(B_MSK[[#This Row],[DB_ROW]]="","",INDEX([3]!db[JENIS],B_MSK[[#This Row],[DB_ROW]]-1))</f>
        <v>spidol</v>
      </c>
      <c r="AP75" s="6">
        <f ca="1">IF(B_MSK[[#This Row],[A_1]]="","",B_MSK[[#This Row],[A_1]])*1</f>
        <v>144</v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Row],[SAT]],INDEX([3]!db[QTY/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Row],[concat]],[3]!db[NB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Row],[concat]],[3]!db[NB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Row],[A_]])-1))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44901</v>
      </c>
      <c r="AO76" s="6" t="str">
        <f ca="1">IF(B_MSK[[#This Row],[DB_ROW]]="","",INDEX([3]!db[JENIS],B_MSK[[#This Row],[DB_ROW]]-1))</f>
        <v/>
      </c>
      <c r="AP76" s="6" t="e">
        <f ca="1">IF(B_MSK[[#This Row],[A_1]]="","",B_MSK[[#This Row],[A_1]])*1</f>
        <v>#VALUE!</v>
      </c>
    </row>
    <row r="77" spans="1:42" x14ac:dyDescent="0.25">
      <c r="A77" s="7" t="s">
        <v>144</v>
      </c>
      <c r="B77" s="6">
        <f ca="1">IF(B_MSK[[#This Row],[N_ID]]="","",INDEX([2]!NOTA[ID],MATCH(B_MSK[[#This Row],[N_ID]],[2]!NOTA[ID_P],0)))</f>
        <v>17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1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>Gel Pen Weiyada 681 Biru</v>
      </c>
      <c r="H77" s="8" t="str">
        <f ca="1">IF(B_MSK[[#This Row],[//]]="","",INDEX([2]!NOTA[SUPPLIER_H],B_MSK[[#This Row],[//]]-2))</f>
        <v>DB STATIONERY</v>
      </c>
      <c r="I77" s="28" t="str">
        <f ca="1">IF(B_MSK[[#This Row],[//]]="","",IF(B_MSK[[#This Row],[C]]="",B_MSK[[#This Row],[JMLH BRG]]&amp;" "&amp;B_MSK[[#This Row],[SAT]],INDEX([3]!db[QTY/ CTN],B_MSK[[#This Row],[DB_ROW]]-1)))</f>
        <v>96 LSN</v>
      </c>
      <c r="J77" s="6">
        <f ca="1">IF(B_MSK[[#This Row],[//]]="","",IF(INDEX([2]!NOTA[C],B_MSK[[#This Row],[//]]-2)="","",INDEX([2]!NOTA[C],B_MSK[[#This Row],[//]]-2)))</f>
        <v>1</v>
      </c>
      <c r="K77" s="6">
        <f ca="1">IF(B_MSK[[#This Row],[//]]="","",IF(INDEX([2]!NOTA[QTY],B_MSK[[#This Row],[//]]-2)=0,"",INDEX([2]!NOTA[QTY],B_MSK[[#This Row],[//]]-2)))</f>
        <v>96</v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" s="14">
        <f ca="1">IF(B_MSK[[#This Row],[//]]="","",INDEX([2]!NOTA[HARGA SATUAN],B_MSK[[#This Row],[//]]-2))</f>
        <v>37500</v>
      </c>
      <c r="N77" s="14">
        <f ca="1">IF(B_MSK[[#This Row],[//]]="","",IF(INDEX([2]!NOTA[HARGA/ CTN_H],B_MSK[[#This Row],[//]]-2)&lt;1,"",INDEX([2]!NOTA[HARGA/ CTN_H],B_MSK[[#This Row],[//]]-2)))</f>
        <v>3600000</v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3600000</v>
      </c>
      <c r="R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GEL PEN WEIYADA 681 BIRU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gelpenweiyada681biru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740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37500</v>
      </c>
      <c r="AB77" s="8" t="str">
        <f ca="1">IF(OR(B_MSK[[#This Row],[HARGA_1]]=0,B_MSK[[#This Row],[HARGA_1]]=""),"","/ "&amp;B_MSK[[#This Row],[A_2]])</f>
        <v>/ LSN</v>
      </c>
      <c r="AC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3125</v>
      </c>
      <c r="AD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7" s="6" t="str">
        <f ca="1">IF(ISNUMBER(B_MSK[[#This Row],[ JUMLAH ]]),SUBSTITUTE(SUBSTITUTE(SUBSTITUTE(B_MSK[[#This Row],[QTY/ CTN]]," ","_",2),"(",""),")","")&amp;"_","")</f>
        <v>96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96 LSN</v>
      </c>
      <c r="AI77" s="6" t="str">
        <f ca="1">IF(B_MSK[[#This Row],[A_B]]="","",LEFT(B_MSK[[#This Row],[A_]],SEARCH(" ",B_MSK[[#This Row],[A_]])-1))</f>
        <v>96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44901</v>
      </c>
      <c r="AO77" s="6" t="str">
        <f ca="1">IF(B_MSK[[#This Row],[DB_ROW]]="","",INDEX([3]!db[JENIS],B_MSK[[#This Row],[DB_ROW]]-1))</f>
        <v>pen</v>
      </c>
      <c r="AP77" s="6">
        <f ca="1">IF(B_MSK[[#This Row],[A_1]]="","",B_MSK[[#This Row],[A_1]])*1</f>
        <v>96</v>
      </c>
    </row>
    <row r="78" spans="1:42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/>
      </c>
      <c r="D78" s="6" t="str">
        <f>IF(B_MSK[[#This Row],[N_ID]]="","",COUNTIF([2]!NOTA[ID_H],B_MSK[[#This Row],[ID NOTA]]))</f>
        <v/>
      </c>
      <c r="E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/>
      </c>
      <c r="H78" s="8" t="str">
        <f ca="1">IF(B_MSK[[#This Row],[//]]="","",INDEX([2]!NOTA[SUPPLIER_H],B_MSK[[#This Row],[//]]-2))</f>
        <v/>
      </c>
      <c r="I78" s="28" t="str">
        <f ca="1">IF(B_MSK[[#This Row],[//]]="","",IF(B_MSK[[#This Row],[C]]="",B_MSK[[#This Row],[JMLH BRG]]&amp;" "&amp;B_MSK[[#This Row],[SAT]],INDEX([3]!db[QTY/ CTN],B_MSK[[#This Row],[DB_ROW]]-1)))</f>
        <v/>
      </c>
      <c r="J78" s="6" t="str">
        <f ca="1">IF(B_MSK[[#This Row],[//]]="","",IF(INDEX([2]!NOTA[C],B_MSK[[#This Row],[//]]-2)="","",INDEX([2]!NOTA[C],B_MSK[[#This Row],[//]]-2)))</f>
        <v/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 t="str">
        <f ca="1">IF(B_MSK[[#This Row],[//]]="","",INDEX([2]!NOTA[HARGA SATUAN],B_MSK[[#This Row],[//]]-2))</f>
        <v/>
      </c>
      <c r="N78" s="14" t="str">
        <f ca="1">IF(B_MSK[[#This Row],[//]]="","",IF(INDEX([2]!NOTA[HARGA/ CTN_H],B_MSK[[#This Row],[//]]-2)&lt;1,"",INDEX([2]!NOTA[HARGA/ CTN_H],B_MSK[[#This Row],[//]]-2)))</f>
        <v/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 t="str">
        <f ca="1">IF(B_MSK[[#This Row],[//]]="","",INDEX([2]!NOTA[TOTAL],B_MSK[[#This Row],[//]]-2))</f>
        <v/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/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" s="6" t="str">
        <f ca="1">IF(B_MSK[[#This Row],[N.B.nota]]="","",IF(MATCH(B_MSK[[#This Row],[concat]],[3]!db[NB NOTA_C],0)&gt;0,"ada",0))</f>
        <v/>
      </c>
      <c r="X78" s="6" t="str">
        <f ca="1">IF(B_MSK[[#This Row],[N.B.nota]]="","",ADDRESS(ROW(B_MSK[QB]),COLUMN(B_MSK[QB]))&amp;":"&amp;ADDRESS(ROW(),COLUMN(B_MSK[QB])))</f>
        <v/>
      </c>
      <c r="Y78" s="6" t="str">
        <f ca="1">IF(B_MSK[[#This Row],[concat]]="","",MATCH(B_MSK[[#This Row],[concat]],[3]!db[NB NOTA_C],0)+1)</f>
        <v/>
      </c>
      <c r="Z78" s="6" t="str">
        <f ca="1">IF(B_MSK[[#This Row],[//]]="","",HYPERLINK("[..\\DB.xlsx]DB!e"&amp;B_MSK[[#This Row],[DB_ROW]],"&gt;"))</f>
        <v/>
      </c>
      <c r="AA78" s="12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Row],[A_]])-1))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44901</v>
      </c>
      <c r="AO78" s="6" t="str">
        <f ca="1">IF(B_MSK[[#This Row],[DB_ROW]]="","",INDEX([3]!db[JENIS],B_MSK[[#This Row],[DB_ROW]]-1))</f>
        <v/>
      </c>
      <c r="AP78" s="6" t="e">
        <f ca="1">IF(B_MSK[[#This Row],[A_1]]="","",B_MSK[[#This Row],[A_1]])*1</f>
        <v>#VALUE!</v>
      </c>
    </row>
    <row r="79" spans="1:42" x14ac:dyDescent="0.25">
      <c r="A79" s="7" t="s">
        <v>145</v>
      </c>
      <c r="B79" s="6">
        <f ca="1">IF(B_MSK[[#This Row],[N_ID]]="","",INDEX([2]!NOTA[ID],MATCH(B_MSK[[#This Row],[N_ID]],[2]!NOTA[ID_P],0)))</f>
        <v>18</v>
      </c>
      <c r="C79" s="6" t="str">
        <f ca="1">IF(B_MSK[[#This Row],[//]]="","",HYPERLINK("[NOTA_.xlsx]NOTA!C"&amp;B_MSK[[#This Row],[//]],"&gt;"))</f>
        <v>&gt;</v>
      </c>
      <c r="D79" s="6">
        <f ca="1">IF(B_MSK[[#This Row],[N_ID]]="","",COUNTIF([2]!NOTA[ID_H],B_MSK[[#This Row],[ID NOTA]]))</f>
        <v>1</v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9" s="2" t="str">
        <f ca="1"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>Clipboard 6688-TR Koala</v>
      </c>
      <c r="H79" s="8" t="str">
        <f ca="1">IF(B_MSK[[#This Row],[//]]="","",INDEX([2]!NOTA[SUPPLIER_H],B_MSK[[#This Row],[//]]-2))</f>
        <v>BINTANG SAUDARA</v>
      </c>
      <c r="I79" s="28" t="str">
        <f ca="1">IF(B_MSK[[#This Row],[//]]="","",IF(B_MSK[[#This Row],[C]]="",B_MSK[[#This Row],[JMLH BRG]]&amp;" "&amp;B_MSK[[#This Row],[SAT]],INDEX([3]!db[QTY/ CTN],B_MSK[[#This Row],[DB_ROW]]-1)))</f>
        <v>12 LSN</v>
      </c>
      <c r="J79" s="6">
        <f ca="1">IF(B_MSK[[#This Row],[//]]="","",IF(INDEX([2]!NOTA[C],B_MSK[[#This Row],[//]]-2)="","",INDEX([2]!NOTA[C],B_MSK[[#This Row],[//]]-2)))</f>
        <v>10</v>
      </c>
      <c r="K79" s="6">
        <f ca="1">IF(B_MSK[[#This Row],[//]]="","",IF(INDEX([2]!NOTA[QTY],B_MSK[[#This Row],[//]]-2)=0,"",INDEX([2]!NOTA[QTY],B_MSK[[#This Row],[//]]-2)))</f>
        <v>120</v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9" s="14">
        <f ca="1">IF(B_MSK[[#This Row],[//]]="","",INDEX([2]!NOTA[HARGA SATUAN],B_MSK[[#This Row],[//]]-2))</f>
        <v>82000</v>
      </c>
      <c r="N79" s="14">
        <f ca="1">IF(B_MSK[[#This Row],[//]]="","",IF(INDEX([2]!NOTA[HARGA/ CTN_H],B_MSK[[#This Row],[//]]-2)&lt;1,"",INDEX([2]!NOTA[HARGA/ CTN_H],B_MSK[[#This Row],[//]]-2)))</f>
        <v>984000</v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9840000</v>
      </c>
      <c r="R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CLIP BOARD 6688-TR KOALA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452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82000</v>
      </c>
      <c r="AB79" s="8" t="str">
        <f ca="1">IF(OR(B_MSK[[#This Row],[HARGA_1]]=0,B_MSK[[#This Row],[HARGA_1]]=""),"","/ "&amp;B_MSK[[#This Row],[A_2]])</f>
        <v>/ LSN</v>
      </c>
      <c r="AC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9" s="6" t="str">
        <f ca="1">IF(ISNUMBER(B_MSK[[#This Row],[ JUMLAH ]]),SUBSTITUTE(SUBSTITUTE(SUBSTITUTE(B_MSK[[#This Row],[QTY/ CTN]]," ","_",2),"(",""),")","")&amp;"_","")</f>
        <v>12 LSN_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7</v>
      </c>
      <c r="AH79" s="6" t="str">
        <f ca="1">IF(B_MSK[[#This Row],[A_B]]="","",LEFT(B_MSK[[#This Row],[QTY/ CTN]],B_MSK[[#This Row],[A_B_1]]))</f>
        <v>12 LSN</v>
      </c>
      <c r="AI79" s="6" t="str">
        <f ca="1">IF(B_MSK[[#This Row],[A_B]]="","",LEFT(B_MSK[[#This Row],[A_]],SEARCH(" ",B_MSK[[#This Row],[A_]])-1))</f>
        <v>12</v>
      </c>
      <c r="AJ79" s="6" t="str">
        <f ca="1">IF(B_MSK[[#This Row],[A_B]]="","",RIGHT(B_MSK[[#This Row],[A_]],LEN(B_MSK[[#This Row],[A_]])-SEARCH(" ",B_MSK[[#This Row],[A_]])))</f>
        <v>LSN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44901</v>
      </c>
      <c r="AO79" s="6" t="str">
        <f ca="1">IF(B_MSK[[#This Row],[DB_ROW]]="","",INDEX([3]!db[JENIS],B_MSK[[#This Row],[DB_ROW]]-1))</f>
        <v>clip</v>
      </c>
      <c r="AP79" s="6">
        <f ca="1">IF(B_MSK[[#This Row],[A_1]]="","",B_MSK[[#This Row],[A_1]])*1</f>
        <v>12</v>
      </c>
    </row>
    <row r="80" spans="1:42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/>
      </c>
      <c r="D80" s="6" t="str">
        <f>IF(B_MSK[[#This Row],[N_ID]]="","",COUNTIF([2]!NOTA[ID_H],B_MSK[[#This Row],[ID NOTA]]))</f>
        <v/>
      </c>
      <c r="E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/>
      </c>
      <c r="H80" s="8" t="str">
        <f ca="1">IF(B_MSK[[#This Row],[//]]="","",INDEX([2]!NOTA[SUPPLIER_H],B_MSK[[#This Row],[//]]-2))</f>
        <v/>
      </c>
      <c r="I80" s="28" t="str">
        <f ca="1">IF(B_MSK[[#This Row],[//]]="","",IF(B_MSK[[#This Row],[C]]="",B_MSK[[#This Row],[JMLH BRG]]&amp;" "&amp;B_MSK[[#This Row],[SAT]],INDEX([3]!db[QTY/ CTN],B_MSK[[#This Row],[DB_ROW]]-1)))</f>
        <v/>
      </c>
      <c r="J80" s="6" t="str">
        <f ca="1">IF(B_MSK[[#This Row],[//]]="","",IF(INDEX([2]!NOTA[C],B_MSK[[#This Row],[//]]-2)="","",INDEX([2]!NOTA[C],B_MSK[[#This Row],[//]]-2)))</f>
        <v/>
      </c>
      <c r="K80" s="6" t="str">
        <f ca="1">IF(B_MSK[[#This Row],[//]]="","",IF(INDEX([2]!NOTA[QTY],B_MSK[[#This Row],[//]]-2)=0,"",INDEX([2]!NOTA[QTY],B_MSK[[#This Row],[//]]-2)))</f>
        <v/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" s="14" t="str">
        <f ca="1">IF(B_MSK[[#This Row],[//]]="","",INDEX([2]!NOTA[HARGA SATUAN],B_MSK[[#This Row],[//]]-2))</f>
        <v/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/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" s="6" t="str">
        <f ca="1">IF(B_MSK[[#This Row],[N.B.nota]]="","",IF(MATCH(B_MSK[[#This Row],[concat]],[3]!db[NB NOTA_C],0)&gt;0,"ada",0))</f>
        <v/>
      </c>
      <c r="X80" s="6" t="str">
        <f ca="1">IF(B_MSK[[#This Row],[N.B.nota]]="","",ADDRESS(ROW(B_MSK[QB]),COLUMN(B_MSK[QB]))&amp;":"&amp;ADDRESS(ROW(),COLUMN(B_MSK[QB])))</f>
        <v/>
      </c>
      <c r="Y80" s="6" t="str">
        <f ca="1">IF(B_MSK[[#This Row],[concat]]="","",MATCH(B_MSK[[#This Row],[concat]],[3]!db[NB NOTA_C],0)+1)</f>
        <v/>
      </c>
      <c r="Z80" s="6" t="str">
        <f ca="1">IF(B_MSK[[#This Row],[//]]="","",HYPERLINK("[..\\DB.xlsx]DB!e"&amp;B_MSK[[#This Row],[DB_ROW]],"&gt;"))</f>
        <v/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Row],[A_]])-1))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44901</v>
      </c>
      <c r="AO80" s="6" t="str">
        <f ca="1">IF(B_MSK[[#This Row],[DB_ROW]]="","",INDEX([3]!db[JENIS],B_MSK[[#This Row],[DB_ROW]]-1))</f>
        <v/>
      </c>
      <c r="AP80" s="6" t="e">
        <f ca="1">IF(B_MSK[[#This Row],[A_1]]="","",B_MSK[[#This Row],[A_1]])*1</f>
        <v>#VALUE!</v>
      </c>
    </row>
    <row r="81" spans="1:42" x14ac:dyDescent="0.25">
      <c r="A81" s="7" t="s">
        <v>185</v>
      </c>
      <c r="B81" s="6">
        <f ca="1">IF(B_MSK[[#This Row],[N_ID]]="","",INDEX([2]!NOTA[ID],MATCH(B_MSK[[#This Row],[N_ID]],[2]!NOTA[ID_P],0)))</f>
        <v>19</v>
      </c>
      <c r="C81" s="6" t="str">
        <f ca="1">IF(B_MSK[[#This Row],[//]]="","",HYPERLINK("[NOTA_.xlsx]NOTA!C"&amp;B_MSK[[#This Row],[//]],"&gt;"))</f>
        <v>&gt;</v>
      </c>
      <c r="D81" s="6">
        <f ca="1">IF(B_MSK[[#This Row],[N_ID]]="","",COUNTIF([2]!NOTA[ID_H],B_MSK[[#This Row],[ID NOTA]]))</f>
        <v>2</v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81" s="2" t="str">
        <f ca="1"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>Spidol 12W 838</v>
      </c>
      <c r="H81" s="8" t="str">
        <f ca="1">IF(B_MSK[[#This Row],[//]]="","",INDEX([2]!NOTA[SUPPLIER_H],B_MSK[[#This Row],[//]]-2))</f>
        <v>HENDA SUKSES ABADI</v>
      </c>
      <c r="I81" s="28" t="str">
        <f ca="1">IF(B_MSK[[#This Row],[//]]="","",IF(B_MSK[[#This Row],[C]]="",B_MSK[[#This Row],[JMLH BRG]]&amp;" "&amp;B_MSK[[#This Row],[SAT]],INDEX([3]!db[QTY/ CTN],B_MSK[[#This Row],[DB_ROW]]-1)))</f>
        <v>24 PCS</v>
      </c>
      <c r="J81" s="6">
        <f ca="1">IF(B_MSK[[#This Row],[//]]="","",IF(INDEX([2]!NOTA[C],B_MSK[[#This Row],[//]]-2)="","",INDEX([2]!NOTA[C],B_MSK[[#This Row],[//]]-2)))</f>
        <v>25</v>
      </c>
      <c r="K81" s="6">
        <f ca="1">IF(B_MSK[[#This Row],[//]]="","",IF(INDEX([2]!NOTA[QTY],B_MSK[[#This Row],[//]]-2)=0,"",INDEX([2]!NOTA[QTY],B_MSK[[#This Row],[//]]-2)))</f>
        <v>600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" s="14">
        <f ca="1">IF(B_MSK[[#This Row],[//]]="","",INDEX([2]!NOTA[HARGA SATUAN],B_MSK[[#This Row],[//]]-2))</f>
        <v>31500</v>
      </c>
      <c r="N81" s="14">
        <f ca="1">IF(B_MSK[[#This Row],[//]]="","",IF(INDEX([2]!NOTA[HARGA/ CTN_H],B_MSK[[#This Row],[//]]-2)&lt;1,"",INDEX([2]!NOTA[HARGA/ CTN_H],B_MSK[[#This Row],[//]]-2)))</f>
        <v>756000</v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>
        <f ca="1">IF(B_MSK[[#This Row],[//]]="","",INDEX([2]!NOTA[TOTAL],B_MSK[[#This Row],[//]]-2))</f>
        <v>18900000</v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>SPIDOL 838-12 WRN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spidol83812wrn</v>
      </c>
      <c r="W81" s="6" t="str">
        <f ca="1">IF(B_MSK[[#This Row],[N.B.nota]]="","",IF(MATCH(B_MSK[[#This Row],[concat]],[3]!db[NB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Row],[concat]],[3]!db[NB NOTA_C],0)+1)</f>
        <v>1891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31500</v>
      </c>
      <c r="AB81" s="8" t="str">
        <f ca="1">IF(OR(B_MSK[[#This Row],[HARGA_1]]=0,B_MSK[[#This Row],[HARGA_1]]=""),"","/ "&amp;B_MSK[[#This Row],[A_2]])</f>
        <v>/ PCS</v>
      </c>
      <c r="AC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" s="6" t="str">
        <f ca="1">IF(ISNUMBER(B_MSK[[#This Row],[ JUMLAH ]]),SUBSTITUTE(SUBSTITUTE(SUBSTITUTE(B_MSK[[#This Row],[QTY/ CTN]]," ","_",2),"(",""),")","")&amp;"_","")</f>
        <v>24 PCS_</v>
      </c>
      <c r="AF81" s="6">
        <f ca="1">IF(B_MSK[[#This Row],[A_B]]="","",SEARCH("_",B_MSK[[#This Row],[A_B]]))</f>
        <v>7</v>
      </c>
      <c r="AG81" s="6">
        <f ca="1">IF(B_MSK[[#This Row],[A_B]]="","",LEN(B_MSK[[#This Row],[A_B]]))</f>
        <v>7</v>
      </c>
      <c r="AH81" s="6" t="str">
        <f ca="1">IF(B_MSK[[#This Row],[A_B]]="","",LEFT(B_MSK[[#This Row],[QTY/ CTN]],B_MSK[[#This Row],[A_B_1]]))</f>
        <v>24 PCS</v>
      </c>
      <c r="AI81" s="6" t="str">
        <f ca="1">IF(B_MSK[[#This Row],[A_B]]="","",LEFT(B_MSK[[#This Row],[A_]],SEARCH(" ",B_MSK[[#This Row],[A_]])-1))</f>
        <v>24</v>
      </c>
      <c r="AJ81" s="6" t="str">
        <f ca="1">IF(B_MSK[[#This Row],[A_B]]="","",RIGHT(B_MSK[[#This Row],[A_]],LEN(B_MSK[[#This Row],[A_]])-SEARCH(" ",B_MSK[[#This Row],[A_]])))</f>
        <v>PCS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44901</v>
      </c>
      <c r="AO81" s="6" t="str">
        <f ca="1">IF(B_MSK[[#This Row],[DB_ROW]]="","",INDEX([3]!db[JENIS],B_MSK[[#This Row],[DB_ROW]]-1))</f>
        <v>spidol</v>
      </c>
      <c r="AP81" s="6">
        <f ca="1">IF(B_MSK[[#This Row],[A_1]]="","",B_MSK[[#This Row],[A_1]])*1</f>
        <v>24</v>
      </c>
    </row>
    <row r="82" spans="1:42" x14ac:dyDescent="0.25">
      <c r="A82" s="7" t="s">
        <v>110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>&gt;</v>
      </c>
      <c r="D82" s="6" t="str">
        <f>IF(B_MSK[[#This Row],[N_ID]]="","",COUNTIF([2]!NOTA[ID_H],B_MSK[[#This Row],[ID NOTA]]))</f>
        <v/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>Asahan Toples</v>
      </c>
      <c r="H82" s="8" t="str">
        <f ca="1">IF(B_MSK[[#This Row],[//]]="","",INDEX([2]!NOTA[SUPPLIER_H],B_MSK[[#This Row],[//]]-2))</f>
        <v>HENDA SUKSES ABADI</v>
      </c>
      <c r="I82" s="28" t="str">
        <f ca="1">IF(B_MSK[[#This Row],[//]]="","",IF(B_MSK[[#This Row],[C]]="",B_MSK[[#This Row],[JMLH BRG]]&amp;" "&amp;B_MSK[[#This Row],[SAT]],INDEX([3]!db[QTY/ CTN],B_MSK[[#This Row],[DB_ROW]]-1)))</f>
        <v>144 PCS</v>
      </c>
      <c r="J82" s="6">
        <f ca="1">IF(B_MSK[[#This Row],[//]]="","",IF(INDEX([2]!NOTA[C],B_MSK[[#This Row],[//]]-2)="","",INDEX([2]!NOTA[C],B_MSK[[#This Row],[//]]-2)))</f>
        <v>25</v>
      </c>
      <c r="K82" s="6">
        <f ca="1">IF(B_MSK[[#This Row],[//]]="","",IF(INDEX([2]!NOTA[QTY],B_MSK[[#This Row],[//]]-2)=0,"",INDEX([2]!NOTA[QTY],B_MSK[[#This Row],[//]]-2)))</f>
        <v>3600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" s="14">
        <f ca="1">IF(B_MSK[[#This Row],[//]]="","",INDEX([2]!NOTA[HARGA SATUAN],B_MSK[[#This Row],[//]]-2))</f>
        <v>10250</v>
      </c>
      <c r="N82" s="14">
        <f ca="1">IF(B_MSK[[#This Row],[//]]="","",IF(INDEX([2]!NOTA[HARGA/ CTN_H],B_MSK[[#This Row],[//]]-2)&lt;1,"",INDEX([2]!NOTA[HARGA/ CTN_H],B_MSK[[#This Row],[//]]-2)))</f>
        <v>1476000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36900000</v>
      </c>
      <c r="R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55800000</v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SERUTAN TOPLES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serutantoples</v>
      </c>
      <c r="W82" s="6" t="str">
        <f ca="1">IF(B_MSK[[#This Row],[N.B.nota]]="","",IF(MATCH(B_MSK[[#This Row],[concat]],[3]!db[NB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Row],[concat]],[3]!db[NB NOTA_C],0)+1)</f>
        <v>1875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10250</v>
      </c>
      <c r="AB82" s="8" t="str">
        <f ca="1">IF(OR(B_MSK[[#This Row],[HARGA_1]]=0,B_MSK[[#This Row],[HARGA_1]]=""),"","/ "&amp;B_MSK[[#This Row],[A_2]])</f>
        <v>/ PCS</v>
      </c>
      <c r="AC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" s="6" t="str">
        <f ca="1">IF(ISNUMBER(B_MSK[[#This Row],[ JUMLAH ]]),SUBSTITUTE(SUBSTITUTE(SUBSTITUTE(B_MSK[[#This Row],[QTY/ CTN]]," ","_",2),"(",""),")","")&amp;"_","")</f>
        <v>144 PCS_</v>
      </c>
      <c r="AF82" s="6">
        <f ca="1">IF(B_MSK[[#This Row],[A_B]]="","",SEARCH("_",B_MSK[[#This Row],[A_B]]))</f>
        <v>8</v>
      </c>
      <c r="AG82" s="6">
        <f ca="1">IF(B_MSK[[#This Row],[A_B]]="","",LEN(B_MSK[[#This Row],[A_B]]))</f>
        <v>8</v>
      </c>
      <c r="AH82" s="6" t="str">
        <f ca="1">IF(B_MSK[[#This Row],[A_B]]="","",LEFT(B_MSK[[#This Row],[QTY/ CTN]],B_MSK[[#This Row],[A_B_1]]))</f>
        <v>144 PCS</v>
      </c>
      <c r="AI82" s="6" t="str">
        <f ca="1">IF(B_MSK[[#This Row],[A_B]]="","",LEFT(B_MSK[[#This Row],[A_]],SEARCH(" ",B_MSK[[#This Row],[A_]])-1))</f>
        <v>144</v>
      </c>
      <c r="AJ82" s="6" t="str">
        <f ca="1">IF(B_MSK[[#This Row],[A_B]]="","",RIGHT(B_MSK[[#This Row],[A_]],LEN(B_MSK[[#This Row],[A_]])-SEARCH(" ",B_MSK[[#This Row],[A_]])))</f>
        <v>PCS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44901</v>
      </c>
      <c r="AO82" s="6" t="str">
        <f ca="1">IF(B_MSK[[#This Row],[DB_ROW]]="","",INDEX([3]!db[JENIS],B_MSK[[#This Row],[DB_ROW]]-1))</f>
        <v>asahan</v>
      </c>
      <c r="AP82" s="6">
        <f ca="1">IF(B_MSK[[#This Row],[A_1]]="","",B_MSK[[#This Row],[A_1]])*1</f>
        <v>144</v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/>
      </c>
      <c r="D83" s="6" t="str">
        <f>IF(B_MSK[[#This Row],[N_ID]]="","",COUNTIF([2]!NOTA[ID_H],B_MSK[[#This Row],[ID NOTA]]))</f>
        <v/>
      </c>
      <c r="E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/>
      </c>
      <c r="H83" s="8" t="str">
        <f ca="1">IF(B_MSK[[#This Row],[//]]="","",INDEX([2]!NOTA[SUPPLIER_H],B_MSK[[#This Row],[//]]-2))</f>
        <v/>
      </c>
      <c r="I83" s="28" t="str">
        <f ca="1">IF(B_MSK[[#This Row],[//]]="","",IF(B_MSK[[#This Row],[C]]="",B_MSK[[#This Row],[JMLH BRG]]&amp;" "&amp;B_MSK[[#This Row],[SAT]],INDEX([3]!db[QTY/ CTN],B_MSK[[#This Row],[DB_ROW]]-1)))</f>
        <v/>
      </c>
      <c r="J83" s="6" t="str">
        <f ca="1">IF(B_MSK[[#This Row],[//]]="","",IF(INDEX([2]!NOTA[C],B_MSK[[#This Row],[//]]-2)="","",INDEX([2]!NOTA[C],B_MSK[[#This Row],[//]]-2)))</f>
        <v/>
      </c>
      <c r="K83" s="6" t="str">
        <f ca="1">IF(B_MSK[[#This Row],[//]]="","",IF(INDEX([2]!NOTA[QTY],B_MSK[[#This Row],[//]]-2)=0,"",INDEX([2]!NOTA[QTY],B_MSK[[#This Row],[//]]-2)))</f>
        <v/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" s="14" t="str">
        <f ca="1">IF(B_MSK[[#This Row],[//]]="","",INDEX([2]!NOTA[HARGA SATUAN],B_MSK[[#This Row],[//]]-2))</f>
        <v/>
      </c>
      <c r="N83" s="14" t="str">
        <f ca="1">IF(B_MSK[[#This Row],[//]]="","",IF(INDEX([2]!NOTA[HARGA/ CTN_H],B_MSK[[#This Row],[//]]-2)&lt;1,"",INDEX([2]!NOTA[HARGA/ CTN_H],B_MSK[[#This Row],[//]]-2)))</f>
        <v/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 t="str">
        <f ca="1">IF(B_MSK[[#This Row],[//]]="","",INDEX([2]!NOTA[TOTAL],B_MSK[[#This Row],[//]]-2))</f>
        <v/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/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" s="6" t="str">
        <f ca="1">IF(B_MSK[[#This Row],[N.B.nota]]="","",IF(MATCH(B_MSK[[#This Row],[concat]],[3]!db[NB NOTA_C],0)&gt;0,"ada",0))</f>
        <v/>
      </c>
      <c r="X83" s="6" t="str">
        <f ca="1">IF(B_MSK[[#This Row],[N.B.nota]]="","",ADDRESS(ROW(B_MSK[QB]),COLUMN(B_MSK[QB]))&amp;":"&amp;ADDRESS(ROW(),COLUMN(B_MSK[QB])))</f>
        <v/>
      </c>
      <c r="Y83" s="6" t="str">
        <f ca="1">IF(B_MSK[[#This Row],[concat]]="","",MATCH(B_MSK[[#This Row],[concat]],[3]!db[NB NOTA_C],0)+1)</f>
        <v/>
      </c>
      <c r="Z83" s="6" t="str">
        <f ca="1">IF(B_MSK[[#This Row],[//]]="","",HYPERLINK("[..\\DB.xlsx]DB!e"&amp;B_MSK[[#This Row],[DB_ROW]],"&gt;"))</f>
        <v/>
      </c>
      <c r="AA83" s="12" t="str">
        <f ca="1">IF(ISNUMBER(B_MSK[[#This Row],[HARGA CTN]]),IF(B_MSK[[#This Row],[A_2]]=B_MSK[[#This Row],[SAT]],B_MSK[[#This Row],[ HARGA SATUAN ]],B_MSK[[#This Row],[HARGA CTN]]/B_MSK[[#This Row],[A_1]]),"")</f>
        <v/>
      </c>
      <c r="AB83" s="8" t="str">
        <f ca="1">IF(OR(B_MSK[[#This Row],[HARGA_1]]=0,B_MSK[[#This Row],[HARGA_1]]=""),"","/ "&amp;B_MSK[[#This Row],[A_2]])</f>
        <v/>
      </c>
      <c r="AC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" s="6" t="str">
        <f ca="1">IF(ISNUMBER(B_MSK[[#This Row],[ JUMLAH ]]),SUBSTITUTE(SUBSTITUTE(SUBSTITUTE(B_MSK[[#This Row],[QTY/ CTN]]," ","_",2),"(",""),")","")&amp;"_","")</f>
        <v/>
      </c>
      <c r="AF83" s="6" t="str">
        <f ca="1">IF(B_MSK[[#This Row],[A_B]]="","",SEARCH("_",B_MSK[[#This Row],[A_B]]))</f>
        <v/>
      </c>
      <c r="AG83" s="6" t="str">
        <f ca="1">IF(B_MSK[[#This Row],[A_B]]="","",LEN(B_MSK[[#This Row],[A_B]]))</f>
        <v/>
      </c>
      <c r="AH83" s="6" t="str">
        <f ca="1">IF(B_MSK[[#This Row],[A_B]]="","",LEFT(B_MSK[[#This Row],[QTY/ CTN]],B_MSK[[#This Row],[A_B_1]]))</f>
        <v/>
      </c>
      <c r="AI83" s="6" t="str">
        <f ca="1">IF(B_MSK[[#This Row],[A_B]]="","",LEFT(B_MSK[[#This Row],[A_]],SEARCH(" ",B_MSK[[#This Row],[A_]])-1))</f>
        <v/>
      </c>
      <c r="AJ83" s="6" t="str">
        <f ca="1">IF(B_MSK[[#This Row],[A_B]]="","",RIGHT(B_MSK[[#This Row],[A_]],LEN(B_MSK[[#This Row],[A_]])-SEARCH(" ",B_MSK[[#This Row],[A_]])))</f>
        <v/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44901</v>
      </c>
      <c r="AO83" s="6" t="str">
        <f ca="1">IF(B_MSK[[#This Row],[DB_ROW]]="","",INDEX([3]!db[JENIS],B_MSK[[#This Row],[DB_ROW]]-1))</f>
        <v/>
      </c>
      <c r="AP83" s="6" t="e">
        <f ca="1">IF(B_MSK[[#This Row],[A_1]]="","",B_MSK[[#This Row],[A_1]])*1</f>
        <v>#VALUE!</v>
      </c>
    </row>
    <row r="84" spans="1:42" x14ac:dyDescent="0.25">
      <c r="A84" s="7" t="s">
        <v>146</v>
      </c>
      <c r="B84" s="6">
        <f ca="1">IF(B_MSK[[#This Row],[N_ID]]="","",INDEX([2]!NOTA[ID],MATCH(B_MSK[[#This Row],[N_ID]],[2]!NOTA[ID_P],0)))</f>
        <v>20</v>
      </c>
      <c r="C84" s="6" t="str">
        <f ca="1">IF(B_MSK[[#This Row],[//]]="","",HYPERLINK("[NOTA_.xlsx]NOTA!C"&amp;B_MSK[[#This Row],[//]],"&gt;"))</f>
        <v>&gt;</v>
      </c>
      <c r="D84" s="6">
        <f ca="1">IF(B_MSK[[#This Row],[N_ID]]="","",COUNTIF([2]!NOTA[ID_H],B_MSK[[#This Row],[ID NOTA]]))</f>
        <v>10</v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84" s="2" t="str">
        <f ca="1"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>P Case Klg B-597/ 7x20/ mobil/ set</v>
      </c>
      <c r="H84" s="8" t="str">
        <f ca="1">IF(B_MSK[[#This Row],[//]]="","",INDEX([2]!NOTA[SUPPLIER_H],B_MSK[[#This Row],[//]]-2))</f>
        <v>SBS</v>
      </c>
      <c r="I84" s="28" t="str">
        <f ca="1">IF(B_MSK[[#This Row],[//]]="","",IF(B_MSK[[#This Row],[C]]="",B_MSK[[#This Row],[JMLH BRG]]&amp;" "&amp;B_MSK[[#This Row],[SAT]],INDEX([3]!db[QTY/ CTN],B_MSK[[#This Row],[DB_ROW]]-1)))</f>
        <v>144 PCS</v>
      </c>
      <c r="J84" s="6">
        <f ca="1">IF(B_MSK[[#This Row],[//]]="","",IF(INDEX([2]!NOTA[C],B_MSK[[#This Row],[//]]-2)="","",INDEX([2]!NOTA[C],B_MSK[[#This Row],[//]]-2)))</f>
        <v>3</v>
      </c>
      <c r="K84" s="6">
        <f ca="1">IF(B_MSK[[#This Row],[//]]="","",IF(INDEX([2]!NOTA[QTY],B_MSK[[#This Row],[//]]-2)=0,"",INDEX([2]!NOTA[QTY],B_MSK[[#This Row],[//]]-2)))</f>
        <v>432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" s="14">
        <f ca="1">IF(B_MSK[[#This Row],[//]]="","",INDEX([2]!NOTA[HARGA SATUAN],B_MSK[[#This Row],[//]]-2))</f>
        <v>8420</v>
      </c>
      <c r="N84" s="14">
        <f ca="1">IF(B_MSK[[#This Row],[//]]="","",IF(INDEX([2]!NOTA[HARGA/ CTN_H],B_MSK[[#This Row],[//]]-2)&lt;1,"",INDEX([2]!NOTA[HARGA/ CTN_H],B_MSK[[#This Row],[//]]-2)))</f>
        <v>1212480</v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>
        <f ca="1">IF(B_MSK[[#This Row],[//]]="","",INDEX([2]!NOTA[TOTAL],B_MSK[[#This Row],[//]]-2))</f>
        <v>3637440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PCK B-597/ 7X20/ MOBIL/ SET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pckb5977x20mobilset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1598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8420</v>
      </c>
      <c r="AB84" s="8" t="str">
        <f ca="1">IF(OR(B_MSK[[#This Row],[HARGA_1]]=0,B_MSK[[#This Row],[HARGA_1]]=""),"","/ "&amp;B_MSK[[#This Row],[A_2]])</f>
        <v>/ PCS</v>
      </c>
      <c r="AC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" s="6" t="str">
        <f ca="1">IF(ISNUMBER(B_MSK[[#This Row],[ JUMLAH ]]),SUBSTITUTE(SUBSTITUTE(SUBSTITUTE(B_MSK[[#This Row],[QTY/ CTN]]," ","_",2),"(",""),")","")&amp;"_","")</f>
        <v>144 PCS_</v>
      </c>
      <c r="AF84" s="6">
        <f ca="1">IF(B_MSK[[#This Row],[A_B]]="","",SEARCH("_",B_MSK[[#This Row],[A_B]]))</f>
        <v>8</v>
      </c>
      <c r="AG84" s="6">
        <f ca="1">IF(B_MSK[[#This Row],[A_B]]="","",LEN(B_MSK[[#This Row],[A_B]]))</f>
        <v>8</v>
      </c>
      <c r="AH84" s="6" t="str">
        <f ca="1">IF(B_MSK[[#This Row],[A_B]]="","",LEFT(B_MSK[[#This Row],[QTY/ CTN]],B_MSK[[#This Row],[A_B_1]]))</f>
        <v>144 PCS</v>
      </c>
      <c r="AI84" s="6" t="str">
        <f ca="1">IF(B_MSK[[#This Row],[A_B]]="","",LEFT(B_MSK[[#This Row],[A_]],SEARCH(" ",B_MSK[[#This Row],[A_]])-1))</f>
        <v>144</v>
      </c>
      <c r="AJ84" s="6" t="str">
        <f ca="1">IF(B_MSK[[#This Row],[A_B]]="","",RIGHT(B_MSK[[#This Row],[A_]],LEN(B_MSK[[#This Row],[A_]])-SEARCH(" ",B_MSK[[#This Row],[A_]])))</f>
        <v>PCS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44901</v>
      </c>
      <c r="AO84" s="6" t="str">
        <f ca="1">IF(B_MSK[[#This Row],[DB_ROW]]="","",INDEX([3]!db[JENIS],B_MSK[[#This Row],[DB_ROW]]-1))</f>
        <v>pcase</v>
      </c>
      <c r="AP84" s="6">
        <f ca="1">IF(B_MSK[[#This Row],[A_1]]="","",B_MSK[[#This Row],[A_1]])*1</f>
        <v>144</v>
      </c>
    </row>
    <row r="85" spans="1:42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Row],[stt]]="ada",INDEX([3]!db[NB BM],B_MSK[DB_ROW]-1),"")</f>
        <v>P case klg B-667/ 7x20/ Mobil/ Set</v>
      </c>
      <c r="H85" s="8" t="str">
        <f ca="1">IF(B_MSK[[#This Row],[//]]="","",INDEX([2]!NOTA[SUPPLIER_H],B_MSK[[#This Row],[//]]-2))</f>
        <v>SBS</v>
      </c>
      <c r="I85" s="28" t="str">
        <f ca="1">IF(B_MSK[[#This Row],[//]]="","",IF(B_MSK[[#This Row],[C]]="",B_MSK[[#This Row],[JMLH BRG]]&amp;" "&amp;B_MSK[[#This Row],[SAT]],INDEX([3]!db[QTY/ CTN],B_MSK[[#This Row],[DB_ROW]]-1)))</f>
        <v>144 PCS</v>
      </c>
      <c r="J85" s="6">
        <f ca="1">IF(B_MSK[[#This Row],[//]]="","",IF(INDEX([2]!NOTA[C],B_MSK[[#This Row],[//]]-2)="","",INDEX([2]!NOTA[C],B_MSK[[#This Row],[//]]-2)))</f>
        <v>3</v>
      </c>
      <c r="K85" s="6">
        <f ca="1">IF(B_MSK[[#This Row],[//]]="","",IF(INDEX([2]!NOTA[QTY],B_MSK[[#This Row],[//]]-2)=0,"",INDEX([2]!NOTA[QTY],B_MSK[[#This Row],[//]]-2)))</f>
        <v>432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8420</v>
      </c>
      <c r="N85" s="14">
        <f ca="1">IF(B_MSK[[#This Row],[//]]="","",IF(INDEX([2]!NOTA[HARGA/ CTN_H],B_MSK[[#This Row],[//]]-2)&lt;1,"",INDEX([2]!NOTA[HARGA/ CTN_H],B_MSK[[#This Row],[//]]-2)))</f>
        <v>1212480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3637440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PCK B-667/ 7X20/ MOBIL/ SET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pckb6677x20mobilset</v>
      </c>
      <c r="W85" s="6" t="str">
        <f ca="1">IF(B_MSK[[#This Row],[N.B.nota]]="","",IF(MATCH(B_MSK[[#This Row],[concat]],[3]!db[NB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Row],[concat]],[3]!db[NB NOTA_C],0)+1)</f>
        <v>1600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8420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" s="6" t="str">
        <f ca="1">IF(ISNUMBER(B_MSK[[#This Row],[ JUMLAH ]]),SUBSTITUTE(SUBSTITUTE(SUBSTITUTE(B_MSK[[#This Row],[QTY/ CTN]]," ","_",2),"(",""),")","")&amp;"_","")</f>
        <v>144 PCS_</v>
      </c>
      <c r="AF85" s="6">
        <f ca="1">IF(B_MSK[[#This Row],[A_B]]="","",SEARCH("_",B_MSK[[#This Row],[A_B]]))</f>
        <v>8</v>
      </c>
      <c r="AG85" s="6">
        <f ca="1">IF(B_MSK[[#This Row],[A_B]]="","",LEN(B_MSK[[#This Row],[A_B]]))</f>
        <v>8</v>
      </c>
      <c r="AH85" s="6" t="str">
        <f ca="1">IF(B_MSK[[#This Row],[A_B]]="","",LEFT(B_MSK[[#This Row],[QTY/ CTN]],B_MSK[[#This Row],[A_B_1]]))</f>
        <v>144 PCS</v>
      </c>
      <c r="AI85" s="6" t="str">
        <f ca="1">IF(B_MSK[[#This Row],[A_B]]="","",LEFT(B_MSK[[#This Row],[A_]],SEARCH(" ",B_MSK[[#This Row],[A_]])-1))</f>
        <v>144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44901</v>
      </c>
      <c r="AO85" s="6" t="str">
        <f ca="1">IF(B_MSK[[#This Row],[DB_ROW]]="","",INDEX([3]!db[JENIS],B_MSK[[#This Row],[DB_ROW]]-1))</f>
        <v>pcase</v>
      </c>
      <c r="AP85" s="6">
        <f ca="1">IF(B_MSK[[#This Row],[A_1]]="","",B_MSK[[#This Row],[A_1]])*1</f>
        <v>144</v>
      </c>
    </row>
    <row r="86" spans="1:42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Row],[stt]]="ada",INDEX([3]!db[NB BM],B_MSK[DB_ROW]-1),"")</f>
        <v>P case klg B-673/ 7x20/ Mobil/ Anak</v>
      </c>
      <c r="H86" s="8" t="str">
        <f ca="1">IF(B_MSK[[#This Row],[//]]="","",INDEX([2]!NOTA[SUPPLIER_H],B_MSK[[#This Row],[//]]-2))</f>
        <v>SBS</v>
      </c>
      <c r="I86" s="28" t="str">
        <f ca="1">IF(B_MSK[[#This Row],[//]]="","",IF(B_MSK[[#This Row],[C]]="",B_MSK[[#This Row],[JMLH BRG]]&amp;" "&amp;B_MSK[[#This Row],[SAT]],INDEX([3]!db[QTY/ CTN],B_MSK[[#This Row],[DB_ROW]]-1)))</f>
        <v>144 PCS</v>
      </c>
      <c r="J86" s="6">
        <f ca="1">IF(B_MSK[[#This Row],[//]]="","",IF(INDEX([2]!NOTA[C],B_MSK[[#This Row],[//]]-2)="","",INDEX([2]!NOTA[C],B_MSK[[#This Row],[//]]-2)))</f>
        <v>3</v>
      </c>
      <c r="K86" s="6">
        <f ca="1">IF(B_MSK[[#This Row],[//]]="","",IF(INDEX([2]!NOTA[QTY],B_MSK[[#This Row],[//]]-2)=0,"",INDEX([2]!NOTA[QTY],B_MSK[[#This Row],[//]]-2)))</f>
        <v>432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6" s="14">
        <f ca="1">IF(B_MSK[[#This Row],[//]]="","",INDEX([2]!NOTA[HARGA SATUAN],B_MSK[[#This Row],[//]]-2))</f>
        <v>8420</v>
      </c>
      <c r="N86" s="14">
        <f ca="1">IF(B_MSK[[#This Row],[//]]="","",IF(INDEX([2]!NOTA[HARGA/ CTN_H],B_MSK[[#This Row],[//]]-2)&lt;1,"",INDEX([2]!NOTA[HARGA/ CTN_H],B_MSK[[#This Row],[//]]-2)))</f>
        <v>1212480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3637440</v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PCK B-673/ 7X20/ MOBIL/ ANAK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pckb6737x20mobilanak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1601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8420</v>
      </c>
      <c r="AB86" s="8" t="str">
        <f ca="1">IF(OR(B_MSK[[#This Row],[HARGA_1]]=0,B_MSK[[#This Row],[HARGA_1]]=""),"","/ "&amp;B_MSK[[#This Row],[A_2]])</f>
        <v>/ PCS</v>
      </c>
      <c r="AC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" s="6" t="str">
        <f ca="1">IF(ISNUMBER(B_MSK[[#This Row],[ JUMLAH ]]),SUBSTITUTE(SUBSTITUTE(SUBSTITUTE(B_MSK[[#This Row],[QTY/ CTN]]," ","_",2),"(",""),")","")&amp;"_","")</f>
        <v>144 PCS_</v>
      </c>
      <c r="AF86" s="6">
        <f ca="1">IF(B_MSK[[#This Row],[A_B]]="","",SEARCH("_",B_MSK[[#This Row],[A_B]]))</f>
        <v>8</v>
      </c>
      <c r="AG86" s="6">
        <f ca="1">IF(B_MSK[[#This Row],[A_B]]="","",LEN(B_MSK[[#This Row],[A_B]]))</f>
        <v>8</v>
      </c>
      <c r="AH86" s="6" t="str">
        <f ca="1">IF(B_MSK[[#This Row],[A_B]]="","",LEFT(B_MSK[[#This Row],[QTY/ CTN]],B_MSK[[#This Row],[A_B_1]]))</f>
        <v>144 PCS</v>
      </c>
      <c r="AI86" s="6" t="str">
        <f ca="1">IF(B_MSK[[#This Row],[A_B]]="","",LEFT(B_MSK[[#This Row],[A_]],SEARCH(" ",B_MSK[[#This Row],[A_]])-1))</f>
        <v>144</v>
      </c>
      <c r="AJ86" s="6" t="str">
        <f ca="1">IF(B_MSK[[#This Row],[A_B]]="","",RIGHT(B_MSK[[#This Row],[A_]],LEN(B_MSK[[#This Row],[A_]])-SEARCH(" ",B_MSK[[#This Row],[A_]])))</f>
        <v>PCS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44901</v>
      </c>
      <c r="AO86" s="6" t="str">
        <f ca="1">IF(B_MSK[[#This Row],[DB_ROW]]="","",INDEX([3]!db[JENIS],B_MSK[[#This Row],[DB_ROW]]-1))</f>
        <v>pcase</v>
      </c>
      <c r="AP86" s="6">
        <f ca="1">IF(B_MSK[[#This Row],[A_1]]="","",B_MSK[[#This Row],[A_1]])*1</f>
        <v>144</v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Row],[N_ID]]="","",COUNTIF([2]!NOTA[ID_H],B_MSK[[#This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>P case klg K-658/ 8x20.5/ Set/ D</v>
      </c>
      <c r="H87" s="8" t="str">
        <f ca="1">IF(B_MSK[[#This Row],[//]]="","",INDEX([2]!NOTA[SUPPLIER_H],B_MSK[[#This Row],[//]]-2))</f>
        <v>SBS</v>
      </c>
      <c r="I87" s="28" t="str">
        <f ca="1">IF(B_MSK[[#This Row],[//]]="","",IF(B_MSK[[#This Row],[C]]="",B_MSK[[#This Row],[JMLH BRG]]&amp;" "&amp;B_MSK[[#This Row],[SAT]],INDEX([3]!db[QTY/ CTN],B_MSK[[#This Row],[DB_ROW]]-1)))</f>
        <v>120 PCS</v>
      </c>
      <c r="J87" s="6">
        <f ca="1">IF(B_MSK[[#This Row],[//]]="","",IF(INDEX([2]!NOTA[C],B_MSK[[#This Row],[//]]-2)="","",INDEX([2]!NOTA[C],B_MSK[[#This Row],[//]]-2)))</f>
        <v>3</v>
      </c>
      <c r="K87" s="6">
        <f ca="1">IF(B_MSK[[#This Row],[//]]="","",IF(INDEX([2]!NOTA[QTY],B_MSK[[#This Row],[//]]-2)=0,"",INDEX([2]!NOTA[QTY],B_MSK[[#This Row],[//]]-2)))</f>
        <v>480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7" s="14">
        <f ca="1">IF(B_MSK[[#This Row],[//]]="","",INDEX([2]!NOTA[HARGA SATUAN],B_MSK[[#This Row],[//]]-2))</f>
        <v>9210</v>
      </c>
      <c r="N87" s="14">
        <f ca="1">IF(B_MSK[[#This Row],[//]]="","",IF(INDEX([2]!NOTA[HARGA/ CTN_H],B_MSK[[#This Row],[//]]-2)&lt;1,"",INDEX([2]!NOTA[HARGA/ CTN_H],B_MSK[[#This Row],[//]]-2)))</f>
        <v>1473600</v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>
        <f ca="1">IF(B_MSK[[#This Row],[//]]="","",INDEX([2]!NOTA[TOTAL],B_MSK[[#This Row],[//]]-2))</f>
        <v>4420800</v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>PCK K-658/ 8X20.5/ SET/ D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pckk6588x205setd</v>
      </c>
      <c r="W87" s="6" t="str">
        <f ca="1">IF(B_MSK[[#This Row],[N.B.nota]]="","",IF(MATCH(B_MSK[[#This Row],[concat]],[3]!db[NB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Row],[concat]],[3]!db[NB NOTA_C],0)+1)</f>
        <v>1607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9210</v>
      </c>
      <c r="AB87" s="8" t="str">
        <f ca="1">IF(OR(B_MSK[[#This Row],[HARGA_1]]=0,B_MSK[[#This Row],[HARGA_1]]=""),"","/ "&amp;B_MSK[[#This Row],[A_2]])</f>
        <v>/ PCS</v>
      </c>
      <c r="AC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" s="6" t="str">
        <f ca="1">IF(ISNUMBER(B_MSK[[#This Row],[ JUMLAH ]]),SUBSTITUTE(SUBSTITUTE(SUBSTITUTE(B_MSK[[#This Row],[QTY/ CTN]]," ","_",2),"(",""),")","")&amp;"_","")</f>
        <v>120 PCS_</v>
      </c>
      <c r="AF87" s="6">
        <f ca="1">IF(B_MSK[[#This Row],[A_B]]="","",SEARCH("_",B_MSK[[#This Row],[A_B]]))</f>
        <v>8</v>
      </c>
      <c r="AG87" s="6">
        <f ca="1">IF(B_MSK[[#This Row],[A_B]]="","",LEN(B_MSK[[#This Row],[A_B]]))</f>
        <v>8</v>
      </c>
      <c r="AH87" s="6" t="str">
        <f ca="1">IF(B_MSK[[#This Row],[A_B]]="","",LEFT(B_MSK[[#This Row],[QTY/ CTN]],B_MSK[[#This Row],[A_B_1]]))</f>
        <v>120 PCS</v>
      </c>
      <c r="AI87" s="6" t="str">
        <f ca="1">IF(B_MSK[[#This Row],[A_B]]="","",LEFT(B_MSK[[#This Row],[A_]],SEARCH(" ",B_MSK[[#This Row],[A_]])-1))</f>
        <v>120</v>
      </c>
      <c r="AJ87" s="6" t="str">
        <f ca="1">IF(B_MSK[[#This Row],[A_B]]="","",RIGHT(B_MSK[[#This Row],[A_]],LEN(B_MSK[[#This Row],[A_]])-SEARCH(" ",B_MSK[[#This Row],[A_]])))</f>
        <v>PCS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44901</v>
      </c>
      <c r="AO87" s="6" t="str">
        <f ca="1">IF(B_MSK[[#This Row],[DB_ROW]]="","",INDEX([3]!db[JENIS],B_MSK[[#This Row],[DB_ROW]]-1))</f>
        <v>pcase</v>
      </c>
      <c r="AP87" s="6">
        <f ca="1">IF(B_MSK[[#This Row],[A_1]]="","",B_MSK[[#This Row],[A_1]])*1</f>
        <v>120</v>
      </c>
    </row>
    <row r="88" spans="1:42" x14ac:dyDescent="0.25">
      <c r="A88" s="7" t="s">
        <v>110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Row],[N_ID]]="","",COUNTIF([2]!NOTA[ID_H],B_MSK[[#This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Row],[stt]]="ada",INDEX([3]!db[NB BM],B_MSK[DB_ROW]-1),"")</f>
        <v>P case klg K-668/ 8x20/ Set/  BT21</v>
      </c>
      <c r="H88" s="8" t="str">
        <f ca="1">IF(B_MSK[[#This Row],[//]]="","",INDEX([2]!NOTA[SUPPLIER_H],B_MSK[[#This Row],[//]]-2))</f>
        <v>SBS</v>
      </c>
      <c r="I88" s="28" t="str">
        <f ca="1">IF(B_MSK[[#This Row],[//]]="","",IF(B_MSK[[#This Row],[C]]="",B_MSK[[#This Row],[JMLH BRG]]&amp;" "&amp;B_MSK[[#This Row],[SAT]],INDEX([3]!db[QTY/ CTN],B_MSK[[#This Row],[DB_ROW]]-1)))</f>
        <v>160 PCS</v>
      </c>
      <c r="J88" s="6">
        <f ca="1">IF(B_MSK[[#This Row],[//]]="","",IF(INDEX([2]!NOTA[C],B_MSK[[#This Row],[//]]-2)="","",INDEX([2]!NOTA[C],B_MSK[[#This Row],[//]]-2)))</f>
        <v>3</v>
      </c>
      <c r="K88" s="6">
        <f ca="1">IF(B_MSK[[#This Row],[//]]="","",IF(INDEX([2]!NOTA[QTY],B_MSK[[#This Row],[//]]-2)=0,"",INDEX([2]!NOTA[QTY],B_MSK[[#This Row],[//]]-2)))</f>
        <v>480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9210</v>
      </c>
      <c r="N88" s="14">
        <f ca="1">IF(B_MSK[[#This Row],[//]]="","",IF(INDEX([2]!NOTA[HARGA/ CTN_H],B_MSK[[#This Row],[//]]-2)&lt;1,"",INDEX([2]!NOTA[HARGA/ CTN_H],B_MSK[[#This Row],[//]]-2)))</f>
        <v>1473600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4420800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PCK K-668/ 8X20/ SET/ BT21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pckk6688x20setbt21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1608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9210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" s="6" t="str">
        <f ca="1">IF(ISNUMBER(B_MSK[[#This Row],[ JUMLAH ]]),SUBSTITUTE(SUBSTITUTE(SUBSTITUTE(B_MSK[[#This Row],[QTY/ CTN]]," ","_",2),"(",""),")","")&amp;"_","")</f>
        <v>160 PCS_</v>
      </c>
      <c r="AF88" s="6">
        <f ca="1">IF(B_MSK[[#This Row],[A_B]]="","",SEARCH("_",B_MSK[[#This Row],[A_B]]))</f>
        <v>8</v>
      </c>
      <c r="AG88" s="6">
        <f ca="1">IF(B_MSK[[#This Row],[A_B]]="","",LEN(B_MSK[[#This Row],[A_B]]))</f>
        <v>8</v>
      </c>
      <c r="AH88" s="6" t="str">
        <f ca="1">IF(B_MSK[[#This Row],[A_B]]="","",LEFT(B_MSK[[#This Row],[QTY/ CTN]],B_MSK[[#This Row],[A_B_1]]))</f>
        <v>160 PCS</v>
      </c>
      <c r="AI88" s="6" t="str">
        <f ca="1">IF(B_MSK[[#This Row],[A_B]]="","",LEFT(B_MSK[[#This Row],[A_]],SEARCH(" ",B_MSK[[#This Row],[A_]])-1))</f>
        <v>160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44901</v>
      </c>
      <c r="AO88" s="6" t="str">
        <f ca="1">IF(B_MSK[[#This Row],[DB_ROW]]="","",INDEX([3]!db[JENIS],B_MSK[[#This Row],[DB_ROW]]-1))</f>
        <v>pcase</v>
      </c>
      <c r="AP88" s="6">
        <f ca="1">IF(B_MSK[[#This Row],[A_1]]="","",B_MSK[[#This Row],[A_1]])*1</f>
        <v>160</v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>P case klg K-669/ 8x20/ Set</v>
      </c>
      <c r="H89" s="8" t="str">
        <f ca="1">IF(B_MSK[[#This Row],[//]]="","",INDEX([2]!NOTA[SUPPLIER_H],B_MSK[[#This Row],[//]]-2))</f>
        <v>SBS</v>
      </c>
      <c r="I89" s="28" t="str">
        <f ca="1">IF(B_MSK[[#This Row],[//]]="","",IF(B_MSK[[#This Row],[C]]="",B_MSK[[#This Row],[JMLH BRG]]&amp;" "&amp;B_MSK[[#This Row],[SAT]],INDEX([3]!db[QTY/ CTN],B_MSK[[#This Row],[DB_ROW]]-1)))</f>
        <v>160 PCS</v>
      </c>
      <c r="J89" s="6">
        <f ca="1">IF(B_MSK[[#This Row],[//]]="","",IF(INDEX([2]!NOTA[C],B_MSK[[#This Row],[//]]-2)="","",INDEX([2]!NOTA[C],B_MSK[[#This Row],[//]]-2)))</f>
        <v>3</v>
      </c>
      <c r="K89" s="6">
        <f ca="1">IF(B_MSK[[#This Row],[//]]="","",IF(INDEX([2]!NOTA[QTY],B_MSK[[#This Row],[//]]-2)=0,"",INDEX([2]!NOTA[QTY],B_MSK[[#This Row],[//]]-2)))</f>
        <v>480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9" s="14">
        <f ca="1">IF(B_MSK[[#This Row],[//]]="","",INDEX([2]!NOTA[HARGA SATUAN],B_MSK[[#This Row],[//]]-2))</f>
        <v>9735</v>
      </c>
      <c r="N89" s="14">
        <f ca="1">IF(B_MSK[[#This Row],[//]]="","",IF(INDEX([2]!NOTA[HARGA/ CTN_H],B_MSK[[#This Row],[//]]-2)&lt;1,"",INDEX([2]!NOTA[HARGA/ CTN_H],B_MSK[[#This Row],[//]]-2)))</f>
        <v>1557600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4672800</v>
      </c>
      <c r="R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PCK K-669/ 8X20/ SET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pckk6698x20set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1609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9735</v>
      </c>
      <c r="AB89" s="8" t="str">
        <f ca="1">IF(OR(B_MSK[[#This Row],[HARGA_1]]=0,B_MSK[[#This Row],[HARGA_1]]=""),"","/ "&amp;B_MSK[[#This Row],[A_2]])</f>
        <v>/ PCS</v>
      </c>
      <c r="AC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" s="6" t="str">
        <f ca="1">IF(ISNUMBER(B_MSK[[#This Row],[ JUMLAH ]]),SUBSTITUTE(SUBSTITUTE(SUBSTITUTE(B_MSK[[#This Row],[QTY/ CTN]]," ","_",2),"(",""),")","")&amp;"_","")</f>
        <v>160 PCS_</v>
      </c>
      <c r="AF89" s="6">
        <f ca="1">IF(B_MSK[[#This Row],[A_B]]="","",SEARCH("_",B_MSK[[#This Row],[A_B]]))</f>
        <v>8</v>
      </c>
      <c r="AG89" s="6">
        <f ca="1">IF(B_MSK[[#This Row],[A_B]]="","",LEN(B_MSK[[#This Row],[A_B]]))</f>
        <v>8</v>
      </c>
      <c r="AH89" s="6" t="str">
        <f ca="1">IF(B_MSK[[#This Row],[A_B]]="","",LEFT(B_MSK[[#This Row],[QTY/ CTN]],B_MSK[[#This Row],[A_B_1]]))</f>
        <v>160 PCS</v>
      </c>
      <c r="AI89" s="6" t="str">
        <f ca="1">IF(B_MSK[[#This Row],[A_B]]="","",LEFT(B_MSK[[#This Row],[A_]],SEARCH(" ",B_MSK[[#This Row],[A_]])-1))</f>
        <v>160</v>
      </c>
      <c r="AJ89" s="6" t="str">
        <f ca="1">IF(B_MSK[[#This Row],[A_B]]="","",RIGHT(B_MSK[[#This Row],[A_]],LEN(B_MSK[[#This Row],[A_]])-SEARCH(" ",B_MSK[[#This Row],[A_]])))</f>
        <v>PCS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44901</v>
      </c>
      <c r="AO89" s="6" t="str">
        <f ca="1">IF(B_MSK[[#This Row],[DB_ROW]]="","",INDEX([3]!db[JENIS],B_MSK[[#This Row],[DB_ROW]]-1))</f>
        <v>pcase</v>
      </c>
      <c r="AP89" s="6">
        <f ca="1">IF(B_MSK[[#This Row],[A_1]]="","",B_MSK[[#This Row],[A_1]])*1</f>
        <v>160</v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>&gt;</v>
      </c>
      <c r="D90" s="6" t="str">
        <f>IF(B_MSK[[#This Row],[N_ID]]="","",COUNTIF([2]!NOTA[ID_H],B_MSK[[#This Row],[ID NOTA]]))</f>
        <v/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>P case klg LPY 99-11/ 8x21.5x4.5/ 3susun/ +WB/ BT21</v>
      </c>
      <c r="H90" s="8" t="str">
        <f ca="1">IF(B_MSK[[#This Row],[//]]="","",INDEX([2]!NOTA[SUPPLIER_H],B_MSK[[#This Row],[//]]-2))</f>
        <v>SBS</v>
      </c>
      <c r="I90" s="28" t="str">
        <f ca="1">IF(B_MSK[[#This Row],[//]]="","",IF(B_MSK[[#This Row],[C]]="",B_MSK[[#This Row],[JMLH BRG]]&amp;" "&amp;B_MSK[[#This Row],[SAT]],INDEX([3]!db[QTY/ CTN],B_MSK[[#This Row],[DB_ROW]]-1)))</f>
        <v>120 PCS</v>
      </c>
      <c r="J90" s="6">
        <f ca="1">IF(B_MSK[[#This Row],[//]]="","",IF(INDEX([2]!NOTA[C],B_MSK[[#This Row],[//]]-2)="","",INDEX([2]!NOTA[C],B_MSK[[#This Row],[//]]-2)))</f>
        <v>3</v>
      </c>
      <c r="K90" s="6">
        <f ca="1">IF(B_MSK[[#This Row],[//]]="","",IF(INDEX([2]!NOTA[QTY],B_MSK[[#This Row],[//]]-2)=0,"",INDEX([2]!NOTA[QTY],B_MSK[[#This Row],[//]]-2)))</f>
        <v>360</v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0" s="14">
        <f ca="1">IF(B_MSK[[#This Row],[//]]="","",INDEX([2]!NOTA[HARGA SATUAN],B_MSK[[#This Row],[//]]-2))</f>
        <v>17250</v>
      </c>
      <c r="N90" s="14">
        <f ca="1">IF(B_MSK[[#This Row],[//]]="","",IF(INDEX([2]!NOTA[HARGA/ CTN_H],B_MSK[[#This Row],[//]]-2)&lt;1,"",INDEX([2]!NOTA[HARGA/ CTN_H],B_MSK[[#This Row],[//]]-2)))</f>
        <v>2070000</v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>
        <f ca="1">IF(B_MSK[[#This Row],[//]]="","",INDEX([2]!NOTA[TOTAL],B_MSK[[#This Row],[//]]-2))</f>
        <v>6210000</v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>PCK LPY99-11/ 8X21.5 X 4.5/ 3S/ +WB/ BT21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pcklpy99118x215x453swbbt21</v>
      </c>
      <c r="W90" s="6" t="str">
        <f ca="1">IF(B_MSK[[#This Row],[N.B.nota]]="","",IF(MATCH(B_MSK[[#This Row],[concat]],[3]!db[NB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Row],[concat]],[3]!db[NB NOTA_C],0)+1)</f>
        <v>1610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17250</v>
      </c>
      <c r="AB90" s="8" t="str">
        <f ca="1">IF(OR(B_MSK[[#This Row],[HARGA_1]]=0,B_MSK[[#This Row],[HARGA_1]]=""),"","/ "&amp;B_MSK[[#This Row],[A_2]])</f>
        <v>/ PCS</v>
      </c>
      <c r="AC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" s="6" t="str">
        <f ca="1">IF(ISNUMBER(B_MSK[[#This Row],[ JUMLAH ]]),SUBSTITUTE(SUBSTITUTE(SUBSTITUTE(B_MSK[[#This Row],[QTY/ CTN]]," ","_",2),"(",""),")","")&amp;"_","")</f>
        <v>120 PCS_</v>
      </c>
      <c r="AF90" s="6">
        <f ca="1">IF(B_MSK[[#This Row],[A_B]]="","",SEARCH("_",B_MSK[[#This Row],[A_B]]))</f>
        <v>8</v>
      </c>
      <c r="AG90" s="6">
        <f ca="1">IF(B_MSK[[#This Row],[A_B]]="","",LEN(B_MSK[[#This Row],[A_B]]))</f>
        <v>8</v>
      </c>
      <c r="AH90" s="6" t="str">
        <f ca="1">IF(B_MSK[[#This Row],[A_B]]="","",LEFT(B_MSK[[#This Row],[QTY/ CTN]],B_MSK[[#This Row],[A_B_1]]))</f>
        <v>120 PCS</v>
      </c>
      <c r="AI90" s="6" t="str">
        <f ca="1">IF(B_MSK[[#This Row],[A_B]]="","",LEFT(B_MSK[[#This Row],[A_]],SEARCH(" ",B_MSK[[#This Row],[A_]])-1))</f>
        <v>120</v>
      </c>
      <c r="AJ90" s="6" t="str">
        <f ca="1">IF(B_MSK[[#This Row],[A_B]]="","",RIGHT(B_MSK[[#This Row],[A_]],LEN(B_MSK[[#This Row],[A_]])-SEARCH(" ",B_MSK[[#This Row],[A_]])))</f>
        <v>PCS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44901</v>
      </c>
      <c r="AO90" s="6" t="str">
        <f ca="1">IF(B_MSK[[#This Row],[DB_ROW]]="","",INDEX([3]!db[JENIS],B_MSK[[#This Row],[DB_ROW]]-1))</f>
        <v>pcase</v>
      </c>
      <c r="AP90" s="6">
        <f ca="1">IF(B_MSK[[#This Row],[A_1]]="","",B_MSK[[#This Row],[A_1]])*1</f>
        <v>120</v>
      </c>
    </row>
    <row r="91" spans="1:42" x14ac:dyDescent="0.25">
      <c r="A91" s="7" t="s">
        <v>110</v>
      </c>
      <c r="B91" s="6" t="str">
        <f>IF(B_MSK[[#This Row],[N_ID]]="","",INDEX([2]!NOTA[ID],MATCH(B_MSK[[#This Row],[N_ID]],[2]!NOTA[ID_P],0)))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Row],[N_ID]]="","",COUNTIF([2]!NOTA[ID_H],B_MSK[[#This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Row],[stt]]="ada",INDEX([3]!db[NB BM],B_MSK[DB_ROW]-1),"")</f>
        <v>P case klg LPY 99-12/ 9.8x21.5/ Set/ Mobil/ Roda</v>
      </c>
      <c r="H91" s="8" t="str">
        <f ca="1">IF(B_MSK[[#This Row],[//]]="","",INDEX([2]!NOTA[SUPPLIER_H],B_MSK[[#This Row],[//]]-2))</f>
        <v>SBS</v>
      </c>
      <c r="I91" s="28" t="str">
        <f ca="1">IF(B_MSK[[#This Row],[//]]="","",IF(B_MSK[[#This Row],[C]]="",B_MSK[[#This Row],[JMLH BRG]]&amp;" "&amp;B_MSK[[#This Row],[SAT]],INDEX([3]!db[QTY/ CTN],B_MSK[[#This Row],[DB_ROW]]-1)))</f>
        <v>144 PCS</v>
      </c>
      <c r="J91" s="6">
        <f ca="1">IF(B_MSK[[#This Row],[//]]="","",IF(INDEX([2]!NOTA[C],B_MSK[[#This Row],[//]]-2)="","",INDEX([2]!NOTA[C],B_MSK[[#This Row],[//]]-2)))</f>
        <v>3</v>
      </c>
      <c r="K91" s="6">
        <f ca="1">IF(B_MSK[[#This Row],[//]]="","",IF(INDEX([2]!NOTA[QTY],B_MSK[[#This Row],[//]]-2)=0,"",INDEX([2]!NOTA[QTY],B_MSK[[#This Row],[//]]-2)))</f>
        <v>432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1" s="14">
        <f ca="1">IF(B_MSK[[#This Row],[//]]="","",INDEX([2]!NOTA[HARGA SATUAN],B_MSK[[#This Row],[//]]-2))</f>
        <v>17630</v>
      </c>
      <c r="N91" s="14">
        <f ca="1">IF(B_MSK[[#This Row],[//]]="","",IF(INDEX([2]!NOTA[HARGA/ CTN_H],B_MSK[[#This Row],[//]]-2)&lt;1,"",INDEX([2]!NOTA[HARGA/ CTN_H],B_MSK[[#This Row],[//]]-2)))</f>
        <v>2538720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7616160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PCK LPY99-12/ 9.8X21.5/ SET/ MOBIL/ RODA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pcklpy991298x215setmobilroda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1611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17630</v>
      </c>
      <c r="AB91" s="8" t="str">
        <f ca="1">IF(OR(B_MSK[[#This Row],[HARGA_1]]=0,B_MSK[[#This Row],[HARGA_1]]=""),"","/ "&amp;B_MSK[[#This Row],[A_2]])</f>
        <v>/ PCS</v>
      </c>
      <c r="AC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" s="6" t="str">
        <f ca="1">IF(ISNUMBER(B_MSK[[#This Row],[ JUMLAH ]]),SUBSTITUTE(SUBSTITUTE(SUBSTITUTE(B_MSK[[#This Row],[QTY/ CTN]]," ","_",2),"(",""),")","")&amp;"_","")</f>
        <v>144 PCS_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144 PCS</v>
      </c>
      <c r="AI91" s="6" t="str">
        <f ca="1">IF(B_MSK[[#This Row],[A_B]]="","",LEFT(B_MSK[[#This Row],[A_]],SEARCH(" ",B_MSK[[#This Row],[A_]])-1))</f>
        <v>144</v>
      </c>
      <c r="AJ91" s="6" t="str">
        <f ca="1">IF(B_MSK[[#This Row],[A_B]]="","",RIGHT(B_MSK[[#This Row],[A_]],LEN(B_MSK[[#This Row],[A_]])-SEARCH(" ",B_MSK[[#This Row],[A_]])))</f>
        <v>PCS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44901</v>
      </c>
      <c r="AO91" s="6" t="str">
        <f ca="1">IF(B_MSK[[#This Row],[DB_ROW]]="","",INDEX([3]!db[JENIS],B_MSK[[#This Row],[DB_ROW]]-1))</f>
        <v>pcase</v>
      </c>
      <c r="AP91" s="6">
        <f ca="1">IF(B_MSK[[#This Row],[A_1]]="","",B_MSK[[#This Row],[A_1]])*1</f>
        <v>144</v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>P case klg LPY 99-3/ 8.9x21.7/ Set/ D</v>
      </c>
      <c r="H92" s="8" t="str">
        <f ca="1">IF(B_MSK[[#This Row],[//]]="","",INDEX([2]!NOTA[SUPPLIER_H],B_MSK[[#This Row],[//]]-2))</f>
        <v>SBS</v>
      </c>
      <c r="I92" s="28" t="str">
        <f ca="1">IF(B_MSK[[#This Row],[//]]="","",IF(B_MSK[[#This Row],[C]]="",B_MSK[[#This Row],[JMLH BRG]]&amp;" "&amp;B_MSK[[#This Row],[SAT]],INDEX([3]!db[QTY/ CTN],B_MSK[[#This Row],[DB_ROW]]-1)))</f>
        <v>144 PCS</v>
      </c>
      <c r="J92" s="6">
        <f ca="1">IF(B_MSK[[#This Row],[//]]="","",IF(INDEX([2]!NOTA[C],B_MSK[[#This Row],[//]]-2)="","",INDEX([2]!NOTA[C],B_MSK[[#This Row],[//]]-2)))</f>
        <v>3</v>
      </c>
      <c r="K92" s="6">
        <f ca="1">IF(B_MSK[[#This Row],[//]]="","",IF(INDEX([2]!NOTA[QTY],B_MSK[[#This Row],[//]]-2)=0,"",INDEX([2]!NOTA[QTY],B_MSK[[#This Row],[//]]-2)))</f>
        <v>432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2" s="14">
        <f ca="1">IF(B_MSK[[#This Row],[//]]="","",INDEX([2]!NOTA[HARGA SATUAN],B_MSK[[#This Row],[//]]-2))</f>
        <v>13420</v>
      </c>
      <c r="N92" s="14">
        <f ca="1">IF(B_MSK[[#This Row],[//]]="","",IF(INDEX([2]!NOTA[HARGA/ CTN_H],B_MSK[[#This Row],[//]]-2)&lt;1,"",INDEX([2]!NOTA[HARGA/ CTN_H],B_MSK[[#This Row],[//]]-2)))</f>
        <v>1932480</v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>
        <f ca="1">IF(B_MSK[[#This Row],[//]]="","",INDEX([2]!NOTA[TOTAL],B_MSK[[#This Row],[//]]-2))</f>
        <v>5797440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PCK LPY99-3/ 8.9X21.7/ SET/ D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pcklpy99389x217setd</v>
      </c>
      <c r="W92" s="6" t="str">
        <f ca="1">IF(B_MSK[[#This Row],[N.B.nota]]="","",IF(MATCH(B_MSK[[#This Row],[concat]],[3]!db[NB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Row],[concat]],[3]!db[NB NOTA_C],0)+1)</f>
        <v>1613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13420</v>
      </c>
      <c r="AB92" s="8" t="str">
        <f ca="1">IF(OR(B_MSK[[#This Row],[HARGA_1]]=0,B_MSK[[#This Row],[HARGA_1]]=""),"","/ "&amp;B_MSK[[#This Row],[A_2]])</f>
        <v>/ PCS</v>
      </c>
      <c r="AC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" s="6" t="str">
        <f ca="1">IF(ISNUMBER(B_MSK[[#This Row],[ JUMLAH ]]),SUBSTITUTE(SUBSTITUTE(SUBSTITUTE(B_MSK[[#This Row],[QTY/ CTN]]," ","_",2),"(",""),")","")&amp;"_","")</f>
        <v>144 PCS_</v>
      </c>
      <c r="AF92" s="6">
        <f ca="1">IF(B_MSK[[#This Row],[A_B]]="","",SEARCH("_",B_MSK[[#This Row],[A_B]]))</f>
        <v>8</v>
      </c>
      <c r="AG92" s="6">
        <f ca="1">IF(B_MSK[[#This Row],[A_B]]="","",LEN(B_MSK[[#This Row],[A_B]]))</f>
        <v>8</v>
      </c>
      <c r="AH92" s="6" t="str">
        <f ca="1">IF(B_MSK[[#This Row],[A_B]]="","",LEFT(B_MSK[[#This Row],[QTY/ CTN]],B_MSK[[#This Row],[A_B_1]]))</f>
        <v>144 PCS</v>
      </c>
      <c r="AI92" s="6" t="str">
        <f ca="1">IF(B_MSK[[#This Row],[A_B]]="","",LEFT(B_MSK[[#This Row],[A_]],SEARCH(" ",B_MSK[[#This Row],[A_]])-1))</f>
        <v>144</v>
      </c>
      <c r="AJ92" s="6" t="str">
        <f ca="1">IF(B_MSK[[#This Row],[A_B]]="","",RIGHT(B_MSK[[#This Row],[A_]],LEN(B_MSK[[#This Row],[A_]])-SEARCH(" ",B_MSK[[#This Row],[A_]])))</f>
        <v>PCS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44901</v>
      </c>
      <c r="AO92" s="6" t="str">
        <f ca="1">IF(B_MSK[[#This Row],[DB_ROW]]="","",INDEX([3]!db[JENIS],B_MSK[[#This Row],[DB_ROW]]-1))</f>
        <v>pcase</v>
      </c>
      <c r="AP92" s="6">
        <f ca="1">IF(B_MSK[[#This Row],[A_1]]="","",B_MSK[[#This Row],[A_1]])*1</f>
        <v>144</v>
      </c>
    </row>
    <row r="93" spans="1:42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Row],[stt]]="ada",INDEX([3]!db[NB BM],B_MSK[DB_ROW]-1),"")</f>
        <v>P case klg LPY99-6/ 6.5x20.6/ 1 susun/ Set/ D</v>
      </c>
      <c r="H93" s="8" t="str">
        <f ca="1">IF(B_MSK[[#This Row],[//]]="","",INDEX([2]!NOTA[SUPPLIER_H],B_MSK[[#This Row],[//]]-2))</f>
        <v>SBS</v>
      </c>
      <c r="I93" s="28" t="str">
        <f ca="1">IF(B_MSK[[#This Row],[//]]="","",IF(B_MSK[[#This Row],[C]]="",B_MSK[[#This Row],[JMLH BRG]]&amp;" "&amp;B_MSK[[#This Row],[SAT]],INDEX([3]!db[QTY/ CTN],B_MSK[[#This Row],[DB_ROW]]-1)))</f>
        <v>312 PCS</v>
      </c>
      <c r="J93" s="6">
        <f ca="1">IF(B_MSK[[#This Row],[//]]="","",IF(INDEX([2]!NOTA[C],B_MSK[[#This Row],[//]]-2)="","",INDEX([2]!NOTA[C],B_MSK[[#This Row],[//]]-2)))</f>
        <v>3</v>
      </c>
      <c r="K93" s="6">
        <f ca="1">IF(B_MSK[[#This Row],[//]]="","",IF(INDEX([2]!NOTA[QTY],B_MSK[[#This Row],[//]]-2)=0,"",INDEX([2]!NOTA[QTY],B_MSK[[#This Row],[//]]-2)))</f>
        <v>936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3" s="14">
        <f ca="1">IF(B_MSK[[#This Row],[//]]="","",INDEX([2]!NOTA[HARGA SATUAN],B_MSK[[#This Row],[//]]-2))</f>
        <v>6150</v>
      </c>
      <c r="N93" s="14">
        <f ca="1">IF(B_MSK[[#This Row],[//]]="","",IF(INDEX([2]!NOTA[HARGA/ CTN_H],B_MSK[[#This Row],[//]]-2)&lt;1,"",INDEX([2]!NOTA[HARGA/ CTN_H],B_MSK[[#This Row],[//]]-2)))</f>
        <v>1918800</v>
      </c>
      <c r="O93" s="3" t="str">
        <f ca="1">IF(B_MSK[[#This Row],[//]]="","",IF(INDEX([2]!NOTA[DISC 1],B_MSK[[#This Row],[//]]-2)=0,"",INDEX([2]!NOTA[DISC 1],B_MSK[[#This Row],[//]]-2)))</f>
        <v/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5756400</v>
      </c>
      <c r="R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49806720</v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PCK LPY99-6/ 6.5X20.6/ 1SSN/ SET/ D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pcklpy99665x2061ssnsetd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1614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6150</v>
      </c>
      <c r="AB93" s="8" t="str">
        <f ca="1">IF(OR(B_MSK[[#This Row],[HARGA_1]]=0,B_MSK[[#This Row],[HARGA_1]]=""),"","/ "&amp;B_MSK[[#This Row],[A_2]])</f>
        <v>/ PCS</v>
      </c>
      <c r="AC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" s="6" t="str">
        <f ca="1">IF(ISNUMBER(B_MSK[[#This Row],[ JUMLAH ]]),SUBSTITUTE(SUBSTITUTE(SUBSTITUTE(B_MSK[[#This Row],[QTY/ CTN]]," ","_",2),"(",""),")","")&amp;"_","")</f>
        <v>312 PCS_</v>
      </c>
      <c r="AF93" s="6">
        <f ca="1">IF(B_MSK[[#This Row],[A_B]]="","",SEARCH("_",B_MSK[[#This Row],[A_B]]))</f>
        <v>8</v>
      </c>
      <c r="AG93" s="6">
        <f ca="1">IF(B_MSK[[#This Row],[A_B]]="","",LEN(B_MSK[[#This Row],[A_B]]))</f>
        <v>8</v>
      </c>
      <c r="AH93" s="6" t="str">
        <f ca="1">IF(B_MSK[[#This Row],[A_B]]="","",LEFT(B_MSK[[#This Row],[QTY/ CTN]],B_MSK[[#This Row],[A_B_1]]))</f>
        <v>312 PCS</v>
      </c>
      <c r="AI93" s="6" t="str">
        <f ca="1">IF(B_MSK[[#This Row],[A_B]]="","",LEFT(B_MSK[[#This Row],[A_]],SEARCH(" ",B_MSK[[#This Row],[A_]])-1))</f>
        <v>312</v>
      </c>
      <c r="AJ93" s="6" t="str">
        <f ca="1">IF(B_MSK[[#This Row],[A_B]]="","",RIGHT(B_MSK[[#This Row],[A_]],LEN(B_MSK[[#This Row],[A_]])-SEARCH(" ",B_MSK[[#This Row],[A_]])))</f>
        <v>PCS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44901</v>
      </c>
      <c r="AO93" s="6" t="str">
        <f ca="1">IF(B_MSK[[#This Row],[DB_ROW]]="","",INDEX([3]!db[JENIS],B_MSK[[#This Row],[DB_ROW]]-1))</f>
        <v>pcase</v>
      </c>
      <c r="AP93" s="6">
        <f ca="1">IF(B_MSK[[#This Row],[A_1]]="","",B_MSK[[#This Row],[A_1]])*1</f>
        <v>312</v>
      </c>
    </row>
    <row r="94" spans="1:42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/>
      </c>
      <c r="D94" s="6" t="str">
        <f>IF(B_MSK[[#This Row],[N_ID]]="","",COUNTIF([2]!NOTA[ID_H],B_MSK[[#This Row],[ID NOTA]]))</f>
        <v/>
      </c>
      <c r="E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Row],[stt]]="ada",INDEX([3]!db[NB BM],B_MSK[DB_ROW]-1),"")</f>
        <v/>
      </c>
      <c r="H94" s="8" t="str">
        <f ca="1">IF(B_MSK[[#This Row],[//]]="","",INDEX([2]!NOTA[SUPPLIER_H],B_MSK[[#This Row],[//]]-2))</f>
        <v/>
      </c>
      <c r="I94" s="28" t="str">
        <f ca="1">IF(B_MSK[[#This Row],[//]]="","",IF(B_MSK[[#This Row],[C]]="",B_MSK[[#This Row],[JMLH BRG]]&amp;" "&amp;B_MSK[[#This Row],[SAT]],INDEX([3]!db[QTY/ CTN],B_MSK[[#This Row],[DB_ROW]]-1)))</f>
        <v/>
      </c>
      <c r="J94" s="6" t="str">
        <f ca="1">IF(B_MSK[[#This Row],[//]]="","",IF(INDEX([2]!NOTA[C],B_MSK[[#This Row],[//]]-2)="","",INDEX([2]!NOTA[C],B_MSK[[#This Row],[//]]-2)))</f>
        <v/>
      </c>
      <c r="K94" s="6" t="str">
        <f ca="1">IF(B_MSK[[#This Row],[//]]="","",IF(INDEX([2]!NOTA[QTY],B_MSK[[#This Row],[//]]-2)=0,"",INDEX([2]!NOTA[QTY],B_MSK[[#This Row],[//]]-2)))</f>
        <v/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" s="14" t="str">
        <f ca="1">IF(B_MSK[[#This Row],[//]]="","",INDEX([2]!NOTA[HARGA SATUAN],B_MSK[[#This Row],[//]]-2))</f>
        <v/>
      </c>
      <c r="N94" s="14" t="str">
        <f ca="1">IF(B_MSK[[#This Row],[//]]="","",IF(INDEX([2]!NOTA[HARGA/ CTN_H],B_MSK[[#This Row],[//]]-2)&lt;1,"",INDEX([2]!NOTA[HARGA/ CTN_H],B_MSK[[#This Row],[//]]-2)))</f>
        <v/>
      </c>
      <c r="O94" s="3" t="str">
        <f ca="1">IF(B_MSK[[#This Row],[//]]="","",IF(INDEX([2]!NOTA[DISC 1],B_MSK[[#This Row],[//]]-2)=0,"",INDEX([2]!NOTA[DISC 1],B_MSK[[#This Row],[//]]-2)))</f>
        <v/>
      </c>
      <c r="P94" s="3" t="str">
        <f ca="1">IF(B_MSK[[#This Row],[//]]="","",IF(INDEX([2]!NOTA[DISC 2],B_MSK[[#This Row],[//]]-2)=0,"",INDEX([2]!NOTA[DISC 2],B_MSK[[#This Row],[//]]-2)))</f>
        <v/>
      </c>
      <c r="Q94" s="13" t="str">
        <f ca="1">IF(B_MSK[[#This Row],[//]]="","",INDEX([2]!NOTA[TOTAL],B_MSK[[#This Row],[//]]-2))</f>
        <v/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/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" s="6" t="str">
        <f ca="1">IF(B_MSK[[#This Row],[N.B.nota]]="","",IF(MATCH(B_MSK[[#This Row],[concat]],[3]!db[NB NOTA_C],0)&gt;0,"ada",0))</f>
        <v/>
      </c>
      <c r="X94" s="6" t="str">
        <f ca="1">IF(B_MSK[[#This Row],[N.B.nota]]="","",ADDRESS(ROW(B_MSK[QB]),COLUMN(B_MSK[QB]))&amp;":"&amp;ADDRESS(ROW(),COLUMN(B_MSK[QB])))</f>
        <v/>
      </c>
      <c r="Y94" s="6" t="str">
        <f ca="1">IF(B_MSK[[#This Row],[concat]]="","",MATCH(B_MSK[[#This Row],[concat]],[3]!db[NB NOTA_C],0)+1)</f>
        <v/>
      </c>
      <c r="Z94" s="6" t="str">
        <f ca="1">IF(B_MSK[[#This Row],[//]]="","",HYPERLINK("[..\\DB.xlsx]DB!e"&amp;B_MSK[[#This Row],[DB_ROW]],"&gt;"))</f>
        <v/>
      </c>
      <c r="AA94" s="12" t="str">
        <f ca="1">IF(ISNUMBER(B_MSK[[#This Row],[HARGA CTN]]),IF(B_MSK[[#This Row],[A_2]]=B_MSK[[#This Row],[SAT]],B_MSK[[#This Row],[ HARGA SATUAN ]],B_MSK[[#This Row],[HARGA CTN]]/B_MSK[[#This Row],[A_1]]),"")</f>
        <v/>
      </c>
      <c r="AB94" s="8" t="str">
        <f ca="1">IF(OR(B_MSK[[#This Row],[HARGA_1]]=0,B_MSK[[#This Row],[HARGA_1]]=""),"","/ "&amp;B_MSK[[#This Row],[A_2]])</f>
        <v/>
      </c>
      <c r="AC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" s="6" t="str">
        <f ca="1">IF(ISNUMBER(B_MSK[[#This Row],[ JUMLAH ]]),SUBSTITUTE(SUBSTITUTE(SUBSTITUTE(B_MSK[[#This Row],[QTY/ CTN]]," ","_",2),"(",""),")","")&amp;"_","")</f>
        <v/>
      </c>
      <c r="AF94" s="6" t="str">
        <f ca="1">IF(B_MSK[[#This Row],[A_B]]="","",SEARCH("_",B_MSK[[#This Row],[A_B]]))</f>
        <v/>
      </c>
      <c r="AG94" s="6" t="str">
        <f ca="1">IF(B_MSK[[#This Row],[A_B]]="","",LEN(B_MSK[[#This Row],[A_B]]))</f>
        <v/>
      </c>
      <c r="AH94" s="6" t="str">
        <f ca="1">IF(B_MSK[[#This Row],[A_B]]="","",LEFT(B_MSK[[#This Row],[QTY/ CTN]],B_MSK[[#This Row],[A_B_1]]))</f>
        <v/>
      </c>
      <c r="AI94" s="6" t="str">
        <f ca="1">IF(B_MSK[[#This Row],[A_B]]="","",LEFT(B_MSK[[#This Row],[A_]],SEARCH(" ",B_MSK[[#This Row],[A_]])-1))</f>
        <v/>
      </c>
      <c r="AJ94" s="6" t="str">
        <f ca="1">IF(B_MSK[[#This Row],[A_B]]="","",RIGHT(B_MSK[[#This Row],[A_]],LEN(B_MSK[[#This Row],[A_]])-SEARCH(" ",B_MSK[[#This Row],[A_]])))</f>
        <v/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44901</v>
      </c>
      <c r="AO94" s="6" t="str">
        <f ca="1">IF(B_MSK[[#This Row],[DB_ROW]]="","",INDEX([3]!db[JENIS],B_MSK[[#This Row],[DB_ROW]]-1))</f>
        <v/>
      </c>
      <c r="AP94" s="6" t="e">
        <f ca="1">IF(B_MSK[[#This Row],[A_1]]="","",B_MSK[[#This Row],[A_1]])*1</f>
        <v>#VALUE!</v>
      </c>
    </row>
    <row r="95" spans="1:42" x14ac:dyDescent="0.25">
      <c r="A95" s="7" t="s">
        <v>147</v>
      </c>
      <c r="B95" s="6">
        <f ca="1">IF(B_MSK[[#This Row],[N_ID]]="","",INDEX([2]!NOTA[ID],MATCH(B_MSK[[#This Row],[N_ID]],[2]!NOTA[ID_P],0)))</f>
        <v>23</v>
      </c>
      <c r="C95" s="6" t="str">
        <f ca="1">IF(B_MSK[[#This Row],[//]]="","",HYPERLINK("[NOTA_.xlsx]NOTA!C"&amp;B_MSK[[#This Row],[//]],"&gt;"))</f>
        <v>&gt;</v>
      </c>
      <c r="D95" s="6">
        <f ca="1">IF(B_MSK[[#This Row],[N_ID]]="","",COUNTIF([2]!NOTA[ID_H],B_MSK[[#This Row],[ID NOTA]]))</f>
        <v>8</v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>
        <f ca="1">IF(B_MSK[[#This Row],[ID NOTA]]="","",IF(INDEX([2]!NOTA[TANGGAL],MATCH(B_MSK[[#This Row],[ID NOTA]],[2]!NOTA[ID],0))=0,"",INDEX([2]!NOTA[TANGGAL],MATCH(B_MSK[[#This Row],[ID NOTA]],[2]!NOTA[ID],0))))</f>
        <v>44902</v>
      </c>
      <c r="G95" s="8" t="str">
        <f ca="1">IF(B_MSK[[#This Row],[stt]]="ada",INDEX([3]!db[NB BM],B_MSK[DB_ROW]-1),"")</f>
        <v>Gel pen Kenko Hitech 0.4mm biru</v>
      </c>
      <c r="H95" s="8" t="str">
        <f ca="1">IF(B_MSK[[#This Row],[//]]="","",INDEX([2]!NOTA[SUPPLIER_H],B_MSK[[#This Row],[//]]-2))</f>
        <v>KENKO SINAR INDONESIA</v>
      </c>
      <c r="I95" s="28" t="str">
        <f ca="1">IF(B_MSK[[#This Row],[//]]="","",IF(B_MSK[[#This Row],[C]]="",B_MSK[[#This Row],[JMLH BRG]]&amp;" "&amp;B_MSK[[#This Row],[SAT]],INDEX([3]!db[QTY/ CTN],B_MSK[[#This Row],[DB_ROW]]-1)))</f>
        <v>12 GRS</v>
      </c>
      <c r="J95" s="6">
        <f ca="1">IF(B_MSK[[#This Row],[//]]="","",IF(INDEX([2]!NOTA[C],B_MSK[[#This Row],[//]]-2)="","",INDEX([2]!NOTA[C],B_MSK[[#This Row],[//]]-2)))</f>
        <v>1</v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>
        <f ca="1">IF(B_MSK[[#This Row],[//]]="","",INDEX([2]!NOTA[HARGA SATUAN],B_MSK[[#This Row],[//]]-2))</f>
        <v>0</v>
      </c>
      <c r="N95" s="14">
        <f ca="1">IF(B_MSK[[#This Row],[//]]="","",IF(INDEX([2]!NOTA[HARGA/ CTN_H],B_MSK[[#This Row],[//]]-2)&lt;1,"",INDEX([2]!NOTA[HARGA/ CTN_H],B_MSK[[#This Row],[//]]-2)))</f>
        <v>5616000</v>
      </c>
      <c r="O95" s="3">
        <f ca="1">IF(B_MSK[[#This Row],[//]]="","",IF(INDEX([2]!NOTA[DISC 1],B_MSK[[#This Row],[//]]-2)=0,"",INDEX([2]!NOTA[DISC 1],B_MSK[[#This Row],[//]]-2)))</f>
        <v>0.17</v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4661280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KENKO GEL PEN HI-TECH-H 0.4MM BLUE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95" s="6" t="str">
        <f ca="1">IF(B_MSK[[#This Row],[N.B.nota]]="","",IF(MATCH(B_MSK[[#This Row],[concat]],[3]!db[NB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Row],[concat]],[3]!db[NB NOTA_C],0)+1)</f>
        <v>1115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468000</v>
      </c>
      <c r="AB95" s="8" t="str">
        <f ca="1">IF(OR(B_MSK[[#This Row],[HARGA_1]]=0,B_MSK[[#This Row],[HARGA_1]]=""),"","/ "&amp;B_MSK[[#This Row],[A_2]])</f>
        <v>/ GRS</v>
      </c>
      <c r="AC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5" s="6" t="str">
        <f ca="1">IF(ISNUMBER(B_MSK[[#This Row],[ JUMLAH ]]),SUBSTITUTE(SUBSTITUTE(SUBSTITUTE(B_MSK[[#This Row],[QTY/ CTN]]," ","_",2),"(",""),")","")&amp;"_","")</f>
        <v>12 GRS_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12 GRS</v>
      </c>
      <c r="AI95" s="6" t="str">
        <f ca="1">IF(B_MSK[[#This Row],[A_B]]="","",LEFT(B_MSK[[#This Row],[A_]],SEARCH(" ",B_MSK[[#This Row],[A_]])-1))</f>
        <v>12</v>
      </c>
      <c r="AJ95" s="6" t="str">
        <f ca="1">IF(B_MSK[[#This Row],[A_B]]="","",RIGHT(B_MSK[[#This Row],[A_]],LEN(B_MSK[[#This Row],[A_]])-SEARCH(" ",B_MSK[[#This Row],[A_]])))</f>
        <v>GRS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44902</v>
      </c>
      <c r="AO95" s="6" t="str">
        <f ca="1">IF(B_MSK[[#This Row],[DB_ROW]]="","",INDEX([3]!db[JENIS],B_MSK[[#This Row],[DB_ROW]]-1))</f>
        <v>pen</v>
      </c>
      <c r="AP95" s="6">
        <f ca="1">IF(B_MSK[[#This Row],[A_1]]="","",B_MSK[[#This Row],[A_1]])*1</f>
        <v>12</v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Label harga Kenko 6001-2R 1brs</v>
      </c>
      <c r="H96" s="8" t="str">
        <f ca="1">IF(B_MSK[[#This Row],[//]]="","",INDEX([2]!NOTA[SUPPLIER_H],B_MSK[[#This Row],[//]]-2))</f>
        <v>KENKO SINAR INDONESIA</v>
      </c>
      <c r="I96" s="28" t="str">
        <f ca="1">IF(B_MSK[[#This Row],[//]]="","",IF(B_MSK[[#This Row],[C]]="",B_MSK[[#This Row],[JMLH BRG]]&amp;" "&amp;B_MSK[[#This Row],[SAT]],INDEX([3]!db[QTY/ CTN],B_MSK[[#This Row],[DB_ROW]]-1)))</f>
        <v>50 TUB</v>
      </c>
      <c r="J96" s="6">
        <f ca="1">IF(B_MSK[[#This Row],[//]]="","",IF(INDEX([2]!NOTA[C],B_MSK[[#This Row],[//]]-2)="","",INDEX([2]!NOTA[C],B_MSK[[#This Row],[//]]-2)))</f>
        <v>2</v>
      </c>
      <c r="K96" s="6" t="str">
        <f ca="1">IF(B_MSK[[#This Row],[//]]="","",IF(INDEX([2]!NOTA[QTY],B_MSK[[#This Row],[//]]-2)=0,"",INDEX([2]!NOTA[QTY],B_MSK[[#This Row],[//]]-2)))</f>
        <v/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" s="14">
        <f ca="1">IF(B_MSK[[#This Row],[//]]="","",INDEX([2]!NOTA[HARGA SATUAN],B_MSK[[#This Row],[//]]-2))</f>
        <v>0</v>
      </c>
      <c r="N96" s="14">
        <f ca="1">IF(B_MSK[[#This Row],[//]]="","",IF(INDEX([2]!NOTA[HARGA/ CTN_H],B_MSK[[#This Row],[//]]-2)&lt;1,"",INDEX([2]!NOTA[HARGA/ CTN_H],B_MSK[[#This Row],[//]]-2)))</f>
        <v>1050000</v>
      </c>
      <c r="O96" s="3">
        <f ca="1">IF(B_MSK[[#This Row],[//]]="","",IF(INDEX([2]!NOTA[DISC 1],B_MSK[[#This Row],[//]]-2)=0,"",INDEX([2]!NOTA[DISC 1],B_MSK[[#This Row],[//]]-2)))</f>
        <v>0.17</v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1743000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KENKO PRICE LABEL 6001-2R (1 LINE) @10 ROL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1212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21000</v>
      </c>
      <c r="AB96" s="8" t="str">
        <f ca="1">IF(OR(B_MSK[[#This Row],[HARGA_1]]=0,B_MSK[[#This Row],[HARGA_1]]=""),"","/ "&amp;B_MSK[[#This Row],[A_2]])</f>
        <v>/ TUB</v>
      </c>
      <c r="AC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" s="6" t="str">
        <f ca="1">IF(ISNUMBER(B_MSK[[#This Row],[ JUMLAH ]]),SUBSTITUTE(SUBSTITUTE(SUBSTITUTE(B_MSK[[#This Row],[QTY/ CTN]]," ","_",2),"(",""),")","")&amp;"_","")</f>
        <v>50 TUB_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50 TUB</v>
      </c>
      <c r="AI96" s="6" t="str">
        <f ca="1">IF(B_MSK[[#This Row],[A_B]]="","",LEFT(B_MSK[[#This Row],[A_]],SEARCH(" ",B_MSK[[#This Row],[A_]])-1))</f>
        <v>50</v>
      </c>
      <c r="AJ96" s="6" t="str">
        <f ca="1">IF(B_MSK[[#This Row],[A_B]]="","",RIGHT(B_MSK[[#This Row],[A_]],LEN(B_MSK[[#This Row],[A_]])-SEARCH(" ",B_MSK[[#This Row],[A_]])))</f>
        <v>TUB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44902</v>
      </c>
      <c r="AO96" s="6" t="str">
        <f ca="1">IF(B_MSK[[#This Row],[DB_ROW]]="","",INDEX([3]!db[JENIS],B_MSK[[#This Row],[DB_ROW]]-1))</f>
        <v>label</v>
      </c>
      <c r="AP96" s="6">
        <f ca="1">IF(B_MSK[[#This Row],[A_1]]="","",B_MSK[[#This Row],[A_1]])*1</f>
        <v>50</v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Mesin label harga Kenko MX-5500</v>
      </c>
      <c r="H97" s="8" t="str">
        <f ca="1">IF(B_MSK[[#This Row],[//]]="","",INDEX([2]!NOTA[SUPPLIER_H],B_MSK[[#This Row],[//]]-2))</f>
        <v>KENKO SINAR INDONESIA</v>
      </c>
      <c r="I97" s="28" t="str">
        <f ca="1">IF(B_MSK[[#This Row],[//]]="","",IF(B_MSK[[#This Row],[C]]="",B_MSK[[#This Row],[JMLH BRG]]&amp;" "&amp;B_MSK[[#This Row],[SAT]],INDEX([3]!db[QTY/ CTN],B_MSK[[#This Row],[DB_ROW]]-1)))</f>
        <v>50 PCS</v>
      </c>
      <c r="J97" s="6">
        <f ca="1">IF(B_MSK[[#This Row],[//]]="","",IF(INDEX([2]!NOTA[C],B_MSK[[#This Row],[//]]-2)="","",INDEX([2]!NOTA[C],B_MSK[[#This Row],[//]]-2)))</f>
        <v>1</v>
      </c>
      <c r="K97" s="6" t="str">
        <f ca="1">IF(B_MSK[[#This Row],[//]]="","",IF(INDEX([2]!NOTA[QTY],B_MSK[[#This Row],[//]]-2)=0,"",INDEX([2]!NOTA[QTY],B_MSK[[#This Row],[//]]-2)))</f>
        <v/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" s="14">
        <f ca="1">IF(B_MSK[[#This Row],[//]]="","",INDEX([2]!NOTA[HARGA SATUAN],B_MSK[[#This Row],[//]]-2))</f>
        <v>0</v>
      </c>
      <c r="N97" s="14">
        <f ca="1">IF(B_MSK[[#This Row],[//]]="","",IF(INDEX([2]!NOTA[HARGA/ CTN_H],B_MSK[[#This Row],[//]]-2)&lt;1,"",INDEX([2]!NOTA[HARGA/ CTN_H],B_MSK[[#This Row],[//]]-2)))</f>
        <v>2250000</v>
      </c>
      <c r="O97" s="3">
        <f ca="1">IF(B_MSK[[#This Row],[//]]="","",IF(INDEX([2]!NOTA[DISC 1],B_MSK[[#This Row],[//]]-2)=0,"",INDEX([2]!NOTA[DISC 1],B_MSK[[#This Row],[//]]-2)))</f>
        <v>0.17</v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1867500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KENKO PRICE LABELLER MX-5500 (8 DIGITS 1 LINE)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1213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45000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" s="6" t="str">
        <f ca="1">IF(ISNUMBER(B_MSK[[#This Row],[ JUMLAH ]]),SUBSTITUTE(SUBSTITUTE(SUBSTITUTE(B_MSK[[#This Row],[QTY/ CTN]]," ","_",2),"(",""),")","")&amp;"_","")</f>
        <v>50 PCS_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50 PCS</v>
      </c>
      <c r="AI97" s="6" t="str">
        <f ca="1">IF(B_MSK[[#This Row],[A_B]]="","",LEFT(B_MSK[[#This Row],[A_]],SEARCH(" ",B_MSK[[#This Row],[A_]])-1))</f>
        <v>50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44902</v>
      </c>
      <c r="AO97" s="6" t="str">
        <f ca="1">IF(B_MSK[[#This Row],[DB_ROW]]="","",INDEX([3]!db[JENIS],B_MSK[[#This Row],[DB_ROW]]-1))</f>
        <v>label</v>
      </c>
      <c r="AP97" s="6">
        <f ca="1">IF(B_MSK[[#This Row],[A_1]]="","",B_MSK[[#This Row],[A_1]])*1</f>
        <v>50</v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Gel pen Kenko K-1 hitam</v>
      </c>
      <c r="H98" s="8" t="str">
        <f ca="1">IF(B_MSK[[#This Row],[//]]="","",INDEX([2]!NOTA[SUPPLIER_H],B_MSK[[#This Row],[//]]-2))</f>
        <v>KENKO SINAR INDONESIA</v>
      </c>
      <c r="I98" s="28" t="str">
        <f ca="1">IF(B_MSK[[#This Row],[//]]="","",IF(B_MSK[[#This Row],[C]]="",B_MSK[[#This Row],[JMLH BRG]]&amp;" "&amp;B_MSK[[#This Row],[SAT]],INDEX([3]!db[QTY/ CTN],B_MSK[[#This Row],[DB_ROW]]-1)))</f>
        <v>12 GRS</v>
      </c>
      <c r="J98" s="6">
        <f ca="1">IF(B_MSK[[#This Row],[//]]="","",IF(INDEX([2]!NOTA[C],B_MSK[[#This Row],[//]]-2)="","",INDEX([2]!NOTA[C],B_MSK[[#This Row],[//]]-2)))</f>
        <v>1</v>
      </c>
      <c r="K98" s="6" t="str">
        <f ca="1">IF(B_MSK[[#This Row],[//]]="","",IF(INDEX([2]!NOTA[QTY],B_MSK[[#This Row],[//]]-2)=0,"",INDEX([2]!NOTA[QTY],B_MSK[[#This Row],[//]]-2)))</f>
        <v/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" s="14">
        <f ca="1">IF(B_MSK[[#This Row],[//]]="","",INDEX([2]!NOTA[HARGA SATUAN],B_MSK[[#This Row],[//]]-2))</f>
        <v>0</v>
      </c>
      <c r="N98" s="14">
        <f ca="1">IF(B_MSK[[#This Row],[//]]="","",IF(INDEX([2]!NOTA[HARGA/ CTN_H],B_MSK[[#This Row],[//]]-2)&lt;1,"",INDEX([2]!NOTA[HARGA/ CTN_H],B_MSK[[#This Row],[//]]-2)))</f>
        <v>5702400</v>
      </c>
      <c r="O98" s="3">
        <f ca="1">IF(B_MSK[[#This Row],[//]]="","",IF(INDEX([2]!NOTA[DISC 1],B_MSK[[#This Row],[//]]-2)=0,"",INDEX([2]!NOTA[DISC 1],B_MSK[[#This Row],[//]]-2)))</f>
        <v>0.17</v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4732992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KENKO GEL PEN K-1 BLACK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1123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475200</v>
      </c>
      <c r="AB98" s="8" t="str">
        <f ca="1">IF(OR(B_MSK[[#This Row],[HARGA_1]]=0,B_MSK[[#This Row],[HARGA_1]]=""),"","/ "&amp;B_MSK[[#This Row],[A_2]])</f>
        <v>/ GRS</v>
      </c>
      <c r="AC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9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8" s="6" t="str">
        <f ca="1">IF(ISNUMBER(B_MSK[[#This Row],[ JUMLAH ]]),SUBSTITUTE(SUBSTITUTE(SUBSTITUTE(B_MSK[[#This Row],[QTY/ CTN]]," ","_",2),"(",""),")","")&amp;"_","")</f>
        <v>12 GRS_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12 GRS</v>
      </c>
      <c r="AI98" s="6" t="str">
        <f ca="1">IF(B_MSK[[#This Row],[A_B]]="","",LEFT(B_MSK[[#This Row],[A_]],SEARCH(" ",B_MSK[[#This Row],[A_]])-1))</f>
        <v>12</v>
      </c>
      <c r="AJ98" s="6" t="str">
        <f ca="1">IF(B_MSK[[#This Row],[A_B]]="","",RIGHT(B_MSK[[#This Row],[A_]],LEN(B_MSK[[#This Row],[A_]])-SEARCH(" ",B_MSK[[#This Row],[A_]])))</f>
        <v>GRS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44902</v>
      </c>
      <c r="AO98" s="6" t="str">
        <f ca="1">IF(B_MSK[[#This Row],[DB_ROW]]="","",INDEX([3]!db[JENIS],B_MSK[[#This Row],[DB_ROW]]-1))</f>
        <v>pen</v>
      </c>
      <c r="AP98" s="6">
        <f ca="1">IF(B_MSK[[#This Row],[A_1]]="","",B_MSK[[#This Row],[A_1]])*1</f>
        <v>12</v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>Binder clip Kenko no.105</v>
      </c>
      <c r="H99" s="8" t="str">
        <f ca="1">IF(B_MSK[[#This Row],[//]]="","",INDEX([2]!NOTA[SUPPLIER_H],B_MSK[[#This Row],[//]]-2))</f>
        <v>KENKO SINAR INDONESIA</v>
      </c>
      <c r="I99" s="28" t="str">
        <f ca="1">IF(B_MSK[[#This Row],[//]]="","",IF(B_MSK[[#This Row],[C]]="",B_MSK[[#This Row],[JMLH BRG]]&amp;" "&amp;B_MSK[[#This Row],[SAT]],INDEX([3]!db[QTY/ CTN],B_MSK[[#This Row],[DB_ROW]]-1)))</f>
        <v>50 GRS</v>
      </c>
      <c r="J99" s="6">
        <f ca="1">IF(B_MSK[[#This Row],[//]]="","",IF(INDEX([2]!NOTA[C],B_MSK[[#This Row],[//]]-2)="","",INDEX([2]!NOTA[C],B_MSK[[#This Row],[//]]-2)))</f>
        <v>1</v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>
        <f ca="1">IF(B_MSK[[#This Row],[//]]="","",INDEX([2]!NOTA[HARGA SATUAN],B_MSK[[#This Row],[//]]-2))</f>
        <v>0</v>
      </c>
      <c r="N99" s="14">
        <f ca="1">IF(B_MSK[[#This Row],[//]]="","",IF(INDEX([2]!NOTA[HARGA/ CTN_H],B_MSK[[#This Row],[//]]-2)&lt;1,"",INDEX([2]!NOTA[HARGA/ CTN_H],B_MSK[[#This Row],[//]]-2)))</f>
        <v>1440000</v>
      </c>
      <c r="O99" s="3">
        <f ca="1">IF(B_MSK[[#This Row],[//]]="","",IF(INDEX([2]!NOTA[DISC 1],B_MSK[[#This Row],[//]]-2)=0,"",INDEX([2]!NOTA[DISC 1],B_MSK[[#This Row],[//]]-2)))</f>
        <v>0.17</v>
      </c>
      <c r="P99" s="3" t="str">
        <f ca="1">IF(B_MSK[[#This Row],[//]]="","",IF(INDEX([2]!NOTA[DISC 2],B_MSK[[#This Row],[//]]-2)=0,"",INDEX([2]!NOTA[DISC 2],B_MSK[[#This Row],[//]]-2)))</f>
        <v/>
      </c>
      <c r="Q99" s="13">
        <f ca="1">IF(B_MSK[[#This Row],[//]]="","",INDEX([2]!NOTA[TOTAL],B_MSK[[#This Row],[//]]-2))</f>
        <v>1195200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KENKO BINDER CLIP NO.105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99" s="6" t="str">
        <f ca="1">IF(B_MSK[[#This Row],[N.B.nota]]="","",IF(MATCH(B_MSK[[#This Row],[concat]],[3]!db[NB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Row],[concat]],[3]!db[NB NOTA_C],0)+1)</f>
        <v>1014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28800</v>
      </c>
      <c r="AB99" s="8" t="str">
        <f ca="1">IF(OR(B_MSK[[#This Row],[HARGA_1]]=0,B_MSK[[#This Row],[HARGA_1]]=""),"","/ "&amp;B_MSK[[#This Row],[A_2]])</f>
        <v>/ GRS</v>
      </c>
      <c r="AC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2400</v>
      </c>
      <c r="AD9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9" s="6" t="str">
        <f ca="1">IF(ISNUMBER(B_MSK[[#This Row],[ JUMLAH ]]),SUBSTITUTE(SUBSTITUTE(SUBSTITUTE(B_MSK[[#This Row],[QTY/ CTN]]," ","_",2),"(",""),")","")&amp;"_","")</f>
        <v>50 GRS_</v>
      </c>
      <c r="AF99" s="6">
        <f ca="1">IF(B_MSK[[#This Row],[A_B]]="","",SEARCH("_",B_MSK[[#This Row],[A_B]]))</f>
        <v>7</v>
      </c>
      <c r="AG99" s="6">
        <f ca="1">IF(B_MSK[[#This Row],[A_B]]="","",LEN(B_MSK[[#This Row],[A_B]]))</f>
        <v>7</v>
      </c>
      <c r="AH99" s="6" t="str">
        <f ca="1">IF(B_MSK[[#This Row],[A_B]]="","",LEFT(B_MSK[[#This Row],[QTY/ CTN]],B_MSK[[#This Row],[A_B_1]]))</f>
        <v>50 GRS</v>
      </c>
      <c r="AI99" s="6" t="str">
        <f ca="1">IF(B_MSK[[#This Row],[A_B]]="","",LEFT(B_MSK[[#This Row],[A_]],SEARCH(" ",B_MSK[[#This Row],[A_]])-1))</f>
        <v>50</v>
      </c>
      <c r="AJ99" s="6" t="str">
        <f ca="1">IF(B_MSK[[#This Row],[A_B]]="","",RIGHT(B_MSK[[#This Row],[A_]],LEN(B_MSK[[#This Row],[A_]])-SEARCH(" ",B_MSK[[#This Row],[A_]])))</f>
        <v>GRS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44902</v>
      </c>
      <c r="AO99" s="6" t="str">
        <f ca="1">IF(B_MSK[[#This Row],[DB_ROW]]="","",INDEX([3]!db[JENIS],B_MSK[[#This Row],[DB_ROW]]-1))</f>
        <v>clip</v>
      </c>
      <c r="AP99" s="6">
        <f ca="1">IF(B_MSK[[#This Row],[A_1]]="","",B_MSK[[#This Row],[A_1]])*1</f>
        <v>50</v>
      </c>
    </row>
    <row r="100" spans="1:42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B note Kenko A5-BNPP-BC Basic Polos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Row],[SAT]],INDEX([3]!db[QTY/ CTN],B_MSK[[#This Row],[DB_ROW]]-1)))</f>
        <v>72 PCS</v>
      </c>
      <c r="J100" s="6">
        <f ca="1">IF(B_MSK[[#This Row],[//]]="","",IF(INDEX([2]!NOTA[C],B_MSK[[#This Row],[//]]-2)="","",INDEX([2]!NOTA[C],B_MSK[[#This Row],[//]]-2)))</f>
        <v>1</v>
      </c>
      <c r="K100" s="6" t="str">
        <f ca="1">IF(B_MSK[[#This Row],[//]]="","",IF(INDEX([2]!NOTA[QTY],B_MSK[[#This Row],[//]]-2)=0,"",INDEX([2]!NOTA[QTY],B_MSK[[#This Row],[//]]-2)))</f>
        <v/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1224000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1015920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BINDER NOTE A5-BNPP-BC BASIC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1023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17000</v>
      </c>
      <c r="AB100" s="8" t="str">
        <f ca="1">IF(OR(B_MSK[[#This Row],[HARGA_1]]=0,B_MSK[[#This Row],[HARGA_1]]=""),"","/ "&amp;B_MSK[[#This Row],[A_2]])</f>
        <v>/ PCS</v>
      </c>
      <c r="AC1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" s="6" t="str">
        <f ca="1">IF(ISNUMBER(B_MSK[[#This Row],[ JUMLAH ]]),SUBSTITUTE(SUBSTITUTE(SUBSTITUTE(B_MSK[[#This Row],[QTY/ CTN]]," ","_",2),"(",""),")","")&amp;"_","")</f>
        <v>72 PCS_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72 PCS</v>
      </c>
      <c r="AI100" s="6" t="str">
        <f ca="1">IF(B_MSK[[#This Row],[A_B]]="","",LEFT(B_MSK[[#This Row],[A_]],SEARCH(" ",B_MSK[[#This Row],[A_]])-1))</f>
        <v>72</v>
      </c>
      <c r="AJ100" s="6" t="str">
        <f ca="1">IF(B_MSK[[#This Row],[A_B]]="","",RIGHT(B_MSK[[#This Row],[A_]],LEN(B_MSK[[#This Row],[A_]])-SEARCH(" ",B_MSK[[#This Row],[A_]])))</f>
        <v>PCS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44902</v>
      </c>
      <c r="AO100" s="6" t="str">
        <f ca="1">IF(B_MSK[[#This Row],[DB_ROW]]="","",INDEX([3]!db[JENIS],B_MSK[[#This Row],[DB_ROW]]-1))</f>
        <v>map</v>
      </c>
      <c r="AP100" s="6">
        <f ca="1">IF(B_MSK[[#This Row],[A_1]]="","",B_MSK[[#This Row],[A_1]])*1</f>
        <v>72</v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>Stampad Kenko no.0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Row],[SAT]],INDEX([3]!db[QTY/ CTN],B_MSK[[#This Row],[DB_ROW]]-1)))</f>
        <v>18 LSN</v>
      </c>
      <c r="J101" s="6">
        <f ca="1">IF(B_MSK[[#This Row],[//]]="","",IF(INDEX([2]!NOTA[C],B_MSK[[#This Row],[//]]-2)="","",INDEX([2]!NOTA[C],B_MSK[[#This Row],[//]]-2)))</f>
        <v>1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1069200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887436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STAMP PAD NO.0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1244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59400</v>
      </c>
      <c r="AB101" s="8" t="str">
        <f ca="1">IF(OR(B_MSK[[#This Row],[HARGA_1]]=0,B_MSK[[#This Row],[HARGA_1]]=""),"","/ "&amp;B_MSK[[#This Row],[A_2]])</f>
        <v>/ LSN</v>
      </c>
      <c r="AC1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4950</v>
      </c>
      <c r="AD1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1" s="6" t="str">
        <f ca="1">IF(ISNUMBER(B_MSK[[#This Row],[ JUMLAH ]]),SUBSTITUTE(SUBSTITUTE(SUBSTITUTE(B_MSK[[#This Row],[QTY/ CTN]]," ","_",2),"(",""),")","")&amp;"_","")</f>
        <v>18 LSN_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7</v>
      </c>
      <c r="AH101" s="6" t="str">
        <f ca="1">IF(B_MSK[[#This Row],[A_B]]="","",LEFT(B_MSK[[#This Row],[QTY/ CTN]],B_MSK[[#This Row],[A_B_1]]))</f>
        <v>18 LSN</v>
      </c>
      <c r="AI101" s="6" t="str">
        <f ca="1">IF(B_MSK[[#This Row],[A_B]]="","",LEFT(B_MSK[[#This Row],[A_]],SEARCH(" ",B_MSK[[#This Row],[A_]])-1))</f>
        <v>18</v>
      </c>
      <c r="AJ101" s="6" t="str">
        <f ca="1">IF(B_MSK[[#This Row],[A_B]]="","",RIGHT(B_MSK[[#This Row],[A_]],LEN(B_MSK[[#This Row],[A_]])-SEARCH(" ",B_MSK[[#This Row],[A_]])))</f>
        <v>LSN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44902</v>
      </c>
      <c r="AO101" s="6" t="str">
        <f ca="1">IF(B_MSK[[#This Row],[DB_ROW]]="","",INDEX([3]!db[JENIS],B_MSK[[#This Row],[DB_ROW]]-1))</f>
        <v>stamp</v>
      </c>
      <c r="AP101" s="6">
        <f ca="1">IF(B_MSK[[#This Row],[A_1]]="","",B_MSK[[#This Row],[A_1]])*1</f>
        <v>18</v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Stapler Kenko HD-10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Row],[SAT]],INDEX([3]!db[QTY/ CTN],B_MSK[[#This Row],[DB_ROW]]-1)))</f>
        <v>20 LSN</v>
      </c>
      <c r="J102" s="6">
        <f ca="1">IF(B_MSK[[#This Row],[//]]="","",IF(INDEX([2]!NOTA[C],B_MSK[[#This Row],[//]]-2)="","",INDEX([2]!NOTA[C],B_MSK[[#This Row],[//]]-2)))</f>
        <v>2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1860000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3087600</v>
      </c>
      <c r="R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3930672</v>
      </c>
      <c r="S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15260256</v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STAPLER HD-10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1249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93000</v>
      </c>
      <c r="AB102" s="8" t="str">
        <f ca="1">IF(OR(B_MSK[[#This Row],[HARGA_1]]=0,B_MSK[[#This Row],[HARGA_1]]=""),"","/ "&amp;B_MSK[[#This Row],[A_2]])</f>
        <v>/ LSN</v>
      </c>
      <c r="AC1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1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2" s="6" t="str">
        <f ca="1">IF(ISNUMBER(B_MSK[[#This Row],[ JUMLAH ]]),SUBSTITUTE(SUBSTITUTE(SUBSTITUTE(B_MSK[[#This Row],[QTY/ CTN]]," ","_",2),"(",""),")","")&amp;"_","")</f>
        <v>20 LSN_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20 LSN</v>
      </c>
      <c r="AI102" s="6" t="str">
        <f ca="1">IF(B_MSK[[#This Row],[A_B]]="","",LEFT(B_MSK[[#This Row],[A_]],SEARCH(" ",B_MSK[[#This Row],[A_]])-1))</f>
        <v>20</v>
      </c>
      <c r="AJ102" s="6" t="str">
        <f ca="1">IF(B_MSK[[#This Row],[A_B]]="","",RIGHT(B_MSK[[#This Row],[A_]],LEN(B_MSK[[#This Row],[A_]])-SEARCH(" ",B_MSK[[#This Row],[A_]])))</f>
        <v>LSN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44902</v>
      </c>
      <c r="AO102" s="6" t="str">
        <f ca="1">IF(B_MSK[[#This Row],[DB_ROW]]="","",INDEX([3]!db[JENIS],B_MSK[[#This Row],[DB_ROW]]-1))</f>
        <v>stapler</v>
      </c>
      <c r="AP102" s="6">
        <f ca="1">IF(B_MSK[[#This Row],[A_1]]="","",B_MSK[[#This Row],[A_1]])*1</f>
        <v>20</v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/>
      </c>
      <c r="D103" s="6" t="str">
        <f>IF(B_MSK[[#This Row],[N_ID]]="","",COUNTIF([2]!NOTA[ID_H],B_MSK[[#This Row],[ID NOTA]]))</f>
        <v/>
      </c>
      <c r="E1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/>
      </c>
      <c r="H103" s="8" t="str">
        <f ca="1">IF(B_MSK[[#This Row],[//]]="","",INDEX([2]!NOTA[SUPPLIER_H],B_MSK[[#This Row],[//]]-2))</f>
        <v/>
      </c>
      <c r="I103" s="28" t="str">
        <f ca="1">IF(B_MSK[[#This Row],[//]]="","",IF(B_MSK[[#This Row],[C]]="",B_MSK[[#This Row],[JMLH BRG]]&amp;" "&amp;B_MSK[[#This Row],[SAT]],INDEX([3]!db[QTY/ CTN],B_MSK[[#This Row],[DB_ROW]]-1)))</f>
        <v/>
      </c>
      <c r="J103" s="6" t="str">
        <f ca="1">IF(B_MSK[[#This Row],[//]]="","",IF(INDEX([2]!NOTA[C],B_MSK[[#This Row],[//]]-2)="","",INDEX([2]!NOTA[C],B_MSK[[#This Row],[//]]-2)))</f>
        <v/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 t="str">
        <f ca="1">IF(B_MSK[[#This Row],[//]]="","",INDEX([2]!NOTA[HARGA SATUAN],B_MSK[[#This Row],[//]]-2))</f>
        <v/>
      </c>
      <c r="N103" s="14" t="str">
        <f ca="1">IF(B_MSK[[#This Row],[//]]="","",IF(INDEX([2]!NOTA[HARGA/ CTN_H],B_MSK[[#This Row],[//]]-2)&lt;1,"",INDEX([2]!NOTA[HARGA/ CTN_H],B_MSK[[#This Row],[//]]-2)))</f>
        <v/>
      </c>
      <c r="O103" s="3" t="str">
        <f ca="1">IF(B_MSK[[#This Row],[//]]="","",IF(INDEX([2]!NOTA[DISC 1],B_MSK[[#This Row],[//]]-2)=0,"",INDEX([2]!NOTA[DISC 1],B_MSK[[#This Row],[//]]-2)))</f>
        <v/>
      </c>
      <c r="P103" s="3" t="str">
        <f ca="1">IF(B_MSK[[#This Row],[//]]="","",IF(INDEX([2]!NOTA[DISC 2],B_MSK[[#This Row],[//]]-2)=0,"",INDEX([2]!NOTA[DISC 2],B_MSK[[#This Row],[//]]-2)))</f>
        <v/>
      </c>
      <c r="Q103" s="13" t="str">
        <f ca="1">IF(B_MSK[[#This Row],[//]]="","",INDEX([2]!NOTA[TOTAL],B_MSK[[#This Row],[//]]-2))</f>
        <v/>
      </c>
      <c r="R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/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" s="6" t="str">
        <f ca="1">IF(B_MSK[[#This Row],[N.B.nota]]="","",IF(MATCH(B_MSK[[#This Row],[concat]],[3]!db[NB NOTA_C],0)&gt;0,"ada",0))</f>
        <v/>
      </c>
      <c r="X103" s="6" t="str">
        <f ca="1">IF(B_MSK[[#This Row],[N.B.nota]]="","",ADDRESS(ROW(B_MSK[QB]),COLUMN(B_MSK[QB]))&amp;":"&amp;ADDRESS(ROW(),COLUMN(B_MSK[QB])))</f>
        <v/>
      </c>
      <c r="Y103" s="6" t="str">
        <f ca="1">IF(B_MSK[[#This Row],[concat]]="","",MATCH(B_MSK[[#This Row],[concat]],[3]!db[NB NOTA_C],0)+1)</f>
        <v/>
      </c>
      <c r="Z103" s="6" t="str">
        <f ca="1">IF(B_MSK[[#This Row],[//]]="","",HYPERLINK("[..\\DB.xlsx]DB!e"&amp;B_MSK[[#This Row],[DB_ROW]],"&gt;"))</f>
        <v/>
      </c>
      <c r="AA103" s="12" t="str">
        <f ca="1">IF(ISNUMBER(B_MSK[[#This Row],[HARGA CTN]]),IF(B_MSK[[#This Row],[A_2]]=B_MSK[[#This Row],[SAT]],B_MSK[[#This Row],[ HARGA SATUAN ]],B_MSK[[#This Row],[HARGA CTN]]/B_MSK[[#This Row],[A_1]]),"")</f>
        <v/>
      </c>
      <c r="AB103" s="8" t="str">
        <f ca="1">IF(OR(B_MSK[[#This Row],[HARGA_1]]=0,B_MSK[[#This Row],[HARGA_1]]=""),"","/ "&amp;B_MSK[[#This Row],[A_2]])</f>
        <v/>
      </c>
      <c r="AC1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" s="6" t="str">
        <f ca="1">IF(ISNUMBER(B_MSK[[#This Row],[ JUMLAH ]]),SUBSTITUTE(SUBSTITUTE(SUBSTITUTE(B_MSK[[#This Row],[QTY/ CTN]]," ","_",2),"(",""),")","")&amp;"_","")</f>
        <v/>
      </c>
      <c r="AF103" s="6" t="str">
        <f ca="1">IF(B_MSK[[#This Row],[A_B]]="","",SEARCH("_",B_MSK[[#This Row],[A_B]]))</f>
        <v/>
      </c>
      <c r="AG103" s="6" t="str">
        <f ca="1">IF(B_MSK[[#This Row],[A_B]]="","",LEN(B_MSK[[#This Row],[A_B]]))</f>
        <v/>
      </c>
      <c r="AH103" s="6" t="str">
        <f ca="1">IF(B_MSK[[#This Row],[A_B]]="","",LEFT(B_MSK[[#This Row],[QTY/ CTN]],B_MSK[[#This Row],[A_B_1]]))</f>
        <v/>
      </c>
      <c r="AI103" s="6" t="str">
        <f ca="1">IF(B_MSK[[#This Row],[A_B]]="","",LEFT(B_MSK[[#This Row],[A_]],SEARCH(" ",B_MSK[[#This Row],[A_]])-1))</f>
        <v/>
      </c>
      <c r="AJ103" s="6" t="str">
        <f ca="1">IF(B_MSK[[#This Row],[A_B]]="","",RIGHT(B_MSK[[#This Row],[A_]],LEN(B_MSK[[#This Row],[A_]])-SEARCH(" ",B_MSK[[#This Row],[A_]])))</f>
        <v/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44902</v>
      </c>
      <c r="AO103" s="6" t="str">
        <f ca="1">IF(B_MSK[[#This Row],[DB_ROW]]="","",INDEX([3]!db[JENIS],B_MSK[[#This Row],[DB_ROW]]-1))</f>
        <v/>
      </c>
      <c r="AP103" s="6" t="e">
        <f ca="1">IF(B_MSK[[#This Row],[A_1]]="","",B_MSK[[#This Row],[A_1]])*1</f>
        <v>#VALUE!</v>
      </c>
    </row>
    <row r="104" spans="1:42" x14ac:dyDescent="0.25">
      <c r="A104" s="7" t="s">
        <v>148</v>
      </c>
      <c r="B104" s="6">
        <f ca="1">IF(B_MSK[[#This Row],[N_ID]]="","",INDEX([2]!NOTA[ID],MATCH(B_MSK[[#This Row],[N_ID]],[2]!NOTA[ID_P],0)))</f>
        <v>24</v>
      </c>
      <c r="C104" s="6" t="str">
        <f ca="1">IF(B_MSK[[#This Row],[//]]="","",HYPERLINK("[NOTA_.xlsx]NOTA!C"&amp;B_MSK[[#This Row],[//]],"&gt;"))</f>
        <v>&gt;</v>
      </c>
      <c r="D104" s="6">
        <f ca="1">IF(B_MSK[[#This Row],[N_ID]]="","",COUNTIF([2]!NOTA[ID_H],B_MSK[[#This Row],[ID NOTA]]))</f>
        <v>6</v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104</v>
      </c>
      <c r="F104" s="2" t="str">
        <f ca="1"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>Gel pen Microtec Kenko 0.28mm Hitam</v>
      </c>
      <c r="H104" s="8" t="str">
        <f ca="1">IF(B_MSK[[#This Row],[//]]="","",INDEX([2]!NOTA[SUPPLIER_H],B_MSK[[#This Row],[//]]-2))</f>
        <v>KENKO SINAR INDONESIA</v>
      </c>
      <c r="I104" s="28" t="str">
        <f ca="1">IF(B_MSK[[#This Row],[//]]="","",IF(B_MSK[[#This Row],[C]]="",B_MSK[[#This Row],[JMLH BRG]]&amp;" "&amp;B_MSK[[#This Row],[SAT]],INDEX([3]!db[QTY/ CTN],B_MSK[[#This Row],[DB_ROW]]-1)))</f>
        <v>12 GRS</v>
      </c>
      <c r="J104" s="6">
        <f ca="1">IF(B_MSK[[#This Row],[//]]="","",IF(INDEX([2]!NOTA[C],B_MSK[[#This Row],[//]]-2)="","",INDEX([2]!NOTA[C],B_MSK[[#This Row],[//]]-2)))</f>
        <v>1</v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>
        <f ca="1">IF(B_MSK[[#This Row],[//]]="","",INDEX([2]!NOTA[HARGA SATUAN],B_MSK[[#This Row],[//]]-2))</f>
        <v>0</v>
      </c>
      <c r="N104" s="14">
        <f ca="1">IF(B_MSK[[#This Row],[//]]="","",IF(INDEX([2]!NOTA[HARGA/ CTN_H],B_MSK[[#This Row],[//]]-2)&lt;1,"",INDEX([2]!NOTA[HARGA/ CTN_H],B_MSK[[#This Row],[//]]-2)))</f>
        <v>5702400</v>
      </c>
      <c r="O104" s="3">
        <f ca="1">IF(B_MSK[[#This Row],[//]]="","",IF(INDEX([2]!NOTA[DISC 1],B_MSK[[#This Row],[//]]-2)=0,"",INDEX([2]!NOTA[DISC 1],B_MSK[[#This Row],[//]]-2)))</f>
        <v>0.17</v>
      </c>
      <c r="P104" s="3" t="str">
        <f ca="1">IF(B_MSK[[#This Row],[//]]="","",IF(INDEX([2]!NOTA[DISC 2],B_MSK[[#This Row],[//]]-2)=0,"",INDEX([2]!NOTA[DISC 2],B_MSK[[#This Row],[//]]-2)))</f>
        <v/>
      </c>
      <c r="Q104" s="13">
        <f ca="1">IF(B_MSK[[#This Row],[//]]="","",INDEX([2]!NOTA[TOTAL],B_MSK[[#This Row],[//]]-2))</f>
        <v>4732992</v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>KENKO GEL PEN MICROTEC 0.28MM BLACK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104" s="6" t="str">
        <f ca="1">IF(B_MSK[[#This Row],[N.B.nota]]="","",IF(MATCH(B_MSK[[#This Row],[concat]],[3]!db[NB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Row],[concat]],[3]!db[NB NOTA_C],0)+1)</f>
        <v>1134</v>
      </c>
      <c r="Z104" s="6" t="str">
        <f ca="1">IF(B_MSK[[#This Row],[//]]="","",HYPERLINK("[..\\DB.xlsx]DB!e"&amp;B_MSK[[#This Row],[DB_ROW]],"&gt;"))</f>
        <v>&gt;</v>
      </c>
      <c r="AA104" s="12">
        <f ca="1">IF(ISNUMBER(B_MSK[[#This Row],[HARGA CTN]]),IF(B_MSK[[#This Row],[A_2]]=B_MSK[[#This Row],[SAT]],B_MSK[[#This Row],[ HARGA SATUAN ]],B_MSK[[#This Row],[HARGA CTN]]/B_MSK[[#This Row],[A_1]]),"")</f>
        <v>475200</v>
      </c>
      <c r="AB104" s="8" t="str">
        <f ca="1">IF(OR(B_MSK[[#This Row],[HARGA_1]]=0,B_MSK[[#This Row],[HARGA_1]]=""),"","/ "&amp;B_MSK[[#This Row],[A_2]])</f>
        <v>/ GRS</v>
      </c>
      <c r="AC1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10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4" s="6" t="str">
        <f ca="1">IF(ISNUMBER(B_MSK[[#This Row],[ JUMLAH ]]),SUBSTITUTE(SUBSTITUTE(SUBSTITUTE(B_MSK[[#This Row],[QTY/ CTN]]," ","_",2),"(",""),")","")&amp;"_","")</f>
        <v>12 GRS_</v>
      </c>
      <c r="AF104" s="6">
        <f ca="1">IF(B_MSK[[#This Row],[A_B]]="","",SEARCH("_",B_MSK[[#This Row],[A_B]]))</f>
        <v>7</v>
      </c>
      <c r="AG104" s="6">
        <f ca="1">IF(B_MSK[[#This Row],[A_B]]="","",LEN(B_MSK[[#This Row],[A_B]]))</f>
        <v>7</v>
      </c>
      <c r="AH104" s="6" t="str">
        <f ca="1">IF(B_MSK[[#This Row],[A_B]]="","",LEFT(B_MSK[[#This Row],[QTY/ CTN]],B_MSK[[#This Row],[A_B_1]]))</f>
        <v>12 GRS</v>
      </c>
      <c r="AI104" s="6" t="str">
        <f ca="1">IF(B_MSK[[#This Row],[A_B]]="","",LEFT(B_MSK[[#This Row],[A_]],SEARCH(" ",B_MSK[[#This Row],[A_]])-1))</f>
        <v>12</v>
      </c>
      <c r="AJ104" s="6" t="str">
        <f ca="1">IF(B_MSK[[#This Row],[A_B]]="","",RIGHT(B_MSK[[#This Row],[A_]],LEN(B_MSK[[#This Row],[A_]])-SEARCH(" ",B_MSK[[#This Row],[A_]])))</f>
        <v>GRS</v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44902</v>
      </c>
      <c r="AO104" s="6" t="str">
        <f ca="1">IF(B_MSK[[#This Row],[DB_ROW]]="","",INDEX([3]!db[JENIS],B_MSK[[#This Row],[DB_ROW]]-1))</f>
        <v>pen</v>
      </c>
      <c r="AP104" s="6">
        <f ca="1">IF(B_MSK[[#This Row],[A_1]]="","",B_MSK[[#This Row],[A_1]])*1</f>
        <v>12</v>
      </c>
    </row>
    <row r="105" spans="1:42" x14ac:dyDescent="0.25">
      <c r="A105" s="7" t="s">
        <v>110</v>
      </c>
      <c r="B105" s="6" t="str">
        <f>IF(B_MSK[[#This Row],[N_ID]]="","",INDEX([2]!NOTA[ID],MATCH(B_MSK[[#This Row],[N_ID]],[2]!NOTA[ID_P],0)))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Row],[N_ID]]="","",COUNTIF([2]!NOTA[ID_H],B_MSK[[#This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Row],[stt]]="ada",INDEX([3]!db[NB BM],B_MSK[DB_ROW]-1),"")</f>
        <v>Gel pen Kenko KE-100 hitam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Row],[SAT]],INDEX([3]!db[QTY/ CTN],B_MSK[[#This Row],[DB_ROW]]-1)))</f>
        <v>12 GRS</v>
      </c>
      <c r="J105" s="6">
        <f ca="1">IF(B_MSK[[#This Row],[//]]="","",IF(INDEX([2]!NOTA[C],B_MSK[[#This Row],[//]]-2)="","",INDEX([2]!NOTA[C],B_MSK[[#This Row],[//]]-2)))</f>
        <v>2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2764800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4589568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GEL PEN KE-100 BLACK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1127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230400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10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5" s="6" t="str">
        <f ca="1">IF(ISNUMBER(B_MSK[[#This Row],[ JUMLAH ]]),SUBSTITUTE(SUBSTITUTE(SUBSTITUTE(B_MSK[[#This Row],[QTY/ CTN]]," ","_",2),"(",""),")","")&amp;"_","")</f>
        <v>12 GRS_</v>
      </c>
      <c r="AF105" s="6">
        <f ca="1">IF(B_MSK[[#This Row],[A_B]]="","",SEARCH("_",B_MSK[[#This Row],[A_B]]))</f>
        <v>7</v>
      </c>
      <c r="AG105" s="6">
        <f ca="1">IF(B_MSK[[#This Row],[A_B]]="","",LEN(B_MSK[[#This Row],[A_B]]))</f>
        <v>7</v>
      </c>
      <c r="AH105" s="6" t="str">
        <f ca="1">IF(B_MSK[[#This Row],[A_B]]="","",LEFT(B_MSK[[#This Row],[QTY/ CTN]],B_MSK[[#This Row],[A_B_1]]))</f>
        <v>12 GRS</v>
      </c>
      <c r="AI105" s="6" t="str">
        <f ca="1">IF(B_MSK[[#This Row],[A_B]]="","",LEFT(B_MSK[[#This Row],[A_]],SEARCH(" ",B_MSK[[#This Row],[A_]])-1))</f>
        <v>12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44902</v>
      </c>
      <c r="AO105" s="6" t="str">
        <f ca="1">IF(B_MSK[[#This Row],[DB_ROW]]="","",INDEX([3]!db[JENIS],B_MSK[[#This Row],[DB_ROW]]-1))</f>
        <v>pen</v>
      </c>
      <c r="AP105" s="6">
        <f ca="1">IF(B_MSK[[#This Row],[A_1]]="","",B_MSK[[#This Row],[A_1]])*1</f>
        <v>12</v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>Plakban kain Kenko 36mm plst BIRU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Row],[SAT]],INDEX([3]!db[QTY/ CTN],B_MSK[[#This Row],[DB_ROW]]-1)))</f>
        <v>80 ROL</v>
      </c>
      <c r="J106" s="6">
        <f ca="1">IF(B_MSK[[#This Row],[//]]="","",IF(INDEX([2]!NOTA[C],B_MSK[[#This Row],[//]]-2)="","",INDEX([2]!NOTA[C],B_MSK[[#This Row],[//]]-2)))</f>
        <v>2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9150</v>
      </c>
      <c r="N106" s="14">
        <f ca="1">IF(B_MSK[[#This Row],[//]]="","",IF(INDEX([2]!NOTA[HARGA/ CTN_H],B_MSK[[#This Row],[//]]-2)&lt;1,"",INDEX([2]!NOTA[HARGA/ CTN_H],B_MSK[[#This Row],[//]]-2)))</f>
        <v>732000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1215120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CLOTH TAPE 36 MM BLUE CORE - BLACK (GB)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kenkoclothtape36mmbluecoreblackgb</v>
      </c>
      <c r="W106" s="6" t="str">
        <f ca="1">IF(B_MSK[[#This Row],[N.B.nota]]="","",IF(MATCH(B_MSK[[#This Row],[concat]],[3]!db[NB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Row],[concat]],[3]!db[NB NOTA_C],0)+1)</f>
        <v>1046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9150</v>
      </c>
      <c r="AB106" s="8" t="str">
        <f ca="1">IF(OR(B_MSK[[#This Row],[HARGA_1]]=0,B_MSK[[#This Row],[HARGA_1]]=""),"","/ "&amp;B_MSK[[#This Row],[A_2]])</f>
        <v>/ ROL</v>
      </c>
      <c r="AC1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" s="6" t="str">
        <f ca="1">IF(ISNUMBER(B_MSK[[#This Row],[ JUMLAH ]]),SUBSTITUTE(SUBSTITUTE(SUBSTITUTE(B_MSK[[#This Row],[QTY/ CTN]]," ","_",2),"(",""),")","")&amp;"_","")</f>
        <v>80 ROL_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80 ROL</v>
      </c>
      <c r="AI106" s="6" t="str">
        <f ca="1">IF(B_MSK[[#This Row],[A_B]]="","",LEFT(B_MSK[[#This Row],[A_]],SEARCH(" ",B_MSK[[#This Row],[A_]])-1))</f>
        <v>80</v>
      </c>
      <c r="AJ106" s="6" t="str">
        <f ca="1">IF(B_MSK[[#This Row],[A_B]]="","",RIGHT(B_MSK[[#This Row],[A_]],LEN(B_MSK[[#This Row],[A_]])-SEARCH(" ",B_MSK[[#This Row],[A_]])))</f>
        <v>ROL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44902</v>
      </c>
      <c r="AO106" s="6" t="str">
        <f ca="1">IF(B_MSK[[#This Row],[DB_ROW]]="","",INDEX([3]!db[JENIS],B_MSK[[#This Row],[DB_ROW]]-1))</f>
        <v>isolasi</v>
      </c>
      <c r="AP106" s="6">
        <f ca="1">IF(B_MSK[[#This Row],[A_1]]="","",B_MSK[[#This Row],[A_1]])*1</f>
        <v>80</v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Plakban Kain Kenko  48mm plst Biru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Row],[SAT]],INDEX([3]!db[QTY/ CTN],B_MSK[[#This Row],[DB_ROW]]-1)))</f>
        <v>60 ROL</v>
      </c>
      <c r="J107" s="6">
        <f ca="1">IF(B_MSK[[#This Row],[//]]="","",IF(INDEX([2]!NOTA[C],B_MSK[[#This Row],[//]]-2)="","",INDEX([2]!NOTA[C],B_MSK[[#This Row],[//]]-2)))</f>
        <v>3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12200</v>
      </c>
      <c r="N107" s="14">
        <f ca="1">IF(B_MSK[[#This Row],[//]]="","",IF(INDEX([2]!NOTA[HARGA/ CTN_H],B_MSK[[#This Row],[//]]-2)&lt;1,"",INDEX([2]!NOTA[HARGA/ CTN_H],B_MSK[[#This Row],[//]]-2)))</f>
        <v>732000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1822680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CLOTH TAPE 48 MM BLUE CORE - BLACK (GB)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kenkoclothtape48mmbluecoreblackgb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1049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12200</v>
      </c>
      <c r="AB107" s="8" t="str">
        <f ca="1">IF(OR(B_MSK[[#This Row],[HARGA_1]]=0,B_MSK[[#This Row],[HARGA_1]]=""),"","/ "&amp;B_MSK[[#This Row],[A_2]])</f>
        <v>/ ROL</v>
      </c>
      <c r="AC1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7" s="6" t="str">
        <f ca="1">IF(ISNUMBER(B_MSK[[#This Row],[ JUMLAH ]]),SUBSTITUTE(SUBSTITUTE(SUBSTITUTE(B_MSK[[#This Row],[QTY/ CTN]]," ","_",2),"(",""),")","")&amp;"_","")</f>
        <v>60 ROL_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60 ROL</v>
      </c>
      <c r="AI107" s="6" t="str">
        <f ca="1">IF(B_MSK[[#This Row],[A_B]]="","",LEFT(B_MSK[[#This Row],[A_]],SEARCH(" ",B_MSK[[#This Row],[A_]])-1))</f>
        <v>60</v>
      </c>
      <c r="AJ107" s="6" t="str">
        <f ca="1">IF(B_MSK[[#This Row],[A_B]]="","",RIGHT(B_MSK[[#This Row],[A_]],LEN(B_MSK[[#This Row],[A_]])-SEARCH(" ",B_MSK[[#This Row],[A_]])))</f>
        <v>ROL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44902</v>
      </c>
      <c r="AO107" s="6" t="str">
        <f ca="1">IF(B_MSK[[#This Row],[DB_ROW]]="","",INDEX([3]!db[JENIS],B_MSK[[#This Row],[DB_ROW]]-1))</f>
        <v>isolasi</v>
      </c>
      <c r="AP107" s="6">
        <f ca="1">IF(B_MSK[[#This Row],[A_1]]="","",B_MSK[[#This Row],[A_1]])*1</f>
        <v>60</v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Gel pen Kenko Hitech 0.4mm hitam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Row],[SAT]],INDEX([3]!db[QTY/ CTN],B_MSK[[#This Row],[DB_ROW]]-1)))</f>
        <v>12 GRS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5616000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4661280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GEL PEN HI-TECH-H 0.4MM BLACK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1114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468000</v>
      </c>
      <c r="AB108" s="8" t="str">
        <f ca="1">IF(OR(B_MSK[[#This Row],[HARGA_1]]=0,B_MSK[[#This Row],[HARGA_1]]=""),"","/ "&amp;B_MSK[[#This Row],[A_2]])</f>
        <v>/ GRS</v>
      </c>
      <c r="AC1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10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8" s="6" t="str">
        <f ca="1">IF(ISNUMBER(B_MSK[[#This Row],[ JUMLAH ]]),SUBSTITUTE(SUBSTITUTE(SUBSTITUTE(B_MSK[[#This Row],[QTY/ CTN]]," ","_",2),"(",""),")","")&amp;"_","")</f>
        <v>12 GRS_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12 GRS</v>
      </c>
      <c r="AI108" s="6" t="str">
        <f ca="1">IF(B_MSK[[#This Row],[A_B]]="","",LEFT(B_MSK[[#This Row],[A_]],SEARCH(" ",B_MSK[[#This Row],[A_]])-1))</f>
        <v>12</v>
      </c>
      <c r="AJ108" s="6" t="str">
        <f ca="1">IF(B_MSK[[#This Row],[A_B]]="","",RIGHT(B_MSK[[#This Row],[A_]],LEN(B_MSK[[#This Row],[A_]])-SEARCH(" ",B_MSK[[#This Row],[A_]])))</f>
        <v>GRS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44902</v>
      </c>
      <c r="AO108" s="6" t="str">
        <f ca="1">IF(B_MSK[[#This Row],[DB_ROW]]="","",INDEX([3]!db[JENIS],B_MSK[[#This Row],[DB_ROW]]-1))</f>
        <v>pen</v>
      </c>
      <c r="AP108" s="6">
        <f ca="1">IF(B_MSK[[#This Row],[A_1]]="","",B_MSK[[#This Row],[A_1]])*1</f>
        <v>12</v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>Tipe-ex Kertas Kenko CT-634</v>
      </c>
      <c r="H109" s="8" t="str">
        <f ca="1">IF(B_MSK[[#This Row],[//]]="","",INDEX([2]!NOTA[SUPPLIER_H],B_MSK[[#This Row],[//]]-2))</f>
        <v>KENKO SINAR INDONESIA</v>
      </c>
      <c r="I109" s="28" t="str">
        <f ca="1">IF(B_MSK[[#This Row],[//]]="","",IF(B_MSK[[#This Row],[C]]="",B_MSK[[#This Row],[JMLH BRG]]&amp;" "&amp;B_MSK[[#This Row],[SAT]],INDEX([3]!db[QTY/ CTN],B_MSK[[#This Row],[DB_ROW]]-1)))</f>
        <v>48 LSN</v>
      </c>
      <c r="J109" s="6">
        <f ca="1">IF(B_MSK[[#This Row],[//]]="","",IF(INDEX([2]!NOTA[C],B_MSK[[#This Row],[//]]-2)="","",INDEX([2]!NOTA[C],B_MSK[[#This Row],[//]]-2)))</f>
        <v>1</v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>
        <f ca="1">IF(B_MSK[[#This Row],[//]]="","",INDEX([2]!NOTA[HARGA SATUAN],B_MSK[[#This Row],[//]]-2))</f>
        <v>0</v>
      </c>
      <c r="N109" s="14">
        <f ca="1">IF(B_MSK[[#This Row],[//]]="","",IF(INDEX([2]!NOTA[HARGA/ CTN_H],B_MSK[[#This Row],[//]]-2)&lt;1,"",INDEX([2]!NOTA[HARGA/ CTN_H],B_MSK[[#This Row],[//]]-2)))</f>
        <v>2592000</v>
      </c>
      <c r="O109" s="3">
        <f ca="1">IF(B_MSK[[#This Row],[//]]="","",IF(INDEX([2]!NOTA[DISC 1],B_MSK[[#This Row],[//]]-2)=0,"",INDEX([2]!NOTA[DISC 1],B_MSK[[#This Row],[//]]-2)))</f>
        <v>0.17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2151360</v>
      </c>
      <c r="R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3927000.0000000005</v>
      </c>
      <c r="S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15246000</v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KENKO CORRECTION TAPE CT-634 (8M X 5MM)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109" s="6" t="str">
        <f ca="1">IF(B_MSK[[#This Row],[N.B.nota]]="","",IF(MATCH(B_MSK[[#This Row],[concat]],[3]!db[NB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Row],[concat]],[3]!db[NB NOTA_C],0)+1)</f>
        <v>1079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54000</v>
      </c>
      <c r="AB109" s="8" t="str">
        <f ca="1">IF(OR(B_MSK[[#This Row],[HARGA_1]]=0,B_MSK[[#This Row],[HARGA_1]]=""),"","/ "&amp;B_MSK[[#This Row],[A_2]])</f>
        <v>/ LSN</v>
      </c>
      <c r="AC1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9" s="6" t="str">
        <f ca="1">IF(ISNUMBER(B_MSK[[#This Row],[ JUMLAH ]]),SUBSTITUTE(SUBSTITUTE(SUBSTITUTE(B_MSK[[#This Row],[QTY/ CTN]]," ","_",2),"(",""),")","")&amp;"_","")</f>
        <v>48 LSN_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48 LSN</v>
      </c>
      <c r="AI109" s="6" t="str">
        <f ca="1">IF(B_MSK[[#This Row],[A_B]]="","",LEFT(B_MSK[[#This Row],[A_]],SEARCH(" ",B_MSK[[#This Row],[A_]])-1))</f>
        <v>48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44902</v>
      </c>
      <c r="AO109" s="6" t="str">
        <f ca="1">IF(B_MSK[[#This Row],[DB_ROW]]="","",INDEX([3]!db[JENIS],B_MSK[[#This Row],[DB_ROW]]-1))</f>
        <v>tipex</v>
      </c>
      <c r="AP109" s="6">
        <f ca="1">IF(B_MSK[[#This Row],[A_1]]="","",B_MSK[[#This Row],[A_1]])*1</f>
        <v>48</v>
      </c>
    </row>
    <row r="110" spans="1:42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/>
      </c>
      <c r="D110" s="6" t="str">
        <f>IF(B_MSK[[#This Row],[N_ID]]="","",COUNTIF([2]!NOTA[ID_H],B_MSK[[#This Row],[ID NOTA]]))</f>
        <v/>
      </c>
      <c r="E1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/>
      </c>
      <c r="H110" s="8" t="str">
        <f ca="1">IF(B_MSK[[#This Row],[//]]="","",INDEX([2]!NOTA[SUPPLIER_H],B_MSK[[#This Row],[//]]-2))</f>
        <v/>
      </c>
      <c r="I110" s="28" t="str">
        <f ca="1">IF(B_MSK[[#This Row],[//]]="","",IF(B_MSK[[#This Row],[C]]="",B_MSK[[#This Row],[JMLH BRG]]&amp;" "&amp;B_MSK[[#This Row],[SAT]],INDEX([3]!db[QTY/ CTN],B_MSK[[#This Row],[DB_ROW]]-1)))</f>
        <v/>
      </c>
      <c r="J110" s="6" t="str">
        <f ca="1">IF(B_MSK[[#This Row],[//]]="","",IF(INDEX([2]!NOTA[C],B_MSK[[#This Row],[//]]-2)="","",INDEX([2]!NOTA[C],B_MSK[[#This Row],[//]]-2)))</f>
        <v/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 t="str">
        <f ca="1">IF(B_MSK[[#This Row],[//]]="","",INDEX([2]!NOTA[HARGA SATUAN],B_MSK[[#This Row],[//]]-2))</f>
        <v/>
      </c>
      <c r="N110" s="14" t="str">
        <f ca="1">IF(B_MSK[[#This Row],[//]]="","",IF(INDEX([2]!NOTA[HARGA/ CTN_H],B_MSK[[#This Row],[//]]-2)&lt;1,"",INDEX([2]!NOTA[HARGA/ CTN_H],B_MSK[[#This Row],[//]]-2)))</f>
        <v/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 t="str">
        <f ca="1">IF(B_MSK[[#This Row],[//]]="","",INDEX([2]!NOTA[TOTAL],B_MSK[[#This Row],[//]]-2))</f>
        <v/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/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0" s="6" t="str">
        <f ca="1">IF(B_MSK[[#This Row],[N.B.nota]]="","",IF(MATCH(B_MSK[[#This Row],[concat]],[3]!db[NB NOTA_C],0)&gt;0,"ada",0))</f>
        <v/>
      </c>
      <c r="X110" s="6" t="str">
        <f ca="1">IF(B_MSK[[#This Row],[N.B.nota]]="","",ADDRESS(ROW(B_MSK[QB]),COLUMN(B_MSK[QB]))&amp;":"&amp;ADDRESS(ROW(),COLUMN(B_MSK[QB])))</f>
        <v/>
      </c>
      <c r="Y110" s="6" t="str">
        <f ca="1">IF(B_MSK[[#This Row],[concat]]="","",MATCH(B_MSK[[#This Row],[concat]],[3]!db[NB NOTA_C],0)+1)</f>
        <v/>
      </c>
      <c r="Z110" s="6" t="str">
        <f ca="1">IF(B_MSK[[#This Row],[//]]="","",HYPERLINK("[..\\DB.xlsx]DB!e"&amp;B_MSK[[#This Row],[DB_ROW]],"&gt;"))</f>
        <v/>
      </c>
      <c r="AA110" s="12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Row],[A_]])-1))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44902</v>
      </c>
      <c r="AO110" s="6" t="str">
        <f ca="1">IF(B_MSK[[#This Row],[DB_ROW]]="","",INDEX([3]!db[JENIS],B_MSK[[#This Row],[DB_ROW]]-1))</f>
        <v/>
      </c>
      <c r="AP110" s="6" t="e">
        <f ca="1">IF(B_MSK[[#This Row],[A_1]]="","",B_MSK[[#This Row],[A_1]])*1</f>
        <v>#VALUE!</v>
      </c>
    </row>
    <row r="111" spans="1:42" x14ac:dyDescent="0.25">
      <c r="A111" s="7" t="s">
        <v>149</v>
      </c>
      <c r="B111" s="6">
        <f ca="1">IF(B_MSK[[#This Row],[N_ID]]="","",INDEX([2]!NOTA[ID],MATCH(B_MSK[[#This Row],[N_ID]],[2]!NOTA[ID_P],0)))</f>
        <v>25</v>
      </c>
      <c r="C111" s="6" t="str">
        <f ca="1">IF(B_MSK[[#This Row],[//]]="","",HYPERLINK("[NOTA_.xlsx]NOTA!C"&amp;B_MSK[[#This Row],[//]],"&gt;"))</f>
        <v>&gt;</v>
      </c>
      <c r="D111" s="6">
        <f ca="1">IF(B_MSK[[#This Row],[N_ID]]="","",COUNTIF([2]!NOTA[ID_H],B_MSK[[#This Row],[ID NOTA]]))</f>
        <v>4</v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 ca="1"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Tipe-ex Kertas Kenko CT-809</v>
      </c>
      <c r="H111" s="8" t="str">
        <f ca="1">IF(B_MSK[[#This Row],[//]]="","",INDEX([2]!NOTA[SUPPLIER_H],B_MSK[[#This Row],[//]]-2))</f>
        <v>KENKO SINAR INDONESIA</v>
      </c>
      <c r="I111" s="28" t="str">
        <f ca="1">IF(B_MSK[[#This Row],[//]]="","",IF(B_MSK[[#This Row],[C]]="",B_MSK[[#This Row],[JMLH BRG]]&amp;" "&amp;B_MSK[[#This Row],[SAT]],INDEX([3]!db[QTY/ CTN],B_MSK[[#This Row],[DB_ROW]]-1)))</f>
        <v>48 LSN</v>
      </c>
      <c r="J111" s="6">
        <f ca="1">IF(B_MSK[[#This Row],[//]]="","",IF(INDEX([2]!NOTA[C],B_MSK[[#This Row],[//]]-2)="","",INDEX([2]!NOTA[C],B_MSK[[#This Row],[//]]-2)))</f>
        <v>1</v>
      </c>
      <c r="K111" s="6" t="str">
        <f ca="1">IF(B_MSK[[#This Row],[//]]="","",IF(INDEX([2]!NOTA[QTY],B_MSK[[#This Row],[//]]-2)=0,"",INDEX([2]!NOTA[QTY],B_MSK[[#This Row],[//]]-2)))</f>
        <v/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1" s="14">
        <f ca="1">IF(B_MSK[[#This Row],[//]]="","",INDEX([2]!NOTA[HARGA SATUAN],B_MSK[[#This Row],[//]]-2))</f>
        <v>0</v>
      </c>
      <c r="N111" s="14">
        <f ca="1">IF(B_MSK[[#This Row],[//]]="","",IF(INDEX([2]!NOTA[HARGA/ CTN_H],B_MSK[[#This Row],[//]]-2)&lt;1,"",INDEX([2]!NOTA[HARGA/ CTN_H],B_MSK[[#This Row],[//]]-2)))</f>
        <v>2592000</v>
      </c>
      <c r="O111" s="3">
        <f ca="1">IF(B_MSK[[#This Row],[//]]="","",IF(INDEX([2]!NOTA[DISC 1],B_MSK[[#This Row],[//]]-2)=0,"",INDEX([2]!NOTA[DISC 1],B_MSK[[#This Row],[//]]-2)))</f>
        <v>0.17</v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2151360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KENKO CORRECTION TAPE CT-809 (8M X 5MM)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1082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54000</v>
      </c>
      <c r="AB111" s="8" t="str">
        <f ca="1">IF(OR(B_MSK[[#This Row],[HARGA_1]]=0,B_MSK[[#This Row],[HARGA_1]]=""),"","/ "&amp;B_MSK[[#This Row],[A_2]])</f>
        <v>/ LSN</v>
      </c>
      <c r="AC1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1" s="6" t="str">
        <f ca="1">IF(ISNUMBER(B_MSK[[#This Row],[ JUMLAH ]]),SUBSTITUTE(SUBSTITUTE(SUBSTITUTE(B_MSK[[#This Row],[QTY/ CTN]]," ","_",2),"(",""),")","")&amp;"_","")</f>
        <v>48 LSN_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7</v>
      </c>
      <c r="AH111" s="6" t="str">
        <f ca="1">IF(B_MSK[[#This Row],[A_B]]="","",LEFT(B_MSK[[#This Row],[QTY/ CTN]],B_MSK[[#This Row],[A_B_1]]))</f>
        <v>48 LSN</v>
      </c>
      <c r="AI111" s="6" t="str">
        <f ca="1">IF(B_MSK[[#This Row],[A_B]]="","",LEFT(B_MSK[[#This Row],[A_]],SEARCH(" ",B_MSK[[#This Row],[A_]])-1))</f>
        <v>48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44902</v>
      </c>
      <c r="AO111" s="6" t="str">
        <f ca="1">IF(B_MSK[[#This Row],[DB_ROW]]="","",INDEX([3]!db[JENIS],B_MSK[[#This Row],[DB_ROW]]-1))</f>
        <v>tipex</v>
      </c>
      <c r="AP111" s="6">
        <f ca="1">IF(B_MSK[[#This Row],[A_1]]="","",B_MSK[[#This Row],[A_1]])*1</f>
        <v>48</v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>PW Kenko 36W CP-36 F Classic Panjang</v>
      </c>
      <c r="H112" s="8" t="str">
        <f ca="1">IF(B_MSK[[#This Row],[//]]="","",INDEX([2]!NOTA[SUPPLIER_H],B_MSK[[#This Row],[//]]-2))</f>
        <v>KENKO SINAR INDONESIA</v>
      </c>
      <c r="I112" s="28" t="str">
        <f ca="1">IF(B_MSK[[#This Row],[//]]="","",IF(B_MSK[[#This Row],[C]]="",B_MSK[[#This Row],[JMLH BRG]]&amp;" "&amp;B_MSK[[#This Row],[SAT]],INDEX([3]!db[QTY/ CTN],B_MSK[[#This Row],[DB_ROW]]-1)))</f>
        <v>20 BOX (4 SET)</v>
      </c>
      <c r="J112" s="6">
        <f ca="1">IF(B_MSK[[#This Row],[//]]="","",IF(INDEX([2]!NOTA[C],B_MSK[[#This Row],[//]]-2)="","",INDEX([2]!NOTA[C],B_MSK[[#This Row],[//]]-2)))</f>
        <v>2</v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>
        <f ca="1">IF(B_MSK[[#This Row],[//]]="","",INDEX([2]!NOTA[HARGA SATUAN],B_MSK[[#This Row],[//]]-2))</f>
        <v>0</v>
      </c>
      <c r="N112" s="14">
        <f ca="1">IF(B_MSK[[#This Row],[//]]="","",IF(INDEX([2]!NOTA[HARGA/ CTN_H],B_MSK[[#This Row],[//]]-2)&lt;1,"",INDEX([2]!NOTA[HARGA/ CTN_H],B_MSK[[#This Row],[//]]-2)))</f>
        <v>2640000</v>
      </c>
      <c r="O112" s="3">
        <f ca="1">IF(B_MSK[[#This Row],[//]]="","",IF(INDEX([2]!NOTA[DISC 1],B_MSK[[#This Row],[//]]-2)=0,"",INDEX([2]!NOTA[DISC 1],B_MSK[[#This Row],[//]]-2)))</f>
        <v>0.17</v>
      </c>
      <c r="P112" s="3" t="str">
        <f ca="1">IF(B_MSK[[#This Row],[//]]="","",IF(INDEX([2]!NOTA[DISC 2],B_MSK[[#This Row],[//]]-2)=0,"",INDEX([2]!NOTA[DISC 2],B_MSK[[#This Row],[//]]-2)))</f>
        <v/>
      </c>
      <c r="Q112" s="13">
        <f ca="1">IF(B_MSK[[#This Row],[//]]="","",INDEX([2]!NOTA[TOTAL],B_MSK[[#This Row],[//]]-2))</f>
        <v>4382400</v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KENKO 36 COLOR PENCIL CP-36 F CLASSIC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kenko36colorpencilcp36fclassic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1012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132000</v>
      </c>
      <c r="AB112" s="8" t="str">
        <f ca="1">IF(OR(B_MSK[[#This Row],[HARGA_1]]=0,B_MSK[[#This Row],[HARGA_1]]=""),"","/ "&amp;B_MSK[[#This Row],[A_2]])</f>
        <v xml:space="preserve">/ BOX </v>
      </c>
      <c r="AC1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33000</v>
      </c>
      <c r="AD11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12" s="6" t="str">
        <f ca="1">IF(ISNUMBER(B_MSK[[#This Row],[ JUMLAH ]]),SUBSTITUTE(SUBSTITUTE(SUBSTITUTE(B_MSK[[#This Row],[QTY/ CTN]]," ","_",2),"(",""),")","")&amp;"_","")</f>
        <v>20 BOX_4 SET_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13</v>
      </c>
      <c r="AH112" s="6" t="str">
        <f ca="1">IF(B_MSK[[#This Row],[A_B]]="","",LEFT(B_MSK[[#This Row],[QTY/ CTN]],B_MSK[[#This Row],[A_B_1]]))</f>
        <v xml:space="preserve">20 BOX </v>
      </c>
      <c r="AI112" s="6" t="str">
        <f ca="1">IF(B_MSK[[#This Row],[A_B]]="","",LEFT(B_MSK[[#This Row],[A_]],SEARCH(" ",B_MSK[[#This Row],[A_]])-1))</f>
        <v>20</v>
      </c>
      <c r="AJ112" s="6" t="str">
        <f ca="1">IF(B_MSK[[#This Row],[A_B]]="","",RIGHT(B_MSK[[#This Row],[A_]],LEN(B_MSK[[#This Row],[A_]])-SEARCH(" ",B_MSK[[#This Row],[A_]])))</f>
        <v xml:space="preserve">BOX 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>4 SET</v>
      </c>
      <c r="AL112" s="6" t="str">
        <f ca="1">IF(B_MSK[[#This Row],[B_]]="","",LEFT(B_MSK[[#This Row],[B_]],SEARCH(" ",B_MSK[[#This Row],[B_]])))</f>
        <v xml:space="preserve">4 </v>
      </c>
      <c r="AM112" s="6" t="str">
        <f ca="1">IF(B_MSK[[#This Row],[B_]]="","",RIGHT(B_MSK[[#This Row],[B_]],LEN(B_MSK[[#This Row],[B_]])-SEARCH(" ",B_MSK[[#This Row],[B_]])))</f>
        <v>SET</v>
      </c>
      <c r="AN112" s="2">
        <f ca="1">IF(ISNUMBER(B_MSK[[#This Row],[TANGGAL DATANG]]),B_MSK[[#This Row],[TANGGAL DATANG]],AN111)</f>
        <v>44902</v>
      </c>
      <c r="AO112" s="6" t="str">
        <f ca="1">IF(B_MSK[[#This Row],[DB_ROW]]="","",INDEX([3]!db[JENIS],B_MSK[[#This Row],[DB_ROW]]-1))</f>
        <v>pw</v>
      </c>
      <c r="AP112" s="6">
        <f ca="1">IF(B_MSK[[#This Row],[A_1]]="","",B_MSK[[#This Row],[A_1]])*1</f>
        <v>20</v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Row],[N_ID]]="","",COUNTIF([2]!NOTA[ID_H],B_MSK[[#This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>PW Kenko 12W CP-12 F nonwood classic</v>
      </c>
      <c r="H113" s="8" t="str">
        <f ca="1">IF(B_MSK[[#This Row],[//]]="","",INDEX([2]!NOTA[SUPPLIER_H],B_MSK[[#This Row],[//]]-2))</f>
        <v>KENKO SINAR INDONESIA</v>
      </c>
      <c r="I113" s="28" t="str">
        <f ca="1">IF(B_MSK[[#This Row],[//]]="","",IF(B_MSK[[#This Row],[C]]="",B_MSK[[#This Row],[JMLH BRG]]&amp;" "&amp;B_MSK[[#This Row],[SAT]],INDEX([3]!db[QTY/ CTN],B_MSK[[#This Row],[DB_ROW]]-1)))</f>
        <v>24 LSN</v>
      </c>
      <c r="J113" s="6">
        <f ca="1">IF(B_MSK[[#This Row],[//]]="","",IF(INDEX([2]!NOTA[C],B_MSK[[#This Row],[//]]-2)="","",INDEX([2]!NOTA[C],B_MSK[[#This Row],[//]]-2)))</f>
        <v>2</v>
      </c>
      <c r="K113" s="6" t="str">
        <f ca="1">IF(B_MSK[[#This Row],[//]]="","",IF(INDEX([2]!NOTA[QTY],B_MSK[[#This Row],[//]]-2)=0,"",INDEX([2]!NOTA[QTY],B_MSK[[#This Row],[//]]-2)))</f>
        <v/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3" s="14">
        <f ca="1">IF(B_MSK[[#This Row],[//]]="","",INDEX([2]!NOTA[HARGA SATUAN],B_MSK[[#This Row],[//]]-2))</f>
        <v>0</v>
      </c>
      <c r="N113" s="14">
        <f ca="1">IF(B_MSK[[#This Row],[//]]="","",IF(INDEX([2]!NOTA[HARGA/ CTN_H],B_MSK[[#This Row],[//]]-2)&lt;1,"",INDEX([2]!NOTA[HARGA/ CTN_H],B_MSK[[#This Row],[//]]-2)))</f>
        <v>2448000</v>
      </c>
      <c r="O113" s="3">
        <f ca="1">IF(B_MSK[[#This Row],[//]]="","",IF(INDEX([2]!NOTA[DISC 1],B_MSK[[#This Row],[//]]-2)=0,"",INDEX([2]!NOTA[DISC 1],B_MSK[[#This Row],[//]]-2)))</f>
        <v>0.17</v>
      </c>
      <c r="P113" s="3" t="str">
        <f ca="1">IF(B_MSK[[#This Row],[//]]="","",IF(INDEX([2]!NOTA[DISC 2],B_MSK[[#This Row],[//]]-2)=0,"",INDEX([2]!NOTA[DISC 2],B_MSK[[#This Row],[//]]-2)))</f>
        <v/>
      </c>
      <c r="Q113" s="13">
        <f ca="1">IF(B_MSK[[#This Row],[//]]="","",INDEX([2]!NOTA[TOTAL],B_MSK[[#This Row],[//]]-2))</f>
        <v>4063680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KENKO 12 COLOR PENCIL CP-12 F NON WOOD-CLASSIC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kenko12colorpencilcp12fnonwoodclassic</v>
      </c>
      <c r="W113" s="6" t="str">
        <f ca="1">IF(B_MSK[[#This Row],[N.B.nota]]="","",IF(MATCH(B_MSK[[#This Row],[concat]],[3]!db[NB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Row],[concat]],[3]!db[NB NOTA_C],0)+1)</f>
        <v>1004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102000</v>
      </c>
      <c r="AB113" s="8" t="str">
        <f ca="1">IF(OR(B_MSK[[#This Row],[HARGA_1]]=0,B_MSK[[#This Row],[HARGA_1]]=""),"","/ "&amp;B_MSK[[#This Row],[A_2]])</f>
        <v>/ LSN</v>
      </c>
      <c r="AC1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8500</v>
      </c>
      <c r="AD1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3" s="6" t="str">
        <f ca="1">IF(ISNUMBER(B_MSK[[#This Row],[ JUMLAH ]]),SUBSTITUTE(SUBSTITUTE(SUBSTITUTE(B_MSK[[#This Row],[QTY/ CTN]]," ","_",2),"(",""),")","")&amp;"_","")</f>
        <v>24 LSN_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7</v>
      </c>
      <c r="AH113" s="6" t="str">
        <f ca="1">IF(B_MSK[[#This Row],[A_B]]="","",LEFT(B_MSK[[#This Row],[QTY/ CTN]],B_MSK[[#This Row],[A_B_1]]))</f>
        <v>24 LSN</v>
      </c>
      <c r="AI113" s="6" t="str">
        <f ca="1">IF(B_MSK[[#This Row],[A_B]]="","",LEFT(B_MSK[[#This Row],[A_]],SEARCH(" ",B_MSK[[#This Row],[A_]])-1))</f>
        <v>24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44902</v>
      </c>
      <c r="AO113" s="6" t="str">
        <f ca="1">IF(B_MSK[[#This Row],[DB_ROW]]="","",INDEX([3]!db[JENIS],B_MSK[[#This Row],[DB_ROW]]-1))</f>
        <v>pw</v>
      </c>
      <c r="AP113" s="6">
        <f ca="1">IF(B_MSK[[#This Row],[A_1]]="","",B_MSK[[#This Row],[A_1]])*1</f>
        <v>24</v>
      </c>
    </row>
    <row r="114" spans="1:42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PW Kenko 12W CP-12 F NWE nonwood</v>
      </c>
      <c r="H114" s="8" t="str">
        <f ca="1">IF(B_MSK[[#This Row],[//]]="","",INDEX([2]!NOTA[SUPPLIER_H],B_MSK[[#This Row],[//]]-2))</f>
        <v>KENKO SINAR INDONESIA</v>
      </c>
      <c r="I114" s="28" t="str">
        <f ca="1">IF(B_MSK[[#This Row],[//]]="","",IF(B_MSK[[#This Row],[C]]="",B_MSK[[#This Row],[JMLH BRG]]&amp;" "&amp;B_MSK[[#This Row],[SAT]],INDEX([3]!db[QTY/ CTN],B_MSK[[#This Row],[DB_ROW]]-1)))</f>
        <v>16 LSN</v>
      </c>
      <c r="J114" s="6">
        <f ca="1">IF(B_MSK[[#This Row],[//]]="","",IF(INDEX([2]!NOTA[C],B_MSK[[#This Row],[//]]-2)="","",INDEX([2]!NOTA[C],B_MSK[[#This Row],[//]]-2)))</f>
        <v>1</v>
      </c>
      <c r="K114" s="6" t="str">
        <f ca="1">IF(B_MSK[[#This Row],[//]]="","",IF(INDEX([2]!NOTA[QTY],B_MSK[[#This Row],[//]]-2)=0,"",INDEX([2]!NOTA[QTY],B_MSK[[#This Row],[//]]-2)))</f>
        <v/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4" s="14">
        <f ca="1">IF(B_MSK[[#This Row],[//]]="","",INDEX([2]!NOTA[HARGA SATUAN],B_MSK[[#This Row],[//]]-2))</f>
        <v>0</v>
      </c>
      <c r="N114" s="14">
        <f ca="1">IF(B_MSK[[#This Row],[//]]="","",IF(INDEX([2]!NOTA[HARGA/ CTN_H],B_MSK[[#This Row],[//]]-2)&lt;1,"",INDEX([2]!NOTA[HARGA/ CTN_H],B_MSK[[#This Row],[//]]-2)))</f>
        <v>2016000</v>
      </c>
      <c r="O114" s="3">
        <f ca="1">IF(B_MSK[[#This Row],[//]]="","",IF(INDEX([2]!NOTA[DISC 1],B_MSK[[#This Row],[//]]-2)=0,"",INDEX([2]!NOTA[DISC 1],B_MSK[[#This Row],[//]]-2)))</f>
        <v>0.17</v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1673280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2513280.0000000005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9757440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KENKO COLOR PENCIL CP-12 FNWE NON WOOD ERASABLE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kenkocolorpencilcp12fnwenonwooderasable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1053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126000</v>
      </c>
      <c r="AB114" s="8" t="str">
        <f ca="1">IF(OR(B_MSK[[#This Row],[HARGA_1]]=0,B_MSK[[#This Row],[HARGA_1]]=""),"","/ "&amp;B_MSK[[#This Row],[A_2]])</f>
        <v>/ LSN</v>
      </c>
      <c r="AC1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10500</v>
      </c>
      <c r="AD1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4" s="6" t="str">
        <f ca="1">IF(ISNUMBER(B_MSK[[#This Row],[ JUMLAH ]]),SUBSTITUTE(SUBSTITUTE(SUBSTITUTE(B_MSK[[#This Row],[QTY/ CTN]]," ","_",2),"(",""),")","")&amp;"_","")</f>
        <v>16 LSN_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16 LSN</v>
      </c>
      <c r="AI114" s="6" t="str">
        <f ca="1">IF(B_MSK[[#This Row],[A_B]]="","",LEFT(B_MSK[[#This Row],[A_]],SEARCH(" ",B_MSK[[#This Row],[A_]])-1))</f>
        <v>16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44902</v>
      </c>
      <c r="AO114" s="6" t="str">
        <f ca="1">IF(B_MSK[[#This Row],[DB_ROW]]="","",INDEX([3]!db[JENIS],B_MSK[[#This Row],[DB_ROW]]-1))</f>
        <v>pw</v>
      </c>
      <c r="AP114" s="6">
        <f ca="1">IF(B_MSK[[#This Row],[A_1]]="","",B_MSK[[#This Row],[A_1]])*1</f>
        <v>16</v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Row],[SAT]],INDEX([3]!db[QTY/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Row],[concat]],[3]!db[NB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Row],[concat]],[3]!db[NB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Row],[A_]])-1))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44902</v>
      </c>
      <c r="AO115" s="6" t="str">
        <f ca="1">IF(B_MSK[[#This Row],[DB_ROW]]="","",INDEX([3]!db[JENIS],B_MSK[[#This Row],[DB_ROW]]-1))</f>
        <v/>
      </c>
      <c r="AP115" s="6" t="e">
        <f ca="1">IF(B_MSK[[#This Row],[A_1]]="","",B_MSK[[#This Row],[A_1]])*1</f>
        <v>#VALUE!</v>
      </c>
    </row>
    <row r="116" spans="1:42" x14ac:dyDescent="0.25">
      <c r="A116" s="7" t="s">
        <v>150</v>
      </c>
      <c r="B116" s="6">
        <f ca="1">IF(B_MSK[[#This Row],[N_ID]]="","",INDEX([2]!NOTA[ID],MATCH(B_MSK[[#This Row],[N_ID]],[2]!NOTA[ID_P],0)))</f>
        <v>26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1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Label harga Kenko 6001-2R 1brs</v>
      </c>
      <c r="H116" s="8" t="str">
        <f ca="1">IF(B_MSK[[#This Row],[//]]="","",INDEX([2]!NOTA[SUPPLIER_H],B_MSK[[#This Row],[//]]-2))</f>
        <v>KENKO SINAR INDONESIA</v>
      </c>
      <c r="I116" s="28" t="str">
        <f ca="1">IF(B_MSK[[#This Row],[//]]="","",IF(B_MSK[[#This Row],[C]]="",B_MSK[[#This Row],[JMLH BRG]]&amp;" "&amp;B_MSK[[#This Row],[SAT]],INDEX([3]!db[QTY/ CTN],B_MSK[[#This Row],[DB_ROW]]-1)))</f>
        <v>50 TUB</v>
      </c>
      <c r="J116" s="6">
        <f ca="1">IF(B_MSK[[#This Row],[//]]="","",IF(INDEX([2]!NOTA[C],B_MSK[[#This Row],[//]]-2)="","",INDEX([2]!NOTA[C],B_MSK[[#This Row],[//]]-2)))</f>
        <v>5</v>
      </c>
      <c r="K116" s="6" t="str">
        <f ca="1">IF(B_MSK[[#This Row],[//]]="","",IF(INDEX([2]!NOTA[QTY],B_MSK[[#This Row],[//]]-2)=0,"",INDEX([2]!NOTA[QTY],B_MSK[[#This Row],[//]]-2)))</f>
        <v/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6" s="14">
        <f ca="1">IF(B_MSK[[#This Row],[//]]="","",INDEX([2]!NOTA[HARGA SATUAN],B_MSK[[#This Row],[//]]-2))</f>
        <v>0</v>
      </c>
      <c r="N116" s="14">
        <f ca="1">IF(B_MSK[[#This Row],[//]]="","",IF(INDEX([2]!NOTA[HARGA/ CTN_H],B_MSK[[#This Row],[//]]-2)&lt;1,"",INDEX([2]!NOTA[HARGA/ CTN_H],B_MSK[[#This Row],[//]]-2)))</f>
        <v>1050000</v>
      </c>
      <c r="O116" s="3">
        <f ca="1">IF(B_MSK[[#This Row],[//]]="","",IF(INDEX([2]!NOTA[DISC 1],B_MSK[[#This Row],[//]]-2)=0,"",INDEX([2]!NOTA[DISC 1],B_MSK[[#This Row],[//]]-2)))</f>
        <v>0.17</v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4357500</v>
      </c>
      <c r="R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892500.00000000012</v>
      </c>
      <c r="S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3465000</v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KENKO PRICE LABEL 6001-2R (1 LINE) @10 ROL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1212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21000</v>
      </c>
      <c r="AB116" s="8" t="str">
        <f ca="1">IF(OR(B_MSK[[#This Row],[HARGA_1]]=0,B_MSK[[#This Row],[HARGA_1]]=""),"","/ "&amp;B_MSK[[#This Row],[A_2]])</f>
        <v>/ TUB</v>
      </c>
      <c r="AC1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6" s="6" t="str">
        <f ca="1">IF(ISNUMBER(B_MSK[[#This Row],[ JUMLAH ]]),SUBSTITUTE(SUBSTITUTE(SUBSTITUTE(B_MSK[[#This Row],[QTY/ CTN]]," ","_",2),"(",""),")","")&amp;"_","")</f>
        <v>50 TUB_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50 TUB</v>
      </c>
      <c r="AI116" s="6" t="str">
        <f ca="1">IF(B_MSK[[#This Row],[A_B]]="","",LEFT(B_MSK[[#This Row],[A_]],SEARCH(" ",B_MSK[[#This Row],[A_]])-1))</f>
        <v>50</v>
      </c>
      <c r="AJ116" s="6" t="str">
        <f ca="1">IF(B_MSK[[#This Row],[A_B]]="","",RIGHT(B_MSK[[#This Row],[A_]],LEN(B_MSK[[#This Row],[A_]])-SEARCH(" ",B_MSK[[#This Row],[A_]])))</f>
        <v>TUB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44902</v>
      </c>
      <c r="AO116" s="6" t="str">
        <f ca="1">IF(B_MSK[[#This Row],[DB_ROW]]="","",INDEX([3]!db[JENIS],B_MSK[[#This Row],[DB_ROW]]-1))</f>
        <v>label</v>
      </c>
      <c r="AP116" s="6">
        <f ca="1">IF(B_MSK[[#This Row],[A_1]]="","",B_MSK[[#This Row],[A_1]])*1</f>
        <v>50</v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/>
      </c>
      <c r="D117" s="6" t="str">
        <f>IF(B_MSK[[#This Row],[N_ID]]="","",COUNTIF([2]!NOTA[ID_H],B_MSK[[#This Row],[ID NOTA]]))</f>
        <v/>
      </c>
      <c r="E1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/>
      </c>
      <c r="H117" s="8" t="str">
        <f ca="1">IF(B_MSK[[#This Row],[//]]="","",INDEX([2]!NOTA[SUPPLIER_H],B_MSK[[#This Row],[//]]-2))</f>
        <v/>
      </c>
      <c r="I117" s="28" t="str">
        <f ca="1">IF(B_MSK[[#This Row],[//]]="","",IF(B_MSK[[#This Row],[C]]="",B_MSK[[#This Row],[JMLH BRG]]&amp;" "&amp;B_MSK[[#This Row],[SAT]],INDEX([3]!db[QTY/ CTN],B_MSK[[#This Row],[DB_ROW]]-1)))</f>
        <v/>
      </c>
      <c r="J117" s="6" t="str">
        <f ca="1">IF(B_MSK[[#This Row],[//]]="","",IF(INDEX([2]!NOTA[C],B_MSK[[#This Row],[//]]-2)="","",INDEX([2]!NOTA[C],B_MSK[[#This Row],[//]]-2)))</f>
        <v/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 t="str">
        <f ca="1">IF(B_MSK[[#This Row],[//]]="","",INDEX([2]!NOTA[HARGA SATUAN],B_MSK[[#This Row],[//]]-2))</f>
        <v/>
      </c>
      <c r="N117" s="14" t="str">
        <f ca="1">IF(B_MSK[[#This Row],[//]]="","",IF(INDEX([2]!NOTA[HARGA/ CTN_H],B_MSK[[#This Row],[//]]-2)&lt;1,"",INDEX([2]!NOTA[HARGA/ CTN_H],B_MSK[[#This Row],[//]]-2)))</f>
        <v/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 t="str">
        <f ca="1">IF(B_MSK[[#This Row],[//]]="","",INDEX([2]!NOTA[TOTAL],B_MSK[[#This Row],[//]]-2))</f>
        <v/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/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7" s="6" t="str">
        <f ca="1">IF(B_MSK[[#This Row],[N.B.nota]]="","",IF(MATCH(B_MSK[[#This Row],[concat]],[3]!db[NB NOTA_C],0)&gt;0,"ada",0))</f>
        <v/>
      </c>
      <c r="X117" s="6" t="str">
        <f ca="1">IF(B_MSK[[#This Row],[N.B.nota]]="","",ADDRESS(ROW(B_MSK[QB]),COLUMN(B_MSK[QB]))&amp;":"&amp;ADDRESS(ROW(),COLUMN(B_MSK[QB])))</f>
        <v/>
      </c>
      <c r="Y117" s="6" t="str">
        <f ca="1">IF(B_MSK[[#This Row],[concat]]="","",MATCH(B_MSK[[#This Row],[concat]],[3]!db[NB NOTA_C],0)+1)</f>
        <v/>
      </c>
      <c r="Z117" s="6" t="str">
        <f ca="1">IF(B_MSK[[#This Row],[//]]="","",HYPERLINK("[..\\DB.xlsx]DB!e"&amp;B_MSK[[#This Row],[DB_ROW]],"&gt;"))</f>
        <v/>
      </c>
      <c r="AA117" s="12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Row],[A_]])-1))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44902</v>
      </c>
      <c r="AO117" s="6" t="str">
        <f ca="1">IF(B_MSK[[#This Row],[DB_ROW]]="","",INDEX([3]!db[JENIS],B_MSK[[#This Row],[DB_ROW]]-1))</f>
        <v/>
      </c>
      <c r="AP117" s="6" t="e">
        <f ca="1">IF(B_MSK[[#This Row],[A_1]]="","",B_MSK[[#This Row],[A_1]])*1</f>
        <v>#VALUE!</v>
      </c>
    </row>
    <row r="118" spans="1:42" x14ac:dyDescent="0.25">
      <c r="A118" s="7" t="s">
        <v>151</v>
      </c>
      <c r="B118" s="6">
        <f ca="1">IF(B_MSK[[#This Row],[N_ID]]="","",INDEX([2]!NOTA[ID],MATCH(B_MSK[[#This Row],[N_ID]],[2]!NOTA[ID_P],0)))</f>
        <v>27</v>
      </c>
      <c r="C118" s="6" t="str">
        <f ca="1">IF(B_MSK[[#This Row],[//]]="","",HYPERLINK("[NOTA_.xlsx]NOTA!C"&amp;B_MSK[[#This Row],[//]],"&gt;"))</f>
        <v>&gt;</v>
      </c>
      <c r="D118" s="6">
        <f ca="1">IF(B_MSK[[#This Row],[N_ID]]="","",COUNTIF([2]!NOTA[ID_H],B_MSK[[#This Row],[ID NOTA]]))</f>
        <v>5</v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 ca="1"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O pastel JK 12W OP-12 S</v>
      </c>
      <c r="H118" s="8" t="str">
        <f ca="1">IF(B_MSK[[#This Row],[//]]="","",INDEX([2]!NOTA[SUPPLIER_H],B_MSK[[#This Row],[//]]-2))</f>
        <v>ATALI MAKMUR</v>
      </c>
      <c r="I118" s="28" t="str">
        <f ca="1">IF(B_MSK[[#This Row],[//]]="","",IF(B_MSK[[#This Row],[C]]="",B_MSK[[#This Row],[JMLH BRG]]&amp;" "&amp;B_MSK[[#This Row],[SAT]],INDEX([3]!db[QTY/ CTN],B_MSK[[#This Row],[DB_ROW]]-1)))</f>
        <v>12 LSN</v>
      </c>
      <c r="J118" s="6">
        <f ca="1">IF(B_MSK[[#This Row],[//]]="","",IF(INDEX([2]!NOTA[C],B_MSK[[#This Row],[//]]-2)="","",INDEX([2]!NOTA[C],B_MSK[[#This Row],[//]]-2)))</f>
        <v>3</v>
      </c>
      <c r="K118" s="6">
        <f ca="1">IF(B_MSK[[#This Row],[//]]="","",IF(INDEX([2]!NOTA[QTY],B_MSK[[#This Row],[//]]-2)=0,"",INDEX([2]!NOTA[QTY],B_MSK[[#This Row],[//]]-2)))</f>
        <v>432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8" s="14">
        <f ca="1">IF(B_MSK[[#This Row],[//]]="","",INDEX([2]!NOTA[HARGA SATUAN],B_MSK[[#This Row],[//]]-2))</f>
        <v>11900</v>
      </c>
      <c r="N118" s="14">
        <f ca="1">IF(B_MSK[[#This Row],[//]]="","",IF(INDEX([2]!NOTA[HARGA/ CTN_H],B_MSK[[#This Row],[//]]-2)&lt;1,"",INDEX([2]!NOTA[HARGA/ CTN_H],B_MSK[[#This Row],[//]]-2)))</f>
        <v>1713600</v>
      </c>
      <c r="O118" s="3">
        <f ca="1">IF(B_MSK[[#This Row],[//]]="","",IF(INDEX([2]!NOTA[DISC 1],B_MSK[[#This Row],[//]]-2)=0,"",INDEX([2]!NOTA[DISC 1],B_MSK[[#This Row],[//]]-2)))</f>
        <v>0.125</v>
      </c>
      <c r="P118" s="3">
        <f ca="1">IF(B_MSK[[#This Row],[//]]="","",IF(INDEX([2]!NOTA[DISC 2],B_MSK[[#This Row],[//]]-2)=0,"",INDEX([2]!NOTA[DISC 2],B_MSK[[#This Row],[//]]-2)))</f>
        <v>0.05</v>
      </c>
      <c r="Q118" s="13">
        <f ca="1">IF(B_MSK[[#This Row],[//]]="","",INDEX([2]!NOTA[TOTAL],B_MSK[[#This Row],[//]]-2))</f>
        <v>4273290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OIL PASTEL OP-12 S PP CASE SEA WORLD JK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1509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142800</v>
      </c>
      <c r="AB118" s="8" t="str">
        <f ca="1">IF(OR(B_MSK[[#This Row],[HARGA_1]]=0,B_MSK[[#This Row],[HARGA_1]]=""),"","/ "&amp;B_MSK[[#This Row],[A_2]])</f>
        <v>/ LSN</v>
      </c>
      <c r="AC1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1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8" s="6" t="str">
        <f ca="1">IF(ISNUMBER(B_MSK[[#This Row],[ JUMLAH ]]),SUBSTITUTE(SUBSTITUTE(SUBSTITUTE(B_MSK[[#This Row],[QTY/ CTN]]," ","_",2),"(",""),")","")&amp;"_","")</f>
        <v>12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12 LSN</v>
      </c>
      <c r="AI118" s="6" t="str">
        <f ca="1">IF(B_MSK[[#This Row],[A_B]]="","",LEFT(B_MSK[[#This Row],[A_]],SEARCH(" ",B_MSK[[#This Row],[A_]])-1))</f>
        <v>12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44902</v>
      </c>
      <c r="AO118" s="6" t="str">
        <f ca="1">IF(B_MSK[[#This Row],[DB_ROW]]="","",INDEX([3]!db[JENIS],B_MSK[[#This Row],[DB_ROW]]-1))</f>
        <v>cr/op</v>
      </c>
      <c r="AP118" s="6">
        <f ca="1">IF(B_MSK[[#This Row],[A_1]]="","",B_MSK[[#This Row],[A_1]])*1</f>
        <v>12</v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>O pastel JK 18W OP-18 S</v>
      </c>
      <c r="H119" s="8" t="str">
        <f ca="1">IF(B_MSK[[#This Row],[//]]="","",INDEX([2]!NOTA[SUPPLIER_H],B_MSK[[#This Row],[//]]-2))</f>
        <v>ATALI MAKMUR</v>
      </c>
      <c r="I119" s="28" t="str">
        <f ca="1">IF(B_MSK[[#This Row],[//]]="","",IF(B_MSK[[#This Row],[C]]="",B_MSK[[#This Row],[JMLH BRG]]&amp;" "&amp;B_MSK[[#This Row],[SAT]],INDEX([3]!db[QTY/ CTN],B_MSK[[#This Row],[DB_ROW]]-1)))</f>
        <v>6 LSN</v>
      </c>
      <c r="J119" s="6">
        <f ca="1">IF(B_MSK[[#This Row],[//]]="","",IF(INDEX([2]!NOTA[C],B_MSK[[#This Row],[//]]-2)="","",INDEX([2]!NOTA[C],B_MSK[[#This Row],[//]]-2)))</f>
        <v>3</v>
      </c>
      <c r="K119" s="6">
        <f ca="1">IF(B_MSK[[#This Row],[//]]="","",IF(INDEX([2]!NOTA[QTY],B_MSK[[#This Row],[//]]-2)=0,"",INDEX([2]!NOTA[QTY],B_MSK[[#This Row],[//]]-2)))</f>
        <v>216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9" s="14">
        <f ca="1">IF(B_MSK[[#This Row],[//]]="","",INDEX([2]!NOTA[HARGA SATUAN],B_MSK[[#This Row],[//]]-2))</f>
        <v>23000</v>
      </c>
      <c r="N119" s="14">
        <f ca="1">IF(B_MSK[[#This Row],[//]]="","",IF(INDEX([2]!NOTA[HARGA/ CTN_H],B_MSK[[#This Row],[//]]-2)&lt;1,"",INDEX([2]!NOTA[HARGA/ CTN_H],B_MSK[[#This Row],[//]]-2)))</f>
        <v>1656000</v>
      </c>
      <c r="O119" s="3">
        <f ca="1">IF(B_MSK[[#This Row],[//]]="","",IF(INDEX([2]!NOTA[DISC 1],B_MSK[[#This Row],[//]]-2)=0,"",INDEX([2]!NOTA[DISC 1],B_MSK[[#This Row],[//]]-2)))</f>
        <v>0.125</v>
      </c>
      <c r="P119" s="3">
        <f ca="1">IF(B_MSK[[#This Row],[//]]="","",IF(INDEX([2]!NOTA[DISC 2],B_MSK[[#This Row],[//]]-2)=0,"",INDEX([2]!NOTA[DISC 2],B_MSK[[#This Row],[//]]-2)))</f>
        <v>0.05</v>
      </c>
      <c r="Q119" s="13">
        <f ca="1">IF(B_MSK[[#This Row],[//]]="","",INDEX([2]!NOTA[TOTAL],B_MSK[[#This Row],[//]]-2))</f>
        <v>4129650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OIL PASTEL OP-18 S PP CASE SEA WORLD JK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19" s="6" t="str">
        <f ca="1">IF(B_MSK[[#This Row],[N.B.nota]]="","",IF(MATCH(B_MSK[[#This Row],[concat]],[3]!db[NB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Row],[concat]],[3]!db[NB NOTA_C],0)+1)</f>
        <v>1510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276000</v>
      </c>
      <c r="AB119" s="8" t="str">
        <f ca="1">IF(OR(B_MSK[[#This Row],[HARGA_1]]=0,B_MSK[[#This Row],[HARGA_1]]=""),"","/ "&amp;B_MSK[[#This Row],[A_2]])</f>
        <v>/ LSN</v>
      </c>
      <c r="AC1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1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9" s="6" t="str">
        <f ca="1">IF(ISNUMBER(B_MSK[[#This Row],[ JUMLAH ]]),SUBSTITUTE(SUBSTITUTE(SUBSTITUTE(B_MSK[[#This Row],[QTY/ CTN]]," ","_",2),"(",""),")","")&amp;"_","")</f>
        <v>6 LSN_</v>
      </c>
      <c r="AF119" s="6">
        <f ca="1">IF(B_MSK[[#This Row],[A_B]]="","",SEARCH("_",B_MSK[[#This Row],[A_B]]))</f>
        <v>6</v>
      </c>
      <c r="AG119" s="6">
        <f ca="1">IF(B_MSK[[#This Row],[A_B]]="","",LEN(B_MSK[[#This Row],[A_B]]))</f>
        <v>6</v>
      </c>
      <c r="AH119" s="6" t="str">
        <f ca="1">IF(B_MSK[[#This Row],[A_B]]="","",LEFT(B_MSK[[#This Row],[QTY/ CTN]],B_MSK[[#This Row],[A_B_1]]))</f>
        <v>6 LSN</v>
      </c>
      <c r="AI119" s="6" t="str">
        <f ca="1">IF(B_MSK[[#This Row],[A_B]]="","",LEFT(B_MSK[[#This Row],[A_]],SEARCH(" ",B_MSK[[#This Row],[A_]])-1))</f>
        <v>6</v>
      </c>
      <c r="AJ119" s="6" t="str">
        <f ca="1">IF(B_MSK[[#This Row],[A_B]]="","",RIGHT(B_MSK[[#This Row],[A_]],LEN(B_MSK[[#This Row],[A_]])-SEARCH(" ",B_MSK[[#This Row],[A_]])))</f>
        <v>LSN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44902</v>
      </c>
      <c r="AO119" s="6" t="str">
        <f ca="1">IF(B_MSK[[#This Row],[DB_ROW]]="","",INDEX([3]!db[JENIS],B_MSK[[#This Row],[DB_ROW]]-1))</f>
        <v>cr/op</v>
      </c>
      <c r="AP119" s="6">
        <f ca="1">IF(B_MSK[[#This Row],[A_1]]="","",B_MSK[[#This Row],[A_1]])*1</f>
        <v>6</v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Row],[stt]]="ada",INDEX([3]!db[NB BM],B_MSK[DB_ROW]-1),"")</f>
        <v>O pastel JK 24W OP-24 S</v>
      </c>
      <c r="H120" s="8" t="str">
        <f ca="1">IF(B_MSK[[#This Row],[//]]="","",INDEX([2]!NOTA[SUPPLIER_H],B_MSK[[#This Row],[//]]-2))</f>
        <v>ATALI MAKMUR</v>
      </c>
      <c r="I120" s="28" t="str">
        <f ca="1">IF(B_MSK[[#This Row],[//]]="","",IF(B_MSK[[#This Row],[C]]="",B_MSK[[#This Row],[JMLH BRG]]&amp;" "&amp;B_MSK[[#This Row],[SAT]],INDEX([3]!db[QTY/ CTN],B_MSK[[#This Row],[DB_ROW]]-1)))</f>
        <v>8 BOX (6 SET)</v>
      </c>
      <c r="J120" s="6">
        <f ca="1">IF(B_MSK[[#This Row],[//]]="","",IF(INDEX([2]!NOTA[C],B_MSK[[#This Row],[//]]-2)="","",INDEX([2]!NOTA[C],B_MSK[[#This Row],[//]]-2)))</f>
        <v>27</v>
      </c>
      <c r="K120" s="6">
        <f ca="1">IF(B_MSK[[#This Row],[//]]="","",IF(INDEX([2]!NOTA[QTY],B_MSK[[#This Row],[//]]-2)=0,"",INDEX([2]!NOTA[QTY],B_MSK[[#This Row],[//]]-2)))</f>
        <v>1296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0" s="14">
        <f ca="1">IF(B_MSK[[#This Row],[//]]="","",INDEX([2]!NOTA[HARGA SATUAN],B_MSK[[#This Row],[//]]-2))</f>
        <v>29600</v>
      </c>
      <c r="N120" s="14">
        <f ca="1">IF(B_MSK[[#This Row],[//]]="","",IF(INDEX([2]!NOTA[HARGA/ CTN_H],B_MSK[[#This Row],[//]]-2)&lt;1,"",INDEX([2]!NOTA[HARGA/ CTN_H],B_MSK[[#This Row],[//]]-2)))</f>
        <v>1420800</v>
      </c>
      <c r="O120" s="3">
        <f ca="1">IF(B_MSK[[#This Row],[//]]="","",IF(INDEX([2]!NOTA[DISC 1],B_MSK[[#This Row],[//]]-2)=0,"",INDEX([2]!NOTA[DISC 1],B_MSK[[#This Row],[//]]-2)))</f>
        <v>0.125</v>
      </c>
      <c r="P120" s="3">
        <f ca="1">IF(B_MSK[[#This Row],[//]]="","",IF(INDEX([2]!NOTA[DISC 2],B_MSK[[#This Row],[//]]-2)=0,"",INDEX([2]!NOTA[DISC 2],B_MSK[[#This Row],[//]]-2)))</f>
        <v>0.05</v>
      </c>
      <c r="Q120" s="13">
        <f ca="1">IF(B_MSK[[#This Row],[//]]="","",INDEX([2]!NOTA[TOTAL],B_MSK[[#This Row],[//]]-2))</f>
        <v>31888080</v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OIL PASTEL OP-24 S PP CASE SEA WORLD JK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1511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177600</v>
      </c>
      <c r="AB120" s="8" t="str">
        <f ca="1">IF(OR(B_MSK[[#This Row],[HARGA_1]]=0,B_MSK[[#This Row],[HARGA_1]]=""),"","/ "&amp;B_MSK[[#This Row],[A_2]])</f>
        <v xml:space="preserve">/ BOX </v>
      </c>
      <c r="AC1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120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0" s="6" t="str">
        <f ca="1">IF(ISNUMBER(B_MSK[[#This Row],[ JUMLAH ]]),SUBSTITUTE(SUBSTITUTE(SUBSTITUTE(B_MSK[[#This Row],[QTY/ CTN]]," ","_",2),"(",""),")","")&amp;"_","")</f>
        <v>8 BOX_6 SET_</v>
      </c>
      <c r="AF120" s="6">
        <f ca="1">IF(B_MSK[[#This Row],[A_B]]="","",SEARCH("_",B_MSK[[#This Row],[A_B]]))</f>
        <v>6</v>
      </c>
      <c r="AG120" s="6">
        <f ca="1">IF(B_MSK[[#This Row],[A_B]]="","",LEN(B_MSK[[#This Row],[A_B]]))</f>
        <v>12</v>
      </c>
      <c r="AH120" s="6" t="str">
        <f ca="1">IF(B_MSK[[#This Row],[A_B]]="","",LEFT(B_MSK[[#This Row],[QTY/ CTN]],B_MSK[[#This Row],[A_B_1]]))</f>
        <v xml:space="preserve">8 BOX </v>
      </c>
      <c r="AI120" s="6" t="str">
        <f ca="1">IF(B_MSK[[#This Row],[A_B]]="","",LEFT(B_MSK[[#This Row],[A_]],SEARCH(" ",B_MSK[[#This Row],[A_]])-1))</f>
        <v>8</v>
      </c>
      <c r="AJ120" s="6" t="str">
        <f ca="1">IF(B_MSK[[#This Row],[A_B]]="","",RIGHT(B_MSK[[#This Row],[A_]],LEN(B_MSK[[#This Row],[A_]])-SEARCH(" ",B_MSK[[#This Row],[A_]])))</f>
        <v xml:space="preserve">BOX 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0" s="6" t="str">
        <f ca="1">IF(B_MSK[[#This Row],[B_]]="","",LEFT(B_MSK[[#This Row],[B_]],SEARCH(" ",B_MSK[[#This Row],[B_]])))</f>
        <v xml:space="preserve">6 </v>
      </c>
      <c r="AM120" s="6" t="str">
        <f ca="1">IF(B_MSK[[#This Row],[B_]]="","",RIGHT(B_MSK[[#This Row],[B_]],LEN(B_MSK[[#This Row],[B_]])-SEARCH(" ",B_MSK[[#This Row],[B_]])))</f>
        <v>SET</v>
      </c>
      <c r="AN120" s="2">
        <f ca="1">IF(ISNUMBER(B_MSK[[#This Row],[TANGGAL DATANG]]),B_MSK[[#This Row],[TANGGAL DATANG]],AN119)</f>
        <v>44902</v>
      </c>
      <c r="AO120" s="6" t="str">
        <f ca="1">IF(B_MSK[[#This Row],[DB_ROW]]="","",INDEX([3]!db[JENIS],B_MSK[[#This Row],[DB_ROW]]-1))</f>
        <v>cr/op</v>
      </c>
      <c r="AP120" s="6">
        <f ca="1">IF(B_MSK[[#This Row],[A_1]]="","",B_MSK[[#This Row],[A_1]])*1</f>
        <v>8</v>
      </c>
    </row>
    <row r="121" spans="1:42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Row],[N_ID]]="","",COUNTIF([2]!NOTA[ID_H],B_MSK[[#This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>O pastel JK 12W OP-12CH Hexagonal</v>
      </c>
      <c r="H121" s="8" t="str">
        <f ca="1">IF(B_MSK[[#This Row],[//]]="","",INDEX([2]!NOTA[SUPPLIER_H],B_MSK[[#This Row],[//]]-2))</f>
        <v>ATALI MAKMUR</v>
      </c>
      <c r="I121" s="28" t="str">
        <f ca="1">IF(B_MSK[[#This Row],[//]]="","",IF(B_MSK[[#This Row],[C]]="",B_MSK[[#This Row],[JMLH BRG]]&amp;" "&amp;B_MSK[[#This Row],[SAT]],INDEX([3]!db[QTY/ CTN],B_MSK[[#This Row],[DB_ROW]]-1)))</f>
        <v>12 LSN</v>
      </c>
      <c r="J121" s="6">
        <f ca="1">IF(B_MSK[[#This Row],[//]]="","",IF(INDEX([2]!NOTA[C],B_MSK[[#This Row],[//]]-2)="","",INDEX([2]!NOTA[C],B_MSK[[#This Row],[//]]-2)))</f>
        <v>3</v>
      </c>
      <c r="K121" s="6">
        <f ca="1">IF(B_MSK[[#This Row],[//]]="","",IF(INDEX([2]!NOTA[QTY],B_MSK[[#This Row],[//]]-2)=0,"",INDEX([2]!NOTA[QTY],B_MSK[[#This Row],[//]]-2)))</f>
        <v>432</v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1" s="14">
        <f ca="1">IF(B_MSK[[#This Row],[//]]="","",INDEX([2]!NOTA[HARGA SATUAN],B_MSK[[#This Row],[//]]-2))</f>
        <v>11000</v>
      </c>
      <c r="N121" s="14">
        <f ca="1">IF(B_MSK[[#This Row],[//]]="","",IF(INDEX([2]!NOTA[HARGA/ CTN_H],B_MSK[[#This Row],[//]]-2)&lt;1,"",INDEX([2]!NOTA[HARGA/ CTN_H],B_MSK[[#This Row],[//]]-2)))</f>
        <v>1584000</v>
      </c>
      <c r="O121" s="3">
        <f ca="1">IF(B_MSK[[#This Row],[//]]="","",IF(INDEX([2]!NOTA[DISC 1],B_MSK[[#This Row],[//]]-2)=0,"",INDEX([2]!NOTA[DISC 1],B_MSK[[#This Row],[//]]-2)))</f>
        <v>0.125</v>
      </c>
      <c r="P121" s="3">
        <f ca="1">IF(B_MSK[[#This Row],[//]]="","",IF(INDEX([2]!NOTA[DISC 2],B_MSK[[#This Row],[//]]-2)=0,"",INDEX([2]!NOTA[DISC 2],B_MSK[[#This Row],[//]]-2)))</f>
        <v>0.05</v>
      </c>
      <c r="Q121" s="13">
        <f ca="1">IF(B_MSK[[#This Row],[//]]="","",INDEX([2]!NOTA[TOTAL],B_MSK[[#This Row],[//]]-2))</f>
        <v>3950100</v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OIL PASTEL OP-12 CH HEXAGONAL JK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21" s="6" t="str">
        <f ca="1">IF(B_MSK[[#This Row],[N.B.nota]]="","",IF(MATCH(B_MSK[[#This Row],[concat]],[3]!db[NB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Row],[concat]],[3]!db[NB NOTA_C],0)+1)</f>
        <v>1506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132000</v>
      </c>
      <c r="AB121" s="8" t="str">
        <f ca="1">IF(OR(B_MSK[[#This Row],[HARGA_1]]=0,B_MSK[[#This Row],[HARGA_1]]=""),"","/ "&amp;B_MSK[[#This Row],[A_2]])</f>
        <v>/ LSN</v>
      </c>
      <c r="AC1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11000</v>
      </c>
      <c r="AD1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1" s="6" t="str">
        <f ca="1">IF(ISNUMBER(B_MSK[[#This Row],[ JUMLAH ]]),SUBSTITUTE(SUBSTITUTE(SUBSTITUTE(B_MSK[[#This Row],[QTY/ CTN]]," ","_",2),"(",""),")","")&amp;"_","")</f>
        <v>12 LSN_</v>
      </c>
      <c r="AF121" s="6">
        <f ca="1">IF(B_MSK[[#This Row],[A_B]]="","",SEARCH("_",B_MSK[[#This Row],[A_B]]))</f>
        <v>7</v>
      </c>
      <c r="AG121" s="6">
        <f ca="1">IF(B_MSK[[#This Row],[A_B]]="","",LEN(B_MSK[[#This Row],[A_B]]))</f>
        <v>7</v>
      </c>
      <c r="AH121" s="6" t="str">
        <f ca="1">IF(B_MSK[[#This Row],[A_B]]="","",LEFT(B_MSK[[#This Row],[QTY/ CTN]],B_MSK[[#This Row],[A_B_1]]))</f>
        <v>12 LSN</v>
      </c>
      <c r="AI121" s="6" t="str">
        <f ca="1">IF(B_MSK[[#This Row],[A_B]]="","",LEFT(B_MSK[[#This Row],[A_]],SEARCH(" ",B_MSK[[#This Row],[A_]])-1))</f>
        <v>12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44902</v>
      </c>
      <c r="AO121" s="6" t="str">
        <f ca="1">IF(B_MSK[[#This Row],[DB_ROW]]="","",INDEX([3]!db[JENIS],B_MSK[[#This Row],[DB_ROW]]-1))</f>
        <v>cr/op</v>
      </c>
      <c r="AP121" s="6">
        <f ca="1">IF(B_MSK[[#This Row],[A_1]]="","",B_MSK[[#This Row],[A_1]])*1</f>
        <v>12</v>
      </c>
    </row>
    <row r="122" spans="1:42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>&gt;</v>
      </c>
      <c r="D122" s="6" t="str">
        <f>IF(B_MSK[[#This Row],[N_ID]]="","",COUNTIF([2]!NOTA[ID_H],B_MSK[[#This Row],[ID NOTA]]))</f>
        <v/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Row],[stt]]="ada",INDEX([3]!db[NB BM],B_MSK[DB_ROW]-1),"")</f>
        <v>Bp JK BP-338 Vocus hitam</v>
      </c>
      <c r="H122" s="8" t="str">
        <f ca="1">IF(B_MSK[[#This Row],[//]]="","",INDEX([2]!NOTA[SUPPLIER_H],B_MSK[[#This Row],[//]]-2))</f>
        <v>ATALI MAKMUR</v>
      </c>
      <c r="I122" s="28" t="str">
        <f ca="1">IF(B_MSK[[#This Row],[//]]="","",IF(B_MSK[[#This Row],[C]]="",B_MSK[[#This Row],[JMLH BRG]]&amp;" "&amp;B_MSK[[#This Row],[SAT]],INDEX([3]!db[QTY/ CTN],B_MSK[[#This Row],[DB_ROW]]-1)))</f>
        <v>72 LSN</v>
      </c>
      <c r="J122" s="6" t="str">
        <f ca="1">IF(B_MSK[[#This Row],[//]]="","",IF(INDEX([2]!NOTA[C],B_MSK[[#This Row],[//]]-2)="","",INDEX([2]!NOTA[C],B_MSK[[#This Row],[//]]-2)))</f>
        <v/>
      </c>
      <c r="K122" s="6">
        <f ca="1">IF(B_MSK[[#This Row],[//]]="","",IF(INDEX([2]!NOTA[QTY],B_MSK[[#This Row],[//]]-2)=0,"",INDEX([2]!NOTA[QTY],B_MSK[[#This Row],[//]]-2)))</f>
        <v>72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2" s="14">
        <f ca="1">IF(B_MSK[[#This Row],[//]]="","",INDEX([2]!NOTA[HARGA SATUAN],B_MSK[[#This Row],[//]]-2))</f>
        <v>12600</v>
      </c>
      <c r="N122" s="14">
        <f ca="1">IF(B_MSK[[#This Row],[//]]="","",IF(INDEX([2]!NOTA[HARGA/ CTN_H],B_MSK[[#This Row],[//]]-2)&lt;1,"",INDEX([2]!NOTA[HARGA/ CTN_H],B_MSK[[#This Row],[//]]-2)))</f>
        <v>907200</v>
      </c>
      <c r="O122" s="3">
        <f ca="1">IF(B_MSK[[#This Row],[//]]="","",IF(INDEX([2]!NOTA[DISC 1],B_MSK[[#This Row],[//]]-2)=0,"",INDEX([2]!NOTA[DISC 1],B_MSK[[#This Row],[//]]-2)))</f>
        <v>0.125</v>
      </c>
      <c r="P122" s="3">
        <f ca="1">IF(B_MSK[[#This Row],[//]]="","",IF(INDEX([2]!NOTA[DISC 2],B_MSK[[#This Row],[//]]-2)=0,"",INDEX([2]!NOTA[DISC 2],B_MSK[[#This Row],[//]]-2)))</f>
        <v>0.05</v>
      </c>
      <c r="Q122" s="13">
        <f ca="1">IF(B_MSK[[#This Row],[//]]="","",INDEX([2]!NOTA[TOTAL],B_MSK[[#This Row],[//]]-2))</f>
        <v>754110</v>
      </c>
      <c r="R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9134370</v>
      </c>
      <c r="S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35860860</v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BALLPEN BP-338 VOCUS (BLACK) JK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122" s="6" t="str">
        <f ca="1">IF(B_MSK[[#This Row],[N.B.nota]]="","",IF(MATCH(B_MSK[[#This Row],[concat]],[3]!db[NB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Row],[concat]],[3]!db[NB NOTA_C],0)+1)</f>
        <v>76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12600</v>
      </c>
      <c r="AB122" s="8" t="str">
        <f ca="1">IF(OR(B_MSK[[#This Row],[HARGA_1]]=0,B_MSK[[#This Row],[HARGA_1]]=""),"","/ "&amp;B_MSK[[#This Row],[A_2]])</f>
        <v>/ LSN</v>
      </c>
      <c r="AC1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1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2" s="6" t="str">
        <f ca="1">IF(ISNUMBER(B_MSK[[#This Row],[ JUMLAH ]]),SUBSTITUTE(SUBSTITUTE(SUBSTITUTE(B_MSK[[#This Row],[QTY/ CTN]]," ","_",2),"(",""),")","")&amp;"_","")</f>
        <v>72 LSN_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7</v>
      </c>
      <c r="AH122" s="6" t="str">
        <f ca="1">IF(B_MSK[[#This Row],[A_B]]="","",LEFT(B_MSK[[#This Row],[QTY/ CTN]],B_MSK[[#This Row],[A_B_1]]))</f>
        <v>72 LSN</v>
      </c>
      <c r="AI122" s="6" t="str">
        <f ca="1">IF(B_MSK[[#This Row],[A_B]]="","",LEFT(B_MSK[[#This Row],[A_]],SEARCH(" ",B_MSK[[#This Row],[A_]])-1))</f>
        <v>72</v>
      </c>
      <c r="AJ122" s="6" t="str">
        <f ca="1">IF(B_MSK[[#This Row],[A_B]]="","",RIGHT(B_MSK[[#This Row],[A_]],LEN(B_MSK[[#This Row],[A_]])-SEARCH(" ",B_MSK[[#This Row],[A_]])))</f>
        <v>LSN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44902</v>
      </c>
      <c r="AO122" s="6" t="str">
        <f ca="1">IF(B_MSK[[#This Row],[DB_ROW]]="","",INDEX([3]!db[JENIS],B_MSK[[#This Row],[DB_ROW]]-1))</f>
        <v>pen</v>
      </c>
      <c r="AP122" s="6">
        <f ca="1">IF(B_MSK[[#This Row],[A_1]]="","",B_MSK[[#This Row],[A_1]])*1</f>
        <v>72</v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/>
      </c>
      <c r="D123" s="6" t="str">
        <f>IF(B_MSK[[#This Row],[N_ID]]="","",COUNTIF([2]!NOTA[ID_H],B_MSK[[#This Row],[ID NOTA]]))</f>
        <v/>
      </c>
      <c r="E1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Row],[stt]]="ada",INDEX([3]!db[NB BM],B_MSK[DB_ROW]-1),"")</f>
        <v/>
      </c>
      <c r="H123" s="8" t="str">
        <f ca="1">IF(B_MSK[[#This Row],[//]]="","",INDEX([2]!NOTA[SUPPLIER_H],B_MSK[[#This Row],[//]]-2))</f>
        <v/>
      </c>
      <c r="I123" s="28" t="str">
        <f ca="1">IF(B_MSK[[#This Row],[//]]="","",IF(B_MSK[[#This Row],[C]]="",B_MSK[[#This Row],[JMLH BRG]]&amp;" "&amp;B_MSK[[#This Row],[SAT]],INDEX([3]!db[QTY/ CTN],B_MSK[[#This Row],[DB_ROW]]-1)))</f>
        <v/>
      </c>
      <c r="J123" s="6" t="str">
        <f ca="1">IF(B_MSK[[#This Row],[//]]="","",IF(INDEX([2]!NOTA[C],B_MSK[[#This Row],[//]]-2)="","",INDEX([2]!NOTA[C],B_MSK[[#This Row],[//]]-2)))</f>
        <v/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 t="str">
        <f ca="1">IF(B_MSK[[#This Row],[//]]="","",INDEX([2]!NOTA[HARGA SATUAN],B_MSK[[#This Row],[//]]-2))</f>
        <v/>
      </c>
      <c r="N123" s="14" t="str">
        <f ca="1">IF(B_MSK[[#This Row],[//]]="","",IF(INDEX([2]!NOTA[HARGA/ CTN_H],B_MSK[[#This Row],[//]]-2)&lt;1,"",INDEX([2]!NOTA[HARGA/ CTN_H],B_MSK[[#This Row],[//]]-2)))</f>
        <v/>
      </c>
      <c r="O123" s="3" t="str">
        <f ca="1">IF(B_MSK[[#This Row],[//]]="","",IF(INDEX([2]!NOTA[DISC 1],B_MSK[[#This Row],[//]]-2)=0,"",INDEX([2]!NOTA[DISC 1],B_MSK[[#This Row],[//]]-2)))</f>
        <v/>
      </c>
      <c r="P123" s="3" t="str">
        <f ca="1">IF(B_MSK[[#This Row],[//]]="","",IF(INDEX([2]!NOTA[DISC 2],B_MSK[[#This Row],[//]]-2)=0,"",INDEX([2]!NOTA[DISC 2],B_MSK[[#This Row],[//]]-2)))</f>
        <v/>
      </c>
      <c r="Q123" s="13" t="str">
        <f ca="1">IF(B_MSK[[#This Row],[//]]="","",INDEX([2]!NOTA[TOTAL],B_MSK[[#This Row],[//]]-2))</f>
        <v/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/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3" s="6" t="str">
        <f ca="1">IF(B_MSK[[#This Row],[N.B.nota]]="","",IF(MATCH(B_MSK[[#This Row],[concat]],[3]!db[NB NOTA_C],0)&gt;0,"ada",0))</f>
        <v/>
      </c>
      <c r="X123" s="6" t="str">
        <f ca="1">IF(B_MSK[[#This Row],[N.B.nota]]="","",ADDRESS(ROW(B_MSK[QB]),COLUMN(B_MSK[QB]))&amp;":"&amp;ADDRESS(ROW(),COLUMN(B_MSK[QB])))</f>
        <v/>
      </c>
      <c r="Y123" s="6" t="str">
        <f ca="1">IF(B_MSK[[#This Row],[concat]]="","",MATCH(B_MSK[[#This Row],[concat]],[3]!db[NB NOTA_C],0)+1)</f>
        <v/>
      </c>
      <c r="Z123" s="6" t="str">
        <f ca="1">IF(B_MSK[[#This Row],[//]]="","",HYPERLINK("[..\\DB.xlsx]DB!e"&amp;B_MSK[[#This Row],[DB_ROW]],"&gt;"))</f>
        <v/>
      </c>
      <c r="AA123" s="12" t="str">
        <f ca="1">IF(ISNUMBER(B_MSK[[#This Row],[HARGA CTN]]),IF(B_MSK[[#This Row],[A_2]]=B_MSK[[#This Row],[SAT]],B_MSK[[#This Row],[ HARGA SATUAN ]],B_MSK[[#This Row],[HARGA CTN]]/B_MSK[[#This Row],[A_1]]),"")</f>
        <v/>
      </c>
      <c r="AB123" s="8" t="str">
        <f ca="1">IF(OR(B_MSK[[#This Row],[HARGA_1]]=0,B_MSK[[#This Row],[HARGA_1]]=""),"","/ "&amp;B_MSK[[#This Row],[A_2]])</f>
        <v/>
      </c>
      <c r="AC1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3" s="6" t="str">
        <f ca="1">IF(ISNUMBER(B_MSK[[#This Row],[ JUMLAH ]]),SUBSTITUTE(SUBSTITUTE(SUBSTITUTE(B_MSK[[#This Row],[QTY/ CTN]]," ","_",2),"(",""),")","")&amp;"_","")</f>
        <v/>
      </c>
      <c r="AF123" s="6" t="str">
        <f ca="1">IF(B_MSK[[#This Row],[A_B]]="","",SEARCH("_",B_MSK[[#This Row],[A_B]]))</f>
        <v/>
      </c>
      <c r="AG123" s="6" t="str">
        <f ca="1">IF(B_MSK[[#This Row],[A_B]]="","",LEN(B_MSK[[#This Row],[A_B]]))</f>
        <v/>
      </c>
      <c r="AH123" s="6" t="str">
        <f ca="1">IF(B_MSK[[#This Row],[A_B]]="","",LEFT(B_MSK[[#This Row],[QTY/ CTN]],B_MSK[[#This Row],[A_B_1]]))</f>
        <v/>
      </c>
      <c r="AI123" s="6" t="str">
        <f ca="1">IF(B_MSK[[#This Row],[A_B]]="","",LEFT(B_MSK[[#This Row],[A_]],SEARCH(" ",B_MSK[[#This Row],[A_]])-1))</f>
        <v/>
      </c>
      <c r="AJ123" s="6" t="str">
        <f ca="1">IF(B_MSK[[#This Row],[A_B]]="","",RIGHT(B_MSK[[#This Row],[A_]],LEN(B_MSK[[#This Row],[A_]])-SEARCH(" ",B_MSK[[#This Row],[A_]])))</f>
        <v/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44902</v>
      </c>
      <c r="AO123" s="6" t="str">
        <f ca="1">IF(B_MSK[[#This Row],[DB_ROW]]="","",INDEX([3]!db[JENIS],B_MSK[[#This Row],[DB_ROW]]-1))</f>
        <v/>
      </c>
      <c r="AP123" s="6" t="e">
        <f ca="1">IF(B_MSK[[#This Row],[A_1]]="","",B_MSK[[#This Row],[A_1]])*1</f>
        <v>#VALUE!</v>
      </c>
    </row>
    <row r="124" spans="1:42" x14ac:dyDescent="0.25">
      <c r="A124" s="7" t="s">
        <v>152</v>
      </c>
      <c r="B124" s="6">
        <f ca="1">IF(B_MSK[[#This Row],[N_ID]]="","",INDEX([2]!NOTA[ID],MATCH(B_MSK[[#This Row],[N_ID]],[2]!NOTA[ID_P],0)))</f>
        <v>28</v>
      </c>
      <c r="C124" s="6" t="str">
        <f ca="1">IF(B_MSK[[#This Row],[//]]="","",HYPERLINK("[NOTA_.xlsx]NOTA!C"&amp;B_MSK[[#This Row],[//]],"&gt;"))</f>
        <v>&gt;</v>
      </c>
      <c r="D124" s="6">
        <f ca="1">IF(B_MSK[[#This Row],[N_ID]]="","",COUNTIF([2]!NOTA[ID_H],B_MSK[[#This Row],[ID NOTA]]))</f>
        <v>9</v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 ca="1"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Row],[stt]]="ada",INDEX([3]!db[NB BM],B_MSK[DB_ROW]-1),"")</f>
        <v>Lem stick JK GS-104</v>
      </c>
      <c r="H124" s="8" t="str">
        <f ca="1">IF(B_MSK[[#This Row],[//]]="","",INDEX([2]!NOTA[SUPPLIER_H],B_MSK[[#This Row],[//]]-2))</f>
        <v>ATALI MAKMUR</v>
      </c>
      <c r="I124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124" s="6">
        <f ca="1">IF(B_MSK[[#This Row],[//]]="","",IF(INDEX([2]!NOTA[C],B_MSK[[#This Row],[//]]-2)="","",INDEX([2]!NOTA[C],B_MSK[[#This Row],[//]]-2)))</f>
        <v>9</v>
      </c>
      <c r="K124" s="6">
        <f ca="1">IF(B_MSK[[#This Row],[//]]="","",IF(INDEX([2]!NOTA[QTY],B_MSK[[#This Row],[//]]-2)=0,"",INDEX([2]!NOTA[QTY],B_MSK[[#This Row],[//]]-2)))</f>
        <v>7776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4" s="14">
        <f ca="1">IF(B_MSK[[#This Row],[//]]="","",INDEX([2]!NOTA[HARGA SATUAN],B_MSK[[#This Row],[//]]-2))</f>
        <v>2450</v>
      </c>
      <c r="N124" s="14">
        <f ca="1">IF(B_MSK[[#This Row],[//]]="","",IF(INDEX([2]!NOTA[HARGA/ CTN_H],B_MSK[[#This Row],[//]]-2)&lt;1,"",INDEX([2]!NOTA[HARGA/ CTN_H],B_MSK[[#This Row],[//]]-2)))</f>
        <v>2116800</v>
      </c>
      <c r="O124" s="3">
        <f ca="1">IF(B_MSK[[#This Row],[//]]="","",IF(INDEX([2]!NOTA[DISC 1],B_MSK[[#This Row],[//]]-2)=0,"",INDEX([2]!NOTA[DISC 1],B_MSK[[#This Row],[//]]-2)))</f>
        <v>0.125</v>
      </c>
      <c r="P124" s="3">
        <f ca="1">IF(B_MSK[[#This Row],[//]]="","",IF(INDEX([2]!NOTA[DISC 2],B_MSK[[#This Row],[//]]-2)=0,"",INDEX([2]!NOTA[DISC 2],B_MSK[[#This Row],[//]]-2)))</f>
        <v>0.05</v>
      </c>
      <c r="Q124" s="13">
        <f ca="1">IF(B_MSK[[#This Row],[//]]="","",INDEX([2]!NOTA[TOTAL],B_MSK[[#This Row],[//]]-2))</f>
        <v>15836310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GLUE STICK GS-104 (ANIMAL KINGDOM) JK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904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58800</v>
      </c>
      <c r="AB124" s="8" t="str">
        <f ca="1">IF(OR(B_MSK[[#This Row],[HARGA_1]]=0,B_MSK[[#This Row],[HARGA_1]]=""),"","/ "&amp;B_MSK[[#This Row],[A_2]])</f>
        <v xml:space="preserve">/ BOX </v>
      </c>
      <c r="AC1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2450</v>
      </c>
      <c r="AD1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4" s="6" t="str">
        <f ca="1">IF(ISNUMBER(B_MSK[[#This Row],[ JUMLAH ]]),SUBSTITUTE(SUBSTITUTE(SUBSTITUTE(B_MSK[[#This Row],[QTY/ CTN]]," ","_",2),"(",""),")","")&amp;"_","")</f>
        <v>36 BOX_24 PCS_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14</v>
      </c>
      <c r="AH124" s="6" t="str">
        <f ca="1">IF(B_MSK[[#This Row],[A_B]]="","",LEFT(B_MSK[[#This Row],[QTY/ CTN]],B_MSK[[#This Row],[A_B_1]]))</f>
        <v xml:space="preserve">36 BOX </v>
      </c>
      <c r="AI124" s="6" t="str">
        <f ca="1">IF(B_MSK[[#This Row],[A_B]]="","",LEFT(B_MSK[[#This Row],[A_]],SEARCH(" ",B_MSK[[#This Row],[A_]])-1))</f>
        <v>36</v>
      </c>
      <c r="AJ124" s="6" t="str">
        <f ca="1">IF(B_MSK[[#This Row],[A_B]]="","",RIGHT(B_MSK[[#This Row],[A_]],LEN(B_MSK[[#This Row],[A_]])-SEARCH(" ",B_MSK[[#This Row],[A_]])))</f>
        <v xml:space="preserve">BOX 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24" s="6" t="str">
        <f ca="1">IF(B_MSK[[#This Row],[B_]]="","",LEFT(B_MSK[[#This Row],[B_]],SEARCH(" ",B_MSK[[#This Row],[B_]])))</f>
        <v xml:space="preserve">24 </v>
      </c>
      <c r="AM124" s="6" t="str">
        <f ca="1">IF(B_MSK[[#This Row],[B_]]="","",RIGHT(B_MSK[[#This Row],[B_]],LEN(B_MSK[[#This Row],[B_]])-SEARCH(" ",B_MSK[[#This Row],[B_]])))</f>
        <v>PCS</v>
      </c>
      <c r="AN124" s="2">
        <f ca="1">IF(ISNUMBER(B_MSK[[#This Row],[TANGGAL DATANG]]),B_MSK[[#This Row],[TANGGAL DATANG]],AN123)</f>
        <v>44902</v>
      </c>
      <c r="AO124" s="6" t="str">
        <f ca="1">IF(B_MSK[[#This Row],[DB_ROW]]="","",INDEX([3]!db[JENIS],B_MSK[[#This Row],[DB_ROW]]-1))</f>
        <v>lem</v>
      </c>
      <c r="AP124" s="6">
        <f ca="1">IF(B_MSK[[#This Row],[A_1]]="","",B_MSK[[#This Row],[A_1]])*1</f>
        <v>36</v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>Tape cutter JK TD-103</v>
      </c>
      <c r="H125" s="8" t="str">
        <f ca="1">IF(B_MSK[[#This Row],[//]]="","",INDEX([2]!NOTA[SUPPLIER_H],B_MSK[[#This Row],[//]]-2))</f>
        <v>ATALI MAKMUR</v>
      </c>
      <c r="I125" s="28" t="str">
        <f ca="1">IF(B_MSK[[#This Row],[//]]="","",IF(B_MSK[[#This Row],[C]]="",B_MSK[[#This Row],[JMLH BRG]]&amp;" "&amp;B_MSK[[#This Row],[SAT]],INDEX([3]!db[QTY/ CTN],B_MSK[[#This Row],[DB_ROW]]-1)))</f>
        <v>24 PCS</v>
      </c>
      <c r="J125" s="6">
        <f ca="1">IF(B_MSK[[#This Row],[//]]="","",IF(INDEX([2]!NOTA[C],B_MSK[[#This Row],[//]]-2)="","",INDEX([2]!NOTA[C],B_MSK[[#This Row],[//]]-2)))</f>
        <v>6</v>
      </c>
      <c r="K125" s="6">
        <f ca="1">IF(B_MSK[[#This Row],[//]]="","",IF(INDEX([2]!NOTA[QTY],B_MSK[[#This Row],[//]]-2)=0,"",INDEX([2]!NOTA[QTY],B_MSK[[#This Row],[//]]-2)))</f>
        <v>144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5" s="14">
        <f ca="1">IF(B_MSK[[#This Row],[//]]="","",INDEX([2]!NOTA[HARGA SATUAN],B_MSK[[#This Row],[//]]-2))</f>
        <v>19000</v>
      </c>
      <c r="N125" s="14">
        <f ca="1">IF(B_MSK[[#This Row],[//]]="","",IF(INDEX([2]!NOTA[HARGA/ CTN_H],B_MSK[[#This Row],[//]]-2)&lt;1,"",INDEX([2]!NOTA[HARGA/ CTN_H],B_MSK[[#This Row],[//]]-2)))</f>
        <v>456000</v>
      </c>
      <c r="O125" s="3">
        <f ca="1">IF(B_MSK[[#This Row],[//]]="","",IF(INDEX([2]!NOTA[DISC 1],B_MSK[[#This Row],[//]]-2)=0,"",INDEX([2]!NOTA[DISC 1],B_MSK[[#This Row],[//]]-2)))</f>
        <v>0.125</v>
      </c>
      <c r="P125" s="3">
        <f ca="1">IF(B_MSK[[#This Row],[//]]="","",IF(INDEX([2]!NOTA[DISC 2],B_MSK[[#This Row],[//]]-2)=0,"",INDEX([2]!NOTA[DISC 2],B_MSK[[#This Row],[//]]-2)))</f>
        <v>0.05</v>
      </c>
      <c r="Q125" s="13">
        <f ca="1">IF(B_MSK[[#This Row],[//]]="","",INDEX([2]!NOTA[TOTAL],B_MSK[[#This Row],[//]]-2))</f>
        <v>2274300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TAPE CUTTER TD-103 JK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1940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19000</v>
      </c>
      <c r="AB125" s="8" t="str">
        <f ca="1">IF(OR(B_MSK[[#This Row],[HARGA_1]]=0,B_MSK[[#This Row],[HARGA_1]]=""),"","/ "&amp;B_MSK[[#This Row],[A_2]])</f>
        <v>/ PCS</v>
      </c>
      <c r="AC1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5" s="6" t="str">
        <f ca="1">IF(ISNUMBER(B_MSK[[#This Row],[ JUMLAH ]]),SUBSTITUTE(SUBSTITUTE(SUBSTITUTE(B_MSK[[#This Row],[QTY/ CTN]]," ","_",2),"(",""),")","")&amp;"_","")</f>
        <v>24 PCS_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24 PCS</v>
      </c>
      <c r="AI125" s="6" t="str">
        <f ca="1">IF(B_MSK[[#This Row],[A_B]]="","",LEFT(B_MSK[[#This Row],[A_]],SEARCH(" ",B_MSK[[#This Row],[A_]])-1))</f>
        <v>24</v>
      </c>
      <c r="AJ125" s="6" t="str">
        <f ca="1">IF(B_MSK[[#This Row],[A_B]]="","",RIGHT(B_MSK[[#This Row],[A_]],LEN(B_MSK[[#This Row],[A_]])-SEARCH(" ",B_MSK[[#This Row],[A_]])))</f>
        <v>PCS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44902</v>
      </c>
      <c r="AO125" s="6" t="str">
        <f ca="1">IF(B_MSK[[#This Row],[DB_ROW]]="","",INDEX([3]!db[JENIS],B_MSK[[#This Row],[DB_ROW]]-1))</f>
        <v>isolasi</v>
      </c>
      <c r="AP125" s="6">
        <f ca="1">IF(B_MSK[[#This Row],[A_1]]="","",B_MSK[[#This Row],[A_1]])*1</f>
        <v>24</v>
      </c>
    </row>
    <row r="126" spans="1:42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Stip JK 526-B40 P</v>
      </c>
      <c r="H126" s="8" t="str">
        <f ca="1">IF(B_MSK[[#This Row],[//]]="","",INDEX([2]!NOTA[SUPPLIER_H],B_MSK[[#This Row],[//]]-2))</f>
        <v>ATALI MAKMUR</v>
      </c>
      <c r="I12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26" s="6">
        <f ca="1">IF(B_MSK[[#This Row],[//]]="","",IF(INDEX([2]!NOTA[C],B_MSK[[#This Row],[//]]-2)="","",INDEX([2]!NOTA[C],B_MSK[[#This Row],[//]]-2)))</f>
        <v>3</v>
      </c>
      <c r="K126" s="6">
        <f ca="1">IF(B_MSK[[#This Row],[//]]="","",IF(INDEX([2]!NOTA[QTY],B_MSK[[#This Row],[//]]-2)=0,"",INDEX([2]!NOTA[QTY],B_MSK[[#This Row],[//]]-2)))</f>
        <v>150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26" s="14">
        <f ca="1">IF(B_MSK[[#This Row],[//]]="","",INDEX([2]!NOTA[HARGA SATUAN],B_MSK[[#This Row],[//]]-2))</f>
        <v>28300</v>
      </c>
      <c r="N126" s="14">
        <f ca="1">IF(B_MSK[[#This Row],[//]]="","",IF(INDEX([2]!NOTA[HARGA/ CTN_H],B_MSK[[#This Row],[//]]-2)&lt;1,"",INDEX([2]!NOTA[HARGA/ CTN_H],B_MSK[[#This Row],[//]]-2)))</f>
        <v>1415000</v>
      </c>
      <c r="O126" s="3">
        <f ca="1">IF(B_MSK[[#This Row],[//]]="","",IF(INDEX([2]!NOTA[DISC 1],B_MSK[[#This Row],[//]]-2)=0,"",INDEX([2]!NOTA[DISC 1],B_MSK[[#This Row],[//]]-2)))</f>
        <v>0.125</v>
      </c>
      <c r="P126" s="3">
        <f ca="1">IF(B_MSK[[#This Row],[//]]="","",IF(INDEX([2]!NOTA[DISC 2],B_MSK[[#This Row],[//]]-2)=0,"",INDEX([2]!NOTA[DISC 2],B_MSK[[#This Row],[//]]-2)))</f>
        <v>0.05</v>
      </c>
      <c r="Q126" s="13">
        <f ca="1">IF(B_MSK[[#This Row],[//]]="","",INDEX([2]!NOTA[TOTAL],B_MSK[[#This Row],[//]]-2))</f>
        <v>3528656.25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ERASER 526-B40P JK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658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28300</v>
      </c>
      <c r="AB126" s="8" t="str">
        <f ca="1">IF(OR(B_MSK[[#This Row],[HARGA_1]]=0,B_MSK[[#This Row],[HARGA_1]]=""),"","/ "&amp;B_MSK[[#This Row],[A_2]])</f>
        <v xml:space="preserve">/ BOX </v>
      </c>
      <c r="AC1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6" s="6" t="str">
        <f ca="1">IF(ISNUMBER(B_MSK[[#This Row],[ JUMLAH ]]),SUBSTITUTE(SUBSTITUTE(SUBSTITUTE(B_MSK[[#This Row],[QTY/ CTN]]," ","_",2),"(",""),")","")&amp;"_","")</f>
        <v>50 BOX_40 PCS_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14</v>
      </c>
      <c r="AH126" s="6" t="str">
        <f ca="1">IF(B_MSK[[#This Row],[A_B]]="","",LEFT(B_MSK[[#This Row],[QTY/ CTN]],B_MSK[[#This Row],[A_B_1]]))</f>
        <v xml:space="preserve">50 BOX </v>
      </c>
      <c r="AI126" s="6" t="str">
        <f ca="1">IF(B_MSK[[#This Row],[A_B]]="","",LEFT(B_MSK[[#This Row],[A_]],SEARCH(" ",B_MSK[[#This Row],[A_]])-1))</f>
        <v>50</v>
      </c>
      <c r="AJ126" s="6" t="str">
        <f ca="1">IF(B_MSK[[#This Row],[A_B]]="","",RIGHT(B_MSK[[#This Row],[A_]],LEN(B_MSK[[#This Row],[A_]])-SEARCH(" ",B_MSK[[#This Row],[A_]])))</f>
        <v xml:space="preserve">BOX 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26" s="6" t="str">
        <f ca="1">IF(B_MSK[[#This Row],[B_]]="","",LEFT(B_MSK[[#This Row],[B_]],SEARCH(" ",B_MSK[[#This Row],[B_]])))</f>
        <v xml:space="preserve">40 </v>
      </c>
      <c r="AM126" s="6" t="str">
        <f ca="1">IF(B_MSK[[#This Row],[B_]]="","",RIGHT(B_MSK[[#This Row],[B_]],LEN(B_MSK[[#This Row],[B_]])-SEARCH(" ",B_MSK[[#This Row],[B_]])))</f>
        <v>PCS</v>
      </c>
      <c r="AN126" s="2">
        <f ca="1">IF(ISNUMBER(B_MSK[[#This Row],[TANGGAL DATANG]]),B_MSK[[#This Row],[TANGGAL DATANG]],AN125)</f>
        <v>44902</v>
      </c>
      <c r="AO126" s="6" t="str">
        <f ca="1">IF(B_MSK[[#This Row],[DB_ROW]]="","",INDEX([3]!db[JENIS],B_MSK[[#This Row],[DB_ROW]]-1))</f>
        <v>stip</v>
      </c>
      <c r="AP126" s="6">
        <f ca="1">IF(B_MSK[[#This Row],[A_1]]="","",B_MSK[[#This Row],[A_1]])*1</f>
        <v>50</v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>Crayon putar JK TWCR-24 S</v>
      </c>
      <c r="H127" s="8" t="str">
        <f ca="1">IF(B_MSK[[#This Row],[//]]="","",INDEX([2]!NOTA[SUPPLIER_H],B_MSK[[#This Row],[//]]-2))</f>
        <v>ATALI MAKMUR</v>
      </c>
      <c r="I12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27" s="6">
        <f ca="1">IF(B_MSK[[#This Row],[//]]="","",IF(INDEX([2]!NOTA[C],B_MSK[[#This Row],[//]]-2)="","",INDEX([2]!NOTA[C],B_MSK[[#This Row],[//]]-2)))</f>
        <v>1</v>
      </c>
      <c r="K127" s="6">
        <f ca="1">IF(B_MSK[[#This Row],[//]]="","",IF(INDEX([2]!NOTA[QTY],B_MSK[[#This Row],[//]]-2)=0,"",INDEX([2]!NOTA[QTY],B_MSK[[#This Row],[//]]-2)))</f>
        <v>72</v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7" s="14">
        <f ca="1">IF(B_MSK[[#This Row],[//]]="","",INDEX([2]!NOTA[HARGA SATUAN],B_MSK[[#This Row],[//]]-2))</f>
        <v>47800</v>
      </c>
      <c r="N127" s="14">
        <f ca="1">IF(B_MSK[[#This Row],[//]]="","",IF(INDEX([2]!NOTA[HARGA/ CTN_H],B_MSK[[#This Row],[//]]-2)&lt;1,"",INDEX([2]!NOTA[HARGA/ CTN_H],B_MSK[[#This Row],[//]]-2)))</f>
        <v>3441600</v>
      </c>
      <c r="O127" s="3">
        <f ca="1">IF(B_MSK[[#This Row],[//]]="","",IF(INDEX([2]!NOTA[DISC 1],B_MSK[[#This Row],[//]]-2)=0,"",INDEX([2]!NOTA[DISC 1],B_MSK[[#This Row],[//]]-2)))</f>
        <v>0.125</v>
      </c>
      <c r="P127" s="3">
        <f ca="1">IF(B_MSK[[#This Row],[//]]="","",IF(INDEX([2]!NOTA[DISC 2],B_MSK[[#This Row],[//]]-2)=0,"",INDEX([2]!NOTA[DISC 2],B_MSK[[#This Row],[//]]-2)))</f>
        <v>0.05</v>
      </c>
      <c r="Q127" s="13">
        <f ca="1">IF(B_MSK[[#This Row],[//]]="","",INDEX([2]!NOTA[TOTAL],B_MSK[[#This Row],[//]]-2))</f>
        <v>2860830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CRAYON PUTAR TWCR-24S JK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W127" s="6" t="str">
        <f ca="1">IF(B_MSK[[#This Row],[N.B.nota]]="","",IF(MATCH(B_MSK[[#This Row],[concat]],[3]!db[NB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Row],[concat]],[3]!db[NB NOTA_C],0)+1)</f>
        <v>544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286800</v>
      </c>
      <c r="AB127" s="8" t="str">
        <f ca="1">IF(OR(B_MSK[[#This Row],[HARGA_1]]=0,B_MSK[[#This Row],[HARGA_1]]=""),"","/ "&amp;B_MSK[[#This Row],[A_2]])</f>
        <v xml:space="preserve">/ BOX </v>
      </c>
      <c r="AC1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47800</v>
      </c>
      <c r="AD12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7" s="6" t="str">
        <f ca="1">IF(ISNUMBER(B_MSK[[#This Row],[ JUMLAH ]]),SUBSTITUTE(SUBSTITUTE(SUBSTITUTE(B_MSK[[#This Row],[QTY/ CTN]]," ","_",2),"(",""),")","")&amp;"_","")</f>
        <v>12 BOX_6 SET_</v>
      </c>
      <c r="AF127" s="6">
        <f ca="1">IF(B_MSK[[#This Row],[A_B]]="","",SEARCH("_",B_MSK[[#This Row],[A_B]]))</f>
        <v>7</v>
      </c>
      <c r="AG127" s="6">
        <f ca="1">IF(B_MSK[[#This Row],[A_B]]="","",LEN(B_MSK[[#This Row],[A_B]]))</f>
        <v>13</v>
      </c>
      <c r="AH127" s="6" t="str">
        <f ca="1">IF(B_MSK[[#This Row],[A_B]]="","",LEFT(B_MSK[[#This Row],[QTY/ CTN]],B_MSK[[#This Row],[A_B_1]]))</f>
        <v xml:space="preserve">12 BOX </v>
      </c>
      <c r="AI127" s="6" t="str">
        <f ca="1">IF(B_MSK[[#This Row],[A_B]]="","",LEFT(B_MSK[[#This Row],[A_]],SEARCH(" ",B_MSK[[#This Row],[A_]])-1))</f>
        <v>12</v>
      </c>
      <c r="AJ127" s="6" t="str">
        <f ca="1">IF(B_MSK[[#This Row],[A_B]]="","",RIGHT(B_MSK[[#This Row],[A_]],LEN(B_MSK[[#This Row],[A_]])-SEARCH(" ",B_MSK[[#This Row],[A_]])))</f>
        <v xml:space="preserve">BOX 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7" s="6" t="str">
        <f ca="1">IF(B_MSK[[#This Row],[B_]]="","",LEFT(B_MSK[[#This Row],[B_]],SEARCH(" ",B_MSK[[#This Row],[B_]])))</f>
        <v xml:space="preserve">6 </v>
      </c>
      <c r="AM127" s="6" t="str">
        <f ca="1">IF(B_MSK[[#This Row],[B_]]="","",RIGHT(B_MSK[[#This Row],[B_]],LEN(B_MSK[[#This Row],[B_]])-SEARCH(" ",B_MSK[[#This Row],[B_]])))</f>
        <v>SET</v>
      </c>
      <c r="AN127" s="2">
        <f ca="1">IF(ISNUMBER(B_MSK[[#This Row],[TANGGAL DATANG]]),B_MSK[[#This Row],[TANGGAL DATANG]],AN126)</f>
        <v>44902</v>
      </c>
      <c r="AO127" s="6" t="str">
        <f ca="1">IF(B_MSK[[#This Row],[DB_ROW]]="","",INDEX([3]!db[JENIS],B_MSK[[#This Row],[DB_ROW]]-1))</f>
        <v>cr/op</v>
      </c>
      <c r="AP127" s="6">
        <f ca="1">IF(B_MSK[[#This Row],[A_1]]="","",B_MSK[[#This Row],[A_1]])*1</f>
        <v>12</v>
      </c>
    </row>
    <row r="128" spans="1:42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Row],[stt]]="ada",INDEX([3]!db[NB BM],B_MSK[DB_ROW]-1),"")</f>
        <v>Stabillo Highlighter JK HL-1 kuning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Row],[SAT]],INDEX([3]!db[QTY/ CTN],B_MSK[[#This Row],[DB_ROW]]-1)))</f>
        <v>200 PCS</v>
      </c>
      <c r="J128" s="6" t="str">
        <f ca="1">IF(B_MSK[[#This Row],[//]]="","",IF(INDEX([2]!NOTA[C],B_MSK[[#This Row],[//]]-2)="","",INDEX([2]!NOTA[C],B_MSK[[#This Row],[//]]-2)))</f>
        <v/>
      </c>
      <c r="K128" s="6">
        <f ca="1">IF(B_MSK[[#This Row],[//]]="","",IF(INDEX([2]!NOTA[QTY],B_MSK[[#This Row],[//]]-2)=0,"",INDEX([2]!NOTA[QTY],B_MSK[[#This Row],[//]]-2)))</f>
        <v>200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8" s="14">
        <f ca="1">IF(B_MSK[[#This Row],[//]]="","",INDEX([2]!NOTA[HARGA SATUAN],B_MSK[[#This Row],[//]]-2))</f>
        <v>3700</v>
      </c>
      <c r="N128" s="14">
        <f ca="1">IF(B_MSK[[#This Row],[//]]="","",IF(INDEX([2]!NOTA[HARGA/ CTN_H],B_MSK[[#This Row],[//]]-2)&lt;1,"",INDEX([2]!NOTA[HARGA/ CTN_H],B_MSK[[#This Row],[//]]-2)))</f>
        <v>740000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615125</v>
      </c>
      <c r="R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HIGHLIGHTER HL-1 (YELLOW)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944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3700</v>
      </c>
      <c r="AB128" s="8" t="str">
        <f ca="1">IF(OR(B_MSK[[#This Row],[HARGA_1]]=0,B_MSK[[#This Row],[HARGA_1]]=""),"","/ "&amp;B_MSK[[#This Row],[A_2]])</f>
        <v>/ PCS</v>
      </c>
      <c r="AC1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8" s="6" t="str">
        <f ca="1">IF(ISNUMBER(B_MSK[[#This Row],[ JUMLAH ]]),SUBSTITUTE(SUBSTITUTE(SUBSTITUTE(B_MSK[[#This Row],[QTY/ CTN]]," ","_",2),"(",""),")","")&amp;"_","")</f>
        <v>200 PCS_</v>
      </c>
      <c r="AF128" s="6">
        <f ca="1">IF(B_MSK[[#This Row],[A_B]]="","",SEARCH("_",B_MSK[[#This Row],[A_B]]))</f>
        <v>8</v>
      </c>
      <c r="AG128" s="6">
        <f ca="1">IF(B_MSK[[#This Row],[A_B]]="","",LEN(B_MSK[[#This Row],[A_B]]))</f>
        <v>8</v>
      </c>
      <c r="AH128" s="6" t="str">
        <f ca="1">IF(B_MSK[[#This Row],[A_B]]="","",LEFT(B_MSK[[#This Row],[QTY/ CTN]],B_MSK[[#This Row],[A_B_1]]))</f>
        <v>200 PCS</v>
      </c>
      <c r="AI128" s="6" t="str">
        <f ca="1">IF(B_MSK[[#This Row],[A_B]]="","",LEFT(B_MSK[[#This Row],[A_]],SEARCH(" ",B_MSK[[#This Row],[A_]])-1))</f>
        <v>200</v>
      </c>
      <c r="AJ128" s="6" t="str">
        <f ca="1">IF(B_MSK[[#This Row],[A_B]]="","",RIGHT(B_MSK[[#This Row],[A_]],LEN(B_MSK[[#This Row],[A_]])-SEARCH(" ",B_MSK[[#This Row],[A_]])))</f>
        <v>PCS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44902</v>
      </c>
      <c r="AO128" s="6" t="str">
        <f ca="1">IF(B_MSK[[#This Row],[DB_ROW]]="","",INDEX([3]!db[JENIS],B_MSK[[#This Row],[DB_ROW]]-1))</f>
        <v>spidol</v>
      </c>
      <c r="AP128" s="6">
        <f ca="1">IF(B_MSK[[#This Row],[A_1]]="","",B_MSK[[#This Row],[A_1]])*1</f>
        <v>200</v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Row],[N_ID]]="","",COUNTIF([2]!NOTA[ID_H],B_MSK[[#This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129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>Stabillo Highlighter JK HL-2 hijau</v>
      </c>
      <c r="H129" s="8" t="str">
        <f ca="1">IF(B_MSK[[#This Row],[//]]="","",INDEX([2]!NOTA[SUPPLIER_H],B_MSK[[#This Row],[//]]-2))</f>
        <v>ATALI MAKMUR</v>
      </c>
      <c r="I129" s="28" t="str">
        <f ca="1">IF(B_MSK[[#This Row],[//]]="","",IF(B_MSK[[#This Row],[C]]="",B_MSK[[#This Row],[JMLH BRG]]&amp;" "&amp;B_MSK[[#This Row],[SAT]],INDEX([3]!db[QTY/ CTN],B_MSK[[#This Row],[DB_ROW]]-1)))</f>
        <v>160 PCS</v>
      </c>
      <c r="J129" s="6" t="str">
        <f ca="1">IF(B_MSK[[#This Row],[//]]="","",IF(INDEX([2]!NOTA[C],B_MSK[[#This Row],[//]]-2)="","",INDEX([2]!NOTA[C],B_MSK[[#This Row],[//]]-2)))</f>
        <v/>
      </c>
      <c r="K129" s="6">
        <f ca="1">IF(B_MSK[[#This Row],[//]]="","",IF(INDEX([2]!NOTA[QTY],B_MSK[[#This Row],[//]]-2)=0,"",INDEX([2]!NOTA[QTY],B_MSK[[#This Row],[//]]-2)))</f>
        <v>160</v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9" s="14">
        <f ca="1">IF(B_MSK[[#This Row],[//]]="","",INDEX([2]!NOTA[HARGA SATUAN],B_MSK[[#This Row],[//]]-2))</f>
        <v>3700</v>
      </c>
      <c r="N129" s="14">
        <f ca="1">IF(B_MSK[[#This Row],[//]]="","",IF(INDEX([2]!NOTA[HARGA/ CTN_H],B_MSK[[#This Row],[//]]-2)&lt;1,"",INDEX([2]!NOTA[HARGA/ CTN_H],B_MSK[[#This Row],[//]]-2)))</f>
        <v>592000</v>
      </c>
      <c r="O129" s="3">
        <f ca="1">IF(B_MSK[[#This Row],[//]]="","",IF(INDEX([2]!NOTA[DISC 1],B_MSK[[#This Row],[//]]-2)=0,"",INDEX([2]!NOTA[DISC 1],B_MSK[[#This Row],[//]]-2)))</f>
        <v>0.125</v>
      </c>
      <c r="P129" s="3">
        <f ca="1">IF(B_MSK[[#This Row],[//]]="","",IF(INDEX([2]!NOTA[DISC 2],B_MSK[[#This Row],[//]]-2)=0,"",INDEX([2]!NOTA[DISC 2],B_MSK[[#This Row],[//]]-2)))</f>
        <v>0.05</v>
      </c>
      <c r="Q129" s="13">
        <f ca="1">IF(B_MSK[[#This Row],[//]]="","",INDEX([2]!NOTA[TOTAL],B_MSK[[#This Row],[//]]-2))</f>
        <v>492100</v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>HIGHLIGHTER HL-2 (GREEN) JK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29" s="6" t="str">
        <f ca="1">IF(B_MSK[[#This Row],[N.B.nota]]="","",IF(MATCH(B_MSK[[#This Row],[concat]],[3]!db[NB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Row],[concat]],[3]!db[NB NOTA_C],0)+1)</f>
        <v>945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3700</v>
      </c>
      <c r="AB129" s="8" t="str">
        <f ca="1">IF(OR(B_MSK[[#This Row],[HARGA_1]]=0,B_MSK[[#This Row],[HARGA_1]]=""),"","/ "&amp;B_MSK[[#This Row],[A_2]])</f>
        <v>/ PCS</v>
      </c>
      <c r="AC1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9" s="6" t="str">
        <f ca="1">IF(ISNUMBER(B_MSK[[#This Row],[ JUMLAH ]]),SUBSTITUTE(SUBSTITUTE(SUBSTITUTE(B_MSK[[#This Row],[QTY/ CTN]]," ","_",2),"(",""),")","")&amp;"_","")</f>
        <v>160 PCS_</v>
      </c>
      <c r="AF129" s="6">
        <f ca="1">IF(B_MSK[[#This Row],[A_B]]="","",SEARCH("_",B_MSK[[#This Row],[A_B]]))</f>
        <v>8</v>
      </c>
      <c r="AG129" s="6">
        <f ca="1">IF(B_MSK[[#This Row],[A_B]]="","",LEN(B_MSK[[#This Row],[A_B]]))</f>
        <v>8</v>
      </c>
      <c r="AH129" s="6" t="str">
        <f ca="1">IF(B_MSK[[#This Row],[A_B]]="","",LEFT(B_MSK[[#This Row],[QTY/ CTN]],B_MSK[[#This Row],[A_B_1]]))</f>
        <v>160 PCS</v>
      </c>
      <c r="AI129" s="6" t="str">
        <f ca="1">IF(B_MSK[[#This Row],[A_B]]="","",LEFT(B_MSK[[#This Row],[A_]],SEARCH(" ",B_MSK[[#This Row],[A_]])-1))</f>
        <v>160</v>
      </c>
      <c r="AJ129" s="6" t="str">
        <f ca="1">IF(B_MSK[[#This Row],[A_B]]="","",RIGHT(B_MSK[[#This Row],[A_]],LEN(B_MSK[[#This Row],[A_]])-SEARCH(" ",B_MSK[[#This Row],[A_]])))</f>
        <v>PCS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44902</v>
      </c>
      <c r="AO129" s="6" t="str">
        <f ca="1">IF(B_MSK[[#This Row],[DB_ROW]]="","",INDEX([3]!db[JENIS],B_MSK[[#This Row],[DB_ROW]]-1))</f>
        <v>spidol</v>
      </c>
      <c r="AP129" s="6">
        <f ca="1">IF(B_MSK[[#This Row],[A_1]]="","",B_MSK[[#This Row],[A_1]])*1</f>
        <v>160</v>
      </c>
    </row>
    <row r="130" spans="1:42" x14ac:dyDescent="0.25">
      <c r="A130" s="7" t="s">
        <v>110</v>
      </c>
      <c r="B130" s="6" t="str">
        <f>IF(B_MSK[[#This Row],[N_ID]]="","",INDEX([2]!NOTA[ID],MATCH(B_MSK[[#This Row],[N_ID]],[2]!NOTA[ID_P],0)))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Row],[N_ID]]="","",COUNTIF([2]!NOTA[ID_H],B_MSK[[#This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Stabillo Highlighter JK HL-3 BIRU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Row],[SAT]],INDEX([3]!db[QTY/ CTN],B_MSK[[#This Row],[DB_ROW]]-1)))</f>
        <v>120 PCS</v>
      </c>
      <c r="J130" s="6" t="str">
        <f ca="1">IF(B_MSK[[#This Row],[//]]="","",IF(INDEX([2]!NOTA[C],B_MSK[[#This Row],[//]]-2)="","",INDEX([2]!NOTA[C],B_MSK[[#This Row],[//]]-2)))</f>
        <v/>
      </c>
      <c r="K130" s="6">
        <f ca="1">IF(B_MSK[[#This Row],[//]]="","",IF(INDEX([2]!NOTA[QTY],B_MSK[[#This Row],[//]]-2)=0,"",INDEX([2]!NOTA[QTY],B_MSK[[#This Row],[//]]-2)))</f>
        <v>120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0" s="14">
        <f ca="1">IF(B_MSK[[#This Row],[//]]="","",INDEX([2]!NOTA[HARGA SATUAN],B_MSK[[#This Row],[//]]-2))</f>
        <v>3700</v>
      </c>
      <c r="N130" s="14">
        <f ca="1">IF(B_MSK[[#This Row],[//]]="","",IF(INDEX([2]!NOTA[HARGA/ CTN_H],B_MSK[[#This Row],[//]]-2)&lt;1,"",INDEX([2]!NOTA[HARGA/ CTN_H],B_MSK[[#This Row],[//]]-2)))</f>
        <v>444000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369075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HIGHLIGHTER HL-3 ( BLUE)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946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3700</v>
      </c>
      <c r="AB130" s="8" t="str">
        <f ca="1">IF(OR(B_MSK[[#This Row],[HARGA_1]]=0,B_MSK[[#This Row],[HARGA_1]]=""),"","/ "&amp;B_MSK[[#This Row],[A_2]])</f>
        <v>/ PCS</v>
      </c>
      <c r="AC1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0" s="6" t="str">
        <f ca="1">IF(ISNUMBER(B_MSK[[#This Row],[ JUMLAH ]]),SUBSTITUTE(SUBSTITUTE(SUBSTITUTE(B_MSK[[#This Row],[QTY/ CTN]]," ","_",2),"(",""),")","")&amp;"_","")</f>
        <v>120 PCS_</v>
      </c>
      <c r="AF130" s="6">
        <f ca="1">IF(B_MSK[[#This Row],[A_B]]="","",SEARCH("_",B_MSK[[#This Row],[A_B]]))</f>
        <v>8</v>
      </c>
      <c r="AG130" s="6">
        <f ca="1">IF(B_MSK[[#This Row],[A_B]]="","",LEN(B_MSK[[#This Row],[A_B]]))</f>
        <v>8</v>
      </c>
      <c r="AH130" s="6" t="str">
        <f ca="1">IF(B_MSK[[#This Row],[A_B]]="","",LEFT(B_MSK[[#This Row],[QTY/ CTN]],B_MSK[[#This Row],[A_B_1]]))</f>
        <v>120 PCS</v>
      </c>
      <c r="AI130" s="6" t="str">
        <f ca="1">IF(B_MSK[[#This Row],[A_B]]="","",LEFT(B_MSK[[#This Row],[A_]],SEARCH(" ",B_MSK[[#This Row],[A_]])-1))</f>
        <v>120</v>
      </c>
      <c r="AJ130" s="6" t="str">
        <f ca="1">IF(B_MSK[[#This Row],[A_B]]="","",RIGHT(B_MSK[[#This Row],[A_]],LEN(B_MSK[[#This Row],[A_]])-SEARCH(" ",B_MSK[[#This Row],[A_]])))</f>
        <v>PCS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44902</v>
      </c>
      <c r="AO130" s="6" t="str">
        <f ca="1">IF(B_MSK[[#This Row],[DB_ROW]]="","",INDEX([3]!db[JENIS],B_MSK[[#This Row],[DB_ROW]]-1))</f>
        <v>spidol</v>
      </c>
      <c r="AP130" s="6">
        <f ca="1">IF(B_MSK[[#This Row],[A_1]]="","",B_MSK[[#This Row],[A_1]])*1</f>
        <v>120</v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Stabillo Highlighter JK HL-4 pink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Row],[SAT]],INDEX([3]!db[QTY/ CTN],B_MSK[[#This Row],[DB_ROW]]-1)))</f>
        <v>120 PCS</v>
      </c>
      <c r="J131" s="6" t="str">
        <f ca="1">IF(B_MSK[[#This Row],[//]]="","",IF(INDEX([2]!NOTA[C],B_MSK[[#This Row],[//]]-2)="","",INDEX([2]!NOTA[C],B_MSK[[#This Row],[//]]-2)))</f>
        <v/>
      </c>
      <c r="K131" s="6">
        <f ca="1">IF(B_MSK[[#This Row],[//]]="","",IF(INDEX([2]!NOTA[QTY],B_MSK[[#This Row],[//]]-2)=0,"",INDEX([2]!NOTA[QTY],B_MSK[[#This Row],[//]]-2)))</f>
        <v>120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1" s="14">
        <f ca="1">IF(B_MSK[[#This Row],[//]]="","",INDEX([2]!NOTA[HARGA SATUAN],B_MSK[[#This Row],[//]]-2))</f>
        <v>3700</v>
      </c>
      <c r="N131" s="14">
        <f ca="1">IF(B_MSK[[#This Row],[//]]="","",IF(INDEX([2]!NOTA[HARGA/ CTN_H],B_MSK[[#This Row],[//]]-2)&lt;1,"",INDEX([2]!NOTA[HARGA/ CTN_H],B_MSK[[#This Row],[//]]-2)))</f>
        <v>444000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369075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HIGHLIGHTER HL-4  (PINK) 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947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3700</v>
      </c>
      <c r="AB131" s="8" t="str">
        <f ca="1">IF(OR(B_MSK[[#This Row],[HARGA_1]]=0,B_MSK[[#This Row],[HARGA_1]]=""),"","/ "&amp;B_MSK[[#This Row],[A_2]])</f>
        <v>/ PCS</v>
      </c>
      <c r="AC1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1" s="6" t="str">
        <f ca="1">IF(ISNUMBER(B_MSK[[#This Row],[ JUMLAH ]]),SUBSTITUTE(SUBSTITUTE(SUBSTITUTE(B_MSK[[#This Row],[QTY/ CTN]]," ","_",2),"(",""),")","")&amp;"_","")</f>
        <v>120 PCS_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120 PCS</v>
      </c>
      <c r="AI131" s="6" t="str">
        <f ca="1">IF(B_MSK[[#This Row],[A_B]]="","",LEFT(B_MSK[[#This Row],[A_]],SEARCH(" ",B_MSK[[#This Row],[A_]])-1))</f>
        <v>120</v>
      </c>
      <c r="AJ131" s="6" t="str">
        <f ca="1">IF(B_MSK[[#This Row],[A_B]]="","",RIGHT(B_MSK[[#This Row],[A_]],LEN(B_MSK[[#This Row],[A_]])-SEARCH(" ",B_MSK[[#This Row],[A_]])))</f>
        <v>PCS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44902</v>
      </c>
      <c r="AO131" s="6" t="str">
        <f ca="1">IF(B_MSK[[#This Row],[DB_ROW]]="","",INDEX([3]!db[JENIS],B_MSK[[#This Row],[DB_ROW]]-1))</f>
        <v>spidol</v>
      </c>
      <c r="AP131" s="6">
        <f ca="1">IF(B_MSK[[#This Row],[A_1]]="","",B_MSK[[#This Row],[A_1]])*1</f>
        <v>120</v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Stabillo Highlighter JK HL-5 orange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Row],[SAT]],INDEX([3]!db[QTY/ CTN],B_MSK[[#This Row],[DB_ROW]]-1)))</f>
        <v>120 PCS</v>
      </c>
      <c r="J132" s="6" t="str">
        <f ca="1">IF(B_MSK[[#This Row],[//]]="","",IF(INDEX([2]!NOTA[C],B_MSK[[#This Row],[//]]-2)="","",INDEX([2]!NOTA[C],B_MSK[[#This Row],[//]]-2)))</f>
        <v/>
      </c>
      <c r="K132" s="6">
        <f ca="1">IF(B_MSK[[#This Row],[//]]="","",IF(INDEX([2]!NOTA[QTY],B_MSK[[#This Row],[//]]-2)=0,"",INDEX([2]!NOTA[QTY],B_MSK[[#This Row],[//]]-2)))</f>
        <v>120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2" s="14">
        <f ca="1">IF(B_MSK[[#This Row],[//]]="","",INDEX([2]!NOTA[HARGA SATUAN],B_MSK[[#This Row],[//]]-2))</f>
        <v>3700</v>
      </c>
      <c r="N132" s="14">
        <f ca="1">IF(B_MSK[[#This Row],[//]]="","",IF(INDEX([2]!NOTA[HARGA/ CTN_H],B_MSK[[#This Row],[//]]-2)&lt;1,"",INDEX([2]!NOTA[HARGA/ CTN_H],B_MSK[[#This Row],[//]]-2)))</f>
        <v>444000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369075</v>
      </c>
      <c r="R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5423253.75</v>
      </c>
      <c r="S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21291292.5</v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HIGHLIGHTER HL-5 (ORANGE) JK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948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3700</v>
      </c>
      <c r="AB132" s="8" t="str">
        <f ca="1">IF(OR(B_MSK[[#This Row],[HARGA_1]]=0,B_MSK[[#This Row],[HARGA_1]]=""),"","/ "&amp;B_MSK[[#This Row],[A_2]])</f>
        <v>/ PCS</v>
      </c>
      <c r="AC1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2" s="6" t="str">
        <f ca="1">IF(ISNUMBER(B_MSK[[#This Row],[ JUMLAH ]]),SUBSTITUTE(SUBSTITUTE(SUBSTITUTE(B_MSK[[#This Row],[QTY/ CTN]]," ","_",2),"(",""),")","")&amp;"_","")</f>
        <v>120 PCS_</v>
      </c>
      <c r="AF132" s="6">
        <f ca="1">IF(B_MSK[[#This Row],[A_B]]="","",SEARCH("_",B_MSK[[#This Row],[A_B]]))</f>
        <v>8</v>
      </c>
      <c r="AG132" s="6">
        <f ca="1">IF(B_MSK[[#This Row],[A_B]]="","",LEN(B_MSK[[#This Row],[A_B]]))</f>
        <v>8</v>
      </c>
      <c r="AH132" s="6" t="str">
        <f ca="1">IF(B_MSK[[#This Row],[A_B]]="","",LEFT(B_MSK[[#This Row],[QTY/ CTN]],B_MSK[[#This Row],[A_B_1]]))</f>
        <v>120 PCS</v>
      </c>
      <c r="AI132" s="6" t="str">
        <f ca="1">IF(B_MSK[[#This Row],[A_B]]="","",LEFT(B_MSK[[#This Row],[A_]],SEARCH(" ",B_MSK[[#This Row],[A_]])-1))</f>
        <v>120</v>
      </c>
      <c r="AJ132" s="6" t="str">
        <f ca="1">IF(B_MSK[[#This Row],[A_B]]="","",RIGHT(B_MSK[[#This Row],[A_]],LEN(B_MSK[[#This Row],[A_]])-SEARCH(" ",B_MSK[[#This Row],[A_]])))</f>
        <v>PCS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44902</v>
      </c>
      <c r="AO132" s="6" t="str">
        <f ca="1">IF(B_MSK[[#This Row],[DB_ROW]]="","",INDEX([3]!db[JENIS],B_MSK[[#This Row],[DB_ROW]]-1))</f>
        <v>spidol</v>
      </c>
      <c r="AP132" s="6">
        <f ca="1">IF(B_MSK[[#This Row],[A_1]]="","",B_MSK[[#This Row],[A_1]])*1</f>
        <v>120</v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/>
      </c>
      <c r="D133" s="6" t="str">
        <f>IF(B_MSK[[#This Row],[N_ID]]="","",COUNTIF([2]!NOTA[ID_H],B_MSK[[#This Row],[ID NOTA]]))</f>
        <v/>
      </c>
      <c r="E1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/>
      </c>
      <c r="H133" s="8" t="str">
        <f ca="1">IF(B_MSK[[#This Row],[//]]="","",INDEX([2]!NOTA[SUPPLIER_H],B_MSK[[#This Row],[//]]-2))</f>
        <v/>
      </c>
      <c r="I133" s="28" t="str">
        <f ca="1">IF(B_MSK[[#This Row],[//]]="","",IF(B_MSK[[#This Row],[C]]="",B_MSK[[#This Row],[JMLH BRG]]&amp;" "&amp;B_MSK[[#This Row],[SAT]],INDEX([3]!db[QTY/ CTN],B_MSK[[#This Row],[DB_ROW]]-1)))</f>
        <v/>
      </c>
      <c r="J133" s="6" t="str">
        <f ca="1">IF(B_MSK[[#This Row],[//]]="","",IF(INDEX([2]!NOTA[C],B_MSK[[#This Row],[//]]-2)="","",INDEX([2]!NOTA[C],B_MSK[[#This Row],[//]]-2)))</f>
        <v/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 t="str">
        <f ca="1">IF(B_MSK[[#This Row],[//]]="","",INDEX([2]!NOTA[HARGA SATUAN],B_MSK[[#This Row],[//]]-2))</f>
        <v/>
      </c>
      <c r="N133" s="14" t="str">
        <f ca="1">IF(B_MSK[[#This Row],[//]]="","",IF(INDEX([2]!NOTA[HARGA/ CTN_H],B_MSK[[#This Row],[//]]-2)&lt;1,"",INDEX([2]!NOTA[HARGA/ CTN_H],B_MSK[[#This Row],[//]]-2)))</f>
        <v/>
      </c>
      <c r="O133" s="3" t="str">
        <f ca="1">IF(B_MSK[[#This Row],[//]]="","",IF(INDEX([2]!NOTA[DISC 1],B_MSK[[#This Row],[//]]-2)=0,"",INDEX([2]!NOTA[DISC 1],B_MSK[[#This Row],[//]]-2)))</f>
        <v/>
      </c>
      <c r="P133" s="3" t="str">
        <f ca="1">IF(B_MSK[[#This Row],[//]]="","",IF(INDEX([2]!NOTA[DISC 2],B_MSK[[#This Row],[//]]-2)=0,"",INDEX([2]!NOTA[DISC 2],B_MSK[[#This Row],[//]]-2)))</f>
        <v/>
      </c>
      <c r="Q133" s="13" t="str">
        <f ca="1">IF(B_MSK[[#This Row],[//]]="","",INDEX([2]!NOTA[TOTAL],B_MSK[[#This Row],[//]]-2))</f>
        <v/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/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3" s="6" t="str">
        <f ca="1">IF(B_MSK[[#This Row],[N.B.nota]]="","",IF(MATCH(B_MSK[[#This Row],[concat]],[3]!db[NB NOTA_C],0)&gt;0,"ada",0))</f>
        <v/>
      </c>
      <c r="X133" s="6" t="str">
        <f ca="1">IF(B_MSK[[#This Row],[N.B.nota]]="","",ADDRESS(ROW(B_MSK[QB]),COLUMN(B_MSK[QB]))&amp;":"&amp;ADDRESS(ROW(),COLUMN(B_MSK[QB])))</f>
        <v/>
      </c>
      <c r="Y133" s="6" t="str">
        <f ca="1">IF(B_MSK[[#This Row],[concat]]="","",MATCH(B_MSK[[#This Row],[concat]],[3]!db[NB NOTA_C],0)+1)</f>
        <v/>
      </c>
      <c r="Z133" s="6" t="str">
        <f ca="1">IF(B_MSK[[#This Row],[//]]="","",HYPERLINK("[..\\DB.xlsx]DB!e"&amp;B_MSK[[#This Row],[DB_ROW]],"&gt;"))</f>
        <v/>
      </c>
      <c r="AA133" s="12" t="str">
        <f ca="1">IF(ISNUMBER(B_MSK[[#This Row],[HARGA CTN]]),IF(B_MSK[[#This Row],[A_2]]=B_MSK[[#This Row],[SAT]],B_MSK[[#This Row],[ HARGA SATUAN ]],B_MSK[[#This Row],[HARGA CTN]]/B_MSK[[#This Row],[A_1]]),"")</f>
        <v/>
      </c>
      <c r="AB133" s="8" t="str">
        <f ca="1">IF(OR(B_MSK[[#This Row],[HARGA_1]]=0,B_MSK[[#This Row],[HARGA_1]]=""),"","/ "&amp;B_MSK[[#This Row],[A_2]])</f>
        <v/>
      </c>
      <c r="AC1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3" s="6" t="str">
        <f ca="1">IF(ISNUMBER(B_MSK[[#This Row],[ JUMLAH ]]),SUBSTITUTE(SUBSTITUTE(SUBSTITUTE(B_MSK[[#This Row],[QTY/ CTN]]," ","_",2),"(",""),")","")&amp;"_","")</f>
        <v/>
      </c>
      <c r="AF133" s="6" t="str">
        <f ca="1">IF(B_MSK[[#This Row],[A_B]]="","",SEARCH("_",B_MSK[[#This Row],[A_B]]))</f>
        <v/>
      </c>
      <c r="AG133" s="6" t="str">
        <f ca="1">IF(B_MSK[[#This Row],[A_B]]="","",LEN(B_MSK[[#This Row],[A_B]]))</f>
        <v/>
      </c>
      <c r="AH133" s="6" t="str">
        <f ca="1">IF(B_MSK[[#This Row],[A_B]]="","",LEFT(B_MSK[[#This Row],[QTY/ CTN]],B_MSK[[#This Row],[A_B_1]]))</f>
        <v/>
      </c>
      <c r="AI133" s="6" t="str">
        <f ca="1">IF(B_MSK[[#This Row],[A_B]]="","",LEFT(B_MSK[[#This Row],[A_]],SEARCH(" ",B_MSK[[#This Row],[A_]])-1))</f>
        <v/>
      </c>
      <c r="AJ133" s="6" t="str">
        <f ca="1">IF(B_MSK[[#This Row],[A_B]]="","",RIGHT(B_MSK[[#This Row],[A_]],LEN(B_MSK[[#This Row],[A_]])-SEARCH(" ",B_MSK[[#This Row],[A_]])))</f>
        <v/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44902</v>
      </c>
      <c r="AO133" s="6" t="str">
        <f ca="1">IF(B_MSK[[#This Row],[DB_ROW]]="","",INDEX([3]!db[JENIS],B_MSK[[#This Row],[DB_ROW]]-1))</f>
        <v/>
      </c>
      <c r="AP133" s="6" t="e">
        <f ca="1">IF(B_MSK[[#This Row],[A_1]]="","",B_MSK[[#This Row],[A_1]])*1</f>
        <v>#VALUE!</v>
      </c>
    </row>
    <row r="134" spans="1:42" x14ac:dyDescent="0.25">
      <c r="A134" s="7" t="s">
        <v>153</v>
      </c>
      <c r="B134" s="6">
        <f ca="1">IF(B_MSK[[#This Row],[N_ID]]="","",INDEX([2]!NOTA[ID],MATCH(B_MSK[[#This Row],[N_ID]],[2]!NOTA[ID_P],0)))</f>
        <v>29</v>
      </c>
      <c r="C134" s="6" t="str">
        <f ca="1">IF(B_MSK[[#This Row],[//]]="","",HYPERLINK("[NOTA_.xlsx]NOTA!C"&amp;B_MSK[[#This Row],[//]],"&gt;"))</f>
        <v>&gt;</v>
      </c>
      <c r="D134" s="6">
        <f ca="1">IF(B_MSK[[#This Row],[N_ID]]="","",COUNTIF([2]!NOTA[ID_H],B_MSK[[#This Row],[ID NOTA]]))</f>
        <v>1</v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 ca="1"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Tusukan Bon Chengda 7008/ XL001</v>
      </c>
      <c r="H134" s="8" t="str">
        <f ca="1">IF(B_MSK[[#This Row],[//]]="","",INDEX([2]!NOTA[SUPPLIER_H],B_MSK[[#This Row],[//]]-2))</f>
        <v>SBS</v>
      </c>
      <c r="I134" s="28" t="str">
        <f ca="1">IF(B_MSK[[#This Row],[//]]="","",IF(B_MSK[[#This Row],[C]]="",B_MSK[[#This Row],[JMLH BRG]]&amp;" "&amp;B_MSK[[#This Row],[SAT]],INDEX([3]!db[QTY/ CTN],B_MSK[[#This Row],[DB_ROW]]-1)))</f>
        <v>60 LSN</v>
      </c>
      <c r="J134" s="6">
        <f ca="1">IF(B_MSK[[#This Row],[//]]="","",IF(INDEX([2]!NOTA[C],B_MSK[[#This Row],[//]]-2)="","",INDEX([2]!NOTA[C],B_MSK[[#This Row],[//]]-2)))</f>
        <v>1</v>
      </c>
      <c r="K134" s="6">
        <f ca="1">IF(B_MSK[[#This Row],[//]]="","",IF(INDEX([2]!NOTA[QTY],B_MSK[[#This Row],[//]]-2)=0,"",INDEX([2]!NOTA[QTY],B_MSK[[#This Row],[//]]-2)))</f>
        <v>60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4" s="14">
        <f ca="1">IF(B_MSK[[#This Row],[//]]="","",INDEX([2]!NOTA[HARGA SATUAN],B_MSK[[#This Row],[//]]-2))</f>
        <v>72630</v>
      </c>
      <c r="N134" s="14">
        <f ca="1">IF(B_MSK[[#This Row],[//]]="","",IF(INDEX([2]!NOTA[HARGA/ CTN_H],B_MSK[[#This Row],[//]]-2)&lt;1,"",INDEX([2]!NOTA[HARGA/ CTN_H],B_MSK[[#This Row],[//]]-2)))</f>
        <v>4357800</v>
      </c>
      <c r="O134" s="3" t="str">
        <f ca="1">IF(B_MSK[[#This Row],[//]]="","",IF(INDEX([2]!NOTA[DISC 1],B_MSK[[#This Row],[//]]-2)=0,"",INDEX([2]!NOTA[DISC 1],B_MSK[[#This Row],[//]]-2)))</f>
        <v/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4357800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4357800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TUSUKAN BON CHENGDA 7008/ XL 001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tusukanbonchengda7008xl001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2000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72630</v>
      </c>
      <c r="AB134" s="8" t="str">
        <f ca="1">IF(OR(B_MSK[[#This Row],[HARGA_1]]=0,B_MSK[[#This Row],[HARGA_1]]=""),"","/ "&amp;B_MSK[[#This Row],[A_2]])</f>
        <v>/ LSN</v>
      </c>
      <c r="AC1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6052.5</v>
      </c>
      <c r="AD1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4" s="6" t="str">
        <f ca="1">IF(ISNUMBER(B_MSK[[#This Row],[ JUMLAH ]]),SUBSTITUTE(SUBSTITUTE(SUBSTITUTE(B_MSK[[#This Row],[QTY/ CTN]]," ","_",2),"(",""),")","")&amp;"_","")</f>
        <v>60 LSN_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60 LSN</v>
      </c>
      <c r="AI134" s="6" t="str">
        <f ca="1">IF(B_MSK[[#This Row],[A_B]]="","",LEFT(B_MSK[[#This Row],[A_]],SEARCH(" ",B_MSK[[#This Row],[A_]])-1))</f>
        <v>60</v>
      </c>
      <c r="AJ134" s="6" t="str">
        <f ca="1">IF(B_MSK[[#This Row],[A_B]]="","",RIGHT(B_MSK[[#This Row],[A_]],LEN(B_MSK[[#This Row],[A_]])-SEARCH(" ",B_MSK[[#This Row],[A_]])))</f>
        <v>LSN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44902</v>
      </c>
      <c r="AO134" s="6" t="str">
        <f ca="1">IF(B_MSK[[#This Row],[DB_ROW]]="","",INDEX([3]!db[JENIS],B_MSK[[#This Row],[DB_ROW]]-1))</f>
        <v>dll</v>
      </c>
      <c r="AP134" s="6">
        <f ca="1">IF(B_MSK[[#This Row],[A_1]]="","",B_MSK[[#This Row],[A_1]])*1</f>
        <v>60</v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Row],[SAT]],INDEX([3]!db[QTY/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Row],[concat]],[3]!db[NB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Row],[concat]],[3]!db[NB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Row],[A_]])-1))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44902</v>
      </c>
      <c r="AO135" s="6" t="str">
        <f ca="1">IF(B_MSK[[#This Row],[DB_ROW]]="","",INDEX([3]!db[JENIS],B_MSK[[#This Row],[DB_ROW]]-1))</f>
        <v/>
      </c>
      <c r="AP135" s="6" t="e">
        <f ca="1">IF(B_MSK[[#This Row],[A_1]]="","",B_MSK[[#This Row],[A_1]])*1</f>
        <v>#VALUE!</v>
      </c>
    </row>
    <row r="136" spans="1:42" x14ac:dyDescent="0.25">
      <c r="A136" s="7" t="s">
        <v>154</v>
      </c>
      <c r="B136" s="6">
        <f ca="1">IF(B_MSK[[#This Row],[N_ID]]="","",INDEX([2]!NOTA[ID],MATCH(B_MSK[[#This Row],[N_ID]],[2]!NOTA[ID_P],0)))</f>
        <v>30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1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Clipboard 6688-TR Koala</v>
      </c>
      <c r="H136" s="8" t="str">
        <f ca="1">IF(B_MSK[[#This Row],[//]]="","",INDEX([2]!NOTA[SUPPLIER_H],B_MSK[[#This Row],[//]]-2))</f>
        <v>BINTANG SAUDARA</v>
      </c>
      <c r="I136" s="28" t="str">
        <f ca="1">IF(B_MSK[[#This Row],[//]]="","",IF(B_MSK[[#This Row],[C]]="",B_MSK[[#This Row],[JMLH BRG]]&amp;" "&amp;B_MSK[[#This Row],[SAT]],INDEX([3]!db[QTY/ CTN],B_MSK[[#This Row],[DB_ROW]]-1)))</f>
        <v>12 LSN</v>
      </c>
      <c r="J136" s="6">
        <f ca="1">IF(B_MSK[[#This Row],[//]]="","",IF(INDEX([2]!NOTA[C],B_MSK[[#This Row],[//]]-2)="","",INDEX([2]!NOTA[C],B_MSK[[#This Row],[//]]-2)))</f>
        <v>15</v>
      </c>
      <c r="K136" s="6">
        <f ca="1">IF(B_MSK[[#This Row],[//]]="","",IF(INDEX([2]!NOTA[QTY],B_MSK[[#This Row],[//]]-2)=0,"",INDEX([2]!NOTA[QTY],B_MSK[[#This Row],[//]]-2)))</f>
        <v>180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6" s="14">
        <f ca="1">IF(B_MSK[[#This Row],[//]]="","",INDEX([2]!NOTA[HARGA SATUAN],B_MSK[[#This Row],[//]]-2))</f>
        <v>82000</v>
      </c>
      <c r="N136" s="14">
        <f ca="1">IF(B_MSK[[#This Row],[//]]="","",IF(INDEX([2]!NOTA[HARGA/ CTN_H],B_MSK[[#This Row],[//]]-2)&lt;1,"",INDEX([2]!NOTA[HARGA/ CTN_H],B_MSK[[#This Row],[//]]-2)))</f>
        <v>984000</v>
      </c>
      <c r="O136" s="3" t="str">
        <f ca="1">IF(B_MSK[[#This Row],[//]]="","",IF(INDEX([2]!NOTA[DISC 1],B_MSK[[#This Row],[//]]-2)=0,"",INDEX([2]!NOTA[DISC 1],B_MSK[[#This Row],[//]]-2)))</f>
        <v/>
      </c>
      <c r="P136" s="3" t="str">
        <f ca="1">IF(B_MSK[[#This Row],[//]]="","",IF(INDEX([2]!NOTA[DISC 2],B_MSK[[#This Row],[//]]-2)=0,"",INDEX([2]!NOTA[DISC 2],B_MSK[[#This Row],[//]]-2)))</f>
        <v/>
      </c>
      <c r="Q136" s="13">
        <f ca="1">IF(B_MSK[[#This Row],[//]]="","",INDEX([2]!NOTA[TOTAL],B_MSK[[#This Row],[//]]-2))</f>
        <v>14760000</v>
      </c>
      <c r="R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14760000</v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CLIP BOARD 6688-TR KOALA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452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82000</v>
      </c>
      <c r="AB136" s="8" t="str">
        <f ca="1">IF(OR(B_MSK[[#This Row],[HARGA_1]]=0,B_MSK[[#This Row],[HARGA_1]]=""),"","/ "&amp;B_MSK[[#This Row],[A_2]])</f>
        <v>/ LSN</v>
      </c>
      <c r="AC1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1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6" s="6" t="str">
        <f ca="1">IF(ISNUMBER(B_MSK[[#This Row],[ JUMLAH ]]),SUBSTITUTE(SUBSTITUTE(SUBSTITUTE(B_MSK[[#This Row],[QTY/ CTN]]," ","_",2),"(",""),")","")&amp;"_","")</f>
        <v>12 LSN_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12 LSN</v>
      </c>
      <c r="AI136" s="6" t="str">
        <f ca="1">IF(B_MSK[[#This Row],[A_B]]="","",LEFT(B_MSK[[#This Row],[A_]],SEARCH(" ",B_MSK[[#This Row],[A_]])-1))</f>
        <v>12</v>
      </c>
      <c r="AJ136" s="6" t="str">
        <f ca="1">IF(B_MSK[[#This Row],[A_B]]="","",RIGHT(B_MSK[[#This Row],[A_]],LEN(B_MSK[[#This Row],[A_]])-SEARCH(" ",B_MSK[[#This Row],[A_]])))</f>
        <v>LSN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44902</v>
      </c>
      <c r="AO136" s="6" t="str">
        <f ca="1">IF(B_MSK[[#This Row],[DB_ROW]]="","",INDEX([3]!db[JENIS],B_MSK[[#This Row],[DB_ROW]]-1))</f>
        <v>clip</v>
      </c>
      <c r="AP136" s="6">
        <f ca="1">IF(B_MSK[[#This Row],[A_1]]="","",B_MSK[[#This Row],[A_1]])*1</f>
        <v>12</v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/>
      </c>
      <c r="D137" s="6" t="str">
        <f>IF(B_MSK[[#This Row],[N_ID]]="","",COUNTIF([2]!NOTA[ID_H],B_MSK[[#This Row],[ID NOTA]]))</f>
        <v/>
      </c>
      <c r="E1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/>
      </c>
      <c r="H137" s="8" t="str">
        <f ca="1">IF(B_MSK[[#This Row],[//]]="","",INDEX([2]!NOTA[SUPPLIER_H],B_MSK[[#This Row],[//]]-2))</f>
        <v/>
      </c>
      <c r="I137" s="28" t="str">
        <f ca="1">IF(B_MSK[[#This Row],[//]]="","",IF(B_MSK[[#This Row],[C]]="",B_MSK[[#This Row],[JMLH BRG]]&amp;" "&amp;B_MSK[[#This Row],[SAT]],INDEX([3]!db[QTY/ CTN],B_MSK[[#This Row],[DB_ROW]]-1)))</f>
        <v/>
      </c>
      <c r="J137" s="6" t="str">
        <f ca="1">IF(B_MSK[[#This Row],[//]]="","",IF(INDEX([2]!NOTA[C],B_MSK[[#This Row],[//]]-2)="","",INDEX([2]!NOTA[C],B_MSK[[#This Row],[//]]-2)))</f>
        <v/>
      </c>
      <c r="K137" s="6" t="str">
        <f ca="1">IF(B_MSK[[#This Row],[//]]="","",IF(INDEX([2]!NOTA[QTY],B_MSK[[#This Row],[//]]-2)=0,"",INDEX([2]!NOTA[QTY],B_MSK[[#This Row],[//]]-2)))</f>
        <v/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7" s="14" t="str">
        <f ca="1">IF(B_MSK[[#This Row],[//]]="","",INDEX([2]!NOTA[HARGA SATUAN],B_MSK[[#This Row],[//]]-2))</f>
        <v/>
      </c>
      <c r="N137" s="14" t="str">
        <f ca="1">IF(B_MSK[[#This Row],[//]]="","",IF(INDEX([2]!NOTA[HARGA/ CTN_H],B_MSK[[#This Row],[//]]-2)&lt;1,"",INDEX([2]!NOTA[HARGA/ CTN_H],B_MSK[[#This Row],[//]]-2)))</f>
        <v/>
      </c>
      <c r="O137" s="3" t="str">
        <f ca="1">IF(B_MSK[[#This Row],[//]]="","",IF(INDEX([2]!NOTA[DISC 1],B_MSK[[#This Row],[//]]-2)=0,"",INDEX([2]!NOTA[DISC 1],B_MSK[[#This Row],[//]]-2)))</f>
        <v/>
      </c>
      <c r="P137" s="3" t="str">
        <f ca="1">IF(B_MSK[[#This Row],[//]]="","",IF(INDEX([2]!NOTA[DISC 2],B_MSK[[#This Row],[//]]-2)=0,"",INDEX([2]!NOTA[DISC 2],B_MSK[[#This Row],[//]]-2)))</f>
        <v/>
      </c>
      <c r="Q137" s="13" t="str">
        <f ca="1">IF(B_MSK[[#This Row],[//]]="","",INDEX([2]!NOTA[TOTAL],B_MSK[[#This Row],[//]]-2))</f>
        <v/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/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7" s="6" t="str">
        <f ca="1">IF(B_MSK[[#This Row],[N.B.nota]]="","",IF(MATCH(B_MSK[[#This Row],[concat]],[3]!db[NB NOTA_C],0)&gt;0,"ada",0))</f>
        <v/>
      </c>
      <c r="X137" s="6" t="str">
        <f ca="1">IF(B_MSK[[#This Row],[N.B.nota]]="","",ADDRESS(ROW(B_MSK[QB]),COLUMN(B_MSK[QB]))&amp;":"&amp;ADDRESS(ROW(),COLUMN(B_MSK[QB])))</f>
        <v/>
      </c>
      <c r="Y137" s="6" t="str">
        <f ca="1">IF(B_MSK[[#This Row],[concat]]="","",MATCH(B_MSK[[#This Row],[concat]],[3]!db[NB NOTA_C],0)+1)</f>
        <v/>
      </c>
      <c r="Z137" s="6" t="str">
        <f ca="1">IF(B_MSK[[#This Row],[//]]="","",HYPERLINK("[..\\DB.xlsx]DB!e"&amp;B_MSK[[#This Row],[DB_ROW]],"&gt;"))</f>
        <v/>
      </c>
      <c r="AA137" s="12" t="str">
        <f ca="1">IF(ISNUMBER(B_MSK[[#This Row],[HARGA CTN]]),IF(B_MSK[[#This Row],[A_2]]=B_MSK[[#This Row],[SAT]],B_MSK[[#This Row],[ HARGA SATUAN ]],B_MSK[[#This Row],[HARGA CTN]]/B_MSK[[#This Row],[A_1]]),"")</f>
        <v/>
      </c>
      <c r="AB137" s="8" t="str">
        <f ca="1">IF(OR(B_MSK[[#This Row],[HARGA_1]]=0,B_MSK[[#This Row],[HARGA_1]]=""),"","/ "&amp;B_MSK[[#This Row],[A_2]])</f>
        <v/>
      </c>
      <c r="AC1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7" s="6" t="str">
        <f ca="1">IF(ISNUMBER(B_MSK[[#This Row],[ JUMLAH ]]),SUBSTITUTE(SUBSTITUTE(SUBSTITUTE(B_MSK[[#This Row],[QTY/ CTN]]," ","_",2),"(",""),")","")&amp;"_","")</f>
        <v/>
      </c>
      <c r="AF137" s="6" t="str">
        <f ca="1">IF(B_MSK[[#This Row],[A_B]]="","",SEARCH("_",B_MSK[[#This Row],[A_B]]))</f>
        <v/>
      </c>
      <c r="AG137" s="6" t="str">
        <f ca="1">IF(B_MSK[[#This Row],[A_B]]="","",LEN(B_MSK[[#This Row],[A_B]]))</f>
        <v/>
      </c>
      <c r="AH137" s="6" t="str">
        <f ca="1">IF(B_MSK[[#This Row],[A_B]]="","",LEFT(B_MSK[[#This Row],[QTY/ CTN]],B_MSK[[#This Row],[A_B_1]]))</f>
        <v/>
      </c>
      <c r="AI137" s="6" t="str">
        <f ca="1">IF(B_MSK[[#This Row],[A_B]]="","",LEFT(B_MSK[[#This Row],[A_]],SEARCH(" ",B_MSK[[#This Row],[A_]])-1))</f>
        <v/>
      </c>
      <c r="AJ137" s="6" t="str">
        <f ca="1">IF(B_MSK[[#This Row],[A_B]]="","",RIGHT(B_MSK[[#This Row],[A_]],LEN(B_MSK[[#This Row],[A_]])-SEARCH(" ",B_MSK[[#This Row],[A_]])))</f>
        <v/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44902</v>
      </c>
      <c r="AO137" s="6" t="str">
        <f ca="1">IF(B_MSK[[#This Row],[DB_ROW]]="","",INDEX([3]!db[JENIS],B_MSK[[#This Row],[DB_ROW]]-1))</f>
        <v/>
      </c>
      <c r="AP137" s="6" t="e">
        <f ca="1">IF(B_MSK[[#This Row],[A_1]]="","",B_MSK[[#This Row],[A_1]])*1</f>
        <v>#VALUE!</v>
      </c>
    </row>
    <row r="138" spans="1:42" x14ac:dyDescent="0.25">
      <c r="A138" s="7" t="s">
        <v>183</v>
      </c>
      <c r="B138" s="6">
        <f ca="1">IF(B_MSK[[#This Row],[N_ID]]="","",INDEX([2]!NOTA[ID],MATCH(B_MSK[[#This Row],[N_ID]],[2]!NOTA[ID_P],0)))</f>
        <v>31</v>
      </c>
      <c r="C138" s="6" t="str">
        <f ca="1">IF(B_MSK[[#This Row],[//]]="","",HYPERLINK("[NOTA_.xlsx]NOTA!C"&amp;B_MSK[[#This Row],[//]],"&gt;"))</f>
        <v>&gt;</v>
      </c>
      <c r="D138" s="6">
        <f ca="1">IF(B_MSK[[#This Row],[N_ID]]="","",COUNTIF([2]!NOTA[ID_H],B_MSK[[#This Row],[ID NOTA]]))</f>
        <v>3</v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 ca="1"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>Clip File C-316 Hitam</v>
      </c>
      <c r="H138" s="8" t="str">
        <f ca="1">IF(B_MSK[[#This Row],[//]]="","",INDEX([2]!NOTA[SUPPLIER_H],B_MSK[[#This Row],[//]]-2))</f>
        <v>YUSHINCA</v>
      </c>
      <c r="I138" s="28" t="str">
        <f ca="1">IF(B_MSK[[#This Row],[//]]="","",IF(B_MSK[[#This Row],[C]]="",B_MSK[[#This Row],[JMLH BRG]]&amp;" "&amp;B_MSK[[#This Row],[SAT]],INDEX([3]!db[QTY/ CTN],B_MSK[[#This Row],[DB_ROW]]-1)))</f>
        <v>50 PCS</v>
      </c>
      <c r="J138" s="6">
        <f ca="1">IF(B_MSK[[#This Row],[//]]="","",IF(INDEX([2]!NOTA[C],B_MSK[[#This Row],[//]]-2)="","",INDEX([2]!NOTA[C],B_MSK[[#This Row],[//]]-2)))</f>
        <v>5</v>
      </c>
      <c r="K138" s="6">
        <f ca="1">IF(B_MSK[[#This Row],[//]]="","",IF(INDEX([2]!NOTA[QTY],B_MSK[[#This Row],[//]]-2)=0,"",INDEX([2]!NOTA[QTY],B_MSK[[#This Row],[//]]-2)))</f>
        <v>300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8" s="14">
        <f ca="1">IF(B_MSK[[#This Row],[//]]="","",INDEX([2]!NOTA[HARGA SATUAN],B_MSK[[#This Row],[//]]-2))</f>
        <v>0</v>
      </c>
      <c r="N138" s="14">
        <f ca="1">IF(B_MSK[[#This Row],[//]]="","",IF(INDEX([2]!NOTA[HARGA/ CTN_H],B_MSK[[#This Row],[//]]-2)&lt;1,"",INDEX([2]!NOTA[HARGA/ CTN_H],B_MSK[[#This Row],[//]]-2)))</f>
        <v>855000</v>
      </c>
      <c r="O138" s="3">
        <f ca="1">IF(B_MSK[[#This Row],[//]]="","",IF(INDEX([2]!NOTA[DISC 1],B_MSK[[#This Row],[//]]-2)=0,"",INDEX([2]!NOTA[DISC 1],B_MSK[[#This Row],[//]]-2)))</f>
        <v>0.05</v>
      </c>
      <c r="P138" s="3" t="str">
        <f ca="1">IF(B_MSK[[#This Row],[//]]="","",IF(INDEX([2]!NOTA[DISC 2],B_MSK[[#This Row],[//]]-2)=0,"",INDEX([2]!NOTA[DISC 2],B_MSK[[#This Row],[//]]-2)))</f>
        <v/>
      </c>
      <c r="Q138" s="13">
        <f ca="1">IF(B_MSK[[#This Row],[//]]="","",INDEX([2]!NOTA[TOTAL],B_MSK[[#This Row],[//]]-2))</f>
        <v>4061250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CLIP FILE C-316 HITAM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clipfilec316hitam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456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0</v>
      </c>
      <c r="AB138" s="8" t="str">
        <f ca="1">IF(OR(B_MSK[[#This Row],[HARGA_1]]=0,B_MSK[[#This Row],[HARGA_1]]=""),"","/ "&amp;B_MSK[[#This Row],[A_2]])</f>
        <v/>
      </c>
      <c r="AC1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8" s="6" t="str">
        <f ca="1">IF(ISNUMBER(B_MSK[[#This Row],[ JUMLAH ]]),SUBSTITUTE(SUBSTITUTE(SUBSTITUTE(B_MSK[[#This Row],[QTY/ CTN]]," ","_",2),"(",""),")","")&amp;"_","")</f>
        <v>50 PCS_</v>
      </c>
      <c r="AF138" s="6">
        <f ca="1">IF(B_MSK[[#This Row],[A_B]]="","",SEARCH("_",B_MSK[[#This Row],[A_B]]))</f>
        <v>7</v>
      </c>
      <c r="AG138" s="6">
        <f ca="1">IF(B_MSK[[#This Row],[A_B]]="","",LEN(B_MSK[[#This Row],[A_B]]))</f>
        <v>7</v>
      </c>
      <c r="AH138" s="6" t="str">
        <f ca="1">IF(B_MSK[[#This Row],[A_B]]="","",LEFT(B_MSK[[#This Row],[QTY/ CTN]],B_MSK[[#This Row],[A_B_1]]))</f>
        <v>50 PCS</v>
      </c>
      <c r="AI138" s="6" t="str">
        <f ca="1">IF(B_MSK[[#This Row],[A_B]]="","",LEFT(B_MSK[[#This Row],[A_]],SEARCH(" ",B_MSK[[#This Row],[A_]])-1))</f>
        <v>50</v>
      </c>
      <c r="AJ138" s="6" t="str">
        <f ca="1">IF(B_MSK[[#This Row],[A_B]]="","",RIGHT(B_MSK[[#This Row],[A_]],LEN(B_MSK[[#This Row],[A_]])-SEARCH(" ",B_MSK[[#This Row],[A_]])))</f>
        <v>PCS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44902</v>
      </c>
      <c r="AO138" s="6" t="str">
        <f ca="1">IF(B_MSK[[#This Row],[DB_ROW]]="","",INDEX([3]!db[JENIS],B_MSK[[#This Row],[DB_ROW]]-1))</f>
        <v>clip</v>
      </c>
      <c r="AP138" s="6">
        <f ca="1">IF(B_MSK[[#This Row],[A_1]]="","",B_MSK[[#This Row],[A_1]])*1</f>
        <v>50</v>
      </c>
    </row>
    <row r="139" spans="1:42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Row],[stt]]="ada",INDEX([3]!db[NB BM],B_MSK[DB_ROW]-1),"")</f>
        <v>Clip File C-318 Biru Tua</v>
      </c>
      <c r="H139" s="8" t="str">
        <f ca="1">IF(B_MSK[[#This Row],[//]]="","",INDEX([2]!NOTA[SUPPLIER_H],B_MSK[[#This Row],[//]]-2))</f>
        <v>YUSHINCA</v>
      </c>
      <c r="I139" s="28" t="str">
        <f ca="1">IF(B_MSK[[#This Row],[//]]="","",IF(B_MSK[[#This Row],[C]]="",B_MSK[[#This Row],[JMLH BRG]]&amp;" "&amp;B_MSK[[#This Row],[SAT]],INDEX([3]!db[QTY/ CTN],B_MSK[[#This Row],[DB_ROW]]-1)))</f>
        <v>60 PCS</v>
      </c>
      <c r="J139" s="6">
        <f ca="1">IF(B_MSK[[#This Row],[//]]="","",IF(INDEX([2]!NOTA[C],B_MSK[[#This Row],[//]]-2)="","",INDEX([2]!NOTA[C],B_MSK[[#This Row],[//]]-2)))</f>
        <v>5</v>
      </c>
      <c r="K139" s="6">
        <f ca="1">IF(B_MSK[[#This Row],[//]]="","",IF(INDEX([2]!NOTA[QTY],B_MSK[[#This Row],[//]]-2)=0,"",INDEX([2]!NOTA[QTY],B_MSK[[#This Row],[//]]-2)))</f>
        <v>300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0</v>
      </c>
      <c r="N139" s="14">
        <f ca="1">IF(B_MSK[[#This Row],[//]]="","",IF(INDEX([2]!NOTA[HARGA/ CTN_H],B_MSK[[#This Row],[//]]-2)&lt;1,"",INDEX([2]!NOTA[HARGA/ CTN_H],B_MSK[[#This Row],[//]]-2)))</f>
        <v>855000</v>
      </c>
      <c r="O139" s="3">
        <f ca="1">IF(B_MSK[[#This Row],[//]]="","",IF(INDEX([2]!NOTA[DISC 1],B_MSK[[#This Row],[//]]-2)=0,"",INDEX([2]!NOTA[DISC 1],B_MSK[[#This Row],[//]]-2)))</f>
        <v>0.05</v>
      </c>
      <c r="P139" s="3" t="str">
        <f ca="1">IF(B_MSK[[#This Row],[//]]="","",IF(INDEX([2]!NOTA[DISC 2],B_MSK[[#This Row],[//]]-2)=0,"",INDEX([2]!NOTA[DISC 2],B_MSK[[#This Row],[//]]-2)))</f>
        <v/>
      </c>
      <c r="Q139" s="13">
        <f ca="1">IF(B_MSK[[#This Row],[//]]="","",INDEX([2]!NOTA[TOTAL],B_MSK[[#This Row],[//]]-2))</f>
        <v>4061250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CLIP FILE C-318 BIRU TUA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458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0</v>
      </c>
      <c r="AB139" s="8" t="str">
        <f ca="1">IF(OR(B_MSK[[#This Row],[HARGA_1]]=0,B_MSK[[#This Row],[HARGA_1]]=""),"","/ "&amp;B_MSK[[#This Row],[A_2]])</f>
        <v/>
      </c>
      <c r="AC1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9" s="6" t="str">
        <f ca="1">IF(ISNUMBER(B_MSK[[#This Row],[ JUMLAH ]]),SUBSTITUTE(SUBSTITUTE(SUBSTITUTE(B_MSK[[#This Row],[QTY/ CTN]]," ","_",2),"(",""),")","")&amp;"_","")</f>
        <v>60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7</v>
      </c>
      <c r="AH139" s="6" t="str">
        <f ca="1">IF(B_MSK[[#This Row],[A_B]]="","",LEFT(B_MSK[[#This Row],[QTY/ CTN]],B_MSK[[#This Row],[A_B_1]]))</f>
        <v>60 PCS</v>
      </c>
      <c r="AI139" s="6" t="str">
        <f ca="1">IF(B_MSK[[#This Row],[A_B]]="","",LEFT(B_MSK[[#This Row],[A_]],SEARCH(" ",B_MSK[[#This Row],[A_]])-1))</f>
        <v>60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44902</v>
      </c>
      <c r="AO139" s="6" t="str">
        <f ca="1">IF(B_MSK[[#This Row],[DB_ROW]]="","",INDEX([3]!db[JENIS],B_MSK[[#This Row],[DB_ROW]]-1))</f>
        <v>clip</v>
      </c>
      <c r="AP139" s="6">
        <f ca="1">IF(B_MSK[[#This Row],[A_1]]="","",B_MSK[[#This Row],[A_1]])*1</f>
        <v>60</v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Clip File C-318 Biru Muda</v>
      </c>
      <c r="H140" s="8" t="str">
        <f ca="1">IF(B_MSK[[#This Row],[//]]="","",INDEX([2]!NOTA[SUPPLIER_H],B_MSK[[#This Row],[//]]-2))</f>
        <v>YUSHINCA</v>
      </c>
      <c r="I140" s="28" t="str">
        <f ca="1">IF(B_MSK[[#This Row],[//]]="","",IF(B_MSK[[#This Row],[C]]="",B_MSK[[#This Row],[JMLH BRG]]&amp;" "&amp;B_MSK[[#This Row],[SAT]],INDEX([3]!db[QTY/ CTN],B_MSK[[#This Row],[DB_ROW]]-1)))</f>
        <v>60 PCS</v>
      </c>
      <c r="J140" s="6">
        <f ca="1">IF(B_MSK[[#This Row],[//]]="","",IF(INDEX([2]!NOTA[C],B_MSK[[#This Row],[//]]-2)="","",INDEX([2]!NOTA[C],B_MSK[[#This Row],[//]]-2)))</f>
        <v>1</v>
      </c>
      <c r="K140" s="6">
        <f ca="1">IF(B_MSK[[#This Row],[//]]="","",IF(INDEX([2]!NOTA[QTY],B_MSK[[#This Row],[//]]-2)=0,"",INDEX([2]!NOTA[QTY],B_MSK[[#This Row],[//]]-2)))</f>
        <v>60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0</v>
      </c>
      <c r="N140" s="14">
        <f ca="1">IF(B_MSK[[#This Row],[//]]="","",IF(INDEX([2]!NOTA[HARGA/ CTN_H],B_MSK[[#This Row],[//]]-2)&lt;1,"",INDEX([2]!NOTA[HARGA/ CTN_H],B_MSK[[#This Row],[//]]-2)))</f>
        <v>855000</v>
      </c>
      <c r="O140" s="3">
        <f ca="1">IF(B_MSK[[#This Row],[//]]="","",IF(INDEX([2]!NOTA[DISC 1],B_MSK[[#This Row],[//]]-2)=0,"",INDEX([2]!NOTA[DISC 1],B_MSK[[#This Row],[//]]-2)))</f>
        <v>0.05</v>
      </c>
      <c r="P140" s="3" t="str">
        <f ca="1">IF(B_MSK[[#This Row],[//]]="","",IF(INDEX([2]!NOTA[DISC 2],B_MSK[[#This Row],[//]]-2)=0,"",INDEX([2]!NOTA[DISC 2],B_MSK[[#This Row],[//]]-2)))</f>
        <v/>
      </c>
      <c r="Q140" s="13">
        <f ca="1">IF(B_MSK[[#This Row],[//]]="","",INDEX([2]!NOTA[TOTAL],B_MSK[[#This Row],[//]]-2))</f>
        <v>812250</v>
      </c>
      <c r="R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470250</v>
      </c>
      <c r="S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8464500</v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CLIP FILE C-318 BIRU MUDA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457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0</v>
      </c>
      <c r="AB140" s="8" t="str">
        <f ca="1">IF(OR(B_MSK[[#This Row],[HARGA_1]]=0,B_MSK[[#This Row],[HARGA_1]]=""),"","/ "&amp;B_MSK[[#This Row],[A_2]])</f>
        <v/>
      </c>
      <c r="AC1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0" s="6" t="str">
        <f ca="1">IF(ISNUMBER(B_MSK[[#This Row],[ JUMLAH ]]),SUBSTITUTE(SUBSTITUTE(SUBSTITUTE(B_MSK[[#This Row],[QTY/ CTN]]," ","_",2),"(",""),")","")&amp;"_","")</f>
        <v>60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7</v>
      </c>
      <c r="AH140" s="6" t="str">
        <f ca="1">IF(B_MSK[[#This Row],[A_B]]="","",LEFT(B_MSK[[#This Row],[QTY/ CTN]],B_MSK[[#This Row],[A_B_1]]))</f>
        <v>60 PCS</v>
      </c>
      <c r="AI140" s="6" t="str">
        <f ca="1">IF(B_MSK[[#This Row],[A_B]]="","",LEFT(B_MSK[[#This Row],[A_]],SEARCH(" ",B_MSK[[#This Row],[A_]])-1))</f>
        <v>60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44902</v>
      </c>
      <c r="AO140" s="6" t="str">
        <f ca="1">IF(B_MSK[[#This Row],[DB_ROW]]="","",INDEX([3]!db[JENIS],B_MSK[[#This Row],[DB_ROW]]-1))</f>
        <v>clip</v>
      </c>
      <c r="AP140" s="6">
        <f ca="1">IF(B_MSK[[#This Row],[A_1]]="","",B_MSK[[#This Row],[A_1]])*1</f>
        <v>60</v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/>
      </c>
      <c r="D141" s="6" t="str">
        <f>IF(B_MSK[[#This Row],[N_ID]]="","",COUNTIF([2]!NOTA[ID_H],B_MSK[[#This Row],[ID NOTA]]))</f>
        <v/>
      </c>
      <c r="E1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/>
      </c>
      <c r="H141" s="8" t="str">
        <f ca="1">IF(B_MSK[[#This Row],[//]]="","",INDEX([2]!NOTA[SUPPLIER_H],B_MSK[[#This Row],[//]]-2))</f>
        <v/>
      </c>
      <c r="I141" s="28" t="str">
        <f ca="1">IF(B_MSK[[#This Row],[//]]="","",IF(B_MSK[[#This Row],[C]]="",B_MSK[[#This Row],[JMLH BRG]]&amp;" "&amp;B_MSK[[#This Row],[SAT]],INDEX([3]!db[QTY/ CTN],B_MSK[[#This Row],[DB_ROW]]-1)))</f>
        <v/>
      </c>
      <c r="J141" s="6" t="str">
        <f ca="1">IF(B_MSK[[#This Row],[//]]="","",IF(INDEX([2]!NOTA[C],B_MSK[[#This Row],[//]]-2)="","",INDEX([2]!NOTA[C],B_MSK[[#This Row],[//]]-2)))</f>
        <v/>
      </c>
      <c r="K141" s="6" t="str">
        <f ca="1">IF(B_MSK[[#This Row],[//]]="","",IF(INDEX([2]!NOTA[QTY],B_MSK[[#This Row],[//]]-2)=0,"",INDEX([2]!NOTA[QTY],B_MSK[[#This Row],[//]]-2)))</f>
        <v/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1" s="14" t="str">
        <f ca="1">IF(B_MSK[[#This Row],[//]]="","",INDEX([2]!NOTA[HARGA SATUAN],B_MSK[[#This Row],[//]]-2))</f>
        <v/>
      </c>
      <c r="N141" s="14" t="str">
        <f ca="1">IF(B_MSK[[#This Row],[//]]="","",IF(INDEX([2]!NOTA[HARGA/ CTN_H],B_MSK[[#This Row],[//]]-2)&lt;1,"",INDEX([2]!NOTA[HARGA/ CTN_H],B_MSK[[#This Row],[//]]-2)))</f>
        <v/>
      </c>
      <c r="O141" s="3" t="str">
        <f ca="1">IF(B_MSK[[#This Row],[//]]="","",IF(INDEX([2]!NOTA[DISC 1],B_MSK[[#This Row],[//]]-2)=0,"",INDEX([2]!NOTA[DISC 1],B_MSK[[#This Row],[//]]-2)))</f>
        <v/>
      </c>
      <c r="P141" s="3" t="str">
        <f ca="1">IF(B_MSK[[#This Row],[//]]="","",IF(INDEX([2]!NOTA[DISC 2],B_MSK[[#This Row],[//]]-2)=0,"",INDEX([2]!NOTA[DISC 2],B_MSK[[#This Row],[//]]-2)))</f>
        <v/>
      </c>
      <c r="Q141" s="13" t="str">
        <f ca="1">IF(B_MSK[[#This Row],[//]]="","",INDEX([2]!NOTA[TOTAL],B_MSK[[#This Row],[//]]-2))</f>
        <v/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/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1" s="6" t="str">
        <f ca="1">IF(B_MSK[[#This Row],[N.B.nota]]="","",IF(MATCH(B_MSK[[#This Row],[concat]],[3]!db[NB NOTA_C],0)&gt;0,"ada",0))</f>
        <v/>
      </c>
      <c r="X141" s="6" t="str">
        <f ca="1">IF(B_MSK[[#This Row],[N.B.nota]]="","",ADDRESS(ROW(B_MSK[QB]),COLUMN(B_MSK[QB]))&amp;":"&amp;ADDRESS(ROW(),COLUMN(B_MSK[QB])))</f>
        <v/>
      </c>
      <c r="Y141" s="6" t="str">
        <f ca="1">IF(B_MSK[[#This Row],[concat]]="","",MATCH(B_MSK[[#This Row],[concat]],[3]!db[NB NOTA_C],0)+1)</f>
        <v/>
      </c>
      <c r="Z141" s="6" t="str">
        <f ca="1">IF(B_MSK[[#This Row],[//]]="","",HYPERLINK("[..\\DB.xlsx]DB!e"&amp;B_MSK[[#This Row],[DB_ROW]],"&gt;"))</f>
        <v/>
      </c>
      <c r="AA141" s="12" t="str">
        <f ca="1">IF(ISNUMBER(B_MSK[[#This Row],[HARGA CTN]]),IF(B_MSK[[#This Row],[A_2]]=B_MSK[[#This Row],[SAT]],B_MSK[[#This Row],[ HARGA SATUAN ]],B_MSK[[#This Row],[HARGA CTN]]/B_MSK[[#This Row],[A_1]]),"")</f>
        <v/>
      </c>
      <c r="AB141" s="8" t="str">
        <f ca="1">IF(OR(B_MSK[[#This Row],[HARGA_1]]=0,B_MSK[[#This Row],[HARGA_1]]=""),"","/ "&amp;B_MSK[[#This Row],[A_2]])</f>
        <v/>
      </c>
      <c r="AC1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1" s="6" t="str">
        <f ca="1">IF(ISNUMBER(B_MSK[[#This Row],[ JUMLAH ]]),SUBSTITUTE(SUBSTITUTE(SUBSTITUTE(B_MSK[[#This Row],[QTY/ CTN]]," ","_",2),"(",""),")","")&amp;"_","")</f>
        <v/>
      </c>
      <c r="AF141" s="6" t="str">
        <f ca="1">IF(B_MSK[[#This Row],[A_B]]="","",SEARCH("_",B_MSK[[#This Row],[A_B]]))</f>
        <v/>
      </c>
      <c r="AG141" s="6" t="str">
        <f ca="1">IF(B_MSK[[#This Row],[A_B]]="","",LEN(B_MSK[[#This Row],[A_B]]))</f>
        <v/>
      </c>
      <c r="AH141" s="6" t="str">
        <f ca="1">IF(B_MSK[[#This Row],[A_B]]="","",LEFT(B_MSK[[#This Row],[QTY/ CTN]],B_MSK[[#This Row],[A_B_1]]))</f>
        <v/>
      </c>
      <c r="AI141" s="6" t="str">
        <f ca="1">IF(B_MSK[[#This Row],[A_B]]="","",LEFT(B_MSK[[#This Row],[A_]],SEARCH(" ",B_MSK[[#This Row],[A_]])-1))</f>
        <v/>
      </c>
      <c r="AJ141" s="6" t="str">
        <f ca="1">IF(B_MSK[[#This Row],[A_B]]="","",RIGHT(B_MSK[[#This Row],[A_]],LEN(B_MSK[[#This Row],[A_]])-SEARCH(" ",B_MSK[[#This Row],[A_]])))</f>
        <v/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44902</v>
      </c>
      <c r="AO141" s="6" t="str">
        <f ca="1">IF(B_MSK[[#This Row],[DB_ROW]]="","",INDEX([3]!db[JENIS],B_MSK[[#This Row],[DB_ROW]]-1))</f>
        <v/>
      </c>
      <c r="AP141" s="6" t="e">
        <f ca="1">IF(B_MSK[[#This Row],[A_1]]="","",B_MSK[[#This Row],[A_1]])*1</f>
        <v>#VALUE!</v>
      </c>
    </row>
    <row r="142" spans="1:42" x14ac:dyDescent="0.25">
      <c r="A142" s="7" t="s">
        <v>155</v>
      </c>
      <c r="B142" s="6">
        <f ca="1">IF(B_MSK[[#This Row],[N_ID]]="","",INDEX([2]!NOTA[ID],MATCH(B_MSK[[#This Row],[N_ID]],[2]!NOTA[ID_P],0)))</f>
        <v>32</v>
      </c>
      <c r="C142" s="6" t="str">
        <f ca="1">IF(B_MSK[[#This Row],[//]]="","",HYPERLINK("[NOTA_.xlsx]NOTA!C"&amp;B_MSK[[#This Row],[//]],"&gt;"))</f>
        <v>&gt;</v>
      </c>
      <c r="D142" s="6">
        <f ca="1">IF(B_MSK[[#This Row],[N_ID]]="","",COUNTIF([2]!NOTA[ID_H],B_MSK[[#This Row],[ID NOTA]]))</f>
        <v>16</v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 ca="1"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Gel Tizo Fancy TG30801-E</v>
      </c>
      <c r="H142" s="8" t="str">
        <f ca="1">IF(B_MSK[[#This Row],[//]]="","",INDEX([2]!NOTA[SUPPLIER_H],B_MSK[[#This Row],[//]]-2))</f>
        <v>DB STATIONERY</v>
      </c>
      <c r="I142" s="28" t="str">
        <f ca="1">IF(B_MSK[[#This Row],[//]]="","",IF(B_MSK[[#This Row],[C]]="",B_MSK[[#This Row],[JMLH BRG]]&amp;" "&amp;B_MSK[[#This Row],[SAT]],INDEX([3]!db[QTY/ CTN],B_MSK[[#This Row],[DB_ROW]]-1)))</f>
        <v>144 LSN</v>
      </c>
      <c r="J142" s="6">
        <f ca="1">IF(B_MSK[[#This Row],[//]]="","",IF(INDEX([2]!NOTA[C],B_MSK[[#This Row],[//]]-2)="","",INDEX([2]!NOTA[C],B_MSK[[#This Row],[//]]-2)))</f>
        <v>1</v>
      </c>
      <c r="K142" s="6">
        <f ca="1">IF(B_MSK[[#This Row],[//]]="","",IF(INDEX([2]!NOTA[QTY],B_MSK[[#This Row],[//]]-2)=0,"",INDEX([2]!NOTA[QTY],B_MSK[[#This Row],[//]]-2)))</f>
        <v>144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2" s="14">
        <f ca="1">IF(B_MSK[[#This Row],[//]]="","",INDEX([2]!NOTA[HARGA SATUAN],B_MSK[[#This Row],[//]]-2))</f>
        <v>18250</v>
      </c>
      <c r="N142" s="14">
        <f ca="1">IF(B_MSK[[#This Row],[//]]="","",IF(INDEX([2]!NOTA[HARGA/ CTN_H],B_MSK[[#This Row],[//]]-2)&lt;1,"",INDEX([2]!NOTA[HARGA/ CTN_H],B_MSK[[#This Row],[//]]-2)))</f>
        <v>2628000</v>
      </c>
      <c r="O142" s="3" t="str">
        <f ca="1">IF(B_MSK[[#This Row],[//]]="","",IF(INDEX([2]!NOTA[DISC 1],B_MSK[[#This Row],[//]]-2)=0,"",INDEX([2]!NOTA[DISC 1],B_MSK[[#This Row],[//]]-2)))</f>
        <v/>
      </c>
      <c r="P142" s="3" t="str">
        <f ca="1">IF(B_MSK[[#This Row],[//]]="","",IF(INDEX([2]!NOTA[DISC 2],B_MSK[[#This Row],[//]]-2)=0,"",INDEX([2]!NOTA[DISC 2],B_MSK[[#This Row],[//]]-2)))</f>
        <v/>
      </c>
      <c r="Q142" s="13">
        <f ca="1">IF(B_MSK[[#This Row],[//]]="","",INDEX([2]!NOTA[TOTAL],B_MSK[[#This Row],[//]]-2))</f>
        <v>2628000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GEL TIZO FANCY TG 30801-E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776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18250</v>
      </c>
      <c r="AB142" s="8" t="str">
        <f ca="1">IF(OR(B_MSK[[#This Row],[HARGA_1]]=0,B_MSK[[#This Row],[HARGA_1]]=""),"","/ "&amp;B_MSK[[#This Row],[A_2]])</f>
        <v>/ LSN</v>
      </c>
      <c r="AC1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2" s="6" t="str">
        <f ca="1">IF(ISNUMBER(B_MSK[[#This Row],[ JUMLAH ]]),SUBSTITUTE(SUBSTITUTE(SUBSTITUTE(B_MSK[[#This Row],[QTY/ CTN]]," ","_",2),"(",""),")","")&amp;"_","")</f>
        <v>144 LSN_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144 LSN</v>
      </c>
      <c r="AI142" s="6" t="str">
        <f ca="1">IF(B_MSK[[#This Row],[A_B]]="","",LEFT(B_MSK[[#This Row],[A_]],SEARCH(" ",B_MSK[[#This Row],[A_]])-1))</f>
        <v>144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44902</v>
      </c>
      <c r="AO142" s="6" t="str">
        <f ca="1">IF(B_MSK[[#This Row],[DB_ROW]]="","",INDEX([3]!db[JENIS],B_MSK[[#This Row],[DB_ROW]]-1))</f>
        <v>pen</v>
      </c>
      <c r="AP142" s="6">
        <f ca="1">IF(B_MSK[[#This Row],[A_1]]="","",B_MSK[[#This Row],[A_1]])*1</f>
        <v>144</v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>Gel Tizo Fancy TG30802-E</v>
      </c>
      <c r="H143" s="8" t="str">
        <f ca="1">IF(B_MSK[[#This Row],[//]]="","",INDEX([2]!NOTA[SUPPLIER_H],B_MSK[[#This Row],[//]]-2))</f>
        <v>DB STATIONERY</v>
      </c>
      <c r="I143" s="28" t="str">
        <f ca="1">IF(B_MSK[[#This Row],[//]]="","",IF(B_MSK[[#This Row],[C]]="",B_MSK[[#This Row],[JMLH BRG]]&amp;" "&amp;B_MSK[[#This Row],[SAT]],INDEX([3]!db[QTY/ CTN],B_MSK[[#This Row],[DB_ROW]]-1)))</f>
        <v>144 LSN</v>
      </c>
      <c r="J143" s="6">
        <f ca="1">IF(B_MSK[[#This Row],[//]]="","",IF(INDEX([2]!NOTA[C],B_MSK[[#This Row],[//]]-2)="","",INDEX([2]!NOTA[C],B_MSK[[#This Row],[//]]-2)))</f>
        <v>1</v>
      </c>
      <c r="K143" s="6">
        <f ca="1">IF(B_MSK[[#This Row],[//]]="","",IF(INDEX([2]!NOTA[QTY],B_MSK[[#This Row],[//]]-2)=0,"",INDEX([2]!NOTA[QTY],B_MSK[[#This Row],[//]]-2)))</f>
        <v>144</v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3" s="14">
        <f ca="1">IF(B_MSK[[#This Row],[//]]="","",INDEX([2]!NOTA[HARGA SATUAN],B_MSK[[#This Row],[//]]-2))</f>
        <v>18250</v>
      </c>
      <c r="N143" s="14">
        <f ca="1">IF(B_MSK[[#This Row],[//]]="","",IF(INDEX([2]!NOTA[HARGA/ CTN_H],B_MSK[[#This Row],[//]]-2)&lt;1,"",INDEX([2]!NOTA[HARGA/ CTN_H],B_MSK[[#This Row],[//]]-2)))</f>
        <v>2628000</v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>
        <f ca="1">IF(B_MSK[[#This Row],[//]]="","",INDEX([2]!NOTA[TOTAL],B_MSK[[#This Row],[//]]-2))</f>
        <v>2628000</v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>GEL TIZO FANCY TG 30802-E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143" s="6" t="str">
        <f ca="1">IF(B_MSK[[#This Row],[N.B.nota]]="","",IF(MATCH(B_MSK[[#This Row],[concat]],[3]!db[NB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Row],[concat]],[3]!db[NB NOTA_C],0)+1)</f>
        <v>778</v>
      </c>
      <c r="Z143" s="6" t="str">
        <f ca="1">IF(B_MSK[[#This Row],[//]]="","",HYPERLINK("[..\\DB.xlsx]DB!e"&amp;B_MSK[[#This Row],[DB_ROW]],"&gt;"))</f>
        <v>&gt;</v>
      </c>
      <c r="AA143" s="12">
        <f ca="1">IF(ISNUMBER(B_MSK[[#This Row],[HARGA CTN]]),IF(B_MSK[[#This Row],[A_2]]=B_MSK[[#This Row],[SAT]],B_MSK[[#This Row],[ HARGA SATUAN ]],B_MSK[[#This Row],[HARGA CTN]]/B_MSK[[#This Row],[A_1]]),"")</f>
        <v>18250</v>
      </c>
      <c r="AB143" s="8" t="str">
        <f ca="1">IF(OR(B_MSK[[#This Row],[HARGA_1]]=0,B_MSK[[#This Row],[HARGA_1]]=""),"","/ "&amp;B_MSK[[#This Row],[A_2]])</f>
        <v>/ LSN</v>
      </c>
      <c r="AC1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3" s="6" t="str">
        <f ca="1">IF(ISNUMBER(B_MSK[[#This Row],[ JUMLAH ]]),SUBSTITUTE(SUBSTITUTE(SUBSTITUTE(B_MSK[[#This Row],[QTY/ CTN]]," ","_",2),"(",""),")","")&amp;"_","")</f>
        <v>144 LSN_</v>
      </c>
      <c r="AF143" s="6">
        <f ca="1">IF(B_MSK[[#This Row],[A_B]]="","",SEARCH("_",B_MSK[[#This Row],[A_B]]))</f>
        <v>8</v>
      </c>
      <c r="AG143" s="6">
        <f ca="1">IF(B_MSK[[#This Row],[A_B]]="","",LEN(B_MSK[[#This Row],[A_B]]))</f>
        <v>8</v>
      </c>
      <c r="AH143" s="6" t="str">
        <f ca="1">IF(B_MSK[[#This Row],[A_B]]="","",LEFT(B_MSK[[#This Row],[QTY/ CTN]],B_MSK[[#This Row],[A_B_1]]))</f>
        <v>144 LSN</v>
      </c>
      <c r="AI143" s="6" t="str">
        <f ca="1">IF(B_MSK[[#This Row],[A_B]]="","",LEFT(B_MSK[[#This Row],[A_]],SEARCH(" ",B_MSK[[#This Row],[A_]])-1))</f>
        <v>144</v>
      </c>
      <c r="AJ143" s="6" t="str">
        <f ca="1">IF(B_MSK[[#This Row],[A_B]]="","",RIGHT(B_MSK[[#This Row],[A_]],LEN(B_MSK[[#This Row],[A_]])-SEARCH(" ",B_MSK[[#This Row],[A_]])))</f>
        <v>LSN</v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44902</v>
      </c>
      <c r="AO143" s="6" t="str">
        <f ca="1">IF(B_MSK[[#This Row],[DB_ROW]]="","",INDEX([3]!db[JENIS],B_MSK[[#This Row],[DB_ROW]]-1))</f>
        <v>pen</v>
      </c>
      <c r="AP143" s="6">
        <f ca="1">IF(B_MSK[[#This Row],[A_1]]="","",B_MSK[[#This Row],[A_1]])*1</f>
        <v>144</v>
      </c>
    </row>
    <row r="144" spans="1:42" x14ac:dyDescent="0.25">
      <c r="A144" s="7" t="s">
        <v>110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>&gt;</v>
      </c>
      <c r="D144" s="6" t="str">
        <f>IF(B_MSK[[#This Row],[N_ID]]="","",COUNTIF([2]!NOTA[ID_H],B_MSK[[#This Row],[ID NOTA]]))</f>
        <v/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>Gel Tizo Fancy TG31037-E</v>
      </c>
      <c r="H144" s="8" t="str">
        <f ca="1">IF(B_MSK[[#This Row],[//]]="","",INDEX([2]!NOTA[SUPPLIER_H],B_MSK[[#This Row],[//]]-2))</f>
        <v>DB STATIONERY</v>
      </c>
      <c r="I144" s="28" t="str">
        <f ca="1">IF(B_MSK[[#This Row],[//]]="","",IF(B_MSK[[#This Row],[C]]="",B_MSK[[#This Row],[JMLH BRG]]&amp;" "&amp;B_MSK[[#This Row],[SAT]],INDEX([3]!db[QTY/ CTN],B_MSK[[#This Row],[DB_ROW]]-1)))</f>
        <v>144 LSN</v>
      </c>
      <c r="J144" s="6">
        <f ca="1">IF(B_MSK[[#This Row],[//]]="","",IF(INDEX([2]!NOTA[C],B_MSK[[#This Row],[//]]-2)="","",INDEX([2]!NOTA[C],B_MSK[[#This Row],[//]]-2)))</f>
        <v>1</v>
      </c>
      <c r="K144" s="6">
        <f ca="1">IF(B_MSK[[#This Row],[//]]="","",IF(INDEX([2]!NOTA[QTY],B_MSK[[#This Row],[//]]-2)=0,"",INDEX([2]!NOTA[QTY],B_MSK[[#This Row],[//]]-2)))</f>
        <v>144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4" s="14">
        <f ca="1">IF(B_MSK[[#This Row],[//]]="","",INDEX([2]!NOTA[HARGA SATUAN],B_MSK[[#This Row],[//]]-2))</f>
        <v>18250</v>
      </c>
      <c r="N144" s="14">
        <f ca="1">IF(B_MSK[[#This Row],[//]]="","",IF(INDEX([2]!NOTA[HARGA/ CTN_H],B_MSK[[#This Row],[//]]-2)&lt;1,"",INDEX([2]!NOTA[HARGA/ CTN_H],B_MSK[[#This Row],[//]]-2)))</f>
        <v>2628000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2628000</v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GEL TIZO FANCY TG 31037-E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788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18250</v>
      </c>
      <c r="AB144" s="8" t="str">
        <f ca="1">IF(OR(B_MSK[[#This Row],[HARGA_1]]=0,B_MSK[[#This Row],[HARGA_1]]=""),"","/ "&amp;B_MSK[[#This Row],[A_2]])</f>
        <v>/ LSN</v>
      </c>
      <c r="AC1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4" s="6" t="str">
        <f ca="1">IF(ISNUMBER(B_MSK[[#This Row],[ JUMLAH ]]),SUBSTITUTE(SUBSTITUTE(SUBSTITUTE(B_MSK[[#This Row],[QTY/ CTN]]," ","_",2),"(",""),")","")&amp;"_","")</f>
        <v>144 LSN_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144 LSN</v>
      </c>
      <c r="AI144" s="6" t="str">
        <f ca="1">IF(B_MSK[[#This Row],[A_B]]="","",LEFT(B_MSK[[#This Row],[A_]],SEARCH(" ",B_MSK[[#This Row],[A_]])-1))</f>
        <v>144</v>
      </c>
      <c r="AJ144" s="6" t="str">
        <f ca="1">IF(B_MSK[[#This Row],[A_B]]="","",RIGHT(B_MSK[[#This Row],[A_]],LEN(B_MSK[[#This Row],[A_]])-SEARCH(" ",B_MSK[[#This Row],[A_]])))</f>
        <v>LSN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44902</v>
      </c>
      <c r="AO144" s="6" t="str">
        <f ca="1">IF(B_MSK[[#This Row],[DB_ROW]]="","",INDEX([3]!db[JENIS],B_MSK[[#This Row],[DB_ROW]]-1))</f>
        <v>pen</v>
      </c>
      <c r="AP144" s="6">
        <f ca="1">IF(B_MSK[[#This Row],[A_1]]="","",B_MSK[[#This Row],[A_1]])*1</f>
        <v>144</v>
      </c>
    </row>
    <row r="145" spans="1:42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Row],[N_ID]]="","",COUNTIF([2]!NOTA[ID_H],B_MSK[[#This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>Gel Tizo Fancy TG31590-E</v>
      </c>
      <c r="H145" s="8" t="str">
        <f ca="1">IF(B_MSK[[#This Row],[//]]="","",INDEX([2]!NOTA[SUPPLIER_H],B_MSK[[#This Row],[//]]-2))</f>
        <v>DB STATIONERY</v>
      </c>
      <c r="I145" s="28" t="str">
        <f ca="1">IF(B_MSK[[#This Row],[//]]="","",IF(B_MSK[[#This Row],[C]]="",B_MSK[[#This Row],[JMLH BRG]]&amp;" "&amp;B_MSK[[#This Row],[SAT]],INDEX([3]!db[QTY/ CTN],B_MSK[[#This Row],[DB_ROW]]-1)))</f>
        <v>144 LSN</v>
      </c>
      <c r="J145" s="6">
        <f ca="1">IF(B_MSK[[#This Row],[//]]="","",IF(INDEX([2]!NOTA[C],B_MSK[[#This Row],[//]]-2)="","",INDEX([2]!NOTA[C],B_MSK[[#This Row],[//]]-2)))</f>
        <v>1</v>
      </c>
      <c r="K145" s="6">
        <f ca="1">IF(B_MSK[[#This Row],[//]]="","",IF(INDEX([2]!NOTA[QTY],B_MSK[[#This Row],[//]]-2)=0,"",INDEX([2]!NOTA[QTY],B_MSK[[#This Row],[//]]-2)))</f>
        <v>144</v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5" s="14">
        <f ca="1">IF(B_MSK[[#This Row],[//]]="","",INDEX([2]!NOTA[HARGA SATUAN],B_MSK[[#This Row],[//]]-2))</f>
        <v>18250</v>
      </c>
      <c r="N145" s="14">
        <f ca="1">IF(B_MSK[[#This Row],[//]]="","",IF(INDEX([2]!NOTA[HARGA/ CTN_H],B_MSK[[#This Row],[//]]-2)&lt;1,"",INDEX([2]!NOTA[HARGA/ CTN_H],B_MSK[[#This Row],[//]]-2)))</f>
        <v>2628000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2628000</v>
      </c>
      <c r="R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>GEL TIZO FANCY TG 31590-E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W145" s="6" t="str">
        <f ca="1">IF(B_MSK[[#This Row],[N.B.nota]]="","",IF(MATCH(B_MSK[[#This Row],[concat]],[3]!db[NB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Row],[concat]],[3]!db[NB NOTA_C],0)+1)</f>
        <v>792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18250</v>
      </c>
      <c r="AB145" s="8" t="str">
        <f ca="1">IF(OR(B_MSK[[#This Row],[HARGA_1]]=0,B_MSK[[#This Row],[HARGA_1]]=""),"","/ "&amp;B_MSK[[#This Row],[A_2]])</f>
        <v>/ LSN</v>
      </c>
      <c r="AC1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5" s="6" t="str">
        <f ca="1">IF(ISNUMBER(B_MSK[[#This Row],[ JUMLAH ]]),SUBSTITUTE(SUBSTITUTE(SUBSTITUTE(B_MSK[[#This Row],[QTY/ CTN]]," ","_",2),"(",""),")","")&amp;"_","")</f>
        <v>144 LSN_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144 LSN</v>
      </c>
      <c r="AI145" s="6" t="str">
        <f ca="1">IF(B_MSK[[#This Row],[A_B]]="","",LEFT(B_MSK[[#This Row],[A_]],SEARCH(" ",B_MSK[[#This Row],[A_]])-1))</f>
        <v>144</v>
      </c>
      <c r="AJ145" s="6" t="str">
        <f ca="1">IF(B_MSK[[#This Row],[A_B]]="","",RIGHT(B_MSK[[#This Row],[A_]],LEN(B_MSK[[#This Row],[A_]])-SEARCH(" ",B_MSK[[#This Row],[A_]])))</f>
        <v>LSN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44902</v>
      </c>
      <c r="AO145" s="6" t="str">
        <f ca="1">IF(B_MSK[[#This Row],[DB_ROW]]="","",INDEX([3]!db[JENIS],B_MSK[[#This Row],[DB_ROW]]-1))</f>
        <v>pen</v>
      </c>
      <c r="AP145" s="6">
        <f ca="1">IF(B_MSK[[#This Row],[A_1]]="","",B_MSK[[#This Row],[A_1]])*1</f>
        <v>144</v>
      </c>
    </row>
    <row r="146" spans="1:42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>&gt;</v>
      </c>
      <c r="D146" s="6" t="str">
        <f>IF(B_MSK[[#This Row],[N_ID]]="","",COUNTIF([2]!NOTA[ID_H],B_MSK[[#This Row],[ID NOTA]]))</f>
        <v/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146</v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>Gel Tizo Fancy TG31762-E</v>
      </c>
      <c r="H146" s="8" t="str">
        <f ca="1">IF(B_MSK[[#This Row],[//]]="","",INDEX([2]!NOTA[SUPPLIER_H],B_MSK[[#This Row],[//]]-2))</f>
        <v>DB STATIONERY</v>
      </c>
      <c r="I146" s="28" t="str">
        <f ca="1">IF(B_MSK[[#This Row],[//]]="","",IF(B_MSK[[#This Row],[C]]="",B_MSK[[#This Row],[JMLH BRG]]&amp;" "&amp;B_MSK[[#This Row],[SAT]],INDEX([3]!db[QTY/ CTN],B_MSK[[#This Row],[DB_ROW]]-1)))</f>
        <v>144 LSN</v>
      </c>
      <c r="J146" s="6">
        <f ca="1">IF(B_MSK[[#This Row],[//]]="","",IF(INDEX([2]!NOTA[C],B_MSK[[#This Row],[//]]-2)="","",INDEX([2]!NOTA[C],B_MSK[[#This Row],[//]]-2)))</f>
        <v>1</v>
      </c>
      <c r="K146" s="6">
        <f ca="1">IF(B_MSK[[#This Row],[//]]="","",IF(INDEX([2]!NOTA[QTY],B_MSK[[#This Row],[//]]-2)=0,"",INDEX([2]!NOTA[QTY],B_MSK[[#This Row],[//]]-2)))</f>
        <v>144</v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6" s="14">
        <f ca="1">IF(B_MSK[[#This Row],[//]]="","",INDEX([2]!NOTA[HARGA SATUAN],B_MSK[[#This Row],[//]]-2))</f>
        <v>18250</v>
      </c>
      <c r="N146" s="14">
        <f ca="1">IF(B_MSK[[#This Row],[//]]="","",IF(INDEX([2]!NOTA[HARGA/ CTN_H],B_MSK[[#This Row],[//]]-2)&lt;1,"",INDEX([2]!NOTA[HARGA/ CTN_H],B_MSK[[#This Row],[//]]-2)))</f>
        <v>2628000</v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>
        <f ca="1">IF(B_MSK[[#This Row],[//]]="","",INDEX([2]!NOTA[TOTAL],B_MSK[[#This Row],[//]]-2))</f>
        <v>2628000</v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>GEL TIZO FANCY TG 31762-E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146" s="6" t="str">
        <f ca="1">IF(B_MSK[[#This Row],[N.B.nota]]="","",IF(MATCH(B_MSK[[#This Row],[concat]],[3]!db[NB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Row],[concat]],[3]!db[NB NOTA_C],0)+1)</f>
        <v>796</v>
      </c>
      <c r="Z146" s="6" t="str">
        <f ca="1">IF(B_MSK[[#This Row],[//]]="","",HYPERLINK("[..\\DB.xlsx]DB!e"&amp;B_MSK[[#This Row],[DB_ROW]],"&gt;"))</f>
        <v>&gt;</v>
      </c>
      <c r="AA146" s="12">
        <f ca="1">IF(ISNUMBER(B_MSK[[#This Row],[HARGA CTN]]),IF(B_MSK[[#This Row],[A_2]]=B_MSK[[#This Row],[SAT]],B_MSK[[#This Row],[ HARGA SATUAN ]],B_MSK[[#This Row],[HARGA CTN]]/B_MSK[[#This Row],[A_1]]),"")</f>
        <v>18250</v>
      </c>
      <c r="AB146" s="8" t="str">
        <f ca="1">IF(OR(B_MSK[[#This Row],[HARGA_1]]=0,B_MSK[[#This Row],[HARGA_1]]=""),"","/ "&amp;B_MSK[[#This Row],[A_2]])</f>
        <v>/ LSN</v>
      </c>
      <c r="AC1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6" s="6" t="str">
        <f ca="1">IF(ISNUMBER(B_MSK[[#This Row],[ JUMLAH ]]),SUBSTITUTE(SUBSTITUTE(SUBSTITUTE(B_MSK[[#This Row],[QTY/ CTN]]," ","_",2),"(",""),")","")&amp;"_","")</f>
        <v>144 LSN_</v>
      </c>
      <c r="AF146" s="6">
        <f ca="1">IF(B_MSK[[#This Row],[A_B]]="","",SEARCH("_",B_MSK[[#This Row],[A_B]]))</f>
        <v>8</v>
      </c>
      <c r="AG146" s="6">
        <f ca="1">IF(B_MSK[[#This Row],[A_B]]="","",LEN(B_MSK[[#This Row],[A_B]]))</f>
        <v>8</v>
      </c>
      <c r="AH146" s="6" t="str">
        <f ca="1">IF(B_MSK[[#This Row],[A_B]]="","",LEFT(B_MSK[[#This Row],[QTY/ CTN]],B_MSK[[#This Row],[A_B_1]]))</f>
        <v>144 LSN</v>
      </c>
      <c r="AI146" s="6" t="str">
        <f ca="1">IF(B_MSK[[#This Row],[A_B]]="","",LEFT(B_MSK[[#This Row],[A_]],SEARCH(" ",B_MSK[[#This Row],[A_]])-1))</f>
        <v>144</v>
      </c>
      <c r="AJ146" s="6" t="str">
        <f ca="1">IF(B_MSK[[#This Row],[A_B]]="","",RIGHT(B_MSK[[#This Row],[A_]],LEN(B_MSK[[#This Row],[A_]])-SEARCH(" ",B_MSK[[#This Row],[A_]])))</f>
        <v>LSN</v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44902</v>
      </c>
      <c r="AO146" s="6" t="str">
        <f ca="1">IF(B_MSK[[#This Row],[DB_ROW]]="","",INDEX([3]!db[JENIS],B_MSK[[#This Row],[DB_ROW]]-1))</f>
        <v>pen</v>
      </c>
      <c r="AP146" s="6">
        <f ca="1">IF(B_MSK[[#This Row],[A_1]]="","",B_MSK[[#This Row],[A_1]])*1</f>
        <v>144</v>
      </c>
    </row>
    <row r="147" spans="1:42" x14ac:dyDescent="0.25">
      <c r="A147" s="7" t="s">
        <v>110</v>
      </c>
      <c r="B147" s="6" t="str">
        <f>IF(B_MSK[[#This Row],[N_ID]]="","",INDEX([2]!NOTA[ID],MATCH(B_MSK[[#This Row],[N_ID]],[2]!NOTA[ID_P],0)))</f>
        <v/>
      </c>
      <c r="C147" s="6" t="str">
        <f ca="1">IF(B_MSK[[#This Row],[//]]="","",HYPERLINK("[NOTA_.xlsx]NOTA!C"&amp;B_MSK[[#This Row],[//]],"&gt;"))</f>
        <v>&gt;</v>
      </c>
      <c r="D147" s="6" t="str">
        <f>IF(B_MSK[[#This Row],[N_ID]]="","",COUNTIF([2]!NOTA[ID_H],B_MSK[[#This Row],[ID NOTA]]))</f>
        <v/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>Gel Tizo Fancy TG31763-E</v>
      </c>
      <c r="H147" s="8" t="str">
        <f ca="1">IF(B_MSK[[#This Row],[//]]="","",INDEX([2]!NOTA[SUPPLIER_H],B_MSK[[#This Row],[//]]-2))</f>
        <v>DB STATIONERY</v>
      </c>
      <c r="I147" s="28" t="str">
        <f ca="1">IF(B_MSK[[#This Row],[//]]="","",IF(B_MSK[[#This Row],[C]]="",B_MSK[[#This Row],[JMLH BRG]]&amp;" "&amp;B_MSK[[#This Row],[SAT]],INDEX([3]!db[QTY/ CTN],B_MSK[[#This Row],[DB_ROW]]-1)))</f>
        <v>144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144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18250</v>
      </c>
      <c r="N147" s="14">
        <f ca="1">IF(B_MSK[[#This Row],[//]]="","",IF(INDEX([2]!NOTA[HARGA/ CTN_H],B_MSK[[#This Row],[//]]-2)&lt;1,"",INDEX([2]!NOTA[HARGA/ CTN_H],B_MSK[[#This Row],[//]]-2)))</f>
        <v>2628000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2628000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GEL TIZO FANCY TG 31763-E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147" s="6" t="str">
        <f ca="1">IF(B_MSK[[#This Row],[N.B.nota]]="","",IF(MATCH(B_MSK[[#This Row],[concat]],[3]!db[NB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Row],[concat]],[3]!db[NB NOTA_C],0)+1)</f>
        <v>798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18250</v>
      </c>
      <c r="AB147" s="8" t="str">
        <f ca="1">IF(OR(B_MSK[[#This Row],[HARGA_1]]=0,B_MSK[[#This Row],[HARGA_1]]=""),"","/ "&amp;B_MSK[[#This Row],[A_2]])</f>
        <v>/ LSN</v>
      </c>
      <c r="AC1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7" s="6" t="str">
        <f ca="1">IF(ISNUMBER(B_MSK[[#This Row],[ JUMLAH ]]),SUBSTITUTE(SUBSTITUTE(SUBSTITUTE(B_MSK[[#This Row],[QTY/ CTN]]," ","_",2),"(",""),")","")&amp;"_","")</f>
        <v>144 LSN_</v>
      </c>
      <c r="AF147" s="6">
        <f ca="1">IF(B_MSK[[#This Row],[A_B]]="","",SEARCH("_",B_MSK[[#This Row],[A_B]]))</f>
        <v>8</v>
      </c>
      <c r="AG147" s="6">
        <f ca="1">IF(B_MSK[[#This Row],[A_B]]="","",LEN(B_MSK[[#This Row],[A_B]]))</f>
        <v>8</v>
      </c>
      <c r="AH147" s="6" t="str">
        <f ca="1">IF(B_MSK[[#This Row],[A_B]]="","",LEFT(B_MSK[[#This Row],[QTY/ CTN]],B_MSK[[#This Row],[A_B_1]]))</f>
        <v>144 LSN</v>
      </c>
      <c r="AI147" s="6" t="str">
        <f ca="1">IF(B_MSK[[#This Row],[A_B]]="","",LEFT(B_MSK[[#This Row],[A_]],SEARCH(" ",B_MSK[[#This Row],[A_]])-1))</f>
        <v>144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44902</v>
      </c>
      <c r="AO147" s="6" t="str">
        <f ca="1">IF(B_MSK[[#This Row],[DB_ROW]]="","",INDEX([3]!db[JENIS],B_MSK[[#This Row],[DB_ROW]]-1))</f>
        <v>pen</v>
      </c>
      <c r="AP147" s="6">
        <f ca="1">IF(B_MSK[[#This Row],[A_1]]="","",B_MSK[[#This Row],[A_1]])*1</f>
        <v>144</v>
      </c>
    </row>
    <row r="148" spans="1:42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Gel Tizo Fancy TG31810-E</v>
      </c>
      <c r="H148" s="8" t="str">
        <f ca="1">IF(B_MSK[[#This Row],[//]]="","",INDEX([2]!NOTA[SUPPLIER_H],B_MSK[[#This Row],[//]]-2))</f>
        <v>DB STATIONERY</v>
      </c>
      <c r="I148" s="28" t="str">
        <f ca="1">IF(B_MSK[[#This Row],[//]]="","",IF(B_MSK[[#This Row],[C]]="",B_MSK[[#This Row],[JMLH BRG]]&amp;" "&amp;B_MSK[[#This Row],[SAT]],INDEX([3]!db[QTY/ CTN],B_MSK[[#This Row],[DB_ROW]]-1)))</f>
        <v>144 LSN</v>
      </c>
      <c r="J148" s="6">
        <f ca="1">IF(B_MSK[[#This Row],[//]]="","",IF(INDEX([2]!NOTA[C],B_MSK[[#This Row],[//]]-2)="","",INDEX([2]!NOTA[C],B_MSK[[#This Row],[//]]-2)))</f>
        <v>1</v>
      </c>
      <c r="K148" s="6">
        <f ca="1">IF(B_MSK[[#This Row],[//]]="","",IF(INDEX([2]!NOTA[QTY],B_MSK[[#This Row],[//]]-2)=0,"",INDEX([2]!NOTA[QTY],B_MSK[[#This Row],[//]]-2)))</f>
        <v>144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18250</v>
      </c>
      <c r="N148" s="14">
        <f ca="1">IF(B_MSK[[#This Row],[//]]="","",IF(INDEX([2]!NOTA[HARGA/ CTN_H],B_MSK[[#This Row],[//]]-2)&lt;1,"",INDEX([2]!NOTA[HARGA/ CTN_H],B_MSK[[#This Row],[//]]-2)))</f>
        <v>2628000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2628000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GEL TIZO FANCY TG 31810-E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804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18250</v>
      </c>
      <c r="AB148" s="8" t="str">
        <f ca="1">IF(OR(B_MSK[[#This Row],[HARGA_1]]=0,B_MSK[[#This Row],[HARGA_1]]=""),"","/ "&amp;B_MSK[[#This Row],[A_2]])</f>
        <v>/ LSN</v>
      </c>
      <c r="AC1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8" s="6" t="str">
        <f ca="1">IF(ISNUMBER(B_MSK[[#This Row],[ JUMLAH ]]),SUBSTITUTE(SUBSTITUTE(SUBSTITUTE(B_MSK[[#This Row],[QTY/ CTN]]," ","_",2),"(",""),")","")&amp;"_","")</f>
        <v>144 LSN_</v>
      </c>
      <c r="AF148" s="6">
        <f ca="1">IF(B_MSK[[#This Row],[A_B]]="","",SEARCH("_",B_MSK[[#This Row],[A_B]]))</f>
        <v>8</v>
      </c>
      <c r="AG148" s="6">
        <f ca="1">IF(B_MSK[[#This Row],[A_B]]="","",LEN(B_MSK[[#This Row],[A_B]]))</f>
        <v>8</v>
      </c>
      <c r="AH148" s="6" t="str">
        <f ca="1">IF(B_MSK[[#This Row],[A_B]]="","",LEFT(B_MSK[[#This Row],[QTY/ CTN]],B_MSK[[#This Row],[A_B_1]]))</f>
        <v>144 LSN</v>
      </c>
      <c r="AI148" s="6" t="str">
        <f ca="1">IF(B_MSK[[#This Row],[A_B]]="","",LEFT(B_MSK[[#This Row],[A_]],SEARCH(" ",B_MSK[[#This Row],[A_]])-1))</f>
        <v>144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44902</v>
      </c>
      <c r="AO148" s="6" t="str">
        <f ca="1">IF(B_MSK[[#This Row],[DB_ROW]]="","",INDEX([3]!db[JENIS],B_MSK[[#This Row],[DB_ROW]]-1))</f>
        <v>pen</v>
      </c>
      <c r="AP148" s="6">
        <f ca="1">IF(B_MSK[[#This Row],[A_1]]="","",B_MSK[[#This Row],[A_1]])*1</f>
        <v>144</v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>Gel Tizo Fancy TG348-E</v>
      </c>
      <c r="H149" s="8" t="str">
        <f ca="1">IF(B_MSK[[#This Row],[//]]="","",INDEX([2]!NOTA[SUPPLIER_H],B_MSK[[#This Row],[//]]-2))</f>
        <v>DB STATIONERY</v>
      </c>
      <c r="I149" s="28" t="str">
        <f ca="1">IF(B_MSK[[#This Row],[//]]="","",IF(B_MSK[[#This Row],[C]]="",B_MSK[[#This Row],[JMLH BRG]]&amp;" "&amp;B_MSK[[#This Row],[SAT]],INDEX([3]!db[QTY/ CTN],B_MSK[[#This Row],[DB_ROW]]-1)))</f>
        <v>144 LSN</v>
      </c>
      <c r="J149" s="6">
        <f ca="1">IF(B_MSK[[#This Row],[//]]="","",IF(INDEX([2]!NOTA[C],B_MSK[[#This Row],[//]]-2)="","",INDEX([2]!NOTA[C],B_MSK[[#This Row],[//]]-2)))</f>
        <v>1</v>
      </c>
      <c r="K149" s="6">
        <f ca="1">IF(B_MSK[[#This Row],[//]]="","",IF(INDEX([2]!NOTA[QTY],B_MSK[[#This Row],[//]]-2)=0,"",INDEX([2]!NOTA[QTY],B_MSK[[#This Row],[//]]-2)))</f>
        <v>144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18250</v>
      </c>
      <c r="N149" s="14">
        <f ca="1">IF(B_MSK[[#This Row],[//]]="","",IF(INDEX([2]!NOTA[HARGA/ CTN_H],B_MSK[[#This Row],[//]]-2)&lt;1,"",INDEX([2]!NOTA[HARGA/ CTN_H],B_MSK[[#This Row],[//]]-2)))</f>
        <v>2628000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2628000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GEL TIZO FANCY TG 348-E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816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18250</v>
      </c>
      <c r="AB149" s="8" t="str">
        <f ca="1">IF(OR(B_MSK[[#This Row],[HARGA_1]]=0,B_MSK[[#This Row],[HARGA_1]]=""),"","/ "&amp;B_MSK[[#This Row],[A_2]])</f>
        <v>/ LSN</v>
      </c>
      <c r="AC1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9" s="6" t="str">
        <f ca="1">IF(ISNUMBER(B_MSK[[#This Row],[ JUMLAH ]]),SUBSTITUTE(SUBSTITUTE(SUBSTITUTE(B_MSK[[#This Row],[QTY/ CTN]]," ","_",2),"(",""),")","")&amp;"_","")</f>
        <v>144 LSN_</v>
      </c>
      <c r="AF149" s="6">
        <f ca="1">IF(B_MSK[[#This Row],[A_B]]="","",SEARCH("_",B_MSK[[#This Row],[A_B]]))</f>
        <v>8</v>
      </c>
      <c r="AG149" s="6">
        <f ca="1">IF(B_MSK[[#This Row],[A_B]]="","",LEN(B_MSK[[#This Row],[A_B]]))</f>
        <v>8</v>
      </c>
      <c r="AH149" s="6" t="str">
        <f ca="1">IF(B_MSK[[#This Row],[A_B]]="","",LEFT(B_MSK[[#This Row],[QTY/ CTN]],B_MSK[[#This Row],[A_B_1]]))</f>
        <v>144 LSN</v>
      </c>
      <c r="AI149" s="6" t="str">
        <f ca="1">IF(B_MSK[[#This Row],[A_B]]="","",LEFT(B_MSK[[#This Row],[A_]],SEARCH(" ",B_MSK[[#This Row],[A_]])-1))</f>
        <v>144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44902</v>
      </c>
      <c r="AO149" s="6" t="str">
        <f ca="1">IF(B_MSK[[#This Row],[DB_ROW]]="","",INDEX([3]!db[JENIS],B_MSK[[#This Row],[DB_ROW]]-1))</f>
        <v>pen</v>
      </c>
      <c r="AP149" s="6">
        <f ca="1">IF(B_MSK[[#This Row],[A_1]]="","",B_MSK[[#This Row],[A_1]])*1</f>
        <v>144</v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Row],[stt]]="ada",INDEX([3]!db[NB BM],B_MSK[DB_ROW]-1),"")</f>
        <v>Gel Tizo Fancy TG31475-E</v>
      </c>
      <c r="H150" s="8" t="str">
        <f ca="1">IF(B_MSK[[#This Row],[//]]="","",INDEX([2]!NOTA[SUPPLIER_H],B_MSK[[#This Row],[//]]-2))</f>
        <v>DB STATIONERY</v>
      </c>
      <c r="I150" s="28" t="str">
        <f ca="1">IF(B_MSK[[#This Row],[//]]="","",IF(B_MSK[[#This Row],[C]]="",B_MSK[[#This Row],[JMLH BRG]]&amp;" "&amp;B_MSK[[#This Row],[SAT]],INDEX([3]!db[QTY/ CTN],B_MSK[[#This Row],[DB_ROW]]-1)))</f>
        <v>144 LSN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144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0" s="14">
        <f ca="1">IF(B_MSK[[#This Row],[//]]="","",INDEX([2]!NOTA[HARGA SATUAN],B_MSK[[#This Row],[//]]-2))</f>
        <v>18250</v>
      </c>
      <c r="N150" s="14">
        <f ca="1">IF(B_MSK[[#This Row],[//]]="","",IF(INDEX([2]!NOTA[HARGA/ CTN_H],B_MSK[[#This Row],[//]]-2)&lt;1,"",INDEX([2]!NOTA[HARGA/ CTN_H],B_MSK[[#This Row],[//]]-2)))</f>
        <v>2628000</v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2628000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GEL TIZO FANCY TG 31475-E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790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18250</v>
      </c>
      <c r="AB150" s="8" t="str">
        <f ca="1">IF(OR(B_MSK[[#This Row],[HARGA_1]]=0,B_MSK[[#This Row],[HARGA_1]]=""),"","/ "&amp;B_MSK[[#This Row],[A_2]])</f>
        <v>/ LSN</v>
      </c>
      <c r="AC1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0" s="6" t="str">
        <f ca="1">IF(ISNUMBER(B_MSK[[#This Row],[ JUMLAH ]]),SUBSTITUTE(SUBSTITUTE(SUBSTITUTE(B_MSK[[#This Row],[QTY/ CTN]]," ","_",2),"(",""),")","")&amp;"_","")</f>
        <v>144 LSN_</v>
      </c>
      <c r="AF150" s="6">
        <f ca="1">IF(B_MSK[[#This Row],[A_B]]="","",SEARCH("_",B_MSK[[#This Row],[A_B]]))</f>
        <v>8</v>
      </c>
      <c r="AG150" s="6">
        <f ca="1">IF(B_MSK[[#This Row],[A_B]]="","",LEN(B_MSK[[#This Row],[A_B]]))</f>
        <v>8</v>
      </c>
      <c r="AH150" s="6" t="str">
        <f ca="1">IF(B_MSK[[#This Row],[A_B]]="","",LEFT(B_MSK[[#This Row],[QTY/ CTN]],B_MSK[[#This Row],[A_B_1]]))</f>
        <v>144 LSN</v>
      </c>
      <c r="AI150" s="6" t="str">
        <f ca="1">IF(B_MSK[[#This Row],[A_B]]="","",LEFT(B_MSK[[#This Row],[A_]],SEARCH(" ",B_MSK[[#This Row],[A_]])-1))</f>
        <v>144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44902</v>
      </c>
      <c r="AO150" s="6" t="str">
        <f ca="1">IF(B_MSK[[#This Row],[DB_ROW]]="","",INDEX([3]!db[JENIS],B_MSK[[#This Row],[DB_ROW]]-1))</f>
        <v>pen</v>
      </c>
      <c r="AP150" s="6">
        <f ca="1">IF(B_MSK[[#This Row],[A_1]]="","",B_MSK[[#This Row],[A_1]])*1</f>
        <v>144</v>
      </c>
    </row>
    <row r="151" spans="1:42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Row],[stt]]="ada",INDEX([3]!db[NB BM],B_MSK[DB_ROW]-1),"")</f>
        <v>Gel Tizo Fancy TG31035-E</v>
      </c>
      <c r="H151" s="8" t="str">
        <f ca="1">IF(B_MSK[[#This Row],[//]]="","",INDEX([2]!NOTA[SUPPLIER_H],B_MSK[[#This Row],[//]]-2))</f>
        <v>DB STATIONERY</v>
      </c>
      <c r="I151" s="28" t="str">
        <f ca="1">IF(B_MSK[[#This Row],[//]]="","",IF(B_MSK[[#This Row],[C]]="",B_MSK[[#This Row],[JMLH BRG]]&amp;" "&amp;B_MSK[[#This Row],[SAT]],INDEX([3]!db[QTY/ CTN],B_MSK[[#This Row],[DB_ROW]]-1)))</f>
        <v>144 LSN</v>
      </c>
      <c r="J151" s="6">
        <f ca="1">IF(B_MSK[[#This Row],[//]]="","",IF(INDEX([2]!NOTA[C],B_MSK[[#This Row],[//]]-2)="","",INDEX([2]!NOTA[C],B_MSK[[#This Row],[//]]-2)))</f>
        <v>1</v>
      </c>
      <c r="K151" s="6">
        <f ca="1">IF(B_MSK[[#This Row],[//]]="","",IF(INDEX([2]!NOTA[QTY],B_MSK[[#This Row],[//]]-2)=0,"",INDEX([2]!NOTA[QTY],B_MSK[[#This Row],[//]]-2)))</f>
        <v>144</v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1" s="14">
        <f ca="1">IF(B_MSK[[#This Row],[//]]="","",INDEX([2]!NOTA[HARGA SATUAN],B_MSK[[#This Row],[//]]-2))</f>
        <v>18250</v>
      </c>
      <c r="N151" s="14">
        <f ca="1">IF(B_MSK[[#This Row],[//]]="","",IF(INDEX([2]!NOTA[HARGA/ CTN_H],B_MSK[[#This Row],[//]]-2)&lt;1,"",INDEX([2]!NOTA[HARGA/ CTN_H],B_MSK[[#This Row],[//]]-2)))</f>
        <v>2628000</v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2628000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GEL TIZO FANCY TG 31035-E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785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18250</v>
      </c>
      <c r="AB151" s="8" t="str">
        <f ca="1">IF(OR(B_MSK[[#This Row],[HARGA_1]]=0,B_MSK[[#This Row],[HARGA_1]]=""),"","/ "&amp;B_MSK[[#This Row],[A_2]])</f>
        <v>/ LSN</v>
      </c>
      <c r="AC1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1" s="6" t="str">
        <f ca="1">IF(ISNUMBER(B_MSK[[#This Row],[ JUMLAH ]]),SUBSTITUTE(SUBSTITUTE(SUBSTITUTE(B_MSK[[#This Row],[QTY/ CTN]]," ","_",2),"(",""),")","")&amp;"_","")</f>
        <v>144 LSN_</v>
      </c>
      <c r="AF151" s="6">
        <f ca="1">IF(B_MSK[[#This Row],[A_B]]="","",SEARCH("_",B_MSK[[#This Row],[A_B]]))</f>
        <v>8</v>
      </c>
      <c r="AG151" s="6">
        <f ca="1">IF(B_MSK[[#This Row],[A_B]]="","",LEN(B_MSK[[#This Row],[A_B]]))</f>
        <v>8</v>
      </c>
      <c r="AH151" s="6" t="str">
        <f ca="1">IF(B_MSK[[#This Row],[A_B]]="","",LEFT(B_MSK[[#This Row],[QTY/ CTN]],B_MSK[[#This Row],[A_B_1]]))</f>
        <v>144 LSN</v>
      </c>
      <c r="AI151" s="6" t="str">
        <f ca="1">IF(B_MSK[[#This Row],[A_B]]="","",LEFT(B_MSK[[#This Row],[A_]],SEARCH(" ",B_MSK[[#This Row],[A_]])-1))</f>
        <v>144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44902</v>
      </c>
      <c r="AO151" s="6" t="str">
        <f ca="1">IF(B_MSK[[#This Row],[DB_ROW]]="","",INDEX([3]!db[JENIS],B_MSK[[#This Row],[DB_ROW]]-1))</f>
        <v>pen</v>
      </c>
      <c r="AP151" s="6">
        <f ca="1">IF(B_MSK[[#This Row],[A_1]]="","",B_MSK[[#This Row],[A_1]])*1</f>
        <v>144</v>
      </c>
    </row>
    <row r="152" spans="1:42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>Gel Tizo Fancy TG30900-E</v>
      </c>
      <c r="H152" s="8" t="str">
        <f ca="1">IF(B_MSK[[#This Row],[//]]="","",INDEX([2]!NOTA[SUPPLIER_H],B_MSK[[#This Row],[//]]-2))</f>
        <v>DB STATIONERY</v>
      </c>
      <c r="I152" s="28" t="str">
        <f ca="1">IF(B_MSK[[#This Row],[//]]="","",IF(B_MSK[[#This Row],[C]]="",B_MSK[[#This Row],[JMLH BRG]]&amp;" "&amp;B_MSK[[#This Row],[SAT]],INDEX([3]!db[QTY/ CTN],B_MSK[[#This Row],[DB_ROW]]-1)))</f>
        <v>144 LSN</v>
      </c>
      <c r="J152" s="6">
        <f ca="1">IF(B_MSK[[#This Row],[//]]="","",IF(INDEX([2]!NOTA[C],B_MSK[[#This Row],[//]]-2)="","",INDEX([2]!NOTA[C],B_MSK[[#This Row],[//]]-2)))</f>
        <v>1</v>
      </c>
      <c r="K152" s="6">
        <f ca="1">IF(B_MSK[[#This Row],[//]]="","",IF(INDEX([2]!NOTA[QTY],B_MSK[[#This Row],[//]]-2)=0,"",INDEX([2]!NOTA[QTY],B_MSK[[#This Row],[//]]-2)))</f>
        <v>144</v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2" s="14">
        <f ca="1">IF(B_MSK[[#This Row],[//]]="","",INDEX([2]!NOTA[HARGA SATUAN],B_MSK[[#This Row],[//]]-2))</f>
        <v>18250</v>
      </c>
      <c r="N152" s="14">
        <f ca="1">IF(B_MSK[[#This Row],[//]]="","",IF(INDEX([2]!NOTA[HARGA/ CTN_H],B_MSK[[#This Row],[//]]-2)&lt;1,"",INDEX([2]!NOTA[HARGA/ CTN_H],B_MSK[[#This Row],[//]]-2)))</f>
        <v>2628000</v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2628000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GEL TIZO FANCY TG 30900-E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781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18250</v>
      </c>
      <c r="AB152" s="8" t="str">
        <f ca="1">IF(OR(B_MSK[[#This Row],[HARGA_1]]=0,B_MSK[[#This Row],[HARGA_1]]=""),"","/ "&amp;B_MSK[[#This Row],[A_2]])</f>
        <v>/ LSN</v>
      </c>
      <c r="AC1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2" s="6" t="str">
        <f ca="1">IF(ISNUMBER(B_MSK[[#This Row],[ JUMLAH ]]),SUBSTITUTE(SUBSTITUTE(SUBSTITUTE(B_MSK[[#This Row],[QTY/ CTN]]," ","_",2),"(",""),")","")&amp;"_","")</f>
        <v>144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144 LSN</v>
      </c>
      <c r="AI152" s="6" t="str">
        <f ca="1">IF(B_MSK[[#This Row],[A_B]]="","",LEFT(B_MSK[[#This Row],[A_]],SEARCH(" ",B_MSK[[#This Row],[A_]])-1))</f>
        <v>144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44902</v>
      </c>
      <c r="AO152" s="6" t="str">
        <f ca="1">IF(B_MSK[[#This Row],[DB_ROW]]="","",INDEX([3]!db[JENIS],B_MSK[[#This Row],[DB_ROW]]-1))</f>
        <v>pen</v>
      </c>
      <c r="AP152" s="6">
        <f ca="1">IF(B_MSK[[#This Row],[A_1]]="","",B_MSK[[#This Row],[A_1]])*1</f>
        <v>144</v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Gel Tizo Fancy TG30541-E</v>
      </c>
      <c r="H153" s="8" t="str">
        <f ca="1">IF(B_MSK[[#This Row],[//]]="","",INDEX([2]!NOTA[SUPPLIER_H],B_MSK[[#This Row],[//]]-2))</f>
        <v>DB STATIONERY</v>
      </c>
      <c r="I153" s="28" t="str">
        <f ca="1">IF(B_MSK[[#This Row],[//]]="","",IF(B_MSK[[#This Row],[C]]="",B_MSK[[#This Row],[JMLH BRG]]&amp;" "&amp;B_MSK[[#This Row],[SAT]],INDEX([3]!db[QTY/ CTN],B_MSK[[#This Row],[DB_ROW]]-1)))</f>
        <v>144 LSN</v>
      </c>
      <c r="J153" s="6">
        <f ca="1">IF(B_MSK[[#This Row],[//]]="","",IF(INDEX([2]!NOTA[C],B_MSK[[#This Row],[//]]-2)="","",INDEX([2]!NOTA[C],B_MSK[[#This Row],[//]]-2)))</f>
        <v>1</v>
      </c>
      <c r="K153" s="6">
        <f ca="1">IF(B_MSK[[#This Row],[//]]="","",IF(INDEX([2]!NOTA[QTY],B_MSK[[#This Row],[//]]-2)=0,"",INDEX([2]!NOTA[QTY],B_MSK[[#This Row],[//]]-2)))</f>
        <v>144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2628000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2628000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GEL TIZO FANCY TG 3 0541-E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761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3" s="6" t="str">
        <f ca="1">IF(ISNUMBER(B_MSK[[#This Row],[ JUMLAH ]]),SUBSTITUTE(SUBSTITUTE(SUBSTITUTE(B_MSK[[#This Row],[QTY/ CTN]]," ","_",2),"(",""),")","")&amp;"_","")</f>
        <v>144 LSN_</v>
      </c>
      <c r="AF153" s="6">
        <f ca="1">IF(B_MSK[[#This Row],[A_B]]="","",SEARCH("_",B_MSK[[#This Row],[A_B]]))</f>
        <v>8</v>
      </c>
      <c r="AG153" s="6">
        <f ca="1">IF(B_MSK[[#This Row],[A_B]]="","",LEN(B_MSK[[#This Row],[A_B]]))</f>
        <v>8</v>
      </c>
      <c r="AH153" s="6" t="str">
        <f ca="1">IF(B_MSK[[#This Row],[A_B]]="","",LEFT(B_MSK[[#This Row],[QTY/ CTN]],B_MSK[[#This Row],[A_B_1]]))</f>
        <v>144 LSN</v>
      </c>
      <c r="AI153" s="6" t="str">
        <f ca="1">IF(B_MSK[[#This Row],[A_B]]="","",LEFT(B_MSK[[#This Row],[A_]],SEARCH(" ",B_MSK[[#This Row],[A_]])-1))</f>
        <v>144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44902</v>
      </c>
      <c r="AO153" s="6" t="str">
        <f ca="1">IF(B_MSK[[#This Row],[DB_ROW]]="","",INDEX([3]!db[JENIS],B_MSK[[#This Row],[DB_ROW]]-1))</f>
        <v>pen</v>
      </c>
      <c r="AP153" s="6">
        <f ca="1">IF(B_MSK[[#This Row],[A_1]]="","",B_MSK[[#This Row],[A_1]])*1</f>
        <v>144</v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>Gel Tizo Fancy TG31830-E</v>
      </c>
      <c r="H154" s="8" t="str">
        <f ca="1">IF(B_MSK[[#This Row],[//]]="","",INDEX([2]!NOTA[SUPPLIER_H],B_MSK[[#This Row],[//]]-2))</f>
        <v>DB STATIONERY</v>
      </c>
      <c r="I154" s="28" t="str">
        <f ca="1">IF(B_MSK[[#This Row],[//]]="","",IF(B_MSK[[#This Row],[C]]="",B_MSK[[#This Row],[JMLH BRG]]&amp;" "&amp;B_MSK[[#This Row],[SAT]],INDEX([3]!db[QTY/ CTN],B_MSK[[#This Row],[DB_ROW]]-1)))</f>
        <v>144 LSN</v>
      </c>
      <c r="J154" s="6">
        <f ca="1">IF(B_MSK[[#This Row],[//]]="","",IF(INDEX([2]!NOTA[C],B_MSK[[#This Row],[//]]-2)="","",INDEX([2]!NOTA[C],B_MSK[[#This Row],[//]]-2)))</f>
        <v>1</v>
      </c>
      <c r="K154" s="6">
        <f ca="1">IF(B_MSK[[#This Row],[//]]="","",IF(INDEX([2]!NOTA[QTY],B_MSK[[#This Row],[//]]-2)=0,"",INDEX([2]!NOTA[QTY],B_MSK[[#This Row],[//]]-2)))</f>
        <v>144</v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4" s="14">
        <f ca="1">IF(B_MSK[[#This Row],[//]]="","",INDEX([2]!NOTA[HARGA SATUAN],B_MSK[[#This Row],[//]]-2))</f>
        <v>18250</v>
      </c>
      <c r="N154" s="14">
        <f ca="1">IF(B_MSK[[#This Row],[//]]="","",IF(INDEX([2]!NOTA[HARGA/ CTN_H],B_MSK[[#This Row],[//]]-2)&lt;1,"",INDEX([2]!NOTA[HARGA/ CTN_H],B_MSK[[#This Row],[//]]-2)))</f>
        <v>2628000</v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2628000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GEL TIZO FANCY TG 31830-E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154" s="6" t="str">
        <f ca="1">IF(B_MSK[[#This Row],[N.B.nota]]="","",IF(MATCH(B_MSK[[#This Row],[concat]],[3]!db[NB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Row],[concat]],[3]!db[NB NOTA_C],0)+1)</f>
        <v>807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18250</v>
      </c>
      <c r="AB154" s="8" t="str">
        <f ca="1">IF(OR(B_MSK[[#This Row],[HARGA_1]]=0,B_MSK[[#This Row],[HARGA_1]]=""),"","/ "&amp;B_MSK[[#This Row],[A_2]])</f>
        <v>/ LSN</v>
      </c>
      <c r="AC1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4" s="6" t="str">
        <f ca="1">IF(ISNUMBER(B_MSK[[#This Row],[ JUMLAH ]]),SUBSTITUTE(SUBSTITUTE(SUBSTITUTE(B_MSK[[#This Row],[QTY/ CTN]]," ","_",2),"(",""),")","")&amp;"_","")</f>
        <v>144 LSN_</v>
      </c>
      <c r="AF154" s="6">
        <f ca="1">IF(B_MSK[[#This Row],[A_B]]="","",SEARCH("_",B_MSK[[#This Row],[A_B]]))</f>
        <v>8</v>
      </c>
      <c r="AG154" s="6">
        <f ca="1">IF(B_MSK[[#This Row],[A_B]]="","",LEN(B_MSK[[#This Row],[A_B]]))</f>
        <v>8</v>
      </c>
      <c r="AH154" s="6" t="str">
        <f ca="1">IF(B_MSK[[#This Row],[A_B]]="","",LEFT(B_MSK[[#This Row],[QTY/ CTN]],B_MSK[[#This Row],[A_B_1]]))</f>
        <v>144 LSN</v>
      </c>
      <c r="AI154" s="6" t="str">
        <f ca="1">IF(B_MSK[[#This Row],[A_B]]="","",LEFT(B_MSK[[#This Row],[A_]],SEARCH(" ",B_MSK[[#This Row],[A_]])-1))</f>
        <v>144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44902</v>
      </c>
      <c r="AO154" s="6" t="str">
        <f ca="1">IF(B_MSK[[#This Row],[DB_ROW]]="","",INDEX([3]!db[JENIS],B_MSK[[#This Row],[DB_ROW]]-1))</f>
        <v>pen</v>
      </c>
      <c r="AP154" s="6">
        <f ca="1">IF(B_MSK[[#This Row],[A_1]]="","",B_MSK[[#This Row],[A_1]])*1</f>
        <v>144</v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Gel Tizo Fancy TG31831-E</v>
      </c>
      <c r="H155" s="8" t="str">
        <f ca="1">IF(B_MSK[[#This Row],[//]]="","",INDEX([2]!NOTA[SUPPLIER_H],B_MSK[[#This Row],[//]]-2))</f>
        <v>DB STATIONERY</v>
      </c>
      <c r="I155" s="28" t="str">
        <f ca="1">IF(B_MSK[[#This Row],[//]]="","",IF(B_MSK[[#This Row],[C]]="",B_MSK[[#This Row],[JMLH BRG]]&amp;" "&amp;B_MSK[[#This Row],[SAT]],INDEX([3]!db[QTY/ CTN],B_MSK[[#This Row],[DB_ROW]]-1)))</f>
        <v>144 LSN</v>
      </c>
      <c r="J155" s="6">
        <f ca="1">IF(B_MSK[[#This Row],[//]]="","",IF(INDEX([2]!NOTA[C],B_MSK[[#This Row],[//]]-2)="","",INDEX([2]!NOTA[C],B_MSK[[#This Row],[//]]-2)))</f>
        <v>1</v>
      </c>
      <c r="K155" s="6">
        <f ca="1">IF(B_MSK[[#This Row],[//]]="","",IF(INDEX([2]!NOTA[QTY],B_MSK[[#This Row],[//]]-2)=0,"",INDEX([2]!NOTA[QTY],B_MSK[[#This Row],[//]]-2)))</f>
        <v>144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18250</v>
      </c>
      <c r="N155" s="14">
        <f ca="1">IF(B_MSK[[#This Row],[//]]="","",IF(INDEX([2]!NOTA[HARGA/ CTN_H],B_MSK[[#This Row],[//]]-2)&lt;1,"",INDEX([2]!NOTA[HARGA/ CTN_H],B_MSK[[#This Row],[//]]-2)))</f>
        <v>2628000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2628000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GEL TIZO FANCY TG 31831 -E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809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18250</v>
      </c>
      <c r="AB155" s="8" t="str">
        <f ca="1">IF(OR(B_MSK[[#This Row],[HARGA_1]]=0,B_MSK[[#This Row],[HARGA_1]]=""),"","/ "&amp;B_MSK[[#This Row],[A_2]])</f>
        <v>/ LSN</v>
      </c>
      <c r="AC1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5" s="6" t="str">
        <f ca="1">IF(ISNUMBER(B_MSK[[#This Row],[ JUMLAH ]]),SUBSTITUTE(SUBSTITUTE(SUBSTITUTE(B_MSK[[#This Row],[QTY/ CTN]]," ","_",2),"(",""),")","")&amp;"_","")</f>
        <v>144 LSN_</v>
      </c>
      <c r="AF155" s="6">
        <f ca="1">IF(B_MSK[[#This Row],[A_B]]="","",SEARCH("_",B_MSK[[#This Row],[A_B]]))</f>
        <v>8</v>
      </c>
      <c r="AG155" s="6">
        <f ca="1">IF(B_MSK[[#This Row],[A_B]]="","",LEN(B_MSK[[#This Row],[A_B]]))</f>
        <v>8</v>
      </c>
      <c r="AH155" s="6" t="str">
        <f ca="1">IF(B_MSK[[#This Row],[A_B]]="","",LEFT(B_MSK[[#This Row],[QTY/ CTN]],B_MSK[[#This Row],[A_B_1]]))</f>
        <v>144 LSN</v>
      </c>
      <c r="AI155" s="6" t="str">
        <f ca="1">IF(B_MSK[[#This Row],[A_B]]="","",LEFT(B_MSK[[#This Row],[A_]],SEARCH(" ",B_MSK[[#This Row],[A_]])-1))</f>
        <v>144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44902</v>
      </c>
      <c r="AO155" s="6" t="str">
        <f ca="1">IF(B_MSK[[#This Row],[DB_ROW]]="","",INDEX([3]!db[JENIS],B_MSK[[#This Row],[DB_ROW]]-1))</f>
        <v>pen</v>
      </c>
      <c r="AP155" s="6">
        <f ca="1">IF(B_MSK[[#This Row],[A_1]]="","",B_MSK[[#This Row],[A_1]])*1</f>
        <v>144</v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>Gel Tizo Fancy TG31780-E</v>
      </c>
      <c r="H156" s="8" t="str">
        <f ca="1">IF(B_MSK[[#This Row],[//]]="","",INDEX([2]!NOTA[SUPPLIER_H],B_MSK[[#This Row],[//]]-2))</f>
        <v>DB STATIONERY</v>
      </c>
      <c r="I156" s="28" t="str">
        <f ca="1">IF(B_MSK[[#This Row],[//]]="","",IF(B_MSK[[#This Row],[C]]="",B_MSK[[#This Row],[JMLH BRG]]&amp;" "&amp;B_MSK[[#This Row],[SAT]],INDEX([3]!db[QTY/ CTN],B_MSK[[#This Row],[DB_ROW]]-1)))</f>
        <v>144 LSN</v>
      </c>
      <c r="J156" s="6">
        <f ca="1">IF(B_MSK[[#This Row],[//]]="","",IF(INDEX([2]!NOTA[C],B_MSK[[#This Row],[//]]-2)="","",INDEX([2]!NOTA[C],B_MSK[[#This Row],[//]]-2)))</f>
        <v>1</v>
      </c>
      <c r="K156" s="6">
        <f ca="1">IF(B_MSK[[#This Row],[//]]="","",IF(INDEX([2]!NOTA[QTY],B_MSK[[#This Row],[//]]-2)=0,"",INDEX([2]!NOTA[QTY],B_MSK[[#This Row],[//]]-2)))</f>
        <v>144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2628000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2628000</v>
      </c>
      <c r="R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GEL TIZO FANCY TG 31780-E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156" s="6" t="str">
        <f ca="1">IF(B_MSK[[#This Row],[N.B.nota]]="","",IF(MATCH(B_MSK[[#This Row],[concat]],[3]!db[NB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Row],[concat]],[3]!db[NB NOTA_C],0)+1)</f>
        <v>801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6" s="6" t="str">
        <f ca="1">IF(ISNUMBER(B_MSK[[#This Row],[ JUMLAH ]]),SUBSTITUTE(SUBSTITUTE(SUBSTITUTE(B_MSK[[#This Row],[QTY/ CTN]]," ","_",2),"(",""),")","")&amp;"_","")</f>
        <v>144 LSN_</v>
      </c>
      <c r="AF156" s="6">
        <f ca="1">IF(B_MSK[[#This Row],[A_B]]="","",SEARCH("_",B_MSK[[#This Row],[A_B]]))</f>
        <v>8</v>
      </c>
      <c r="AG156" s="6">
        <f ca="1">IF(B_MSK[[#This Row],[A_B]]="","",LEN(B_MSK[[#This Row],[A_B]]))</f>
        <v>8</v>
      </c>
      <c r="AH156" s="6" t="str">
        <f ca="1">IF(B_MSK[[#This Row],[A_B]]="","",LEFT(B_MSK[[#This Row],[QTY/ CTN]],B_MSK[[#This Row],[A_B_1]]))</f>
        <v>144 LSN</v>
      </c>
      <c r="AI156" s="6" t="str">
        <f ca="1">IF(B_MSK[[#This Row],[A_B]]="","",LEFT(B_MSK[[#This Row],[A_]],SEARCH(" ",B_MSK[[#This Row],[A_]])-1))</f>
        <v>144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44902</v>
      </c>
      <c r="AO156" s="6" t="str">
        <f ca="1">IF(B_MSK[[#This Row],[DB_ROW]]="","",INDEX([3]!db[JENIS],B_MSK[[#This Row],[DB_ROW]]-1))</f>
        <v>pen</v>
      </c>
      <c r="AP156" s="6">
        <f ca="1">IF(B_MSK[[#This Row],[A_1]]="","",B_MSK[[#This Row],[A_1]])*1</f>
        <v>144</v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>&gt;</v>
      </c>
      <c r="D157" s="6" t="str">
        <f>IF(B_MSK[[#This Row],[N_ID]]="","",COUNTIF([2]!NOTA[ID_H],B_MSK[[#This Row],[ID NOTA]]))</f>
        <v/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157</v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>Gel Tizo Fancy TG31975-E</v>
      </c>
      <c r="H157" s="8" t="str">
        <f ca="1">IF(B_MSK[[#This Row],[//]]="","",INDEX([2]!NOTA[SUPPLIER_H],B_MSK[[#This Row],[//]]-2))</f>
        <v>DB STATIONERY</v>
      </c>
      <c r="I1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>
        <f ca="1">IF(B_MSK[[#This Row],[//]]="","",INDEX([2]!NOTA[HARGA SATUAN],B_MSK[[#This Row],[//]]-2))</f>
        <v>0</v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157" s="4" t="str">
        <f ca="1">IF(B_MSK[[#This Row],[NAMA BARANG]]="","",IF(INDEX([2]!NOTA[KETERANGAN],B_MSK[[#This Row],[//]]-2)=0,"",INDEX([2]!NOTA[KETERANGAN],B_MSK[[#This Row],[//]]-2)))</f>
        <v>BONUS</v>
      </c>
      <c r="U157" s="8" t="str">
        <f ca="1">IF(B_MSK[[#This Row],[//]]="","",INDEX([2]!NOTA[NAMA BARANG],B_MSK[[#This Row],[//]]-2))</f>
        <v>GEL TIZO FANCY TG 31975-E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157" s="6" t="str">
        <f ca="1">IF(B_MSK[[#This Row],[N.B.nota]]="","",IF(MATCH(B_MSK[[#This Row],[concat]],[3]!db[NB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Row],[concat]],[3]!db[NB NOTA_C],0)+1)</f>
        <v>811</v>
      </c>
      <c r="Z157" s="6" t="str">
        <f ca="1">IF(B_MSK[[#This Row],[//]]="","",HYPERLINK("[..\\DB.xlsx]DB!e"&amp;B_MSK[[#This Row],[DB_ROW]],"&gt;"))</f>
        <v>&gt;</v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Row],[A_]])-1))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44902</v>
      </c>
      <c r="AO157" s="6" t="str">
        <f ca="1">IF(B_MSK[[#This Row],[DB_ROW]]="","",INDEX([3]!db[JENIS],B_MSK[[#This Row],[DB_ROW]]-1))</f>
        <v>pen</v>
      </c>
      <c r="AP157" s="6" t="e">
        <f ca="1">IF(B_MSK[[#This Row],[A_1]]="","",B_MSK[[#This Row],[A_1]])*1</f>
        <v>#VALUE!</v>
      </c>
    </row>
    <row r="158" spans="1:42" x14ac:dyDescent="0.25">
      <c r="A158" s="7" t="s">
        <v>110</v>
      </c>
      <c r="B158" s="6" t="str">
        <f>IF(B_MSK[[#This Row],[N_ID]]="","",INDEX([2]!NOTA[ID],MATCH(B_MSK[[#This Row],[N_ID]],[2]!NOTA[ID_P],0)))</f>
        <v/>
      </c>
      <c r="C158" s="6" t="str">
        <f ca="1">IF(B_MSK[[#This Row],[//]]="","",HYPERLINK("[NOTA_.xlsx]NOTA!C"&amp;B_MSK[[#This Row],[//]],"&gt;"))</f>
        <v/>
      </c>
      <c r="D158" s="6" t="str">
        <f>IF(B_MSK[[#This Row],[N_ID]]="","",COUNTIF([2]!NOTA[ID_H],B_MSK[[#This Row],[ID NOTA]]))</f>
        <v/>
      </c>
      <c r="E1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/>
      </c>
      <c r="H158" s="8" t="str">
        <f ca="1">IF(B_MSK[[#This Row],[//]]="","",INDEX([2]!NOTA[SUPPLIER_H],B_MSK[[#This Row],[//]]-2))</f>
        <v/>
      </c>
      <c r="I158" s="28" t="str">
        <f ca="1">IF(B_MSK[[#This Row],[//]]="","",IF(B_MSK[[#This Row],[C]]="",B_MSK[[#This Row],[JMLH BRG]]&amp;" "&amp;B_MSK[[#This Row],[SAT]],INDEX([3]!db[QTY/ CTN],B_MSK[[#This Row],[DB_ROW]]-1)))</f>
        <v/>
      </c>
      <c r="J158" s="6" t="str">
        <f ca="1">IF(B_MSK[[#This Row],[//]]="","",IF(INDEX([2]!NOTA[C],B_MSK[[#This Row],[//]]-2)="","",INDEX([2]!NOTA[C],B_MSK[[#This Row],[//]]-2)))</f>
        <v/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 t="str">
        <f ca="1">IF(B_MSK[[#This Row],[//]]="","",INDEX([2]!NOTA[HARGA SATUAN],B_MSK[[#This Row],[//]]-2))</f>
        <v/>
      </c>
      <c r="N158" s="14" t="str">
        <f ca="1">IF(B_MSK[[#This Row],[//]]="","",IF(INDEX([2]!NOTA[HARGA/ CTN_H],B_MSK[[#This Row],[//]]-2)&lt;1,"",INDEX([2]!NOTA[HARGA/ CTN_H],B_MSK[[#This Row],[//]]-2)))</f>
        <v/>
      </c>
      <c r="O158" s="3" t="str">
        <f ca="1">IF(B_MSK[[#This Row],[//]]="","",IF(INDEX([2]!NOTA[DISC 1],B_MSK[[#This Row],[//]]-2)=0,"",INDEX([2]!NOTA[DISC 1],B_MSK[[#This Row],[//]]-2)))</f>
        <v/>
      </c>
      <c r="P158" s="3" t="str">
        <f ca="1">IF(B_MSK[[#This Row],[//]]="","",IF(INDEX([2]!NOTA[DISC 2],B_MSK[[#This Row],[//]]-2)=0,"",INDEX([2]!NOTA[DISC 2],B_MSK[[#This Row],[//]]-2)))</f>
        <v/>
      </c>
      <c r="Q158" s="13" t="str">
        <f ca="1">IF(B_MSK[[#This Row],[//]]="","",INDEX([2]!NOTA[TOTAL],B_MSK[[#This Row],[//]]-2))</f>
        <v/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/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8" s="6" t="str">
        <f ca="1">IF(B_MSK[[#This Row],[N.B.nota]]="","",IF(MATCH(B_MSK[[#This Row],[concat]],[3]!db[NB NOTA_C],0)&gt;0,"ada",0))</f>
        <v/>
      </c>
      <c r="X158" s="6" t="str">
        <f ca="1">IF(B_MSK[[#This Row],[N.B.nota]]="","",ADDRESS(ROW(B_MSK[QB]),COLUMN(B_MSK[QB]))&amp;":"&amp;ADDRESS(ROW(),COLUMN(B_MSK[QB])))</f>
        <v/>
      </c>
      <c r="Y158" s="6" t="str">
        <f ca="1">IF(B_MSK[[#This Row],[concat]]="","",MATCH(B_MSK[[#This Row],[concat]],[3]!db[NB NOTA_C],0)+1)</f>
        <v/>
      </c>
      <c r="Z158" s="6" t="str">
        <f ca="1">IF(B_MSK[[#This Row],[//]]="","",HYPERLINK("[..\\DB.xlsx]DB!e"&amp;B_MSK[[#This Row],[DB_ROW]],"&gt;"))</f>
        <v/>
      </c>
      <c r="AA158" s="12" t="str">
        <f ca="1">IF(ISNUMBER(B_MSK[[#This Row],[HARGA CTN]]),IF(B_MSK[[#This Row],[A_2]]=B_MSK[[#This Row],[SAT]],B_MSK[[#This Row],[ HARGA SATUAN ]],B_MSK[[#This Row],[HARGA CTN]]/B_MSK[[#This Row],[A_1]]),"")</f>
        <v/>
      </c>
      <c r="AB158" s="8" t="str">
        <f ca="1">IF(OR(B_MSK[[#This Row],[HARGA_1]]=0,B_MSK[[#This Row],[HARGA_1]]=""),"","/ "&amp;B_MSK[[#This Row],[A_2]])</f>
        <v/>
      </c>
      <c r="AC1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8" s="6" t="str">
        <f ca="1">IF(ISNUMBER(B_MSK[[#This Row],[ JUMLAH ]]),SUBSTITUTE(SUBSTITUTE(SUBSTITUTE(B_MSK[[#This Row],[QTY/ CTN]]," ","_",2),"(",""),")","")&amp;"_","")</f>
        <v/>
      </c>
      <c r="AF158" s="6" t="str">
        <f ca="1">IF(B_MSK[[#This Row],[A_B]]="","",SEARCH("_",B_MSK[[#This Row],[A_B]]))</f>
        <v/>
      </c>
      <c r="AG158" s="6" t="str">
        <f ca="1">IF(B_MSK[[#This Row],[A_B]]="","",LEN(B_MSK[[#This Row],[A_B]]))</f>
        <v/>
      </c>
      <c r="AH158" s="6" t="str">
        <f ca="1">IF(B_MSK[[#This Row],[A_B]]="","",LEFT(B_MSK[[#This Row],[QTY/ CTN]],B_MSK[[#This Row],[A_B_1]]))</f>
        <v/>
      </c>
      <c r="AI158" s="6" t="str">
        <f ca="1">IF(B_MSK[[#This Row],[A_B]]="","",LEFT(B_MSK[[#This Row],[A_]],SEARCH(" ",B_MSK[[#This Row],[A_]])-1))</f>
        <v/>
      </c>
      <c r="AJ158" s="6" t="str">
        <f ca="1">IF(B_MSK[[#This Row],[A_B]]="","",RIGHT(B_MSK[[#This Row],[A_]],LEN(B_MSK[[#This Row],[A_]])-SEARCH(" ",B_MSK[[#This Row],[A_]])))</f>
        <v/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44902</v>
      </c>
      <c r="AO158" s="6" t="str">
        <f ca="1">IF(B_MSK[[#This Row],[DB_ROW]]="","",INDEX([3]!db[JENIS],B_MSK[[#This Row],[DB_ROW]]-1))</f>
        <v/>
      </c>
      <c r="AP158" s="6" t="e">
        <f ca="1">IF(B_MSK[[#This Row],[A_1]]="","",B_MSK[[#This Row],[A_1]])*1</f>
        <v>#VALUE!</v>
      </c>
    </row>
    <row r="159" spans="1:42" x14ac:dyDescent="0.25">
      <c r="A159" s="7" t="s">
        <v>156</v>
      </c>
      <c r="B159" s="6">
        <f ca="1">IF(B_MSK[[#This Row],[N_ID]]="","",INDEX([2]!NOTA[ID],MATCH(B_MSK[[#This Row],[N_ID]],[2]!NOTA[ID_P],0)))</f>
        <v>33</v>
      </c>
      <c r="C159" s="6" t="str">
        <f ca="1">IF(B_MSK[[#This Row],[//]]="","",HYPERLINK("[NOTA_.xlsx]NOTA!C"&amp;B_MSK[[#This Row],[//]],"&gt;"))</f>
        <v>&gt;</v>
      </c>
      <c r="D159" s="6">
        <f ca="1">IF(B_MSK[[#This Row],[N_ID]]="","",COUNTIF([2]!NOTA[ID_H],B_MSK[[#This Row],[ID NOTA]]))</f>
        <v>12</v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 ca="1"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>Gel Zhixin + Refill G-3125</v>
      </c>
      <c r="H159" s="8" t="str">
        <f ca="1">IF(B_MSK[[#This Row],[//]]="","",INDEX([2]!NOTA[SUPPLIER_H],B_MSK[[#This Row],[//]]-2))</f>
        <v>DB STATIONERY</v>
      </c>
      <c r="I159" s="28" t="str">
        <f ca="1">IF(B_MSK[[#This Row],[//]]="","",IF(B_MSK[[#This Row],[C]]="",B_MSK[[#This Row],[JMLH BRG]]&amp;" "&amp;B_MSK[[#This Row],[SAT]],INDEX([3]!db[QTY/ CTN],B_MSK[[#This Row],[DB_ROW]]-1)))</f>
        <v>120 LSN</v>
      </c>
      <c r="J159" s="6">
        <f ca="1">IF(B_MSK[[#This Row],[//]]="","",IF(INDEX([2]!NOTA[C],B_MSK[[#This Row],[//]]-2)="","",INDEX([2]!NOTA[C],B_MSK[[#This Row],[//]]-2)))</f>
        <v>1</v>
      </c>
      <c r="K159" s="6">
        <f ca="1">IF(B_MSK[[#This Row],[//]]="","",IF(INDEX([2]!NOTA[QTY],B_MSK[[#This Row],[//]]-2)=0,"",INDEX([2]!NOTA[QTY],B_MSK[[#This Row],[//]]-2)))</f>
        <v>120</v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9" s="14">
        <f ca="1">IF(B_MSK[[#This Row],[//]]="","",INDEX([2]!NOTA[HARGA SATUAN],B_MSK[[#This Row],[//]]-2))</f>
        <v>18250</v>
      </c>
      <c r="N159" s="14">
        <f ca="1">IF(B_MSK[[#This Row],[//]]="","",IF(INDEX([2]!NOTA[HARGA/ CTN_H],B_MSK[[#This Row],[//]]-2)&lt;1,"",INDEX([2]!NOTA[HARGA/ CTN_H],B_MSK[[#This Row],[//]]-2)))</f>
        <v>2190000</v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2190000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>GEL ZHIXIN + REFILL G-3125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833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18250</v>
      </c>
      <c r="AB159" s="8" t="str">
        <f ca="1">IF(OR(B_MSK[[#This Row],[HARGA_1]]=0,B_MSK[[#This Row],[HARGA_1]]=""),"","/ "&amp;B_MSK[[#This Row],[A_2]])</f>
        <v>/ LSN</v>
      </c>
      <c r="AC1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9" s="6" t="str">
        <f ca="1">IF(ISNUMBER(B_MSK[[#This Row],[ JUMLAH ]]),SUBSTITUTE(SUBSTITUTE(SUBSTITUTE(B_MSK[[#This Row],[QTY/ CTN]]," ","_",2),"(",""),")","")&amp;"_","")</f>
        <v>120 LSN_</v>
      </c>
      <c r="AF159" s="6">
        <f ca="1">IF(B_MSK[[#This Row],[A_B]]="","",SEARCH("_",B_MSK[[#This Row],[A_B]]))</f>
        <v>8</v>
      </c>
      <c r="AG159" s="6">
        <f ca="1">IF(B_MSK[[#This Row],[A_B]]="","",LEN(B_MSK[[#This Row],[A_B]]))</f>
        <v>8</v>
      </c>
      <c r="AH159" s="6" t="str">
        <f ca="1">IF(B_MSK[[#This Row],[A_B]]="","",LEFT(B_MSK[[#This Row],[QTY/ CTN]],B_MSK[[#This Row],[A_B_1]]))</f>
        <v>120 LSN</v>
      </c>
      <c r="AI159" s="6" t="str">
        <f ca="1">IF(B_MSK[[#This Row],[A_B]]="","",LEFT(B_MSK[[#This Row],[A_]],SEARCH(" ",B_MSK[[#This Row],[A_]])-1))</f>
        <v>120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44902</v>
      </c>
      <c r="AO159" s="6" t="str">
        <f ca="1">IF(B_MSK[[#This Row],[DB_ROW]]="","",INDEX([3]!db[JENIS],B_MSK[[#This Row],[DB_ROW]]-1))</f>
        <v>pen</v>
      </c>
      <c r="AP159" s="6">
        <f ca="1">IF(B_MSK[[#This Row],[A_1]]="","",B_MSK[[#This Row],[A_1]])*1</f>
        <v>120</v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Row],[stt]]="ada",INDEX([3]!db[NB BM],B_MSK[DB_ROW]-1),"")</f>
        <v>Gel Zhixin + Refill G-3124</v>
      </c>
      <c r="H160" s="8" t="str">
        <f ca="1">IF(B_MSK[[#This Row],[//]]="","",INDEX([2]!NOTA[SUPPLIER_H],B_MSK[[#This Row],[//]]-2))</f>
        <v>DB STATIONERY</v>
      </c>
      <c r="I160" s="28" t="str">
        <f ca="1">IF(B_MSK[[#This Row],[//]]="","",IF(B_MSK[[#This Row],[C]]="",B_MSK[[#This Row],[JMLH BRG]]&amp;" "&amp;B_MSK[[#This Row],[SAT]],INDEX([3]!db[QTY/ CTN],B_MSK[[#This Row],[DB_ROW]]-1)))</f>
        <v>120 LSN</v>
      </c>
      <c r="J160" s="6">
        <f ca="1">IF(B_MSK[[#This Row],[//]]="","",IF(INDEX([2]!NOTA[C],B_MSK[[#This Row],[//]]-2)="","",INDEX([2]!NOTA[C],B_MSK[[#This Row],[//]]-2)))</f>
        <v>1</v>
      </c>
      <c r="K160" s="6">
        <f ca="1">IF(B_MSK[[#This Row],[//]]="","",IF(INDEX([2]!NOTA[QTY],B_MSK[[#This Row],[//]]-2)=0,"",INDEX([2]!NOTA[QTY],B_MSK[[#This Row],[//]]-2)))</f>
        <v>120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0" s="14">
        <f ca="1">IF(B_MSK[[#This Row],[//]]="","",INDEX([2]!NOTA[HARGA SATUAN],B_MSK[[#This Row],[//]]-2))</f>
        <v>18250</v>
      </c>
      <c r="N160" s="14">
        <f ca="1">IF(B_MSK[[#This Row],[//]]="","",IF(INDEX([2]!NOTA[HARGA/ CTN_H],B_MSK[[#This Row],[//]]-2)&lt;1,"",INDEX([2]!NOTA[HARGA/ CTN_H],B_MSK[[#This Row],[//]]-2)))</f>
        <v>2190000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2190000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GEL ZHIXIN + REFILL G-3124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889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18250</v>
      </c>
      <c r="AB160" s="8" t="str">
        <f ca="1">IF(OR(B_MSK[[#This Row],[HARGA_1]]=0,B_MSK[[#This Row],[HARGA_1]]=""),"","/ "&amp;B_MSK[[#This Row],[A_2]])</f>
        <v>/ LSN</v>
      </c>
      <c r="AC1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0" s="6" t="str">
        <f ca="1">IF(ISNUMBER(B_MSK[[#This Row],[ JUMLAH ]]),SUBSTITUTE(SUBSTITUTE(SUBSTITUTE(B_MSK[[#This Row],[QTY/ CTN]]," ","_",2),"(",""),")","")&amp;"_","")</f>
        <v>120 LSN_</v>
      </c>
      <c r="AF160" s="6">
        <f ca="1">IF(B_MSK[[#This Row],[A_B]]="","",SEARCH("_",B_MSK[[#This Row],[A_B]]))</f>
        <v>8</v>
      </c>
      <c r="AG160" s="6">
        <f ca="1">IF(B_MSK[[#This Row],[A_B]]="","",LEN(B_MSK[[#This Row],[A_B]]))</f>
        <v>8</v>
      </c>
      <c r="AH160" s="6" t="str">
        <f ca="1">IF(B_MSK[[#This Row],[A_B]]="","",LEFT(B_MSK[[#This Row],[QTY/ CTN]],B_MSK[[#This Row],[A_B_1]]))</f>
        <v>120 LSN</v>
      </c>
      <c r="AI160" s="6" t="str">
        <f ca="1">IF(B_MSK[[#This Row],[A_B]]="","",LEFT(B_MSK[[#This Row],[A_]],SEARCH(" ",B_MSK[[#This Row],[A_]])-1))</f>
        <v>120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44902</v>
      </c>
      <c r="AO160" s="6" t="str">
        <f ca="1">IF(B_MSK[[#This Row],[DB_ROW]]="","",INDEX([3]!db[JENIS],B_MSK[[#This Row],[DB_ROW]]-1))</f>
        <v>pen</v>
      </c>
      <c r="AP160" s="6">
        <f ca="1">IF(B_MSK[[#This Row],[A_1]]="","",B_MSK[[#This Row],[A_1]])*1</f>
        <v>120</v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>Gel Zhixin + Refill G-3123</v>
      </c>
      <c r="H161" s="8" t="str">
        <f ca="1">IF(B_MSK[[#This Row],[//]]="","",INDEX([2]!NOTA[SUPPLIER_H],B_MSK[[#This Row],[//]]-2))</f>
        <v>DB STATIONERY</v>
      </c>
      <c r="I161" s="28" t="str">
        <f ca="1">IF(B_MSK[[#This Row],[//]]="","",IF(B_MSK[[#This Row],[C]]="",B_MSK[[#This Row],[JMLH BRG]]&amp;" "&amp;B_MSK[[#This Row],[SAT]],INDEX([3]!db[QTY/ CTN],B_MSK[[#This Row],[DB_ROW]]-1)))</f>
        <v>120 LSN</v>
      </c>
      <c r="J161" s="6">
        <f ca="1">IF(B_MSK[[#This Row],[//]]="","",IF(INDEX([2]!NOTA[C],B_MSK[[#This Row],[//]]-2)="","",INDEX([2]!NOTA[C],B_MSK[[#This Row],[//]]-2)))</f>
        <v>1</v>
      </c>
      <c r="K161" s="6">
        <f ca="1">IF(B_MSK[[#This Row],[//]]="","",IF(INDEX([2]!NOTA[QTY],B_MSK[[#This Row],[//]]-2)=0,"",INDEX([2]!NOTA[QTY],B_MSK[[#This Row],[//]]-2)))</f>
        <v>120</v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1" s="14">
        <f ca="1">IF(B_MSK[[#This Row],[//]]="","",INDEX([2]!NOTA[HARGA SATUAN],B_MSK[[#This Row],[//]]-2))</f>
        <v>18250</v>
      </c>
      <c r="N161" s="14">
        <f ca="1">IF(B_MSK[[#This Row],[//]]="","",IF(INDEX([2]!NOTA[HARGA/ CTN_H],B_MSK[[#This Row],[//]]-2)&lt;1,"",INDEX([2]!NOTA[HARGA/ CTN_H],B_MSK[[#This Row],[//]]-2)))</f>
        <v>2190000</v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2190000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GEL ZHIXIN + REFILL G-3123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161" s="6" t="str">
        <f ca="1">IF(B_MSK[[#This Row],[N.B.nota]]="","",IF(MATCH(B_MSK[[#This Row],[concat]],[3]!db[NB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Row],[concat]],[3]!db[NB NOTA_C],0)+1)</f>
        <v>888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18250</v>
      </c>
      <c r="AB161" s="8" t="str">
        <f ca="1">IF(OR(B_MSK[[#This Row],[HARGA_1]]=0,B_MSK[[#This Row],[HARGA_1]]=""),"","/ "&amp;B_MSK[[#This Row],[A_2]])</f>
        <v>/ LSN</v>
      </c>
      <c r="AC1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1" s="6" t="str">
        <f ca="1">IF(ISNUMBER(B_MSK[[#This Row],[ JUMLAH ]]),SUBSTITUTE(SUBSTITUTE(SUBSTITUTE(B_MSK[[#This Row],[QTY/ CTN]]," ","_",2),"(",""),")","")&amp;"_","")</f>
        <v>120 LSN_</v>
      </c>
      <c r="AF161" s="6">
        <f ca="1">IF(B_MSK[[#This Row],[A_B]]="","",SEARCH("_",B_MSK[[#This Row],[A_B]]))</f>
        <v>8</v>
      </c>
      <c r="AG161" s="6">
        <f ca="1">IF(B_MSK[[#This Row],[A_B]]="","",LEN(B_MSK[[#This Row],[A_B]]))</f>
        <v>8</v>
      </c>
      <c r="AH161" s="6" t="str">
        <f ca="1">IF(B_MSK[[#This Row],[A_B]]="","",LEFT(B_MSK[[#This Row],[QTY/ CTN]],B_MSK[[#This Row],[A_B_1]]))</f>
        <v>120 LSN</v>
      </c>
      <c r="AI161" s="6" t="str">
        <f ca="1">IF(B_MSK[[#This Row],[A_B]]="","",LEFT(B_MSK[[#This Row],[A_]],SEARCH(" ",B_MSK[[#This Row],[A_]])-1))</f>
        <v>120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44902</v>
      </c>
      <c r="AO161" s="6" t="str">
        <f ca="1">IF(B_MSK[[#This Row],[DB_ROW]]="","",INDEX([3]!db[JENIS],B_MSK[[#This Row],[DB_ROW]]-1))</f>
        <v>pen</v>
      </c>
      <c r="AP161" s="6">
        <f ca="1">IF(B_MSK[[#This Row],[A_1]]="","",B_MSK[[#This Row],[A_1]])*1</f>
        <v>120</v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Gel Zhixin + Refill G-3122</v>
      </c>
      <c r="H162" s="8" t="str">
        <f ca="1">IF(B_MSK[[#This Row],[//]]="","",INDEX([2]!NOTA[SUPPLIER_H],B_MSK[[#This Row],[//]]-2))</f>
        <v>DB STATIONERY</v>
      </c>
      <c r="I162" s="28" t="str">
        <f ca="1">IF(B_MSK[[#This Row],[//]]="","",IF(B_MSK[[#This Row],[C]]="",B_MSK[[#This Row],[JMLH BRG]]&amp;" "&amp;B_MSK[[#This Row],[SAT]],INDEX([3]!db[QTY/ CTN],B_MSK[[#This Row],[DB_ROW]]-1)))</f>
        <v>120 LSN</v>
      </c>
      <c r="J162" s="6">
        <f ca="1">IF(B_MSK[[#This Row],[//]]="","",IF(INDEX([2]!NOTA[C],B_MSK[[#This Row],[//]]-2)="","",INDEX([2]!NOTA[C],B_MSK[[#This Row],[//]]-2)))</f>
        <v>1</v>
      </c>
      <c r="K162" s="6">
        <f ca="1">IF(B_MSK[[#This Row],[//]]="","",IF(INDEX([2]!NOTA[QTY],B_MSK[[#This Row],[//]]-2)=0,"",INDEX([2]!NOTA[QTY],B_MSK[[#This Row],[//]]-2)))</f>
        <v>120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18250</v>
      </c>
      <c r="N162" s="14">
        <f ca="1">IF(B_MSK[[#This Row],[//]]="","",IF(INDEX([2]!NOTA[HARGA/ CTN_H],B_MSK[[#This Row],[//]]-2)&lt;1,"",INDEX([2]!NOTA[HARGA/ CTN_H],B_MSK[[#This Row],[//]]-2)))</f>
        <v>2190000</v>
      </c>
      <c r="O162" s="3" t="str">
        <f ca="1">IF(B_MSK[[#This Row],[//]]="","",IF(INDEX([2]!NOTA[DISC 1],B_MSK[[#This Row],[//]]-2)=0,"",INDEX([2]!NOTA[DISC 1],B_MSK[[#This Row],[//]]-2)))</f>
        <v/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2190000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GEL ZHIXIN + REFILL G-3122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887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18250</v>
      </c>
      <c r="AB162" s="8" t="str">
        <f ca="1">IF(OR(B_MSK[[#This Row],[HARGA_1]]=0,B_MSK[[#This Row],[HARGA_1]]=""),"","/ "&amp;B_MSK[[#This Row],[A_2]])</f>
        <v>/ LSN</v>
      </c>
      <c r="AC1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2" s="6" t="str">
        <f ca="1">IF(ISNUMBER(B_MSK[[#This Row],[ JUMLAH ]]),SUBSTITUTE(SUBSTITUTE(SUBSTITUTE(B_MSK[[#This Row],[QTY/ CTN]]," ","_",2),"(",""),")","")&amp;"_","")</f>
        <v>120 LSN_</v>
      </c>
      <c r="AF162" s="6">
        <f ca="1">IF(B_MSK[[#This Row],[A_B]]="","",SEARCH("_",B_MSK[[#This Row],[A_B]]))</f>
        <v>8</v>
      </c>
      <c r="AG162" s="6">
        <f ca="1">IF(B_MSK[[#This Row],[A_B]]="","",LEN(B_MSK[[#This Row],[A_B]]))</f>
        <v>8</v>
      </c>
      <c r="AH162" s="6" t="str">
        <f ca="1">IF(B_MSK[[#This Row],[A_B]]="","",LEFT(B_MSK[[#This Row],[QTY/ CTN]],B_MSK[[#This Row],[A_B_1]]))</f>
        <v>120 LSN</v>
      </c>
      <c r="AI162" s="6" t="str">
        <f ca="1">IF(B_MSK[[#This Row],[A_B]]="","",LEFT(B_MSK[[#This Row],[A_]],SEARCH(" ",B_MSK[[#This Row],[A_]])-1))</f>
        <v>120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44902</v>
      </c>
      <c r="AO162" s="6" t="str">
        <f ca="1">IF(B_MSK[[#This Row],[DB_ROW]]="","",INDEX([3]!db[JENIS],B_MSK[[#This Row],[DB_ROW]]-1))</f>
        <v>pen</v>
      </c>
      <c r="AP162" s="6">
        <f ca="1">IF(B_MSK[[#This Row],[A_1]]="","",B_MSK[[#This Row],[A_1]])*1</f>
        <v>120</v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>Gel Zhixin + Refill G-3121</v>
      </c>
      <c r="H163" s="8" t="str">
        <f ca="1">IF(B_MSK[[#This Row],[//]]="","",INDEX([2]!NOTA[SUPPLIER_H],B_MSK[[#This Row],[//]]-2))</f>
        <v>DB STATIONERY</v>
      </c>
      <c r="I163" s="28" t="str">
        <f ca="1">IF(B_MSK[[#This Row],[//]]="","",IF(B_MSK[[#This Row],[C]]="",B_MSK[[#This Row],[JMLH BRG]]&amp;" "&amp;B_MSK[[#This Row],[SAT]],INDEX([3]!db[QTY/ CTN],B_MSK[[#This Row],[DB_ROW]]-1)))</f>
        <v>120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120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18250</v>
      </c>
      <c r="N163" s="14">
        <f ca="1">IF(B_MSK[[#This Row],[//]]="","",IF(INDEX([2]!NOTA[HARGA/ CTN_H],B_MSK[[#This Row],[//]]-2)&lt;1,"",INDEX([2]!NOTA[HARGA/ CTN_H],B_MSK[[#This Row],[//]]-2)))</f>
        <v>2190000</v>
      </c>
      <c r="O163" s="3" t="str">
        <f ca="1">IF(B_MSK[[#This Row],[//]]="","",IF(INDEX([2]!NOTA[DISC 1],B_MSK[[#This Row],[//]]-2)=0,"",INDEX([2]!NOTA[DISC 1],B_MSK[[#This Row],[//]]-2)))</f>
        <v/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2190000</v>
      </c>
      <c r="R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GEL ZHIXIN + REFILL G-3121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163" s="6" t="str">
        <f ca="1">IF(B_MSK[[#This Row],[N.B.nota]]="","",IF(MATCH(B_MSK[[#This Row],[concat]],[3]!db[NB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Row],[concat]],[3]!db[NB NOTA_C],0)+1)</f>
        <v>832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18250</v>
      </c>
      <c r="AB163" s="8" t="str">
        <f ca="1">IF(OR(B_MSK[[#This Row],[HARGA_1]]=0,B_MSK[[#This Row],[HARGA_1]]=""),"","/ "&amp;B_MSK[[#This Row],[A_2]])</f>
        <v>/ LSN</v>
      </c>
      <c r="AC1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3" s="6" t="str">
        <f ca="1">IF(ISNUMBER(B_MSK[[#This Row],[ JUMLAH ]]),SUBSTITUTE(SUBSTITUTE(SUBSTITUTE(B_MSK[[#This Row],[QTY/ CTN]]," ","_",2),"(",""),")","")&amp;"_","")</f>
        <v>120 LSN_</v>
      </c>
      <c r="AF163" s="6">
        <f ca="1">IF(B_MSK[[#This Row],[A_B]]="","",SEARCH("_",B_MSK[[#This Row],[A_B]]))</f>
        <v>8</v>
      </c>
      <c r="AG163" s="6">
        <f ca="1">IF(B_MSK[[#This Row],[A_B]]="","",LEN(B_MSK[[#This Row],[A_B]]))</f>
        <v>8</v>
      </c>
      <c r="AH163" s="6" t="str">
        <f ca="1">IF(B_MSK[[#This Row],[A_B]]="","",LEFT(B_MSK[[#This Row],[QTY/ CTN]],B_MSK[[#This Row],[A_B_1]]))</f>
        <v>120 LSN</v>
      </c>
      <c r="AI163" s="6" t="str">
        <f ca="1">IF(B_MSK[[#This Row],[A_B]]="","",LEFT(B_MSK[[#This Row],[A_]],SEARCH(" ",B_MSK[[#This Row],[A_]])-1))</f>
        <v>120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44902</v>
      </c>
      <c r="AO163" s="6" t="str">
        <f ca="1">IF(B_MSK[[#This Row],[DB_ROW]]="","",INDEX([3]!db[JENIS],B_MSK[[#This Row],[DB_ROW]]-1))</f>
        <v>pen</v>
      </c>
      <c r="AP163" s="6">
        <f ca="1">IF(B_MSK[[#This Row],[A_1]]="","",B_MSK[[#This Row],[A_1]])*1</f>
        <v>120</v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>&gt;</v>
      </c>
      <c r="D164" s="6" t="str">
        <f>IF(B_MSK[[#This Row],[N_ID]]="","",COUNTIF([2]!NOTA[ID_H],B_MSK[[#This Row],[ID NOTA]]))</f>
        <v/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164</v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Row],[stt]]="ada",INDEX([3]!db[NB BM],B_MSK[DB_ROW]-1),"")</f>
        <v>Gel Zhixin + Refill G-3120</v>
      </c>
      <c r="H164" s="8" t="str">
        <f ca="1">IF(B_MSK[[#This Row],[//]]="","",INDEX([2]!NOTA[SUPPLIER_H],B_MSK[[#This Row],[//]]-2))</f>
        <v>DB STATIONERY</v>
      </c>
      <c r="I164" s="28" t="str">
        <f ca="1">IF(B_MSK[[#This Row],[//]]="","",IF(B_MSK[[#This Row],[C]]="",B_MSK[[#This Row],[JMLH BRG]]&amp;" "&amp;B_MSK[[#This Row],[SAT]],INDEX([3]!db[QTY/ CTN],B_MSK[[#This Row],[DB_ROW]]-1)))</f>
        <v>120 LSN</v>
      </c>
      <c r="J164" s="6">
        <f ca="1">IF(B_MSK[[#This Row],[//]]="","",IF(INDEX([2]!NOTA[C],B_MSK[[#This Row],[//]]-2)="","",INDEX([2]!NOTA[C],B_MSK[[#This Row],[//]]-2)))</f>
        <v>1</v>
      </c>
      <c r="K164" s="6">
        <f ca="1">IF(B_MSK[[#This Row],[//]]="","",IF(INDEX([2]!NOTA[QTY],B_MSK[[#This Row],[//]]-2)=0,"",INDEX([2]!NOTA[QTY],B_MSK[[#This Row],[//]]-2)))</f>
        <v>120</v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4" s="14">
        <f ca="1">IF(B_MSK[[#This Row],[//]]="","",INDEX([2]!NOTA[HARGA SATUAN],B_MSK[[#This Row],[//]]-2))</f>
        <v>18250</v>
      </c>
      <c r="N164" s="14">
        <f ca="1">IF(B_MSK[[#This Row],[//]]="","",IF(INDEX([2]!NOTA[HARGA/ CTN_H],B_MSK[[#This Row],[//]]-2)&lt;1,"",INDEX([2]!NOTA[HARGA/ CTN_H],B_MSK[[#This Row],[//]]-2)))</f>
        <v>2190000</v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>
        <f ca="1">IF(B_MSK[[#This Row],[//]]="","",INDEX([2]!NOTA[TOTAL],B_MSK[[#This Row],[//]]-2))</f>
        <v>2190000</v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>GEL ZHIXIN + REFILL G-3120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64" s="6" t="str">
        <f ca="1">IF(B_MSK[[#This Row],[N.B.nota]]="","",IF(MATCH(B_MSK[[#This Row],[concat]],[3]!db[NB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Row],[concat]],[3]!db[NB NOTA_C],0)+1)</f>
        <v>886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18250</v>
      </c>
      <c r="AB164" s="8" t="str">
        <f ca="1">IF(OR(B_MSK[[#This Row],[HARGA_1]]=0,B_MSK[[#This Row],[HARGA_1]]=""),"","/ "&amp;B_MSK[[#This Row],[A_2]])</f>
        <v>/ LSN</v>
      </c>
      <c r="AC1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4" s="6" t="str">
        <f ca="1">IF(ISNUMBER(B_MSK[[#This Row],[ JUMLAH ]]),SUBSTITUTE(SUBSTITUTE(SUBSTITUTE(B_MSK[[#This Row],[QTY/ CTN]]," ","_",2),"(",""),")","")&amp;"_","")</f>
        <v>120 LSN_</v>
      </c>
      <c r="AF164" s="6">
        <f ca="1">IF(B_MSK[[#This Row],[A_B]]="","",SEARCH("_",B_MSK[[#This Row],[A_B]]))</f>
        <v>8</v>
      </c>
      <c r="AG164" s="6">
        <f ca="1">IF(B_MSK[[#This Row],[A_B]]="","",LEN(B_MSK[[#This Row],[A_B]]))</f>
        <v>8</v>
      </c>
      <c r="AH164" s="6" t="str">
        <f ca="1">IF(B_MSK[[#This Row],[A_B]]="","",LEFT(B_MSK[[#This Row],[QTY/ CTN]],B_MSK[[#This Row],[A_B_1]]))</f>
        <v>120 LSN</v>
      </c>
      <c r="AI164" s="6" t="str">
        <f ca="1">IF(B_MSK[[#This Row],[A_B]]="","",LEFT(B_MSK[[#This Row],[A_]],SEARCH(" ",B_MSK[[#This Row],[A_]])-1))</f>
        <v>120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44902</v>
      </c>
      <c r="AO164" s="6" t="str">
        <f ca="1">IF(B_MSK[[#This Row],[DB_ROW]]="","",INDEX([3]!db[JENIS],B_MSK[[#This Row],[DB_ROW]]-1))</f>
        <v>pen</v>
      </c>
      <c r="AP164" s="6">
        <f ca="1">IF(B_MSK[[#This Row],[A_1]]="","",B_MSK[[#This Row],[A_1]])*1</f>
        <v>120</v>
      </c>
    </row>
    <row r="165" spans="1:42" x14ac:dyDescent="0.25">
      <c r="A165" s="7" t="s">
        <v>110</v>
      </c>
      <c r="B165" s="6" t="str">
        <f>IF(B_MSK[[#This Row],[N_ID]]="","",INDEX([2]!NOTA[ID],MATCH(B_MSK[[#This Row],[N_ID]],[2]!NOTA[ID_P],0)))</f>
        <v/>
      </c>
      <c r="C165" s="6" t="str">
        <f ca="1">IF(B_MSK[[#This Row],[//]]="","",HYPERLINK("[NOTA_.xlsx]NOTA!C"&amp;B_MSK[[#This Row],[//]],"&gt;"))</f>
        <v>&gt;</v>
      </c>
      <c r="D165" s="6" t="str">
        <f>IF(B_MSK[[#This Row],[N_ID]]="","",COUNTIF([2]!NOTA[ID_H],B_MSK[[#This Row],[ID NOTA]]))</f>
        <v/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>Gel Zhixin + Refill G-3119</v>
      </c>
      <c r="H165" s="8" t="str">
        <f ca="1">IF(B_MSK[[#This Row],[//]]="","",INDEX([2]!NOTA[SUPPLIER_H],B_MSK[[#This Row],[//]]-2))</f>
        <v>DB STATIONERY</v>
      </c>
      <c r="I165" s="28" t="str">
        <f ca="1">IF(B_MSK[[#This Row],[//]]="","",IF(B_MSK[[#This Row],[C]]="",B_MSK[[#This Row],[JMLH BRG]]&amp;" "&amp;B_MSK[[#This Row],[SAT]],INDEX([3]!db[QTY/ CTN],B_MSK[[#This Row],[DB_ROW]]-1)))</f>
        <v>120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120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18250</v>
      </c>
      <c r="N165" s="14">
        <f ca="1">IF(B_MSK[[#This Row],[//]]="","",IF(INDEX([2]!NOTA[HARGA/ CTN_H],B_MSK[[#This Row],[//]]-2)&lt;1,"",INDEX([2]!NOTA[HARGA/ CTN_H],B_MSK[[#This Row],[//]]-2)))</f>
        <v>2190000</v>
      </c>
      <c r="O165" s="3" t="str">
        <f ca="1">IF(B_MSK[[#This Row],[//]]="","",IF(INDEX([2]!NOTA[DISC 1],B_MSK[[#This Row],[//]]-2)=0,"",INDEX([2]!NOTA[DISC 1],B_MSK[[#This Row],[//]]-2)))</f>
        <v/>
      </c>
      <c r="P165" s="3" t="str">
        <f ca="1">IF(B_MSK[[#This Row],[//]]="","",IF(INDEX([2]!NOTA[DISC 2],B_MSK[[#This Row],[//]]-2)=0,"",INDEX([2]!NOTA[DISC 2],B_MSK[[#This Row],[//]]-2)))</f>
        <v/>
      </c>
      <c r="Q165" s="13">
        <f ca="1">IF(B_MSK[[#This Row],[//]]="","",INDEX([2]!NOTA[TOTAL],B_MSK[[#This Row],[//]]-2))</f>
        <v>2190000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GEL ZHIXIN + REFILL G-3119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885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18250</v>
      </c>
      <c r="AB165" s="8" t="str">
        <f ca="1">IF(OR(B_MSK[[#This Row],[HARGA_1]]=0,B_MSK[[#This Row],[HARGA_1]]=""),"","/ "&amp;B_MSK[[#This Row],[A_2]])</f>
        <v>/ LSN</v>
      </c>
      <c r="AC1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5" s="6" t="str">
        <f ca="1">IF(ISNUMBER(B_MSK[[#This Row],[ JUMLAH ]]),SUBSTITUTE(SUBSTITUTE(SUBSTITUTE(B_MSK[[#This Row],[QTY/ CTN]]," ","_",2),"(",""),")","")&amp;"_","")</f>
        <v>120 LSN_</v>
      </c>
      <c r="AF165" s="6">
        <f ca="1">IF(B_MSK[[#This Row],[A_B]]="","",SEARCH("_",B_MSK[[#This Row],[A_B]]))</f>
        <v>8</v>
      </c>
      <c r="AG165" s="6">
        <f ca="1">IF(B_MSK[[#This Row],[A_B]]="","",LEN(B_MSK[[#This Row],[A_B]]))</f>
        <v>8</v>
      </c>
      <c r="AH165" s="6" t="str">
        <f ca="1">IF(B_MSK[[#This Row],[A_B]]="","",LEFT(B_MSK[[#This Row],[QTY/ CTN]],B_MSK[[#This Row],[A_B_1]]))</f>
        <v>120 LSN</v>
      </c>
      <c r="AI165" s="6" t="str">
        <f ca="1">IF(B_MSK[[#This Row],[A_B]]="","",LEFT(B_MSK[[#This Row],[A_]],SEARCH(" ",B_MSK[[#This Row],[A_]])-1))</f>
        <v>120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44902</v>
      </c>
      <c r="AO165" s="6" t="str">
        <f ca="1">IF(B_MSK[[#This Row],[DB_ROW]]="","",INDEX([3]!db[JENIS],B_MSK[[#This Row],[DB_ROW]]-1))</f>
        <v>pen</v>
      </c>
      <c r="AP165" s="6">
        <f ca="1">IF(B_MSK[[#This Row],[A_1]]="","",B_MSK[[#This Row],[A_1]])*1</f>
        <v>120</v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Gel Zhixin + Refill G-3118</v>
      </c>
      <c r="H166" s="8" t="str">
        <f ca="1">IF(B_MSK[[#This Row],[//]]="","",INDEX([2]!NOTA[SUPPLIER_H],B_MSK[[#This Row],[//]]-2))</f>
        <v>DB STATIONERY</v>
      </c>
      <c r="I166" s="28" t="str">
        <f ca="1">IF(B_MSK[[#This Row],[//]]="","",IF(B_MSK[[#This Row],[C]]="",B_MSK[[#This Row],[JMLH BRG]]&amp;" "&amp;B_MSK[[#This Row],[SAT]],INDEX([3]!db[QTY/ CTN],B_MSK[[#This Row],[DB_ROW]]-1)))</f>
        <v>120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120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18250</v>
      </c>
      <c r="N166" s="14">
        <f ca="1">IF(B_MSK[[#This Row],[//]]="","",IF(INDEX([2]!NOTA[HARGA/ CTN_H],B_MSK[[#This Row],[//]]-2)&lt;1,"",INDEX([2]!NOTA[HARGA/ CTN_H],B_MSK[[#This Row],[//]]-2)))</f>
        <v>2190000</v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>
        <f ca="1">IF(B_MSK[[#This Row],[//]]="","",INDEX([2]!NOTA[TOTAL],B_MSK[[#This Row],[//]]-2))</f>
        <v>2190000</v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GEL ZHIXIN + REFILL G-3118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884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18250</v>
      </c>
      <c r="AB166" s="8" t="str">
        <f ca="1">IF(OR(B_MSK[[#This Row],[HARGA_1]]=0,B_MSK[[#This Row],[HARGA_1]]=""),"","/ "&amp;B_MSK[[#This Row],[A_2]])</f>
        <v>/ LSN</v>
      </c>
      <c r="AC1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6" s="6" t="str">
        <f ca="1">IF(ISNUMBER(B_MSK[[#This Row],[ JUMLAH ]]),SUBSTITUTE(SUBSTITUTE(SUBSTITUTE(B_MSK[[#This Row],[QTY/ CTN]]," ","_",2),"(",""),")","")&amp;"_","")</f>
        <v>120 LSN_</v>
      </c>
      <c r="AF166" s="6">
        <f ca="1">IF(B_MSK[[#This Row],[A_B]]="","",SEARCH("_",B_MSK[[#This Row],[A_B]]))</f>
        <v>8</v>
      </c>
      <c r="AG166" s="6">
        <f ca="1">IF(B_MSK[[#This Row],[A_B]]="","",LEN(B_MSK[[#This Row],[A_B]]))</f>
        <v>8</v>
      </c>
      <c r="AH166" s="6" t="str">
        <f ca="1">IF(B_MSK[[#This Row],[A_B]]="","",LEFT(B_MSK[[#This Row],[QTY/ CTN]],B_MSK[[#This Row],[A_B_1]]))</f>
        <v>120 LSN</v>
      </c>
      <c r="AI166" s="6" t="str">
        <f ca="1">IF(B_MSK[[#This Row],[A_B]]="","",LEFT(B_MSK[[#This Row],[A_]],SEARCH(" ",B_MSK[[#This Row],[A_]])-1))</f>
        <v>120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44902</v>
      </c>
      <c r="AO166" s="6" t="str">
        <f ca="1">IF(B_MSK[[#This Row],[DB_ROW]]="","",INDEX([3]!db[JENIS],B_MSK[[#This Row],[DB_ROW]]-1))</f>
        <v>pen</v>
      </c>
      <c r="AP166" s="6">
        <f ca="1">IF(B_MSK[[#This Row],[A_1]]="","",B_MSK[[#This Row],[A_1]])*1</f>
        <v>120</v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>Gel Zhixin + Refill G-3117</v>
      </c>
      <c r="H167" s="8" t="str">
        <f ca="1">IF(B_MSK[[#This Row],[//]]="","",INDEX([2]!NOTA[SUPPLIER_H],B_MSK[[#This Row],[//]]-2))</f>
        <v>DB STATIONERY</v>
      </c>
      <c r="I167" s="28" t="str">
        <f ca="1">IF(B_MSK[[#This Row],[//]]="","",IF(B_MSK[[#This Row],[C]]="",B_MSK[[#This Row],[JMLH BRG]]&amp;" "&amp;B_MSK[[#This Row],[SAT]],INDEX([3]!db[QTY/ CTN],B_MSK[[#This Row],[DB_ROW]]-1)))</f>
        <v>120 LSN</v>
      </c>
      <c r="J167" s="6">
        <f ca="1">IF(B_MSK[[#This Row],[//]]="","",IF(INDEX([2]!NOTA[C],B_MSK[[#This Row],[//]]-2)="","",INDEX([2]!NOTA[C],B_MSK[[#This Row],[//]]-2)))</f>
        <v>1</v>
      </c>
      <c r="K167" s="6">
        <f ca="1">IF(B_MSK[[#This Row],[//]]="","",IF(INDEX([2]!NOTA[QTY],B_MSK[[#This Row],[//]]-2)=0,"",INDEX([2]!NOTA[QTY],B_MSK[[#This Row],[//]]-2)))</f>
        <v>120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7" s="14">
        <f ca="1">IF(B_MSK[[#This Row],[//]]="","",INDEX([2]!NOTA[HARGA SATUAN],B_MSK[[#This Row],[//]]-2))</f>
        <v>18250</v>
      </c>
      <c r="N167" s="14">
        <f ca="1">IF(B_MSK[[#This Row],[//]]="","",IF(INDEX([2]!NOTA[HARGA/ CTN_H],B_MSK[[#This Row],[//]]-2)&lt;1,"",INDEX([2]!NOTA[HARGA/ CTN_H],B_MSK[[#This Row],[//]]-2)))</f>
        <v>2190000</v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>
        <f ca="1">IF(B_MSK[[#This Row],[//]]="","",INDEX([2]!NOTA[TOTAL],B_MSK[[#This Row],[//]]-2))</f>
        <v>2190000</v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GEL ZHIXIN + REFILL G-3117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883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18250</v>
      </c>
      <c r="AB167" s="8" t="str">
        <f ca="1">IF(OR(B_MSK[[#This Row],[HARGA_1]]=0,B_MSK[[#This Row],[HARGA_1]]=""),"","/ "&amp;B_MSK[[#This Row],[A_2]])</f>
        <v>/ LSN</v>
      </c>
      <c r="AC16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7" s="6" t="str">
        <f ca="1">IF(ISNUMBER(B_MSK[[#This Row],[ JUMLAH ]]),SUBSTITUTE(SUBSTITUTE(SUBSTITUTE(B_MSK[[#This Row],[QTY/ CTN]]," ","_",2),"(",""),")","")&amp;"_","")</f>
        <v>120 LSN_</v>
      </c>
      <c r="AF167" s="6">
        <f ca="1">IF(B_MSK[[#This Row],[A_B]]="","",SEARCH("_",B_MSK[[#This Row],[A_B]]))</f>
        <v>8</v>
      </c>
      <c r="AG167" s="6">
        <f ca="1">IF(B_MSK[[#This Row],[A_B]]="","",LEN(B_MSK[[#This Row],[A_B]]))</f>
        <v>8</v>
      </c>
      <c r="AH167" s="6" t="str">
        <f ca="1">IF(B_MSK[[#This Row],[A_B]]="","",LEFT(B_MSK[[#This Row],[QTY/ CTN]],B_MSK[[#This Row],[A_B_1]]))</f>
        <v>120 LSN</v>
      </c>
      <c r="AI167" s="6" t="str">
        <f ca="1">IF(B_MSK[[#This Row],[A_B]]="","",LEFT(B_MSK[[#This Row],[A_]],SEARCH(" ",B_MSK[[#This Row],[A_]])-1))</f>
        <v>120</v>
      </c>
      <c r="AJ167" s="6" t="str">
        <f ca="1">IF(B_MSK[[#This Row],[A_B]]="","",RIGHT(B_MSK[[#This Row],[A_]],LEN(B_MSK[[#This Row],[A_]])-SEARCH(" ",B_MSK[[#This Row],[A_]])))</f>
        <v>LSN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44902</v>
      </c>
      <c r="AO167" s="6" t="str">
        <f ca="1">IF(B_MSK[[#This Row],[DB_ROW]]="","",INDEX([3]!db[JENIS],B_MSK[[#This Row],[DB_ROW]]-1))</f>
        <v>pen</v>
      </c>
      <c r="AP167" s="6">
        <f ca="1">IF(B_MSK[[#This Row],[A_1]]="","",B_MSK[[#This Row],[A_1]])*1</f>
        <v>120</v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>&gt;</v>
      </c>
      <c r="D168" s="6" t="str">
        <f>IF(B_MSK[[#This Row],[N_ID]]="","",COUNTIF([2]!NOTA[ID_H],B_MSK[[#This Row],[ID NOTA]]))</f>
        <v/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>Gel Zhixin + Refill G-3109</v>
      </c>
      <c r="H168" s="8" t="str">
        <f ca="1">IF(B_MSK[[#This Row],[//]]="","",INDEX([2]!NOTA[SUPPLIER_H],B_MSK[[#This Row],[//]]-2))</f>
        <v>DB STATIONERY</v>
      </c>
      <c r="I168" s="28" t="str">
        <f ca="1">IF(B_MSK[[#This Row],[//]]="","",IF(B_MSK[[#This Row],[C]]="",B_MSK[[#This Row],[JMLH BRG]]&amp;" "&amp;B_MSK[[#This Row],[SAT]],INDEX([3]!db[QTY/ CTN],B_MSK[[#This Row],[DB_ROW]]-1)))</f>
        <v>120 LSN</v>
      </c>
      <c r="J168" s="6">
        <f ca="1">IF(B_MSK[[#This Row],[//]]="","",IF(INDEX([2]!NOTA[C],B_MSK[[#This Row],[//]]-2)="","",INDEX([2]!NOTA[C],B_MSK[[#This Row],[//]]-2)))</f>
        <v>1</v>
      </c>
      <c r="K168" s="6">
        <f ca="1">IF(B_MSK[[#This Row],[//]]="","",IF(INDEX([2]!NOTA[QTY],B_MSK[[#This Row],[//]]-2)=0,"",INDEX([2]!NOTA[QTY],B_MSK[[#This Row],[//]]-2)))</f>
        <v>120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8" s="14">
        <f ca="1">IF(B_MSK[[#This Row],[//]]="","",INDEX([2]!NOTA[HARGA SATUAN],B_MSK[[#This Row],[//]]-2))</f>
        <v>0</v>
      </c>
      <c r="N168" s="14" t="str">
        <f ca="1">IF(B_MSK[[#This Row],[//]]="","",IF(INDEX([2]!NOTA[HARGA/ CTN_H],B_MSK[[#This Row],[//]]-2)&lt;1,"",INDEX([2]!NOTA[HARGA/ CTN_H],B_MSK[[#This Row],[//]]-2)))</f>
        <v/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 t="str">
        <f ca="1">IF(B_MSK[[#This Row],[//]]="","",INDEX([2]!NOTA[TOTAL],B_MSK[[#This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8" s="4" t="str">
        <f ca="1">IF(B_MSK[[#This Row],[NAMA BARANG]]="","",IF(INDEX([2]!NOTA[KETERANGAN],B_MSK[[#This Row],[//]]-2)=0,"",INDEX([2]!NOTA[KETERANGAN],B_MSK[[#This Row],[//]]-2)))</f>
        <v>BONUS</v>
      </c>
      <c r="U168" s="8" t="str">
        <f ca="1">IF(B_MSK[[#This Row],[//]]="","",INDEX([2]!NOTA[NAMA BARANG],B_MSK[[#This Row],[//]]-2))</f>
        <v>GEL ZHIXIN + REFILL G-3109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168" s="6" t="str">
        <f ca="1">IF(B_MSK[[#This Row],[N.B.nota]]="","",IF(MATCH(B_MSK[[#This Row],[concat]],[3]!db[NB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Row],[concat]],[3]!db[NB NOTA_C],0)+1)</f>
        <v>879</v>
      </c>
      <c r="Z168" s="6" t="str">
        <f ca="1">IF(B_MSK[[#This Row],[//]]="","",HYPERLINK("[..\\DB.xlsx]DB!e"&amp;B_MSK[[#This Row],[DB_ROW]],"&gt;"))</f>
        <v>&gt;</v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Row],[A_]])-1))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44902</v>
      </c>
      <c r="AO168" s="6" t="str">
        <f ca="1">IF(B_MSK[[#This Row],[DB_ROW]]="","",INDEX([3]!db[JENIS],B_MSK[[#This Row],[DB_ROW]]-1))</f>
        <v>pen</v>
      </c>
      <c r="AP168" s="6" t="e">
        <f ca="1">IF(B_MSK[[#This Row],[A_1]]="","",B_MSK[[#This Row],[A_1]])*1</f>
        <v>#VALUE!</v>
      </c>
    </row>
    <row r="169" spans="1:42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>&gt;</v>
      </c>
      <c r="D169" s="6" t="str">
        <f>IF(B_MSK[[#This Row],[N_ID]]="","",COUNTIF([2]!NOTA[ID_H],B_MSK[[#This Row],[ID NOTA]]))</f>
        <v/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169</v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Row],[stt]]="ada",INDEX([3]!db[NB BM],B_MSK[DB_ROW]-1),"")</f>
        <v>Mechpen Tizo TM 090-A</v>
      </c>
      <c r="H169" s="8" t="str">
        <f ca="1">IF(B_MSK[[#This Row],[//]]="","",INDEX([2]!NOTA[SUPPLIER_H],B_MSK[[#This Row],[//]]-2))</f>
        <v>DB STATIONERY</v>
      </c>
      <c r="I169" s="28" t="str">
        <f ca="1">IF(B_MSK[[#This Row],[//]]="","",IF(B_MSK[[#This Row],[C]]="",B_MSK[[#This Row],[JMLH BRG]]&amp;" "&amp;B_MSK[[#This Row],[SAT]],INDEX([3]!db[QTY/ CTN],B_MSK[[#This Row],[DB_ROW]]-1)))</f>
        <v>144 LSN</v>
      </c>
      <c r="J169" s="6">
        <f ca="1">IF(B_MSK[[#This Row],[//]]="","",IF(INDEX([2]!NOTA[C],B_MSK[[#This Row],[//]]-2)="","",INDEX([2]!NOTA[C],B_MSK[[#This Row],[//]]-2)))</f>
        <v>1</v>
      </c>
      <c r="K169" s="6">
        <f ca="1">IF(B_MSK[[#This Row],[//]]="","",IF(INDEX([2]!NOTA[QTY],B_MSK[[#This Row],[//]]-2)=0,"",INDEX([2]!NOTA[QTY],B_MSK[[#This Row],[//]]-2)))</f>
        <v>144</v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9" s="14">
        <f ca="1">IF(B_MSK[[#This Row],[//]]="","",INDEX([2]!NOTA[HARGA SATUAN],B_MSK[[#This Row],[//]]-2))</f>
        <v>26500</v>
      </c>
      <c r="N169" s="14">
        <f ca="1">IF(B_MSK[[#This Row],[//]]="","",IF(INDEX([2]!NOTA[HARGA/ CTN_H],B_MSK[[#This Row],[//]]-2)&lt;1,"",INDEX([2]!NOTA[HARGA/ CTN_H],B_MSK[[#This Row],[//]]-2)))</f>
        <v>3816000</v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>
        <f ca="1">IF(B_MSK[[#This Row],[//]]="","",INDEX([2]!NOTA[TOTAL],B_MSK[[#This Row],[//]]-2))</f>
        <v>3816000</v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>MEK. PENSIL TIZO TM 090-A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mekpensiltizotm090a</v>
      </c>
      <c r="W169" s="6" t="str">
        <f ca="1">IF(B_MSK[[#This Row],[N.B.nota]]="","",IF(MATCH(B_MSK[[#This Row],[concat]],[3]!db[NB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Row],[concat]],[3]!db[NB NOTA_C],0)+1)</f>
        <v>1465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26500</v>
      </c>
      <c r="AB169" s="8" t="str">
        <f ca="1">IF(OR(B_MSK[[#This Row],[HARGA_1]]=0,B_MSK[[#This Row],[HARGA_1]]=""),"","/ "&amp;B_MSK[[#This Row],[A_2]])</f>
        <v>/ LSN</v>
      </c>
      <c r="AC1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9" s="6" t="str">
        <f ca="1">IF(ISNUMBER(B_MSK[[#This Row],[ JUMLAH ]]),SUBSTITUTE(SUBSTITUTE(SUBSTITUTE(B_MSK[[#This Row],[QTY/ CTN]]," ","_",2),"(",""),")","")&amp;"_","")</f>
        <v>144 LSN_</v>
      </c>
      <c r="AF169" s="6">
        <f ca="1">IF(B_MSK[[#This Row],[A_B]]="","",SEARCH("_",B_MSK[[#This Row],[A_B]]))</f>
        <v>8</v>
      </c>
      <c r="AG169" s="6">
        <f ca="1">IF(B_MSK[[#This Row],[A_B]]="","",LEN(B_MSK[[#This Row],[A_B]]))</f>
        <v>8</v>
      </c>
      <c r="AH169" s="6" t="str">
        <f ca="1">IF(B_MSK[[#This Row],[A_B]]="","",LEFT(B_MSK[[#This Row],[QTY/ CTN]],B_MSK[[#This Row],[A_B_1]]))</f>
        <v>144 LSN</v>
      </c>
      <c r="AI169" s="6" t="str">
        <f ca="1">IF(B_MSK[[#This Row],[A_B]]="","",LEFT(B_MSK[[#This Row],[A_]],SEARCH(" ",B_MSK[[#This Row],[A_]])-1))</f>
        <v>144</v>
      </c>
      <c r="AJ169" s="6" t="str">
        <f ca="1">IF(B_MSK[[#This Row],[A_B]]="","",RIGHT(B_MSK[[#This Row],[A_]],LEN(B_MSK[[#This Row],[A_]])-SEARCH(" ",B_MSK[[#This Row],[A_]])))</f>
        <v>LSN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44902</v>
      </c>
      <c r="AO169" s="6" t="str">
        <f ca="1">IF(B_MSK[[#This Row],[DB_ROW]]="","",INDEX([3]!db[JENIS],B_MSK[[#This Row],[DB_ROW]]-1))</f>
        <v>mechpen</v>
      </c>
      <c r="AP169" s="6">
        <f ca="1">IF(B_MSK[[#This Row],[A_1]]="","",B_MSK[[#This Row],[A_1]])*1</f>
        <v>144</v>
      </c>
    </row>
    <row r="170" spans="1:42" x14ac:dyDescent="0.25">
      <c r="A170" s="7" t="s">
        <v>110</v>
      </c>
      <c r="B170" s="6" t="str">
        <f>IF(B_MSK[[#This Row],[N_ID]]="","",INDEX([2]!NOTA[ID],MATCH(B_MSK[[#This Row],[N_ID]],[2]!NOTA[ID_P],0)))</f>
        <v/>
      </c>
      <c r="C170" s="6" t="str">
        <f ca="1">IF(B_MSK[[#This Row],[//]]="","",HYPERLINK("[NOTA_.xlsx]NOTA!C"&amp;B_MSK[[#This Row],[//]],"&gt;"))</f>
        <v>&gt;</v>
      </c>
      <c r="D170" s="6" t="str">
        <f>IF(B_MSK[[#This Row],[N_ID]]="","",COUNTIF([2]!NOTA[ID_H],B_MSK[[#This Row],[ID NOTA]]))</f>
        <v/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Row],[stt]]="ada",INDEX([3]!db[NB BM],B_MSK[DB_ROW]-1),"")</f>
        <v>Isi Mechpen 0.9mm</v>
      </c>
      <c r="H170" s="8" t="str">
        <f ca="1">IF(B_MSK[[#This Row],[//]]="","",INDEX([2]!NOTA[SUPPLIER_H],B_MSK[[#This Row],[//]]-2))</f>
        <v>DB STATIONERY</v>
      </c>
      <c r="I170" s="28" t="str">
        <f ca="1">IF(B_MSK[[#This Row],[//]]="","",IF(B_MSK[[#This Row],[C]]="",B_MSK[[#This Row],[JMLH BRG]]&amp;" "&amp;B_MSK[[#This Row],[SAT]],INDEX([3]!db[QTY/ CTN],B_MSK[[#This Row],[DB_ROW]]-1)))</f>
        <v>120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120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0" s="14">
        <f ca="1">IF(B_MSK[[#This Row],[//]]="","",INDEX([2]!NOTA[HARGA SATUAN],B_MSK[[#This Row],[//]]-2))</f>
        <v>14500</v>
      </c>
      <c r="N170" s="14">
        <f ca="1">IF(B_MSK[[#This Row],[//]]="","",IF(INDEX([2]!NOTA[HARGA/ CTN_H],B_MSK[[#This Row],[//]]-2)&lt;1,"",INDEX([2]!NOTA[HARGA/ CTN_H],B_MSK[[#This Row],[//]]-2)))</f>
        <v>1740000</v>
      </c>
      <c r="O170" s="3" t="str">
        <f ca="1">IF(B_MSK[[#This Row],[//]]="","",IF(INDEX([2]!NOTA[DISC 1],B_MSK[[#This Row],[//]]-2)=0,"",INDEX([2]!NOTA[DISC 1],B_MSK[[#This Row],[//]]-2)))</f>
        <v/>
      </c>
      <c r="P170" s="3" t="str">
        <f ca="1">IF(B_MSK[[#This Row],[//]]="","",IF(INDEX([2]!NOTA[DISC 2],B_MSK[[#This Row],[//]]-2)=0,"",INDEX([2]!NOTA[DISC 2],B_MSK[[#This Row],[//]]-2)))</f>
        <v/>
      </c>
      <c r="Q170" s="13">
        <f ca="1">IF(B_MSK[[#This Row],[//]]="","",INDEX([2]!NOTA[TOTAL],B_MSK[[#This Row],[//]]-2))</f>
        <v>1740000</v>
      </c>
      <c r="R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25266000</v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ISI MEKANIK 0.9MM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isimekanik09mm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968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14500</v>
      </c>
      <c r="AB170" s="8" t="str">
        <f ca="1">IF(OR(B_MSK[[#This Row],[HARGA_1]]=0,B_MSK[[#This Row],[HARGA_1]]=""),"","/ "&amp;B_MSK[[#This Row],[A_2]])</f>
        <v>/ LSN</v>
      </c>
      <c r="AC1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1208.3333333333333</v>
      </c>
      <c r="AD1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0" s="6" t="str">
        <f ca="1">IF(ISNUMBER(B_MSK[[#This Row],[ JUMLAH ]]),SUBSTITUTE(SUBSTITUTE(SUBSTITUTE(B_MSK[[#This Row],[QTY/ CTN]]," ","_",2),"(",""),")","")&amp;"_","")</f>
        <v>120 LSN_</v>
      </c>
      <c r="AF170" s="6">
        <f ca="1">IF(B_MSK[[#This Row],[A_B]]="","",SEARCH("_",B_MSK[[#This Row],[A_B]]))</f>
        <v>8</v>
      </c>
      <c r="AG170" s="6">
        <f ca="1">IF(B_MSK[[#This Row],[A_B]]="","",LEN(B_MSK[[#This Row],[A_B]]))</f>
        <v>8</v>
      </c>
      <c r="AH170" s="6" t="str">
        <f ca="1">IF(B_MSK[[#This Row],[A_B]]="","",LEFT(B_MSK[[#This Row],[QTY/ CTN]],B_MSK[[#This Row],[A_B_1]]))</f>
        <v>120 LSN</v>
      </c>
      <c r="AI170" s="6" t="str">
        <f ca="1">IF(B_MSK[[#This Row],[A_B]]="","",LEFT(B_MSK[[#This Row],[A_]],SEARCH(" ",B_MSK[[#This Row],[A_]])-1))</f>
        <v>120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44902</v>
      </c>
      <c r="AO170" s="6" t="str">
        <f ca="1">IF(B_MSK[[#This Row],[DB_ROW]]="","",INDEX([3]!db[JENIS],B_MSK[[#This Row],[DB_ROW]]-1))</f>
        <v>isi</v>
      </c>
      <c r="AP170" s="6">
        <f ca="1">IF(B_MSK[[#This Row],[A_1]]="","",B_MSK[[#This Row],[A_1]])*1</f>
        <v>120</v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/>
      </c>
      <c r="D171" s="6" t="str">
        <f>IF(B_MSK[[#This Row],[N_ID]]="","",COUNTIF([2]!NOTA[ID_H],B_MSK[[#This Row],[ID NOTA]]))</f>
        <v/>
      </c>
      <c r="E1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/>
      </c>
      <c r="H171" s="8" t="str">
        <f ca="1">IF(B_MSK[[#This Row],[//]]="","",INDEX([2]!NOTA[SUPPLIER_H],B_MSK[[#This Row],[//]]-2))</f>
        <v/>
      </c>
      <c r="I171" s="28" t="str">
        <f ca="1">IF(B_MSK[[#This Row],[//]]="","",IF(B_MSK[[#This Row],[C]]="",B_MSK[[#This Row],[JMLH BRG]]&amp;" "&amp;B_MSK[[#This Row],[SAT]],INDEX([3]!db[QTY/ CTN],B_MSK[[#This Row],[DB_ROW]]-1)))</f>
        <v/>
      </c>
      <c r="J171" s="6" t="str">
        <f ca="1">IF(B_MSK[[#This Row],[//]]="","",IF(INDEX([2]!NOTA[C],B_MSK[[#This Row],[//]]-2)="","",INDEX([2]!NOTA[C],B_MSK[[#This Row],[//]]-2)))</f>
        <v/>
      </c>
      <c r="K171" s="6" t="str">
        <f ca="1">IF(B_MSK[[#This Row],[//]]="","",IF(INDEX([2]!NOTA[QTY],B_MSK[[#This Row],[//]]-2)=0,"",INDEX([2]!NOTA[QTY],B_MSK[[#This Row],[//]]-2)))</f>
        <v/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1" s="14" t="str">
        <f ca="1">IF(B_MSK[[#This Row],[//]]="","",INDEX([2]!NOTA[HARGA SATUAN],B_MSK[[#This Row],[//]]-2))</f>
        <v/>
      </c>
      <c r="N171" s="14" t="str">
        <f ca="1">IF(B_MSK[[#This Row],[//]]="","",IF(INDEX([2]!NOTA[HARGA/ CTN_H],B_MSK[[#This Row],[//]]-2)&lt;1,"",INDEX([2]!NOTA[HARGA/ CTN_H],B_MSK[[#This Row],[//]]-2)))</f>
        <v/>
      </c>
      <c r="O171" s="3" t="str">
        <f ca="1">IF(B_MSK[[#This Row],[//]]="","",IF(INDEX([2]!NOTA[DISC 1],B_MSK[[#This Row],[//]]-2)=0,"",INDEX([2]!NOTA[DISC 1],B_MSK[[#This Row],[//]]-2)))</f>
        <v/>
      </c>
      <c r="P171" s="3" t="str">
        <f ca="1">IF(B_MSK[[#This Row],[//]]="","",IF(INDEX([2]!NOTA[DISC 2],B_MSK[[#This Row],[//]]-2)=0,"",INDEX([2]!NOTA[DISC 2],B_MSK[[#This Row],[//]]-2)))</f>
        <v/>
      </c>
      <c r="Q171" s="13" t="str">
        <f ca="1">IF(B_MSK[[#This Row],[//]]="","",INDEX([2]!NOTA[TOTAL],B_MSK[[#This Row],[//]]-2))</f>
        <v/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/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1" s="6" t="str">
        <f ca="1">IF(B_MSK[[#This Row],[N.B.nota]]="","",IF(MATCH(B_MSK[[#This Row],[concat]],[3]!db[NB NOTA_C],0)&gt;0,"ada",0))</f>
        <v/>
      </c>
      <c r="X171" s="6" t="str">
        <f ca="1">IF(B_MSK[[#This Row],[N.B.nota]]="","",ADDRESS(ROW(B_MSK[QB]),COLUMN(B_MSK[QB]))&amp;":"&amp;ADDRESS(ROW(),COLUMN(B_MSK[QB])))</f>
        <v/>
      </c>
      <c r="Y171" s="6" t="str">
        <f ca="1">IF(B_MSK[[#This Row],[concat]]="","",MATCH(B_MSK[[#This Row],[concat]],[3]!db[NB NOTA_C],0)+1)</f>
        <v/>
      </c>
      <c r="Z171" s="6" t="str">
        <f ca="1">IF(B_MSK[[#This Row],[//]]="","",HYPERLINK("[..\\DB.xlsx]DB!e"&amp;B_MSK[[#This Row],[DB_ROW]],"&gt;"))</f>
        <v/>
      </c>
      <c r="AA171" s="12" t="str">
        <f ca="1">IF(ISNUMBER(B_MSK[[#This Row],[HARGA CTN]]),IF(B_MSK[[#This Row],[A_2]]=B_MSK[[#This Row],[SAT]],B_MSK[[#This Row],[ HARGA SATUAN ]],B_MSK[[#This Row],[HARGA CTN]]/B_MSK[[#This Row],[A_1]]),"")</f>
        <v/>
      </c>
      <c r="AB171" s="8" t="str">
        <f ca="1">IF(OR(B_MSK[[#This Row],[HARGA_1]]=0,B_MSK[[#This Row],[HARGA_1]]=""),"","/ "&amp;B_MSK[[#This Row],[A_2]])</f>
        <v/>
      </c>
      <c r="AC1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71" s="6" t="str">
        <f ca="1">IF(ISNUMBER(B_MSK[[#This Row],[ JUMLAH ]]),SUBSTITUTE(SUBSTITUTE(SUBSTITUTE(B_MSK[[#This Row],[QTY/ CTN]]," ","_",2),"(",""),")","")&amp;"_","")</f>
        <v/>
      </c>
      <c r="AF171" s="6" t="str">
        <f ca="1">IF(B_MSK[[#This Row],[A_B]]="","",SEARCH("_",B_MSK[[#This Row],[A_B]]))</f>
        <v/>
      </c>
      <c r="AG171" s="6" t="str">
        <f ca="1">IF(B_MSK[[#This Row],[A_B]]="","",LEN(B_MSK[[#This Row],[A_B]]))</f>
        <v/>
      </c>
      <c r="AH171" s="6" t="str">
        <f ca="1">IF(B_MSK[[#This Row],[A_B]]="","",LEFT(B_MSK[[#This Row],[QTY/ CTN]],B_MSK[[#This Row],[A_B_1]]))</f>
        <v/>
      </c>
      <c r="AI171" s="6" t="str">
        <f ca="1">IF(B_MSK[[#This Row],[A_B]]="","",LEFT(B_MSK[[#This Row],[A_]],SEARCH(" ",B_MSK[[#This Row],[A_]])-1))</f>
        <v/>
      </c>
      <c r="AJ171" s="6" t="str">
        <f ca="1">IF(B_MSK[[#This Row],[A_B]]="","",RIGHT(B_MSK[[#This Row],[A_]],LEN(B_MSK[[#This Row],[A_]])-SEARCH(" ",B_MSK[[#This Row],[A_]])))</f>
        <v/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44902</v>
      </c>
      <c r="AO171" s="6" t="str">
        <f ca="1">IF(B_MSK[[#This Row],[DB_ROW]]="","",INDEX([3]!db[JENIS],B_MSK[[#This Row],[DB_ROW]]-1))</f>
        <v/>
      </c>
      <c r="AP171" s="6" t="e">
        <f ca="1">IF(B_MSK[[#This Row],[A_1]]="","",B_MSK[[#This Row],[A_1]])*1</f>
        <v>#VALUE!</v>
      </c>
    </row>
    <row r="172" spans="1:42" x14ac:dyDescent="0.25">
      <c r="A172" s="7" t="s">
        <v>157</v>
      </c>
      <c r="B172" s="6">
        <f ca="1">IF(B_MSK[[#This Row],[N_ID]]="","",INDEX([2]!NOTA[ID],MATCH(B_MSK[[#This Row],[N_ID]],[2]!NOTA[ID_P],0)))</f>
        <v>34</v>
      </c>
      <c r="C172" s="6" t="str">
        <f ca="1">IF(B_MSK[[#This Row],[//]]="","",HYPERLINK("[NOTA_.xlsx]NOTA!C"&amp;B_MSK[[#This Row],[//]],"&gt;"))</f>
        <v>&gt;</v>
      </c>
      <c r="D172" s="6">
        <f ca="1">IF(B_MSK[[#This Row],[N_ID]]="","",COUNTIF([2]!NOTA[ID_H],B_MSK[[#This Row],[ID NOTA]]))</f>
        <v>16</v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 ca="1"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Gel Zhixin + Refill G-5001</v>
      </c>
      <c r="H172" s="8" t="str">
        <f ca="1">IF(B_MSK[[#This Row],[//]]="","",INDEX([2]!NOTA[SUPPLIER_H],B_MSK[[#This Row],[//]]-2))</f>
        <v>DB STATIONERY</v>
      </c>
      <c r="I172" s="28" t="str">
        <f ca="1">IF(B_MSK[[#This Row],[//]]="","",IF(B_MSK[[#This Row],[C]]="",B_MSK[[#This Row],[JMLH BRG]]&amp;" "&amp;B_MSK[[#This Row],[SAT]],INDEX([3]!db[QTY/ CTN],B_MSK[[#This Row],[DB_ROW]]-1)))</f>
        <v>120 LSN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120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2" s="14">
        <f ca="1">IF(B_MSK[[#This Row],[//]]="","",INDEX([2]!NOTA[HARGA SATUAN],B_MSK[[#This Row],[//]]-2))</f>
        <v>18250</v>
      </c>
      <c r="N172" s="14">
        <f ca="1">IF(B_MSK[[#This Row],[//]]="","",IF(INDEX([2]!NOTA[HARGA/ CTN_H],B_MSK[[#This Row],[//]]-2)&lt;1,"",INDEX([2]!NOTA[HARGA/ CTN_H],B_MSK[[#This Row],[//]]-2)))</f>
        <v>2190000</v>
      </c>
      <c r="O172" s="3" t="str">
        <f ca="1">IF(B_MSK[[#This Row],[//]]="","",IF(INDEX([2]!NOTA[DISC 1],B_MSK[[#This Row],[//]]-2)=0,"",INDEX([2]!NOTA[DISC 1],B_MSK[[#This Row],[//]]-2)))</f>
        <v/>
      </c>
      <c r="P172" s="3" t="str">
        <f ca="1">IF(B_MSK[[#This Row],[//]]="","",IF(INDEX([2]!NOTA[DISC 2],B_MSK[[#This Row],[//]]-2)=0,"",INDEX([2]!NOTA[DISC 2],B_MSK[[#This Row],[//]]-2)))</f>
        <v/>
      </c>
      <c r="Q172" s="13">
        <f ca="1">IF(B_MSK[[#This Row],[//]]="","",INDEX([2]!NOTA[TOTAL],B_MSK[[#This Row],[//]]-2))</f>
        <v>2190000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GEL ZHIXIN + REFILL G-5001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844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18250</v>
      </c>
      <c r="AB172" s="8" t="str">
        <f ca="1">IF(OR(B_MSK[[#This Row],[HARGA_1]]=0,B_MSK[[#This Row],[HARGA_1]]=""),"","/ "&amp;B_MSK[[#This Row],[A_2]])</f>
        <v>/ LSN</v>
      </c>
      <c r="AC1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2" s="6" t="str">
        <f ca="1">IF(ISNUMBER(B_MSK[[#This Row],[ JUMLAH ]]),SUBSTITUTE(SUBSTITUTE(SUBSTITUTE(B_MSK[[#This Row],[QTY/ CTN]]," ","_",2),"(",""),")","")&amp;"_","")</f>
        <v>120 LSN_</v>
      </c>
      <c r="AF172" s="6">
        <f ca="1">IF(B_MSK[[#This Row],[A_B]]="","",SEARCH("_",B_MSK[[#This Row],[A_B]]))</f>
        <v>8</v>
      </c>
      <c r="AG172" s="6">
        <f ca="1">IF(B_MSK[[#This Row],[A_B]]="","",LEN(B_MSK[[#This Row],[A_B]]))</f>
        <v>8</v>
      </c>
      <c r="AH172" s="6" t="str">
        <f ca="1">IF(B_MSK[[#This Row],[A_B]]="","",LEFT(B_MSK[[#This Row],[QTY/ CTN]],B_MSK[[#This Row],[A_B_1]]))</f>
        <v>120 LSN</v>
      </c>
      <c r="AI172" s="6" t="str">
        <f ca="1">IF(B_MSK[[#This Row],[A_B]]="","",LEFT(B_MSK[[#This Row],[A_]],SEARCH(" ",B_MSK[[#This Row],[A_]])-1))</f>
        <v>120</v>
      </c>
      <c r="AJ172" s="6" t="str">
        <f ca="1">IF(B_MSK[[#This Row],[A_B]]="","",RIGHT(B_MSK[[#This Row],[A_]],LEN(B_MSK[[#This Row],[A_]])-SEARCH(" ",B_MSK[[#This Row],[A_]])))</f>
        <v>LSN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44902</v>
      </c>
      <c r="AO172" s="6" t="str">
        <f ca="1">IF(B_MSK[[#This Row],[DB_ROW]]="","",INDEX([3]!db[JENIS],B_MSK[[#This Row],[DB_ROW]]-1))</f>
        <v>pen</v>
      </c>
      <c r="AP172" s="6">
        <f ca="1">IF(B_MSK[[#This Row],[A_1]]="","",B_MSK[[#This Row],[A_1]])*1</f>
        <v>120</v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Gel Zhixin + Refill G-5004</v>
      </c>
      <c r="H173" s="8" t="str">
        <f ca="1">IF(B_MSK[[#This Row],[//]]="","",INDEX([2]!NOTA[SUPPLIER_H],B_MSK[[#This Row],[//]]-2))</f>
        <v>DB STATIONERY</v>
      </c>
      <c r="I173" s="28" t="str">
        <f ca="1">IF(B_MSK[[#This Row],[//]]="","",IF(B_MSK[[#This Row],[C]]="",B_MSK[[#This Row],[JMLH BRG]]&amp;" "&amp;B_MSK[[#This Row],[SAT]],INDEX([3]!db[QTY/ CTN],B_MSK[[#This Row],[DB_ROW]]-1)))</f>
        <v>120 LSN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120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3" s="14">
        <f ca="1">IF(B_MSK[[#This Row],[//]]="","",INDEX([2]!NOTA[HARGA SATUAN],B_MSK[[#This Row],[//]]-2))</f>
        <v>18250</v>
      </c>
      <c r="N173" s="14">
        <f ca="1">IF(B_MSK[[#This Row],[//]]="","",IF(INDEX([2]!NOTA[HARGA/ CTN_H],B_MSK[[#This Row],[//]]-2)&lt;1,"",INDEX([2]!NOTA[HARGA/ CTN_H],B_MSK[[#This Row],[//]]-2)))</f>
        <v>2190000</v>
      </c>
      <c r="O173" s="3" t="str">
        <f ca="1">IF(B_MSK[[#This Row],[//]]="","",IF(INDEX([2]!NOTA[DISC 1],B_MSK[[#This Row],[//]]-2)=0,"",INDEX([2]!NOTA[DISC 1],B_MSK[[#This Row],[//]]-2)))</f>
        <v/>
      </c>
      <c r="P173" s="3" t="str">
        <f ca="1">IF(B_MSK[[#This Row],[//]]="","",IF(INDEX([2]!NOTA[DISC 2],B_MSK[[#This Row],[//]]-2)=0,"",INDEX([2]!NOTA[DISC 2],B_MSK[[#This Row],[//]]-2)))</f>
        <v/>
      </c>
      <c r="Q173" s="13">
        <f ca="1">IF(B_MSK[[#This Row],[//]]="","",INDEX([2]!NOTA[TOTAL],B_MSK[[#This Row],[//]]-2))</f>
        <v>2190000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GEL ZHIXIN + REFILL G-5004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845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18250</v>
      </c>
      <c r="AB173" s="8" t="str">
        <f ca="1">IF(OR(B_MSK[[#This Row],[HARGA_1]]=0,B_MSK[[#This Row],[HARGA_1]]=""),"","/ "&amp;B_MSK[[#This Row],[A_2]])</f>
        <v>/ LSN</v>
      </c>
      <c r="AC1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3" s="6" t="str">
        <f ca="1">IF(ISNUMBER(B_MSK[[#This Row],[ JUMLAH ]]),SUBSTITUTE(SUBSTITUTE(SUBSTITUTE(B_MSK[[#This Row],[QTY/ CTN]]," ","_",2),"(",""),")","")&amp;"_","")</f>
        <v>120 LSN_</v>
      </c>
      <c r="AF173" s="6">
        <f ca="1">IF(B_MSK[[#This Row],[A_B]]="","",SEARCH("_",B_MSK[[#This Row],[A_B]]))</f>
        <v>8</v>
      </c>
      <c r="AG173" s="6">
        <f ca="1">IF(B_MSK[[#This Row],[A_B]]="","",LEN(B_MSK[[#This Row],[A_B]]))</f>
        <v>8</v>
      </c>
      <c r="AH173" s="6" t="str">
        <f ca="1">IF(B_MSK[[#This Row],[A_B]]="","",LEFT(B_MSK[[#This Row],[QTY/ CTN]],B_MSK[[#This Row],[A_B_1]]))</f>
        <v>120 LSN</v>
      </c>
      <c r="AI173" s="6" t="str">
        <f ca="1">IF(B_MSK[[#This Row],[A_B]]="","",LEFT(B_MSK[[#This Row],[A_]],SEARCH(" ",B_MSK[[#This Row],[A_]])-1))</f>
        <v>120</v>
      </c>
      <c r="AJ173" s="6" t="str">
        <f ca="1">IF(B_MSK[[#This Row],[A_B]]="","",RIGHT(B_MSK[[#This Row],[A_]],LEN(B_MSK[[#This Row],[A_]])-SEARCH(" ",B_MSK[[#This Row],[A_]])))</f>
        <v>LSN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>
        <f ca="1">IF(ISNUMBER(B_MSK[[#This Row],[TANGGAL DATANG]]),B_MSK[[#This Row],[TANGGAL DATANG]],AN172)</f>
        <v>44902</v>
      </c>
      <c r="AO173" s="6" t="str">
        <f ca="1">IF(B_MSK[[#This Row],[DB_ROW]]="","",INDEX([3]!db[JENIS],B_MSK[[#This Row],[DB_ROW]]-1))</f>
        <v>pen</v>
      </c>
      <c r="AP173" s="6">
        <f ca="1">IF(B_MSK[[#This Row],[A_1]]="","",B_MSK[[#This Row],[A_1]])*1</f>
        <v>120</v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Gel Zhixin + Refill G-3555 A</v>
      </c>
      <c r="H174" s="8" t="str">
        <f ca="1">IF(B_MSK[[#This Row],[//]]="","",INDEX([2]!NOTA[SUPPLIER_H],B_MSK[[#This Row],[//]]-2))</f>
        <v>DB STATIONERY</v>
      </c>
      <c r="I174" s="28" t="str">
        <f ca="1">IF(B_MSK[[#This Row],[//]]="","",IF(B_MSK[[#This Row],[C]]="",B_MSK[[#This Row],[JMLH BRG]]&amp;" "&amp;B_MSK[[#This Row],[SAT]],INDEX([3]!db[QTY/ CTN],B_MSK[[#This Row],[DB_ROW]]-1)))</f>
        <v>120 LSN</v>
      </c>
      <c r="J174" s="6">
        <f ca="1">IF(B_MSK[[#This Row],[//]]="","",IF(INDEX([2]!NOTA[C],B_MSK[[#This Row],[//]]-2)="","",INDEX([2]!NOTA[C],B_MSK[[#This Row],[//]]-2)))</f>
        <v>1</v>
      </c>
      <c r="K174" s="6">
        <f ca="1">IF(B_MSK[[#This Row],[//]]="","",IF(INDEX([2]!NOTA[QTY],B_MSK[[#This Row],[//]]-2)=0,"",INDEX([2]!NOTA[QTY],B_MSK[[#This Row],[//]]-2)))</f>
        <v>120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4" s="14">
        <f ca="1">IF(B_MSK[[#This Row],[//]]="","",INDEX([2]!NOTA[HARGA SATUAN],B_MSK[[#This Row],[//]]-2))</f>
        <v>18250</v>
      </c>
      <c r="N174" s="14">
        <f ca="1">IF(B_MSK[[#This Row],[//]]="","",IF(INDEX([2]!NOTA[HARGA/ CTN_H],B_MSK[[#This Row],[//]]-2)&lt;1,"",INDEX([2]!NOTA[HARGA/ CTN_H],B_MSK[[#This Row],[//]]-2)))</f>
        <v>2190000</v>
      </c>
      <c r="O174" s="3" t="str">
        <f ca="1">IF(B_MSK[[#This Row],[//]]="","",IF(INDEX([2]!NOTA[DISC 1],B_MSK[[#This Row],[//]]-2)=0,"",INDEX([2]!NOTA[DISC 1],B_MSK[[#This Row],[//]]-2)))</f>
        <v/>
      </c>
      <c r="P174" s="3" t="str">
        <f ca="1">IF(B_MSK[[#This Row],[//]]="","",IF(INDEX([2]!NOTA[DISC 2],B_MSK[[#This Row],[//]]-2)=0,"",INDEX([2]!NOTA[DISC 2],B_MSK[[#This Row],[//]]-2)))</f>
        <v/>
      </c>
      <c r="Q174" s="13">
        <f ca="1">IF(B_MSK[[#This Row],[//]]="","",INDEX([2]!NOTA[TOTAL],B_MSK[[#This Row],[//]]-2))</f>
        <v>2190000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GEL ZHIXIN + REFILL G-3555A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892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18250</v>
      </c>
      <c r="AB174" s="8" t="str">
        <f ca="1">IF(OR(B_MSK[[#This Row],[HARGA_1]]=0,B_MSK[[#This Row],[HARGA_1]]=""),"","/ "&amp;B_MSK[[#This Row],[A_2]])</f>
        <v>/ LSN</v>
      </c>
      <c r="AC1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4" s="6" t="str">
        <f ca="1">IF(ISNUMBER(B_MSK[[#This Row],[ JUMLAH ]]),SUBSTITUTE(SUBSTITUTE(SUBSTITUTE(B_MSK[[#This Row],[QTY/ CTN]]," ","_",2),"(",""),")","")&amp;"_","")</f>
        <v>120 LSN_</v>
      </c>
      <c r="AF174" s="6">
        <f ca="1">IF(B_MSK[[#This Row],[A_B]]="","",SEARCH("_",B_MSK[[#This Row],[A_B]]))</f>
        <v>8</v>
      </c>
      <c r="AG174" s="6">
        <f ca="1">IF(B_MSK[[#This Row],[A_B]]="","",LEN(B_MSK[[#This Row],[A_B]]))</f>
        <v>8</v>
      </c>
      <c r="AH174" s="6" t="str">
        <f ca="1">IF(B_MSK[[#This Row],[A_B]]="","",LEFT(B_MSK[[#This Row],[QTY/ CTN]],B_MSK[[#This Row],[A_B_1]]))</f>
        <v>120 LSN</v>
      </c>
      <c r="AI174" s="6" t="str">
        <f ca="1">IF(B_MSK[[#This Row],[A_B]]="","",LEFT(B_MSK[[#This Row],[A_]],SEARCH(" ",B_MSK[[#This Row],[A_]])-1))</f>
        <v>120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44902</v>
      </c>
      <c r="AO174" s="6" t="str">
        <f ca="1">IF(B_MSK[[#This Row],[DB_ROW]]="","",INDEX([3]!db[JENIS],B_MSK[[#This Row],[DB_ROW]]-1))</f>
        <v>pen</v>
      </c>
      <c r="AP174" s="6">
        <f ca="1">IF(B_MSK[[#This Row],[A_1]]="","",B_MSK[[#This Row],[A_1]])*1</f>
        <v>120</v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Gel Zhixin + Refill G-3099</v>
      </c>
      <c r="H175" s="8" t="str">
        <f ca="1">IF(B_MSK[[#This Row],[//]]="","",INDEX([2]!NOTA[SUPPLIER_H],B_MSK[[#This Row],[//]]-2))</f>
        <v>DB STATIONERY</v>
      </c>
      <c r="I175" s="28" t="str">
        <f ca="1">IF(B_MSK[[#This Row],[//]]="","",IF(B_MSK[[#This Row],[C]]="",B_MSK[[#This Row],[JMLH BRG]]&amp;" "&amp;B_MSK[[#This Row],[SAT]],INDEX([3]!db[QTY/ CTN],B_MSK[[#This Row],[DB_ROW]]-1)))</f>
        <v>120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120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5" s="14">
        <f ca="1">IF(B_MSK[[#This Row],[//]]="","",INDEX([2]!NOTA[HARGA SATUAN],B_MSK[[#This Row],[//]]-2))</f>
        <v>18250</v>
      </c>
      <c r="N175" s="14">
        <f ca="1">IF(B_MSK[[#This Row],[//]]="","",IF(INDEX([2]!NOTA[HARGA/ CTN_H],B_MSK[[#This Row],[//]]-2)&lt;1,"",INDEX([2]!NOTA[HARGA/ CTN_H],B_MSK[[#This Row],[//]]-2)))</f>
        <v>2190000</v>
      </c>
      <c r="O175" s="3" t="str">
        <f ca="1">IF(B_MSK[[#This Row],[//]]="","",IF(INDEX([2]!NOTA[DISC 1],B_MSK[[#This Row],[//]]-2)=0,"",INDEX([2]!NOTA[DISC 1],B_MSK[[#This Row],[//]]-2)))</f>
        <v/>
      </c>
      <c r="P175" s="3" t="str">
        <f ca="1">IF(B_MSK[[#This Row],[//]]="","",IF(INDEX([2]!NOTA[DISC 2],B_MSK[[#This Row],[//]]-2)=0,"",INDEX([2]!NOTA[DISC 2],B_MSK[[#This Row],[//]]-2)))</f>
        <v/>
      </c>
      <c r="Q175" s="13">
        <f ca="1">IF(B_MSK[[#This Row],[//]]="","",INDEX([2]!NOTA[TOTAL],B_MSK[[#This Row],[//]]-2))</f>
        <v>2190000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GEL ZHIXIN + REFILL G-3099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828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18250</v>
      </c>
      <c r="AB175" s="8" t="str">
        <f ca="1">IF(OR(B_MSK[[#This Row],[HARGA_1]]=0,B_MSK[[#This Row],[HARGA_1]]=""),"","/ "&amp;B_MSK[[#This Row],[A_2]])</f>
        <v>/ LSN</v>
      </c>
      <c r="AC1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5" s="6" t="str">
        <f ca="1">IF(ISNUMBER(B_MSK[[#This Row],[ JUMLAH ]]),SUBSTITUTE(SUBSTITUTE(SUBSTITUTE(B_MSK[[#This Row],[QTY/ CTN]]," ","_",2),"(",""),")","")&amp;"_","")</f>
        <v>120 LSN_</v>
      </c>
      <c r="AF175" s="6">
        <f ca="1">IF(B_MSK[[#This Row],[A_B]]="","",SEARCH("_",B_MSK[[#This Row],[A_B]]))</f>
        <v>8</v>
      </c>
      <c r="AG175" s="6">
        <f ca="1">IF(B_MSK[[#This Row],[A_B]]="","",LEN(B_MSK[[#This Row],[A_B]]))</f>
        <v>8</v>
      </c>
      <c r="AH175" s="6" t="str">
        <f ca="1">IF(B_MSK[[#This Row],[A_B]]="","",LEFT(B_MSK[[#This Row],[QTY/ CTN]],B_MSK[[#This Row],[A_B_1]]))</f>
        <v>120 LSN</v>
      </c>
      <c r="AI175" s="6" t="str">
        <f ca="1">IF(B_MSK[[#This Row],[A_B]]="","",LEFT(B_MSK[[#This Row],[A_]],SEARCH(" ",B_MSK[[#This Row],[A_]])-1))</f>
        <v>120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44902</v>
      </c>
      <c r="AO175" s="6" t="str">
        <f ca="1">IF(B_MSK[[#This Row],[DB_ROW]]="","",INDEX([3]!db[JENIS],B_MSK[[#This Row],[DB_ROW]]-1))</f>
        <v>pen</v>
      </c>
      <c r="AP175" s="6">
        <f ca="1">IF(B_MSK[[#This Row],[A_1]]="","",B_MSK[[#This Row],[A_1]])*1</f>
        <v>120</v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>Gel Zhixin + Refill G-3101</v>
      </c>
      <c r="H176" s="8" t="str">
        <f ca="1">IF(B_MSK[[#This Row],[//]]="","",INDEX([2]!NOTA[SUPPLIER_H],B_MSK[[#This Row],[//]]-2))</f>
        <v>DB STATIONERY</v>
      </c>
      <c r="I176" s="28" t="str">
        <f ca="1">IF(B_MSK[[#This Row],[//]]="","",IF(B_MSK[[#This Row],[C]]="",B_MSK[[#This Row],[JMLH BRG]]&amp;" "&amp;B_MSK[[#This Row],[SAT]],INDEX([3]!db[QTY/ CTN],B_MSK[[#This Row],[DB_ROW]]-1)))</f>
        <v>120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120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18250</v>
      </c>
      <c r="N176" s="14">
        <f ca="1">IF(B_MSK[[#This Row],[//]]="","",IF(INDEX([2]!NOTA[HARGA/ CTN_H],B_MSK[[#This Row],[//]]-2)&lt;1,"",INDEX([2]!NOTA[HARGA/ CTN_H],B_MSK[[#This Row],[//]]-2)))</f>
        <v>2190000</v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>
        <f ca="1">IF(B_MSK[[#This Row],[//]]="","",INDEX([2]!NOTA[TOTAL],B_MSK[[#This Row],[//]]-2))</f>
        <v>2190000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ZHIXIN + REFILL G-3101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829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18250</v>
      </c>
      <c r="AB176" s="8" t="str">
        <f ca="1">IF(OR(B_MSK[[#This Row],[HARGA_1]]=0,B_MSK[[#This Row],[HARGA_1]]=""),"","/ "&amp;B_MSK[[#This Row],[A_2]])</f>
        <v>/ LSN</v>
      </c>
      <c r="AC1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6" s="6" t="str">
        <f ca="1">IF(ISNUMBER(B_MSK[[#This Row],[ JUMLAH ]]),SUBSTITUTE(SUBSTITUTE(SUBSTITUTE(B_MSK[[#This Row],[QTY/ CTN]]," ","_",2),"(",""),")","")&amp;"_","")</f>
        <v>120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120 LSN</v>
      </c>
      <c r="AI176" s="6" t="str">
        <f ca="1">IF(B_MSK[[#This Row],[A_B]]="","",LEFT(B_MSK[[#This Row],[A_]],SEARCH(" ",B_MSK[[#This Row],[A_]])-1))</f>
        <v>120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44902</v>
      </c>
      <c r="AO176" s="6" t="str">
        <f ca="1">IF(B_MSK[[#This Row],[DB_ROW]]="","",INDEX([3]!db[JENIS],B_MSK[[#This Row],[DB_ROW]]-1))</f>
        <v>pen</v>
      </c>
      <c r="AP176" s="6">
        <f ca="1">IF(B_MSK[[#This Row],[A_1]]="","",B_MSK[[#This Row],[A_1]])*1</f>
        <v>120</v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Gel Zhixin + Refill G-3137</v>
      </c>
      <c r="H177" s="8" t="str">
        <f ca="1">IF(B_MSK[[#This Row],[//]]="","",INDEX([2]!NOTA[SUPPLIER_H],B_MSK[[#This Row],[//]]-2))</f>
        <v>DB STATIONERY</v>
      </c>
      <c r="I177" s="28" t="str">
        <f ca="1">IF(B_MSK[[#This Row],[//]]="","",IF(B_MSK[[#This Row],[C]]="",B_MSK[[#This Row],[JMLH BRG]]&amp;" "&amp;B_MSK[[#This Row],[SAT]],INDEX([3]!db[QTY/ CTN],B_MSK[[#This Row],[DB_ROW]]-1)))</f>
        <v>120 LSN</v>
      </c>
      <c r="J177" s="6">
        <f ca="1">IF(B_MSK[[#This Row],[//]]="","",IF(INDEX([2]!NOTA[C],B_MSK[[#This Row],[//]]-2)="","",INDEX([2]!NOTA[C],B_MSK[[#This Row],[//]]-2)))</f>
        <v>1</v>
      </c>
      <c r="K177" s="6">
        <f ca="1">IF(B_MSK[[#This Row],[//]]="","",IF(INDEX([2]!NOTA[QTY],B_MSK[[#This Row],[//]]-2)=0,"",INDEX([2]!NOTA[QTY],B_MSK[[#This Row],[//]]-2)))</f>
        <v>120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7" s="14">
        <f ca="1">IF(B_MSK[[#This Row],[//]]="","",INDEX([2]!NOTA[HARGA SATUAN],B_MSK[[#This Row],[//]]-2))</f>
        <v>18250</v>
      </c>
      <c r="N177" s="14">
        <f ca="1">IF(B_MSK[[#This Row],[//]]="","",IF(INDEX([2]!NOTA[HARGA/ CTN_H],B_MSK[[#This Row],[//]]-2)&lt;1,"",INDEX([2]!NOTA[HARGA/ CTN_H],B_MSK[[#This Row],[//]]-2)))</f>
        <v>2190000</v>
      </c>
      <c r="O177" s="3" t="str">
        <f ca="1">IF(B_MSK[[#This Row],[//]]="","",IF(INDEX([2]!NOTA[DISC 1],B_MSK[[#This Row],[//]]-2)=0,"",INDEX([2]!NOTA[DISC 1],B_MSK[[#This Row],[//]]-2)))</f>
        <v/>
      </c>
      <c r="P177" s="3" t="str">
        <f ca="1">IF(B_MSK[[#This Row],[//]]="","",IF(INDEX([2]!NOTA[DISC 2],B_MSK[[#This Row],[//]]-2)=0,"",INDEX([2]!NOTA[DISC 2],B_MSK[[#This Row],[//]]-2)))</f>
        <v/>
      </c>
      <c r="Q177" s="13">
        <f ca="1">IF(B_MSK[[#This Row],[//]]="","",INDEX([2]!NOTA[TOTAL],B_MSK[[#This Row],[//]]-2))</f>
        <v>2190000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GEL ZHIXIN + REFILL G-3137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842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18250</v>
      </c>
      <c r="AB177" s="8" t="str">
        <f ca="1">IF(OR(B_MSK[[#This Row],[HARGA_1]]=0,B_MSK[[#This Row],[HARGA_1]]=""),"","/ "&amp;B_MSK[[#This Row],[A_2]])</f>
        <v>/ LSN</v>
      </c>
      <c r="AC1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7" s="6" t="str">
        <f ca="1">IF(ISNUMBER(B_MSK[[#This Row],[ JUMLAH ]]),SUBSTITUTE(SUBSTITUTE(SUBSTITUTE(B_MSK[[#This Row],[QTY/ CTN]]," ","_",2),"(",""),")","")&amp;"_","")</f>
        <v>120 LSN_</v>
      </c>
      <c r="AF177" s="6">
        <f ca="1">IF(B_MSK[[#This Row],[A_B]]="","",SEARCH("_",B_MSK[[#This Row],[A_B]]))</f>
        <v>8</v>
      </c>
      <c r="AG177" s="6">
        <f ca="1">IF(B_MSK[[#This Row],[A_B]]="","",LEN(B_MSK[[#This Row],[A_B]]))</f>
        <v>8</v>
      </c>
      <c r="AH177" s="6" t="str">
        <f ca="1">IF(B_MSK[[#This Row],[A_B]]="","",LEFT(B_MSK[[#This Row],[QTY/ CTN]],B_MSK[[#This Row],[A_B_1]]))</f>
        <v>120 LSN</v>
      </c>
      <c r="AI177" s="6" t="str">
        <f ca="1">IF(B_MSK[[#This Row],[A_B]]="","",LEFT(B_MSK[[#This Row],[A_]],SEARCH(" ",B_MSK[[#This Row],[A_]])-1))</f>
        <v>120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44902</v>
      </c>
      <c r="AO177" s="6" t="str">
        <f ca="1">IF(B_MSK[[#This Row],[DB_ROW]]="","",INDEX([3]!db[JENIS],B_MSK[[#This Row],[DB_ROW]]-1))</f>
        <v>pen</v>
      </c>
      <c r="AP177" s="6">
        <f ca="1">IF(B_MSK[[#This Row],[A_1]]="","",B_MSK[[#This Row],[A_1]])*1</f>
        <v>120</v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>Gel Zhixin + Refill G-3136</v>
      </c>
      <c r="H178" s="8" t="str">
        <f ca="1">IF(B_MSK[[#This Row],[//]]="","",INDEX([2]!NOTA[SUPPLIER_H],B_MSK[[#This Row],[//]]-2))</f>
        <v>DB STATIONERY</v>
      </c>
      <c r="I178" s="28" t="str">
        <f ca="1">IF(B_MSK[[#This Row],[//]]="","",IF(B_MSK[[#This Row],[C]]="",B_MSK[[#This Row],[JMLH BRG]]&amp;" "&amp;B_MSK[[#This Row],[SAT]],INDEX([3]!db[QTY/ CTN],B_MSK[[#This Row],[DB_ROW]]-1)))</f>
        <v>120 LSN</v>
      </c>
      <c r="J178" s="6">
        <f ca="1">IF(B_MSK[[#This Row],[//]]="","",IF(INDEX([2]!NOTA[C],B_MSK[[#This Row],[//]]-2)="","",INDEX([2]!NOTA[C],B_MSK[[#This Row],[//]]-2)))</f>
        <v>1</v>
      </c>
      <c r="K178" s="6">
        <f ca="1">IF(B_MSK[[#This Row],[//]]="","",IF(INDEX([2]!NOTA[QTY],B_MSK[[#This Row],[//]]-2)=0,"",INDEX([2]!NOTA[QTY],B_MSK[[#This Row],[//]]-2)))</f>
        <v>120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8" s="14">
        <f ca="1">IF(B_MSK[[#This Row],[//]]="","",INDEX([2]!NOTA[HARGA SATUAN],B_MSK[[#This Row],[//]]-2))</f>
        <v>18250</v>
      </c>
      <c r="N178" s="14">
        <f ca="1">IF(B_MSK[[#This Row],[//]]="","",IF(INDEX([2]!NOTA[HARGA/ CTN_H],B_MSK[[#This Row],[//]]-2)&lt;1,"",INDEX([2]!NOTA[HARGA/ CTN_H],B_MSK[[#This Row],[//]]-2)))</f>
        <v>2190000</v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>
        <f ca="1">IF(B_MSK[[#This Row],[//]]="","",INDEX([2]!NOTA[TOTAL],B_MSK[[#This Row],[//]]-2))</f>
        <v>2190000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GEL ZHIXIN + REFILL G-3136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841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18250</v>
      </c>
      <c r="AB178" s="8" t="str">
        <f ca="1">IF(OR(B_MSK[[#This Row],[HARGA_1]]=0,B_MSK[[#This Row],[HARGA_1]]=""),"","/ "&amp;B_MSK[[#This Row],[A_2]])</f>
        <v>/ LSN</v>
      </c>
      <c r="AC1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8" s="6" t="str">
        <f ca="1">IF(ISNUMBER(B_MSK[[#This Row],[ JUMLAH ]]),SUBSTITUTE(SUBSTITUTE(SUBSTITUTE(B_MSK[[#This Row],[QTY/ CTN]]," ","_",2),"(",""),")","")&amp;"_","")</f>
        <v>120 LSN_</v>
      </c>
      <c r="AF178" s="6">
        <f ca="1">IF(B_MSK[[#This Row],[A_B]]="","",SEARCH("_",B_MSK[[#This Row],[A_B]]))</f>
        <v>8</v>
      </c>
      <c r="AG178" s="6">
        <f ca="1">IF(B_MSK[[#This Row],[A_B]]="","",LEN(B_MSK[[#This Row],[A_B]]))</f>
        <v>8</v>
      </c>
      <c r="AH178" s="6" t="str">
        <f ca="1">IF(B_MSK[[#This Row],[A_B]]="","",LEFT(B_MSK[[#This Row],[QTY/ CTN]],B_MSK[[#This Row],[A_B_1]]))</f>
        <v>120 LSN</v>
      </c>
      <c r="AI178" s="6" t="str">
        <f ca="1">IF(B_MSK[[#This Row],[A_B]]="","",LEFT(B_MSK[[#This Row],[A_]],SEARCH(" ",B_MSK[[#This Row],[A_]])-1))</f>
        <v>120</v>
      </c>
      <c r="AJ178" s="6" t="str">
        <f ca="1">IF(B_MSK[[#This Row],[A_B]]="","",RIGHT(B_MSK[[#This Row],[A_]],LEN(B_MSK[[#This Row],[A_]])-SEARCH(" ",B_MSK[[#This Row],[A_]])))</f>
        <v>LSN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44902</v>
      </c>
      <c r="AO178" s="6" t="str">
        <f ca="1">IF(B_MSK[[#This Row],[DB_ROW]]="","",INDEX([3]!db[JENIS],B_MSK[[#This Row],[DB_ROW]]-1))</f>
        <v>pen</v>
      </c>
      <c r="AP178" s="6">
        <f ca="1">IF(B_MSK[[#This Row],[A_1]]="","",B_MSK[[#This Row],[A_1]])*1</f>
        <v>120</v>
      </c>
    </row>
    <row r="179" spans="1:42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Gel Zhixin + Refill G-3135</v>
      </c>
      <c r="H179" s="8" t="str">
        <f ca="1">IF(B_MSK[[#This Row],[//]]="","",INDEX([2]!NOTA[SUPPLIER_H],B_MSK[[#This Row],[//]]-2))</f>
        <v>DB STATIONERY</v>
      </c>
      <c r="I179" s="28" t="str">
        <f ca="1">IF(B_MSK[[#This Row],[//]]="","",IF(B_MSK[[#This Row],[C]]="",B_MSK[[#This Row],[JMLH BRG]]&amp;" "&amp;B_MSK[[#This Row],[SAT]],INDEX([3]!db[QTY/ CTN],B_MSK[[#This Row],[DB_ROW]]-1)))</f>
        <v>120 LSN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120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9" s="14">
        <f ca="1">IF(B_MSK[[#This Row],[//]]="","",INDEX([2]!NOTA[HARGA SATUAN],B_MSK[[#This Row],[//]]-2))</f>
        <v>18250</v>
      </c>
      <c r="N179" s="14">
        <f ca="1">IF(B_MSK[[#This Row],[//]]="","",IF(INDEX([2]!NOTA[HARGA/ CTN_H],B_MSK[[#This Row],[//]]-2)&lt;1,"",INDEX([2]!NOTA[HARGA/ CTN_H],B_MSK[[#This Row],[//]]-2)))</f>
        <v>2190000</v>
      </c>
      <c r="O179" s="3" t="str">
        <f ca="1">IF(B_MSK[[#This Row],[//]]="","",IF(INDEX([2]!NOTA[DISC 1],B_MSK[[#This Row],[//]]-2)=0,"",INDEX([2]!NOTA[DISC 1],B_MSK[[#This Row],[//]]-2)))</f>
        <v/>
      </c>
      <c r="P179" s="3" t="str">
        <f ca="1">IF(B_MSK[[#This Row],[//]]="","",IF(INDEX([2]!NOTA[DISC 2],B_MSK[[#This Row],[//]]-2)=0,"",INDEX([2]!NOTA[DISC 2],B_MSK[[#This Row],[//]]-2)))</f>
        <v/>
      </c>
      <c r="Q179" s="13">
        <f ca="1">IF(B_MSK[[#This Row],[//]]="","",INDEX([2]!NOTA[TOTAL],B_MSK[[#This Row],[//]]-2))</f>
        <v>2190000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GEL ZHIXIN + REFILL G-3135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840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18250</v>
      </c>
      <c r="AB179" s="8" t="str">
        <f ca="1">IF(OR(B_MSK[[#This Row],[HARGA_1]]=0,B_MSK[[#This Row],[HARGA_1]]=""),"","/ "&amp;B_MSK[[#This Row],[A_2]])</f>
        <v>/ LSN</v>
      </c>
      <c r="AC1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9" s="6" t="str">
        <f ca="1">IF(ISNUMBER(B_MSK[[#This Row],[ JUMLAH ]]),SUBSTITUTE(SUBSTITUTE(SUBSTITUTE(B_MSK[[#This Row],[QTY/ CTN]]," ","_",2),"(",""),")","")&amp;"_","")</f>
        <v>120 LSN_</v>
      </c>
      <c r="AF179" s="6">
        <f ca="1">IF(B_MSK[[#This Row],[A_B]]="","",SEARCH("_",B_MSK[[#This Row],[A_B]]))</f>
        <v>8</v>
      </c>
      <c r="AG179" s="6">
        <f ca="1">IF(B_MSK[[#This Row],[A_B]]="","",LEN(B_MSK[[#This Row],[A_B]]))</f>
        <v>8</v>
      </c>
      <c r="AH179" s="6" t="str">
        <f ca="1">IF(B_MSK[[#This Row],[A_B]]="","",LEFT(B_MSK[[#This Row],[QTY/ CTN]],B_MSK[[#This Row],[A_B_1]]))</f>
        <v>120 LSN</v>
      </c>
      <c r="AI179" s="6" t="str">
        <f ca="1">IF(B_MSK[[#This Row],[A_B]]="","",LEFT(B_MSK[[#This Row],[A_]],SEARCH(" ",B_MSK[[#This Row],[A_]])-1))</f>
        <v>120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44902</v>
      </c>
      <c r="AO179" s="6" t="str">
        <f ca="1">IF(B_MSK[[#This Row],[DB_ROW]]="","",INDEX([3]!db[JENIS],B_MSK[[#This Row],[DB_ROW]]-1))</f>
        <v>pen</v>
      </c>
      <c r="AP179" s="6">
        <f ca="1">IF(B_MSK[[#This Row],[A_1]]="","",B_MSK[[#This Row],[A_1]])*1</f>
        <v>120</v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>Gel Zhixin + Refill G-3133</v>
      </c>
      <c r="H180" s="8" t="str">
        <f ca="1">IF(B_MSK[[#This Row],[//]]="","",INDEX([2]!NOTA[SUPPLIER_H],B_MSK[[#This Row],[//]]-2))</f>
        <v>DB STATIONERY</v>
      </c>
      <c r="I180" s="28" t="str">
        <f ca="1">IF(B_MSK[[#This Row],[//]]="","",IF(B_MSK[[#This Row],[C]]="",B_MSK[[#This Row],[JMLH BRG]]&amp;" "&amp;B_MSK[[#This Row],[SAT]],INDEX([3]!db[QTY/ CTN],B_MSK[[#This Row],[DB_ROW]]-1)))</f>
        <v>120 LSN</v>
      </c>
      <c r="J180" s="6">
        <f ca="1">IF(B_MSK[[#This Row],[//]]="","",IF(INDEX([2]!NOTA[C],B_MSK[[#This Row],[//]]-2)="","",INDEX([2]!NOTA[C],B_MSK[[#This Row],[//]]-2)))</f>
        <v>1</v>
      </c>
      <c r="K180" s="6">
        <f ca="1">IF(B_MSK[[#This Row],[//]]="","",IF(INDEX([2]!NOTA[QTY],B_MSK[[#This Row],[//]]-2)=0,"",INDEX([2]!NOTA[QTY],B_MSK[[#This Row],[//]]-2)))</f>
        <v>120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0" s="14">
        <f ca="1">IF(B_MSK[[#This Row],[//]]="","",INDEX([2]!NOTA[HARGA SATUAN],B_MSK[[#This Row],[//]]-2))</f>
        <v>18250</v>
      </c>
      <c r="N180" s="14">
        <f ca="1">IF(B_MSK[[#This Row],[//]]="","",IF(INDEX([2]!NOTA[HARGA/ CTN_H],B_MSK[[#This Row],[//]]-2)&lt;1,"",INDEX([2]!NOTA[HARGA/ CTN_H],B_MSK[[#This Row],[//]]-2)))</f>
        <v>2190000</v>
      </c>
      <c r="O180" s="3" t="str">
        <f ca="1">IF(B_MSK[[#This Row],[//]]="","",IF(INDEX([2]!NOTA[DISC 1],B_MSK[[#This Row],[//]]-2)=0,"",INDEX([2]!NOTA[DISC 1],B_MSK[[#This Row],[//]]-2)))</f>
        <v/>
      </c>
      <c r="P180" s="3" t="str">
        <f ca="1">IF(B_MSK[[#This Row],[//]]="","",IF(INDEX([2]!NOTA[DISC 2],B_MSK[[#This Row],[//]]-2)=0,"",INDEX([2]!NOTA[DISC 2],B_MSK[[#This Row],[//]]-2)))</f>
        <v/>
      </c>
      <c r="Q180" s="13">
        <f ca="1">IF(B_MSK[[#This Row],[//]]="","",INDEX([2]!NOTA[TOTAL],B_MSK[[#This Row],[//]]-2))</f>
        <v>2190000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GEL ZHIXIN + REFILL G-3133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839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18250</v>
      </c>
      <c r="AB180" s="8" t="str">
        <f ca="1">IF(OR(B_MSK[[#This Row],[HARGA_1]]=0,B_MSK[[#This Row],[HARGA_1]]=""),"","/ "&amp;B_MSK[[#This Row],[A_2]])</f>
        <v>/ LSN</v>
      </c>
      <c r="AC1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0" s="6" t="str">
        <f ca="1">IF(ISNUMBER(B_MSK[[#This Row],[ JUMLAH ]]),SUBSTITUTE(SUBSTITUTE(SUBSTITUTE(B_MSK[[#This Row],[QTY/ CTN]]," ","_",2),"(",""),")","")&amp;"_","")</f>
        <v>120 LSN_</v>
      </c>
      <c r="AF180" s="6">
        <f ca="1">IF(B_MSK[[#This Row],[A_B]]="","",SEARCH("_",B_MSK[[#This Row],[A_B]]))</f>
        <v>8</v>
      </c>
      <c r="AG180" s="6">
        <f ca="1">IF(B_MSK[[#This Row],[A_B]]="","",LEN(B_MSK[[#This Row],[A_B]]))</f>
        <v>8</v>
      </c>
      <c r="AH180" s="6" t="str">
        <f ca="1">IF(B_MSK[[#This Row],[A_B]]="","",LEFT(B_MSK[[#This Row],[QTY/ CTN]],B_MSK[[#This Row],[A_B_1]]))</f>
        <v>120 LSN</v>
      </c>
      <c r="AI180" s="6" t="str">
        <f ca="1">IF(B_MSK[[#This Row],[A_B]]="","",LEFT(B_MSK[[#This Row],[A_]],SEARCH(" ",B_MSK[[#This Row],[A_]])-1))</f>
        <v>120</v>
      </c>
      <c r="AJ180" s="6" t="str">
        <f ca="1">IF(B_MSK[[#This Row],[A_B]]="","",RIGHT(B_MSK[[#This Row],[A_]],LEN(B_MSK[[#This Row],[A_]])-SEARCH(" ",B_MSK[[#This Row],[A_]])))</f>
        <v>LSN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44902</v>
      </c>
      <c r="AO180" s="6" t="str">
        <f ca="1">IF(B_MSK[[#This Row],[DB_ROW]]="","",INDEX([3]!db[JENIS],B_MSK[[#This Row],[DB_ROW]]-1))</f>
        <v>pen</v>
      </c>
      <c r="AP180" s="6">
        <f ca="1">IF(B_MSK[[#This Row],[A_1]]="","",B_MSK[[#This Row],[A_1]])*1</f>
        <v>120</v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>Gel Zhixin + Refill G-3132</v>
      </c>
      <c r="H181" s="8" t="str">
        <f ca="1">IF(B_MSK[[#This Row],[//]]="","",INDEX([2]!NOTA[SUPPLIER_H],B_MSK[[#This Row],[//]]-2))</f>
        <v>DB STATIONERY</v>
      </c>
      <c r="I181" s="28" t="str">
        <f ca="1">IF(B_MSK[[#This Row],[//]]="","",IF(B_MSK[[#This Row],[C]]="",B_MSK[[#This Row],[JMLH BRG]]&amp;" "&amp;B_MSK[[#This Row],[SAT]],INDEX([3]!db[QTY/ CTN],B_MSK[[#This Row],[DB_ROW]]-1)))</f>
        <v>120 LSN</v>
      </c>
      <c r="J181" s="6">
        <f ca="1">IF(B_MSK[[#This Row],[//]]="","",IF(INDEX([2]!NOTA[C],B_MSK[[#This Row],[//]]-2)="","",INDEX([2]!NOTA[C],B_MSK[[#This Row],[//]]-2)))</f>
        <v>1</v>
      </c>
      <c r="K181" s="6">
        <f ca="1">IF(B_MSK[[#This Row],[//]]="","",IF(INDEX([2]!NOTA[QTY],B_MSK[[#This Row],[//]]-2)=0,"",INDEX([2]!NOTA[QTY],B_MSK[[#This Row],[//]]-2)))</f>
        <v>120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1" s="14">
        <f ca="1">IF(B_MSK[[#This Row],[//]]="","",INDEX([2]!NOTA[HARGA SATUAN],B_MSK[[#This Row],[//]]-2))</f>
        <v>18250</v>
      </c>
      <c r="N181" s="14">
        <f ca="1">IF(B_MSK[[#This Row],[//]]="","",IF(INDEX([2]!NOTA[HARGA/ CTN_H],B_MSK[[#This Row],[//]]-2)&lt;1,"",INDEX([2]!NOTA[HARGA/ CTN_H],B_MSK[[#This Row],[//]]-2)))</f>
        <v>2190000</v>
      </c>
      <c r="O181" s="3" t="str">
        <f ca="1">IF(B_MSK[[#This Row],[//]]="","",IF(INDEX([2]!NOTA[DISC 1],B_MSK[[#This Row],[//]]-2)=0,"",INDEX([2]!NOTA[DISC 1],B_MSK[[#This Row],[//]]-2)))</f>
        <v/>
      </c>
      <c r="P181" s="3" t="str">
        <f ca="1">IF(B_MSK[[#This Row],[//]]="","",IF(INDEX([2]!NOTA[DISC 2],B_MSK[[#This Row],[//]]-2)=0,"",INDEX([2]!NOTA[DISC 2],B_MSK[[#This Row],[//]]-2)))</f>
        <v/>
      </c>
      <c r="Q181" s="13">
        <f ca="1">IF(B_MSK[[#This Row],[//]]="","",INDEX([2]!NOTA[TOTAL],B_MSK[[#This Row],[//]]-2))</f>
        <v>2190000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GEL ZHIXIN + REFILL G-3132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181" s="6" t="str">
        <f ca="1">IF(B_MSK[[#This Row],[N.B.nota]]="","",IF(MATCH(B_MSK[[#This Row],[concat]],[3]!db[NB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Row],[concat]],[3]!db[NB NOTA_C],0)+1)</f>
        <v>838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18250</v>
      </c>
      <c r="AB181" s="8" t="str">
        <f ca="1">IF(OR(B_MSK[[#This Row],[HARGA_1]]=0,B_MSK[[#This Row],[HARGA_1]]=""),"","/ "&amp;B_MSK[[#This Row],[A_2]])</f>
        <v>/ LSN</v>
      </c>
      <c r="AC1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1" s="6" t="str">
        <f ca="1">IF(ISNUMBER(B_MSK[[#This Row],[ JUMLAH ]]),SUBSTITUTE(SUBSTITUTE(SUBSTITUTE(B_MSK[[#This Row],[QTY/ CTN]]," ","_",2),"(",""),")","")&amp;"_","")</f>
        <v>120 LSN_</v>
      </c>
      <c r="AF181" s="6">
        <f ca="1">IF(B_MSK[[#This Row],[A_B]]="","",SEARCH("_",B_MSK[[#This Row],[A_B]]))</f>
        <v>8</v>
      </c>
      <c r="AG181" s="6">
        <f ca="1">IF(B_MSK[[#This Row],[A_B]]="","",LEN(B_MSK[[#This Row],[A_B]]))</f>
        <v>8</v>
      </c>
      <c r="AH181" s="6" t="str">
        <f ca="1">IF(B_MSK[[#This Row],[A_B]]="","",LEFT(B_MSK[[#This Row],[QTY/ CTN]],B_MSK[[#This Row],[A_B_1]]))</f>
        <v>120 LSN</v>
      </c>
      <c r="AI181" s="6" t="str">
        <f ca="1">IF(B_MSK[[#This Row],[A_B]]="","",LEFT(B_MSK[[#This Row],[A_]],SEARCH(" ",B_MSK[[#This Row],[A_]])-1))</f>
        <v>120</v>
      </c>
      <c r="AJ181" s="6" t="str">
        <f ca="1">IF(B_MSK[[#This Row],[A_B]]="","",RIGHT(B_MSK[[#This Row],[A_]],LEN(B_MSK[[#This Row],[A_]])-SEARCH(" ",B_MSK[[#This Row],[A_]])))</f>
        <v>LSN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44902</v>
      </c>
      <c r="AO181" s="6" t="str">
        <f ca="1">IF(B_MSK[[#This Row],[DB_ROW]]="","",INDEX([3]!db[JENIS],B_MSK[[#This Row],[DB_ROW]]-1))</f>
        <v>pen</v>
      </c>
      <c r="AP181" s="6">
        <f ca="1">IF(B_MSK[[#This Row],[A_1]]="","",B_MSK[[#This Row],[A_1]])*1</f>
        <v>120</v>
      </c>
    </row>
    <row r="182" spans="1:42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Gel Zhixin + Refill G-3131</v>
      </c>
      <c r="H182" s="8" t="str">
        <f ca="1">IF(B_MSK[[#This Row],[//]]="","",INDEX([2]!NOTA[SUPPLIER_H],B_MSK[[#This Row],[//]]-2))</f>
        <v>DB STATIONERY</v>
      </c>
      <c r="I182" s="28" t="str">
        <f ca="1">IF(B_MSK[[#This Row],[//]]="","",IF(B_MSK[[#This Row],[C]]="",B_MSK[[#This Row],[JMLH BRG]]&amp;" "&amp;B_MSK[[#This Row],[SAT]],INDEX([3]!db[QTY/ CTN],B_MSK[[#This Row],[DB_ROW]]-1)))</f>
        <v>120 LSN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120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2" s="14">
        <f ca="1">IF(B_MSK[[#This Row],[//]]="","",INDEX([2]!NOTA[HARGA SATUAN],B_MSK[[#This Row],[//]]-2))</f>
        <v>18250</v>
      </c>
      <c r="N182" s="14">
        <f ca="1">IF(B_MSK[[#This Row],[//]]="","",IF(INDEX([2]!NOTA[HARGA/ CTN_H],B_MSK[[#This Row],[//]]-2)&lt;1,"",INDEX([2]!NOTA[HARGA/ CTN_H],B_MSK[[#This Row],[//]]-2)))</f>
        <v>2190000</v>
      </c>
      <c r="O182" s="3" t="str">
        <f ca="1">IF(B_MSK[[#This Row],[//]]="","",IF(INDEX([2]!NOTA[DISC 1],B_MSK[[#This Row],[//]]-2)=0,"",INDEX([2]!NOTA[DISC 1],B_MSK[[#This Row],[//]]-2)))</f>
        <v/>
      </c>
      <c r="P182" s="3" t="str">
        <f ca="1">IF(B_MSK[[#This Row],[//]]="","",IF(INDEX([2]!NOTA[DISC 2],B_MSK[[#This Row],[//]]-2)=0,"",INDEX([2]!NOTA[DISC 2],B_MSK[[#This Row],[//]]-2)))</f>
        <v/>
      </c>
      <c r="Q182" s="13">
        <f ca="1">IF(B_MSK[[#This Row],[//]]="","",INDEX([2]!NOTA[TOTAL],B_MSK[[#This Row],[//]]-2))</f>
        <v>2190000</v>
      </c>
      <c r="R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GEL ZHIXIN + REFILL G-3131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837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18250</v>
      </c>
      <c r="AB182" s="8" t="str">
        <f ca="1">IF(OR(B_MSK[[#This Row],[HARGA_1]]=0,B_MSK[[#This Row],[HARGA_1]]=""),"","/ "&amp;B_MSK[[#This Row],[A_2]])</f>
        <v>/ LSN</v>
      </c>
      <c r="AC1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2" s="6" t="str">
        <f ca="1">IF(ISNUMBER(B_MSK[[#This Row],[ JUMLAH ]]),SUBSTITUTE(SUBSTITUTE(SUBSTITUTE(B_MSK[[#This Row],[QTY/ CTN]]," ","_",2),"(",""),")","")&amp;"_","")</f>
        <v>120 LSN_</v>
      </c>
      <c r="AF182" s="6">
        <f ca="1">IF(B_MSK[[#This Row],[A_B]]="","",SEARCH("_",B_MSK[[#This Row],[A_B]]))</f>
        <v>8</v>
      </c>
      <c r="AG182" s="6">
        <f ca="1">IF(B_MSK[[#This Row],[A_B]]="","",LEN(B_MSK[[#This Row],[A_B]]))</f>
        <v>8</v>
      </c>
      <c r="AH182" s="6" t="str">
        <f ca="1">IF(B_MSK[[#This Row],[A_B]]="","",LEFT(B_MSK[[#This Row],[QTY/ CTN]],B_MSK[[#This Row],[A_B_1]]))</f>
        <v>120 LSN</v>
      </c>
      <c r="AI182" s="6" t="str">
        <f ca="1">IF(B_MSK[[#This Row],[A_B]]="","",LEFT(B_MSK[[#This Row],[A_]],SEARCH(" ",B_MSK[[#This Row],[A_]])-1))</f>
        <v>120</v>
      </c>
      <c r="AJ182" s="6" t="str">
        <f ca="1">IF(B_MSK[[#This Row],[A_B]]="","",RIGHT(B_MSK[[#This Row],[A_]],LEN(B_MSK[[#This Row],[A_]])-SEARCH(" ",B_MSK[[#This Row],[A_]])))</f>
        <v>LSN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>
        <f ca="1">IF(ISNUMBER(B_MSK[[#This Row],[TANGGAL DATANG]]),B_MSK[[#This Row],[TANGGAL DATANG]],AN181)</f>
        <v>44902</v>
      </c>
      <c r="AO182" s="6" t="str">
        <f ca="1">IF(B_MSK[[#This Row],[DB_ROW]]="","",INDEX([3]!db[JENIS],B_MSK[[#This Row],[DB_ROW]]-1))</f>
        <v>pen</v>
      </c>
      <c r="AP182" s="6">
        <f ca="1">IF(B_MSK[[#This Row],[A_1]]="","",B_MSK[[#This Row],[A_1]])*1</f>
        <v>120</v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Row],[N_ID]]="","",COUNTIF([2]!NOTA[ID_H],B_MSK[[#This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183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>Gel Zhixin + Refill G-3120</v>
      </c>
      <c r="H183" s="8" t="str">
        <f ca="1">IF(B_MSK[[#This Row],[//]]="","",INDEX([2]!NOTA[SUPPLIER_H],B_MSK[[#This Row],[//]]-2))</f>
        <v>DB STATIONERY</v>
      </c>
      <c r="I183" s="28" t="str">
        <f ca="1">IF(B_MSK[[#This Row],[//]]="","",IF(B_MSK[[#This Row],[C]]="",B_MSK[[#This Row],[JMLH BRG]]&amp;" "&amp;B_MSK[[#This Row],[SAT]],INDEX([3]!db[QTY/ CTN],B_MSK[[#This Row],[DB_ROW]]-1)))</f>
        <v>120 LSN</v>
      </c>
      <c r="J183" s="6">
        <f ca="1">IF(B_MSK[[#This Row],[//]]="","",IF(INDEX([2]!NOTA[C],B_MSK[[#This Row],[//]]-2)="","",INDEX([2]!NOTA[C],B_MSK[[#This Row],[//]]-2)))</f>
        <v>1</v>
      </c>
      <c r="K183" s="6">
        <f ca="1">IF(B_MSK[[#This Row],[//]]="","",IF(INDEX([2]!NOTA[QTY],B_MSK[[#This Row],[//]]-2)=0,"",INDEX([2]!NOTA[QTY],B_MSK[[#This Row],[//]]-2)))</f>
        <v>120</v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3" s="14">
        <f ca="1">IF(B_MSK[[#This Row],[//]]="","",INDEX([2]!NOTA[HARGA SATUAN],B_MSK[[#This Row],[//]]-2))</f>
        <v>18250</v>
      </c>
      <c r="N183" s="14">
        <f ca="1">IF(B_MSK[[#This Row],[//]]="","",IF(INDEX([2]!NOTA[HARGA/ CTN_H],B_MSK[[#This Row],[//]]-2)&lt;1,"",INDEX([2]!NOTA[HARGA/ CTN_H],B_MSK[[#This Row],[//]]-2)))</f>
        <v>2190000</v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>
        <f ca="1">IF(B_MSK[[#This Row],[//]]="","",INDEX([2]!NOTA[TOTAL],B_MSK[[#This Row],[//]]-2))</f>
        <v>2190000</v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>GEL ZHIXIN + REFILL G-3120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83" s="6" t="str">
        <f ca="1">IF(B_MSK[[#This Row],[N.B.nota]]="","",IF(MATCH(B_MSK[[#This Row],[concat]],[3]!db[NB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Row],[concat]],[3]!db[NB NOTA_C],0)+1)</f>
        <v>886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18250</v>
      </c>
      <c r="AB183" s="8" t="str">
        <f ca="1">IF(OR(B_MSK[[#This Row],[HARGA_1]]=0,B_MSK[[#This Row],[HARGA_1]]=""),"","/ "&amp;B_MSK[[#This Row],[A_2]])</f>
        <v>/ LSN</v>
      </c>
      <c r="AC1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3" s="6" t="str">
        <f ca="1">IF(ISNUMBER(B_MSK[[#This Row],[ JUMLAH ]]),SUBSTITUTE(SUBSTITUTE(SUBSTITUTE(B_MSK[[#This Row],[QTY/ CTN]]," ","_",2),"(",""),")","")&amp;"_","")</f>
        <v>120 LSN_</v>
      </c>
      <c r="AF183" s="6">
        <f ca="1">IF(B_MSK[[#This Row],[A_B]]="","",SEARCH("_",B_MSK[[#This Row],[A_B]]))</f>
        <v>8</v>
      </c>
      <c r="AG183" s="6">
        <f ca="1">IF(B_MSK[[#This Row],[A_B]]="","",LEN(B_MSK[[#This Row],[A_B]]))</f>
        <v>8</v>
      </c>
      <c r="AH183" s="6" t="str">
        <f ca="1">IF(B_MSK[[#This Row],[A_B]]="","",LEFT(B_MSK[[#This Row],[QTY/ CTN]],B_MSK[[#This Row],[A_B_1]]))</f>
        <v>120 LSN</v>
      </c>
      <c r="AI183" s="6" t="str">
        <f ca="1">IF(B_MSK[[#This Row],[A_B]]="","",LEFT(B_MSK[[#This Row],[A_]],SEARCH(" ",B_MSK[[#This Row],[A_]])-1))</f>
        <v>120</v>
      </c>
      <c r="AJ183" s="6" t="str">
        <f ca="1">IF(B_MSK[[#This Row],[A_B]]="","",RIGHT(B_MSK[[#This Row],[A_]],LEN(B_MSK[[#This Row],[A_]])-SEARCH(" ",B_MSK[[#This Row],[A_]])))</f>
        <v>LSN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44902</v>
      </c>
      <c r="AO183" s="6" t="str">
        <f ca="1">IF(B_MSK[[#This Row],[DB_ROW]]="","",INDEX([3]!db[JENIS],B_MSK[[#This Row],[DB_ROW]]-1))</f>
        <v>pen</v>
      </c>
      <c r="AP183" s="6">
        <f ca="1">IF(B_MSK[[#This Row],[A_1]]="","",B_MSK[[#This Row],[A_1]])*1</f>
        <v>120</v>
      </c>
    </row>
    <row r="184" spans="1:42" x14ac:dyDescent="0.25">
      <c r="A184" s="7" t="s">
        <v>110</v>
      </c>
      <c r="B184" s="6" t="str">
        <f>IF(B_MSK[[#This Row],[N_ID]]="","",INDEX([2]!NOTA[ID],MATCH(B_MSK[[#This Row],[N_ID]],[2]!NOTA[ID_P],0)))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Row],[N_ID]]="","",COUNTIF([2]!NOTA[ID_H],B_MSK[[#This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Gel Zhixin + Refill G-3129</v>
      </c>
      <c r="H184" s="8" t="str">
        <f ca="1">IF(B_MSK[[#This Row],[//]]="","",INDEX([2]!NOTA[SUPPLIER_H],B_MSK[[#This Row],[//]]-2))</f>
        <v>DB STATIONERY</v>
      </c>
      <c r="I184" s="28" t="str">
        <f ca="1">IF(B_MSK[[#This Row],[//]]="","",IF(B_MSK[[#This Row],[C]]="",B_MSK[[#This Row],[JMLH BRG]]&amp;" "&amp;B_MSK[[#This Row],[SAT]],INDEX([3]!db[QTY/ CTN],B_MSK[[#This Row],[DB_ROW]]-1)))</f>
        <v>120 LSN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120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4" s="14">
        <f ca="1">IF(B_MSK[[#This Row],[//]]="","",INDEX([2]!NOTA[HARGA SATUAN],B_MSK[[#This Row],[//]]-2))</f>
        <v>18250</v>
      </c>
      <c r="N184" s="14">
        <f ca="1">IF(B_MSK[[#This Row],[//]]="","",IF(INDEX([2]!NOTA[HARGA/ CTN_H],B_MSK[[#This Row],[//]]-2)&lt;1,"",INDEX([2]!NOTA[HARGA/ CTN_H],B_MSK[[#This Row],[//]]-2)))</f>
        <v>2190000</v>
      </c>
      <c r="O184" s="3" t="str">
        <f ca="1">IF(B_MSK[[#This Row],[//]]="","",IF(INDEX([2]!NOTA[DISC 1],B_MSK[[#This Row],[//]]-2)=0,"",INDEX([2]!NOTA[DISC 1],B_MSK[[#This Row],[//]]-2)))</f>
        <v/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2190000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GEL ZHIXIN + REFILL G-3129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891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18250</v>
      </c>
      <c r="AB184" s="8" t="str">
        <f ca="1">IF(OR(B_MSK[[#This Row],[HARGA_1]]=0,B_MSK[[#This Row],[HARGA_1]]=""),"","/ "&amp;B_MSK[[#This Row],[A_2]])</f>
        <v>/ LSN</v>
      </c>
      <c r="AC1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4" s="6" t="str">
        <f ca="1">IF(ISNUMBER(B_MSK[[#This Row],[ JUMLAH ]]),SUBSTITUTE(SUBSTITUTE(SUBSTITUTE(B_MSK[[#This Row],[QTY/ CTN]]," ","_",2),"(",""),")","")&amp;"_","")</f>
        <v>120 LSN_</v>
      </c>
      <c r="AF184" s="6">
        <f ca="1">IF(B_MSK[[#This Row],[A_B]]="","",SEARCH("_",B_MSK[[#This Row],[A_B]]))</f>
        <v>8</v>
      </c>
      <c r="AG184" s="6">
        <f ca="1">IF(B_MSK[[#This Row],[A_B]]="","",LEN(B_MSK[[#This Row],[A_B]]))</f>
        <v>8</v>
      </c>
      <c r="AH184" s="6" t="str">
        <f ca="1">IF(B_MSK[[#This Row],[A_B]]="","",LEFT(B_MSK[[#This Row],[QTY/ CTN]],B_MSK[[#This Row],[A_B_1]]))</f>
        <v>120 LSN</v>
      </c>
      <c r="AI184" s="6" t="str">
        <f ca="1">IF(B_MSK[[#This Row],[A_B]]="","",LEFT(B_MSK[[#This Row],[A_]],SEARCH(" ",B_MSK[[#This Row],[A_]])-1))</f>
        <v>120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44902</v>
      </c>
      <c r="AO184" s="6" t="str">
        <f ca="1">IF(B_MSK[[#This Row],[DB_ROW]]="","",INDEX([3]!db[JENIS],B_MSK[[#This Row],[DB_ROW]]-1))</f>
        <v>pen</v>
      </c>
      <c r="AP184" s="6">
        <f ca="1">IF(B_MSK[[#This Row],[A_1]]="","",B_MSK[[#This Row],[A_1]])*1</f>
        <v>120</v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Gel Zhixin + Refill G-3128</v>
      </c>
      <c r="H185" s="8" t="str">
        <f ca="1">IF(B_MSK[[#This Row],[//]]="","",INDEX([2]!NOTA[SUPPLIER_H],B_MSK[[#This Row],[//]]-2))</f>
        <v>DB STATIONERY</v>
      </c>
      <c r="I185" s="28" t="str">
        <f ca="1">IF(B_MSK[[#This Row],[//]]="","",IF(B_MSK[[#This Row],[C]]="",B_MSK[[#This Row],[JMLH BRG]]&amp;" "&amp;B_MSK[[#This Row],[SAT]],INDEX([3]!db[QTY/ CTN],B_MSK[[#This Row],[DB_ROW]]-1)))</f>
        <v>120 LSN</v>
      </c>
      <c r="J185" s="6">
        <f ca="1">IF(B_MSK[[#This Row],[//]]="","",IF(INDEX([2]!NOTA[C],B_MSK[[#This Row],[//]]-2)="","",INDEX([2]!NOTA[C],B_MSK[[#This Row],[//]]-2)))</f>
        <v>1</v>
      </c>
      <c r="K185" s="6">
        <f ca="1">IF(B_MSK[[#This Row],[//]]="","",IF(INDEX([2]!NOTA[QTY],B_MSK[[#This Row],[//]]-2)=0,"",INDEX([2]!NOTA[QTY],B_MSK[[#This Row],[//]]-2)))</f>
        <v>120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5" s="14">
        <f ca="1">IF(B_MSK[[#This Row],[//]]="","",INDEX([2]!NOTA[HARGA SATUAN],B_MSK[[#This Row],[//]]-2))</f>
        <v>18250</v>
      </c>
      <c r="N185" s="14">
        <f ca="1">IF(B_MSK[[#This Row],[//]]="","",IF(INDEX([2]!NOTA[HARGA/ CTN_H],B_MSK[[#This Row],[//]]-2)&lt;1,"",INDEX([2]!NOTA[HARGA/ CTN_H],B_MSK[[#This Row],[//]]-2)))</f>
        <v>2190000</v>
      </c>
      <c r="O185" s="3" t="str">
        <f ca="1">IF(B_MSK[[#This Row],[//]]="","",IF(INDEX([2]!NOTA[DISC 1],B_MSK[[#This Row],[//]]-2)=0,"",INDEX([2]!NOTA[DISC 1],B_MSK[[#This Row],[//]]-2)))</f>
        <v/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2190000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GEL ZHIXIN + REFILL G-3128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835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18250</v>
      </c>
      <c r="AB185" s="8" t="str">
        <f ca="1">IF(OR(B_MSK[[#This Row],[HARGA_1]]=0,B_MSK[[#This Row],[HARGA_1]]=""),"","/ "&amp;B_MSK[[#This Row],[A_2]])</f>
        <v>/ LSN</v>
      </c>
      <c r="AC1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5" s="6" t="str">
        <f ca="1">IF(ISNUMBER(B_MSK[[#This Row],[ JUMLAH ]]),SUBSTITUTE(SUBSTITUTE(SUBSTITUTE(B_MSK[[#This Row],[QTY/ CTN]]," ","_",2),"(",""),")","")&amp;"_","")</f>
        <v>120 LSN_</v>
      </c>
      <c r="AF185" s="6">
        <f ca="1">IF(B_MSK[[#This Row],[A_B]]="","",SEARCH("_",B_MSK[[#This Row],[A_B]]))</f>
        <v>8</v>
      </c>
      <c r="AG185" s="6">
        <f ca="1">IF(B_MSK[[#This Row],[A_B]]="","",LEN(B_MSK[[#This Row],[A_B]]))</f>
        <v>8</v>
      </c>
      <c r="AH185" s="6" t="str">
        <f ca="1">IF(B_MSK[[#This Row],[A_B]]="","",LEFT(B_MSK[[#This Row],[QTY/ CTN]],B_MSK[[#This Row],[A_B_1]]))</f>
        <v>120 LSN</v>
      </c>
      <c r="AI185" s="6" t="str">
        <f ca="1">IF(B_MSK[[#This Row],[A_B]]="","",LEFT(B_MSK[[#This Row],[A_]],SEARCH(" ",B_MSK[[#This Row],[A_]])-1))</f>
        <v>120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44902</v>
      </c>
      <c r="AO185" s="6" t="str">
        <f ca="1">IF(B_MSK[[#This Row],[DB_ROW]]="","",INDEX([3]!db[JENIS],B_MSK[[#This Row],[DB_ROW]]-1))</f>
        <v>pen</v>
      </c>
      <c r="AP185" s="6">
        <f ca="1">IF(B_MSK[[#This Row],[A_1]]="","",B_MSK[[#This Row],[A_1]])*1</f>
        <v>120</v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Gel Zhixin + Refill G-3127</v>
      </c>
      <c r="H186" s="8" t="str">
        <f ca="1">IF(B_MSK[[#This Row],[//]]="","",INDEX([2]!NOTA[SUPPLIER_H],B_MSK[[#This Row],[//]]-2))</f>
        <v>DB STATIONERY</v>
      </c>
      <c r="I186" s="28" t="str">
        <f ca="1">IF(B_MSK[[#This Row],[//]]="","",IF(B_MSK[[#This Row],[C]]="",B_MSK[[#This Row],[JMLH BRG]]&amp;" "&amp;B_MSK[[#This Row],[SAT]],INDEX([3]!db[QTY/ CTN],B_MSK[[#This Row],[DB_ROW]]-1)))</f>
        <v>120 LSN</v>
      </c>
      <c r="J186" s="6">
        <f ca="1">IF(B_MSK[[#This Row],[//]]="","",IF(INDEX([2]!NOTA[C],B_MSK[[#This Row],[//]]-2)="","",INDEX([2]!NOTA[C],B_MSK[[#This Row],[//]]-2)))</f>
        <v>1</v>
      </c>
      <c r="K186" s="6">
        <f ca="1">IF(B_MSK[[#This Row],[//]]="","",IF(INDEX([2]!NOTA[QTY],B_MSK[[#This Row],[//]]-2)=0,"",INDEX([2]!NOTA[QTY],B_MSK[[#This Row],[//]]-2)))</f>
        <v>120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6" s="14">
        <f ca="1">IF(B_MSK[[#This Row],[//]]="","",INDEX([2]!NOTA[HARGA SATUAN],B_MSK[[#This Row],[//]]-2))</f>
        <v>18250</v>
      </c>
      <c r="N186" s="14">
        <f ca="1">IF(B_MSK[[#This Row],[//]]="","",IF(INDEX([2]!NOTA[HARGA/ CTN_H],B_MSK[[#This Row],[//]]-2)&lt;1,"",INDEX([2]!NOTA[HARGA/ CTN_H],B_MSK[[#This Row],[//]]-2)))</f>
        <v>2190000</v>
      </c>
      <c r="O186" s="3" t="str">
        <f ca="1">IF(B_MSK[[#This Row],[//]]="","",IF(INDEX([2]!NOTA[DISC 1],B_MSK[[#This Row],[//]]-2)=0,"",INDEX([2]!NOTA[DISC 1],B_MSK[[#This Row],[//]]-2)))</f>
        <v/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2190000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GEL ZHIXIN + REFILL G-3127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834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18250</v>
      </c>
      <c r="AB186" s="8" t="str">
        <f ca="1">IF(OR(B_MSK[[#This Row],[HARGA_1]]=0,B_MSK[[#This Row],[HARGA_1]]=""),"","/ "&amp;B_MSK[[#This Row],[A_2]])</f>
        <v>/ LSN</v>
      </c>
      <c r="AC1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6" s="6" t="str">
        <f ca="1">IF(ISNUMBER(B_MSK[[#This Row],[ JUMLAH ]]),SUBSTITUTE(SUBSTITUTE(SUBSTITUTE(B_MSK[[#This Row],[QTY/ CTN]]," ","_",2),"(",""),")","")&amp;"_","")</f>
        <v>120 LSN_</v>
      </c>
      <c r="AF186" s="6">
        <f ca="1">IF(B_MSK[[#This Row],[A_B]]="","",SEARCH("_",B_MSK[[#This Row],[A_B]]))</f>
        <v>8</v>
      </c>
      <c r="AG186" s="6">
        <f ca="1">IF(B_MSK[[#This Row],[A_B]]="","",LEN(B_MSK[[#This Row],[A_B]]))</f>
        <v>8</v>
      </c>
      <c r="AH186" s="6" t="str">
        <f ca="1">IF(B_MSK[[#This Row],[A_B]]="","",LEFT(B_MSK[[#This Row],[QTY/ CTN]],B_MSK[[#This Row],[A_B_1]]))</f>
        <v>120 LSN</v>
      </c>
      <c r="AI186" s="6" t="str">
        <f ca="1">IF(B_MSK[[#This Row],[A_B]]="","",LEFT(B_MSK[[#This Row],[A_]],SEARCH(" ",B_MSK[[#This Row],[A_]])-1))</f>
        <v>120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44902</v>
      </c>
      <c r="AO186" s="6" t="str">
        <f ca="1">IF(B_MSK[[#This Row],[DB_ROW]]="","",INDEX([3]!db[JENIS],B_MSK[[#This Row],[DB_ROW]]-1))</f>
        <v>pen</v>
      </c>
      <c r="AP186" s="6">
        <f ca="1">IF(B_MSK[[#This Row],[A_1]]="","",B_MSK[[#This Row],[A_1]])*1</f>
        <v>120</v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Gel Zhixin + Refill G-3126</v>
      </c>
      <c r="H187" s="8" t="str">
        <f ca="1">IF(B_MSK[[#This Row],[//]]="","",INDEX([2]!NOTA[SUPPLIER_H],B_MSK[[#This Row],[//]]-2))</f>
        <v>DB STATIONERY</v>
      </c>
      <c r="I187" s="28" t="str">
        <f ca="1">IF(B_MSK[[#This Row],[//]]="","",IF(B_MSK[[#This Row],[C]]="",B_MSK[[#This Row],[JMLH BRG]]&amp;" "&amp;B_MSK[[#This Row],[SAT]],INDEX([3]!db[QTY/ CTN],B_MSK[[#This Row],[DB_ROW]]-1)))</f>
        <v>120 LSN</v>
      </c>
      <c r="J187" s="6">
        <f ca="1">IF(B_MSK[[#This Row],[//]]="","",IF(INDEX([2]!NOTA[C],B_MSK[[#This Row],[//]]-2)="","",INDEX([2]!NOTA[C],B_MSK[[#This Row],[//]]-2)))</f>
        <v>1</v>
      </c>
      <c r="K187" s="6">
        <f ca="1">IF(B_MSK[[#This Row],[//]]="","",IF(INDEX([2]!NOTA[QTY],B_MSK[[#This Row],[//]]-2)=0,"",INDEX([2]!NOTA[QTY],B_MSK[[#This Row],[//]]-2)))</f>
        <v>120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7" s="14">
        <f ca="1">IF(B_MSK[[#This Row],[//]]="","",INDEX([2]!NOTA[HARGA SATUAN],B_MSK[[#This Row],[//]]-2))</f>
        <v>18250</v>
      </c>
      <c r="N187" s="14">
        <f ca="1">IF(B_MSK[[#This Row],[//]]="","",IF(INDEX([2]!NOTA[HARGA/ CTN_H],B_MSK[[#This Row],[//]]-2)&lt;1,"",INDEX([2]!NOTA[HARGA/ CTN_H],B_MSK[[#This Row],[//]]-2)))</f>
        <v>2190000</v>
      </c>
      <c r="O187" s="3" t="str">
        <f ca="1">IF(B_MSK[[#This Row],[//]]="","",IF(INDEX([2]!NOTA[DISC 1],B_MSK[[#This Row],[//]]-2)=0,"",INDEX([2]!NOTA[DISC 1],B_MSK[[#This Row],[//]]-2)))</f>
        <v/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2190000</v>
      </c>
      <c r="R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35040000</v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GEL ZHIXIN + REFILL G-3126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890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18250</v>
      </c>
      <c r="AB187" s="8" t="str">
        <f ca="1">IF(OR(B_MSK[[#This Row],[HARGA_1]]=0,B_MSK[[#This Row],[HARGA_1]]=""),"","/ "&amp;B_MSK[[#This Row],[A_2]])</f>
        <v>/ LSN</v>
      </c>
      <c r="AC1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7" s="6" t="str">
        <f ca="1">IF(ISNUMBER(B_MSK[[#This Row],[ JUMLAH ]]),SUBSTITUTE(SUBSTITUTE(SUBSTITUTE(B_MSK[[#This Row],[QTY/ CTN]]," ","_",2),"(",""),")","")&amp;"_","")</f>
        <v>120 LSN_</v>
      </c>
      <c r="AF187" s="6">
        <f ca="1">IF(B_MSK[[#This Row],[A_B]]="","",SEARCH("_",B_MSK[[#This Row],[A_B]]))</f>
        <v>8</v>
      </c>
      <c r="AG187" s="6">
        <f ca="1">IF(B_MSK[[#This Row],[A_B]]="","",LEN(B_MSK[[#This Row],[A_B]]))</f>
        <v>8</v>
      </c>
      <c r="AH187" s="6" t="str">
        <f ca="1">IF(B_MSK[[#This Row],[A_B]]="","",LEFT(B_MSK[[#This Row],[QTY/ CTN]],B_MSK[[#This Row],[A_B_1]]))</f>
        <v>120 LSN</v>
      </c>
      <c r="AI187" s="6" t="str">
        <f ca="1">IF(B_MSK[[#This Row],[A_B]]="","",LEFT(B_MSK[[#This Row],[A_]],SEARCH(" ",B_MSK[[#This Row],[A_]])-1))</f>
        <v>120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44902</v>
      </c>
      <c r="AO187" s="6" t="str">
        <f ca="1">IF(B_MSK[[#This Row],[DB_ROW]]="","",INDEX([3]!db[JENIS],B_MSK[[#This Row],[DB_ROW]]-1))</f>
        <v>pen</v>
      </c>
      <c r="AP187" s="6">
        <f ca="1">IF(B_MSK[[#This Row],[A_1]]="","",B_MSK[[#This Row],[A_1]])*1</f>
        <v>120</v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/>
      </c>
      <c r="D188" s="6" t="str">
        <f>IF(B_MSK[[#This Row],[N_ID]]="","",COUNTIF([2]!NOTA[ID_H],B_MSK[[#This Row],[ID NOTA]]))</f>
        <v/>
      </c>
      <c r="E1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/>
      </c>
      <c r="H188" s="8" t="str">
        <f ca="1">IF(B_MSK[[#This Row],[//]]="","",INDEX([2]!NOTA[SUPPLIER_H],B_MSK[[#This Row],[//]]-2))</f>
        <v/>
      </c>
      <c r="I188" s="28" t="str">
        <f ca="1">IF(B_MSK[[#This Row],[//]]="","",IF(B_MSK[[#This Row],[C]]="",B_MSK[[#This Row],[JMLH BRG]]&amp;" "&amp;B_MSK[[#This Row],[SAT]],INDEX([3]!db[QTY/ CTN],B_MSK[[#This Row],[DB_ROW]]-1)))</f>
        <v/>
      </c>
      <c r="J188" s="6" t="str">
        <f ca="1">IF(B_MSK[[#This Row],[//]]="","",IF(INDEX([2]!NOTA[C],B_MSK[[#This Row],[//]]-2)="","",INDEX([2]!NOTA[C],B_MSK[[#This Row],[//]]-2)))</f>
        <v/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 t="str">
        <f ca="1">IF(B_MSK[[#This Row],[//]]="","",INDEX([2]!NOTA[HARGA SATUAN],B_MSK[[#This Row],[//]]-2))</f>
        <v/>
      </c>
      <c r="N188" s="14" t="str">
        <f ca="1">IF(B_MSK[[#This Row],[//]]="","",IF(INDEX([2]!NOTA[HARGA/ CTN_H],B_MSK[[#This Row],[//]]-2)&lt;1,"",INDEX([2]!NOTA[HARGA/ CTN_H],B_MSK[[#This Row],[//]]-2)))</f>
        <v/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 t="str">
        <f ca="1">IF(B_MSK[[#This Row],[//]]="","",INDEX([2]!NOTA[TOTAL],B_MSK[[#This Row],[//]]-2))</f>
        <v/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/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8" s="6" t="str">
        <f ca="1">IF(B_MSK[[#This Row],[N.B.nota]]="","",IF(MATCH(B_MSK[[#This Row],[concat]],[3]!db[NB NOTA_C],0)&gt;0,"ada",0))</f>
        <v/>
      </c>
      <c r="X188" s="6" t="str">
        <f ca="1">IF(B_MSK[[#This Row],[N.B.nota]]="","",ADDRESS(ROW(B_MSK[QB]),COLUMN(B_MSK[QB]))&amp;":"&amp;ADDRESS(ROW(),COLUMN(B_MSK[QB])))</f>
        <v/>
      </c>
      <c r="Y188" s="6" t="str">
        <f ca="1">IF(B_MSK[[#This Row],[concat]]="","",MATCH(B_MSK[[#This Row],[concat]],[3]!db[NB NOTA_C],0)+1)</f>
        <v/>
      </c>
      <c r="Z188" s="6" t="str">
        <f ca="1">IF(B_MSK[[#This Row],[//]]="","",HYPERLINK("[..\\DB.xlsx]DB!e"&amp;B_MSK[[#This Row],[DB_ROW]],"&gt;"))</f>
        <v/>
      </c>
      <c r="AA188" s="12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Row],[A_]])-1))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44902</v>
      </c>
      <c r="AO188" s="6" t="str">
        <f ca="1">IF(B_MSK[[#This Row],[DB_ROW]]="","",INDEX([3]!db[JENIS],B_MSK[[#This Row],[DB_ROW]]-1))</f>
        <v/>
      </c>
      <c r="AP188" s="6" t="e">
        <f ca="1">IF(B_MSK[[#This Row],[A_1]]="","",B_MSK[[#This Row],[A_1]])*1</f>
        <v>#VALUE!</v>
      </c>
    </row>
    <row r="189" spans="1:42" x14ac:dyDescent="0.25">
      <c r="A189" s="7" t="s">
        <v>158</v>
      </c>
      <c r="B189" s="6">
        <f ca="1">IF(B_MSK[[#This Row],[N_ID]]="","",INDEX([2]!NOTA[ID],MATCH(B_MSK[[#This Row],[N_ID]],[2]!NOTA[ID_P],0)))</f>
        <v>35</v>
      </c>
      <c r="C189" s="6" t="str">
        <f ca="1">IF(B_MSK[[#This Row],[//]]="","",HYPERLINK("[NOTA_.xlsx]NOTA!C"&amp;B_MSK[[#This Row],[//]],"&gt;"))</f>
        <v>&gt;</v>
      </c>
      <c r="D189" s="6">
        <f ca="1">IF(B_MSK[[#This Row],[N_ID]]="","",COUNTIF([2]!NOTA[ID_H],B_MSK[[#This Row],[ID NOTA]]))</f>
        <v>1</v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>
        <f ca="1">IF(B_MSK[[#This Row],[ID NOTA]]="","",IF(INDEX([2]!NOTA[TANGGAL],MATCH(B_MSK[[#This Row],[ID NOTA]],[2]!NOTA[ID],0))=0,"",INDEX([2]!NOTA[TANGGAL],MATCH(B_MSK[[#This Row],[ID NOTA]],[2]!NOTA[ID],0))))</f>
        <v>44903</v>
      </c>
      <c r="G189" s="8" t="str">
        <f ca="1">IF(B_MSK[[#This Row],[stt]]="ada",INDEX([3]!db[NB BM],B_MSK[DB_ROW]-1),"")</f>
        <v>Agenda batik</v>
      </c>
      <c r="H189" s="8" t="str">
        <f ca="1">IF(B_MSK[[#This Row],[//]]="","",INDEX([2]!NOTA[SUPPLIER_H],B_MSK[[#This Row],[//]]-2))</f>
        <v>GLORY</v>
      </c>
      <c r="I189" s="28" t="str">
        <f ca="1">IF(B_MSK[[#This Row],[//]]="","",IF(B_MSK[[#This Row],[C]]="",B_MSK[[#This Row],[JMLH BRG]]&amp;" "&amp;B_MSK[[#This Row],[SAT]],INDEX([3]!db[QTY/ CTN],B_MSK[[#This Row],[DB_ROW]]-1)))</f>
        <v>100 PCS</v>
      </c>
      <c r="J189" s="6" t="str">
        <f ca="1">IF(B_MSK[[#This Row],[//]]="","",IF(INDEX([2]!NOTA[C],B_MSK[[#This Row],[//]]-2)="","",INDEX([2]!NOTA[C],B_MSK[[#This Row],[//]]-2)))</f>
        <v/>
      </c>
      <c r="K189" s="6">
        <f ca="1">IF(B_MSK[[#This Row],[//]]="","",IF(INDEX([2]!NOTA[QTY],B_MSK[[#This Row],[//]]-2)=0,"",INDEX([2]!NOTA[QTY],B_MSK[[#This Row],[//]]-2)))</f>
        <v>100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9" s="14">
        <f ca="1">IF(B_MSK[[#This Row],[//]]="","",INDEX([2]!NOTA[HARGA SATUAN],B_MSK[[#This Row],[//]]-2))</f>
        <v>12800</v>
      </c>
      <c r="N189" s="14">
        <f ca="1">IF(B_MSK[[#This Row],[//]]="","",IF(INDEX([2]!NOTA[HARGA/ CTN_H],B_MSK[[#This Row],[//]]-2)&lt;1,"",INDEX([2]!NOTA[HARGA/ CTN_H],B_MSK[[#This Row],[//]]-2)))</f>
        <v>1280000</v>
      </c>
      <c r="O189" s="3" t="str">
        <f ca="1">IF(B_MSK[[#This Row],[//]]="","",IF(INDEX([2]!NOTA[DISC 1],B_MSK[[#This Row],[//]]-2)=0,"",INDEX([2]!NOTA[DISC 1],B_MSK[[#This Row],[//]]-2)))</f>
        <v/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1280000</v>
      </c>
      <c r="R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189" s="4" t="str">
        <f ca="1">IF(B_MSK[[#This Row],[NAMA BARANG]]="","",IF(INDEX([2]!NOTA[KETERANGAN],B_MSK[[#This Row],[//]]-2)=0,"",INDEX([2]!NOTA[KETERANGAN],B_MSK[[#This Row],[//]]-2)))</f>
        <v>CASH DISC : 64000</v>
      </c>
      <c r="U189" s="8" t="str">
        <f ca="1">IF(B_MSK[[#This Row],[//]]="","",INDEX([2]!NOTA[NAMA BARANG],B_MSK[[#This Row],[//]]-2))</f>
        <v>AG BATIK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37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12800</v>
      </c>
      <c r="AB189" s="8" t="str">
        <f ca="1">IF(OR(B_MSK[[#This Row],[HARGA_1]]=0,B_MSK[[#This Row],[HARGA_1]]=""),"","/ "&amp;B_MSK[[#This Row],[A_2]])</f>
        <v>/ PCS</v>
      </c>
      <c r="AC1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9" s="6" t="str">
        <f ca="1">IF(ISNUMBER(B_MSK[[#This Row],[ JUMLAH ]]),SUBSTITUTE(SUBSTITUTE(SUBSTITUTE(B_MSK[[#This Row],[QTY/ CTN]]," ","_",2),"(",""),")","")&amp;"_","")</f>
        <v>100 PCS_</v>
      </c>
      <c r="AF189" s="6">
        <f ca="1">IF(B_MSK[[#This Row],[A_B]]="","",SEARCH("_",B_MSK[[#This Row],[A_B]]))</f>
        <v>8</v>
      </c>
      <c r="AG189" s="6">
        <f ca="1">IF(B_MSK[[#This Row],[A_B]]="","",LEN(B_MSK[[#This Row],[A_B]]))</f>
        <v>8</v>
      </c>
      <c r="AH189" s="6" t="str">
        <f ca="1">IF(B_MSK[[#This Row],[A_B]]="","",LEFT(B_MSK[[#This Row],[QTY/ CTN]],B_MSK[[#This Row],[A_B_1]]))</f>
        <v>100 PCS</v>
      </c>
      <c r="AI189" s="6" t="str">
        <f ca="1">IF(B_MSK[[#This Row],[A_B]]="","",LEFT(B_MSK[[#This Row],[A_]],SEARCH(" ",B_MSK[[#This Row],[A_]])-1))</f>
        <v>100</v>
      </c>
      <c r="AJ189" s="6" t="str">
        <f ca="1">IF(B_MSK[[#This Row],[A_B]]="","",RIGHT(B_MSK[[#This Row],[A_]],LEN(B_MSK[[#This Row],[A_]])-SEARCH(" ",B_MSK[[#This Row],[A_]])))</f>
        <v>PCS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44903</v>
      </c>
      <c r="AO189" s="6" t="str">
        <f ca="1">IF(B_MSK[[#This Row],[DB_ROW]]="","",INDEX([3]!db[JENIS],B_MSK[[#This Row],[DB_ROW]]-1))</f>
        <v>buku</v>
      </c>
      <c r="AP189" s="6">
        <f ca="1">IF(B_MSK[[#This Row],[A_1]]="","",B_MSK[[#This Row],[A_1]])*1</f>
        <v>100</v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/>
      </c>
      <c r="D190" s="6" t="str">
        <f>IF(B_MSK[[#This Row],[N_ID]]="","",COUNTIF([2]!NOTA[ID_H],B_MSK[[#This Row],[ID NOTA]]))</f>
        <v/>
      </c>
      <c r="E1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/>
      </c>
      <c r="H190" s="8" t="str">
        <f ca="1">IF(B_MSK[[#This Row],[//]]="","",INDEX([2]!NOTA[SUPPLIER_H],B_MSK[[#This Row],[//]]-2))</f>
        <v/>
      </c>
      <c r="I190" s="28" t="str">
        <f ca="1">IF(B_MSK[[#This Row],[//]]="","",IF(B_MSK[[#This Row],[C]]="",B_MSK[[#This Row],[JMLH BRG]]&amp;" "&amp;B_MSK[[#This Row],[SAT]],INDEX([3]!db[QTY/ CTN],B_MSK[[#This Row],[DB_ROW]]-1)))</f>
        <v/>
      </c>
      <c r="J190" s="6" t="str">
        <f ca="1">IF(B_MSK[[#This Row],[//]]="","",IF(INDEX([2]!NOTA[C],B_MSK[[#This Row],[//]]-2)="","",INDEX([2]!NOTA[C],B_MSK[[#This Row],[//]]-2)))</f>
        <v/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 t="str">
        <f ca="1">IF(B_MSK[[#This Row],[//]]="","",INDEX([2]!NOTA[HARGA SATUAN],B_MSK[[#This Row],[//]]-2))</f>
        <v/>
      </c>
      <c r="N190" s="14" t="str">
        <f ca="1">IF(B_MSK[[#This Row],[//]]="","",IF(INDEX([2]!NOTA[HARGA/ CTN_H],B_MSK[[#This Row],[//]]-2)&lt;1,"",INDEX([2]!NOTA[HARGA/ CTN_H],B_MSK[[#This Row],[//]]-2)))</f>
        <v/>
      </c>
      <c r="O190" s="3" t="str">
        <f ca="1">IF(B_MSK[[#This Row],[//]]="","",IF(INDEX([2]!NOTA[DISC 1],B_MSK[[#This Row],[//]]-2)=0,"",INDEX([2]!NOTA[DISC 1],B_MSK[[#This Row],[//]]-2)))</f>
        <v/>
      </c>
      <c r="P190" s="3" t="str">
        <f ca="1">IF(B_MSK[[#This Row],[//]]="","",IF(INDEX([2]!NOTA[DISC 2],B_MSK[[#This Row],[//]]-2)=0,"",INDEX([2]!NOTA[DISC 2],B_MSK[[#This Row],[//]]-2)))</f>
        <v/>
      </c>
      <c r="Q190" s="13" t="str">
        <f ca="1">IF(B_MSK[[#This Row],[//]]="","",INDEX([2]!NOTA[TOTAL],B_MSK[[#This Row],[//]]-2))</f>
        <v/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/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0" s="6" t="str">
        <f ca="1">IF(B_MSK[[#This Row],[N.B.nota]]="","",IF(MATCH(B_MSK[[#This Row],[concat]],[3]!db[NB NOTA_C],0)&gt;0,"ada",0))</f>
        <v/>
      </c>
      <c r="X190" s="6" t="str">
        <f ca="1">IF(B_MSK[[#This Row],[N.B.nota]]="","",ADDRESS(ROW(B_MSK[QB]),COLUMN(B_MSK[QB]))&amp;":"&amp;ADDRESS(ROW(),COLUMN(B_MSK[QB])))</f>
        <v/>
      </c>
      <c r="Y190" s="6" t="str">
        <f ca="1">IF(B_MSK[[#This Row],[concat]]="","",MATCH(B_MSK[[#This Row],[concat]],[3]!db[NB NOTA_C],0)+1)</f>
        <v/>
      </c>
      <c r="Z190" s="6" t="str">
        <f ca="1">IF(B_MSK[[#This Row],[//]]="","",HYPERLINK("[..\\DB.xlsx]DB!e"&amp;B_MSK[[#This Row],[DB_ROW]],"&gt;"))</f>
        <v/>
      </c>
      <c r="AA190" s="12" t="str">
        <f ca="1">IF(ISNUMBER(B_MSK[[#This Row],[HARGA CTN]]),IF(B_MSK[[#This Row],[A_2]]=B_MSK[[#This Row],[SAT]],B_MSK[[#This Row],[ HARGA SATUAN ]],B_MSK[[#This Row],[HARGA CTN]]/B_MSK[[#This Row],[A_1]]),"")</f>
        <v/>
      </c>
      <c r="AB190" s="8" t="str">
        <f ca="1">IF(OR(B_MSK[[#This Row],[HARGA_1]]=0,B_MSK[[#This Row],[HARGA_1]]=""),"","/ "&amp;B_MSK[[#This Row],[A_2]])</f>
        <v/>
      </c>
      <c r="AC1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0" s="6" t="str">
        <f ca="1">IF(ISNUMBER(B_MSK[[#This Row],[ JUMLAH ]]),SUBSTITUTE(SUBSTITUTE(SUBSTITUTE(B_MSK[[#This Row],[QTY/ CTN]]," ","_",2),"(",""),")","")&amp;"_","")</f>
        <v/>
      </c>
      <c r="AF190" s="6" t="str">
        <f ca="1">IF(B_MSK[[#This Row],[A_B]]="","",SEARCH("_",B_MSK[[#This Row],[A_B]]))</f>
        <v/>
      </c>
      <c r="AG190" s="6" t="str">
        <f ca="1">IF(B_MSK[[#This Row],[A_B]]="","",LEN(B_MSK[[#This Row],[A_B]]))</f>
        <v/>
      </c>
      <c r="AH190" s="6" t="str">
        <f ca="1">IF(B_MSK[[#This Row],[A_B]]="","",LEFT(B_MSK[[#This Row],[QTY/ CTN]],B_MSK[[#This Row],[A_B_1]]))</f>
        <v/>
      </c>
      <c r="AI190" s="6" t="str">
        <f ca="1">IF(B_MSK[[#This Row],[A_B]]="","",LEFT(B_MSK[[#This Row],[A_]],SEARCH(" ",B_MSK[[#This Row],[A_]])-1))</f>
        <v/>
      </c>
      <c r="AJ190" s="6" t="str">
        <f ca="1">IF(B_MSK[[#This Row],[A_B]]="","",RIGHT(B_MSK[[#This Row],[A_]],LEN(B_MSK[[#This Row],[A_]])-SEARCH(" ",B_MSK[[#This Row],[A_]])))</f>
        <v/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44903</v>
      </c>
      <c r="AO190" s="6" t="str">
        <f ca="1">IF(B_MSK[[#This Row],[DB_ROW]]="","",INDEX([3]!db[JENIS],B_MSK[[#This Row],[DB_ROW]]-1))</f>
        <v/>
      </c>
      <c r="AP190" s="6" t="e">
        <f ca="1">IF(B_MSK[[#This Row],[A_1]]="","",B_MSK[[#This Row],[A_1]])*1</f>
        <v>#VALUE!</v>
      </c>
    </row>
    <row r="191" spans="1:42" x14ac:dyDescent="0.25">
      <c r="A191" s="7" t="s">
        <v>159</v>
      </c>
      <c r="B191" s="6">
        <f ca="1">IF(B_MSK[[#This Row],[N_ID]]="","",INDEX([2]!NOTA[ID],MATCH(B_MSK[[#This Row],[N_ID]],[2]!NOTA[ID_P],0)))</f>
        <v>36</v>
      </c>
      <c r="C191" s="6" t="str">
        <f ca="1">IF(B_MSK[[#This Row],[//]]="","",HYPERLINK("[NOTA_.xlsx]NOTA!C"&amp;B_MSK[[#This Row],[//]],"&gt;"))</f>
        <v>&gt;</v>
      </c>
      <c r="D191" s="6">
        <f ca="1">IF(B_MSK[[#This Row],[N_ID]]="","",COUNTIF([2]!NOTA[ID_H],B_MSK[[#This Row],[ID NOTA]]))</f>
        <v>1</v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 ca="1"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>Garisan Enter 30cm 675</v>
      </c>
      <c r="H191" s="8" t="str">
        <f ca="1">IF(B_MSK[[#This Row],[//]]="","",INDEX([2]!NOTA[SUPPLIER_H],B_MSK[[#This Row],[//]]-2))</f>
        <v>ETJ</v>
      </c>
      <c r="I191" s="28" t="str">
        <f ca="1">IF(B_MSK[[#This Row],[//]]="","",IF(B_MSK[[#This Row],[C]]="",B_MSK[[#This Row],[JMLH BRG]]&amp;" "&amp;B_MSK[[#This Row],[SAT]],INDEX([3]!db[QTY/ CTN],B_MSK[[#This Row],[DB_ROW]]-1)))</f>
        <v>200 LSN</v>
      </c>
      <c r="J191" s="6">
        <f ca="1">IF(B_MSK[[#This Row],[//]]="","",IF(INDEX([2]!NOTA[C],B_MSK[[#This Row],[//]]-2)="","",INDEX([2]!NOTA[C],B_MSK[[#This Row],[//]]-2)))</f>
        <v>5</v>
      </c>
      <c r="K191" s="6">
        <f ca="1">IF(B_MSK[[#This Row],[//]]="","",IF(INDEX([2]!NOTA[QTY],B_MSK[[#This Row],[//]]-2)=0,"",INDEX([2]!NOTA[QTY],B_MSK[[#This Row],[//]]-2)))</f>
        <v>1000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1" s="14">
        <f ca="1">IF(B_MSK[[#This Row],[//]]="","",INDEX([2]!NOTA[HARGA SATUAN],B_MSK[[#This Row],[//]]-2))</f>
        <v>8750</v>
      </c>
      <c r="N191" s="14">
        <f ca="1">IF(B_MSK[[#This Row],[//]]="","",IF(INDEX([2]!NOTA[HARGA/ CTN_H],B_MSK[[#This Row],[//]]-2)&lt;1,"",INDEX([2]!NOTA[HARGA/ CTN_H],B_MSK[[#This Row],[//]]-2)))</f>
        <v>1750000</v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>
        <f ca="1">IF(B_MSK[[#This Row],[//]]="","",INDEX([2]!NOTA[TOTAL],B_MSK[[#This Row],[//]]-2))</f>
        <v>8750000</v>
      </c>
      <c r="R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ENTER 30 CM 675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638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8750</v>
      </c>
      <c r="AB191" s="8" t="str">
        <f ca="1">IF(OR(B_MSK[[#This Row],[HARGA_1]]=0,B_MSK[[#This Row],[HARGA_1]]=""),"","/ "&amp;B_MSK[[#This Row],[A_2]])</f>
        <v>/ LSN</v>
      </c>
      <c r="AC1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729.16666666666663</v>
      </c>
      <c r="AD1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1" s="6" t="str">
        <f ca="1">IF(ISNUMBER(B_MSK[[#This Row],[ JUMLAH ]]),SUBSTITUTE(SUBSTITUTE(SUBSTITUTE(B_MSK[[#This Row],[QTY/ CTN]]," ","_",2),"(",""),")","")&amp;"_","")</f>
        <v>200 LSN_</v>
      </c>
      <c r="AF191" s="6">
        <f ca="1">IF(B_MSK[[#This Row],[A_B]]="","",SEARCH("_",B_MSK[[#This Row],[A_B]]))</f>
        <v>8</v>
      </c>
      <c r="AG191" s="6">
        <f ca="1">IF(B_MSK[[#This Row],[A_B]]="","",LEN(B_MSK[[#This Row],[A_B]]))</f>
        <v>8</v>
      </c>
      <c r="AH191" s="6" t="str">
        <f ca="1">IF(B_MSK[[#This Row],[A_B]]="","",LEFT(B_MSK[[#This Row],[QTY/ CTN]],B_MSK[[#This Row],[A_B_1]]))</f>
        <v>200 LSN</v>
      </c>
      <c r="AI191" s="6" t="str">
        <f ca="1">IF(B_MSK[[#This Row],[A_B]]="","",LEFT(B_MSK[[#This Row],[A_]],SEARCH(" ",B_MSK[[#This Row],[A_]])-1))</f>
        <v>200</v>
      </c>
      <c r="AJ191" s="6" t="str">
        <f ca="1">IF(B_MSK[[#This Row],[A_B]]="","",RIGHT(B_MSK[[#This Row],[A_]],LEN(B_MSK[[#This Row],[A_]])-SEARCH(" ",B_MSK[[#This Row],[A_]])))</f>
        <v>LSN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44903</v>
      </c>
      <c r="AO191" s="6" t="str">
        <f ca="1">IF(B_MSK[[#This Row],[DB_ROW]]="","",INDEX([3]!db[JENIS],B_MSK[[#This Row],[DB_ROW]]-1))</f>
        <v>garisan</v>
      </c>
      <c r="AP191" s="6">
        <f ca="1">IF(B_MSK[[#This Row],[A_1]]="","",B_MSK[[#This Row],[A_1]])*1</f>
        <v>200</v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/>
      </c>
      <c r="D192" s="6" t="str">
        <f>IF(B_MSK[[#This Row],[N_ID]]="","",COUNTIF([2]!NOTA[ID_H],B_MSK[[#This Row],[ID NOTA]]))</f>
        <v/>
      </c>
      <c r="E1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/>
      </c>
      <c r="H192" s="8" t="str">
        <f ca="1">IF(B_MSK[[#This Row],[//]]="","",INDEX([2]!NOTA[SUPPLIER_H],B_MSK[[#This Row],[//]]-2))</f>
        <v/>
      </c>
      <c r="I192" s="28" t="str">
        <f ca="1">IF(B_MSK[[#This Row],[//]]="","",IF(B_MSK[[#This Row],[C]]="",B_MSK[[#This Row],[JMLH BRG]]&amp;" "&amp;B_MSK[[#This Row],[SAT]],INDEX([3]!db[QTY/ CTN],B_MSK[[#This Row],[DB_ROW]]-1)))</f>
        <v/>
      </c>
      <c r="J192" s="6" t="str">
        <f ca="1">IF(B_MSK[[#This Row],[//]]="","",IF(INDEX([2]!NOTA[C],B_MSK[[#This Row],[//]]-2)="","",INDEX([2]!NOTA[C],B_MSK[[#This Row],[//]]-2)))</f>
        <v/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 t="str">
        <f ca="1">IF(B_MSK[[#This Row],[//]]="","",INDEX([2]!NOTA[HARGA SATUAN],B_MSK[[#This Row],[//]]-2))</f>
        <v/>
      </c>
      <c r="N192" s="14" t="str">
        <f ca="1">IF(B_MSK[[#This Row],[//]]="","",IF(INDEX([2]!NOTA[HARGA/ CTN_H],B_MSK[[#This Row],[//]]-2)&lt;1,"",INDEX([2]!NOTA[HARGA/ CTN_H],B_MSK[[#This Row],[//]]-2)))</f>
        <v/>
      </c>
      <c r="O192" s="3" t="str">
        <f ca="1">IF(B_MSK[[#This Row],[//]]="","",IF(INDEX([2]!NOTA[DISC 1],B_MSK[[#This Row],[//]]-2)=0,"",INDEX([2]!NOTA[DISC 1],B_MSK[[#This Row],[//]]-2)))</f>
        <v/>
      </c>
      <c r="P192" s="3" t="str">
        <f ca="1">IF(B_MSK[[#This Row],[//]]="","",IF(INDEX([2]!NOTA[DISC 2],B_MSK[[#This Row],[//]]-2)=0,"",INDEX([2]!NOTA[DISC 2],B_MSK[[#This Row],[//]]-2)))</f>
        <v/>
      </c>
      <c r="Q192" s="13" t="str">
        <f ca="1">IF(B_MSK[[#This Row],[//]]="","",INDEX([2]!NOTA[TOTAL],B_MSK[[#This Row],[//]]-2))</f>
        <v/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/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2" s="6" t="str">
        <f ca="1">IF(B_MSK[[#This Row],[N.B.nota]]="","",IF(MATCH(B_MSK[[#This Row],[concat]],[3]!db[NB NOTA_C],0)&gt;0,"ada",0))</f>
        <v/>
      </c>
      <c r="X192" s="6" t="str">
        <f ca="1">IF(B_MSK[[#This Row],[N.B.nota]]="","",ADDRESS(ROW(B_MSK[QB]),COLUMN(B_MSK[QB]))&amp;":"&amp;ADDRESS(ROW(),COLUMN(B_MSK[QB])))</f>
        <v/>
      </c>
      <c r="Y192" s="6" t="str">
        <f ca="1">IF(B_MSK[[#This Row],[concat]]="","",MATCH(B_MSK[[#This Row],[concat]],[3]!db[NB NOTA_C],0)+1)</f>
        <v/>
      </c>
      <c r="Z192" s="6" t="str">
        <f ca="1">IF(B_MSK[[#This Row],[//]]="","",HYPERLINK("[..\\DB.xlsx]DB!e"&amp;B_MSK[[#This Row],[DB_ROW]],"&gt;"))</f>
        <v/>
      </c>
      <c r="AA192" s="12" t="str">
        <f ca="1">IF(ISNUMBER(B_MSK[[#This Row],[HARGA CTN]]),IF(B_MSK[[#This Row],[A_2]]=B_MSK[[#This Row],[SAT]],B_MSK[[#This Row],[ HARGA SATUAN ]],B_MSK[[#This Row],[HARGA CTN]]/B_MSK[[#This Row],[A_1]]),"")</f>
        <v/>
      </c>
      <c r="AB192" s="8" t="str">
        <f ca="1">IF(OR(B_MSK[[#This Row],[HARGA_1]]=0,B_MSK[[#This Row],[HARGA_1]]=""),"","/ "&amp;B_MSK[[#This Row],[A_2]])</f>
        <v/>
      </c>
      <c r="AC1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2" s="6" t="str">
        <f ca="1">IF(ISNUMBER(B_MSK[[#This Row],[ JUMLAH ]]),SUBSTITUTE(SUBSTITUTE(SUBSTITUTE(B_MSK[[#This Row],[QTY/ CTN]]," ","_",2),"(",""),")","")&amp;"_","")</f>
        <v/>
      </c>
      <c r="AF192" s="6" t="str">
        <f ca="1">IF(B_MSK[[#This Row],[A_B]]="","",SEARCH("_",B_MSK[[#This Row],[A_B]]))</f>
        <v/>
      </c>
      <c r="AG192" s="6" t="str">
        <f ca="1">IF(B_MSK[[#This Row],[A_B]]="","",LEN(B_MSK[[#This Row],[A_B]]))</f>
        <v/>
      </c>
      <c r="AH192" s="6" t="str">
        <f ca="1">IF(B_MSK[[#This Row],[A_B]]="","",LEFT(B_MSK[[#This Row],[QTY/ CTN]],B_MSK[[#This Row],[A_B_1]]))</f>
        <v/>
      </c>
      <c r="AI192" s="6" t="str">
        <f ca="1">IF(B_MSK[[#This Row],[A_B]]="","",LEFT(B_MSK[[#This Row],[A_]],SEARCH(" ",B_MSK[[#This Row],[A_]])-1))</f>
        <v/>
      </c>
      <c r="AJ192" s="6" t="str">
        <f ca="1">IF(B_MSK[[#This Row],[A_B]]="","",RIGHT(B_MSK[[#This Row],[A_]],LEN(B_MSK[[#This Row],[A_]])-SEARCH(" ",B_MSK[[#This Row],[A_]])))</f>
        <v/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44903</v>
      </c>
      <c r="AO192" s="6" t="str">
        <f ca="1">IF(B_MSK[[#This Row],[DB_ROW]]="","",INDEX([3]!db[JENIS],B_MSK[[#This Row],[DB_ROW]]-1))</f>
        <v/>
      </c>
      <c r="AP192" s="6" t="e">
        <f ca="1">IF(B_MSK[[#This Row],[A_1]]="","",B_MSK[[#This Row],[A_1]])*1</f>
        <v>#VALUE!</v>
      </c>
    </row>
    <row r="193" spans="1:42" x14ac:dyDescent="0.25">
      <c r="A193" s="7" t="s">
        <v>160</v>
      </c>
      <c r="B193" s="6">
        <f ca="1">IF(B_MSK[[#This Row],[N_ID]]="","",INDEX([2]!NOTA[ID],MATCH(B_MSK[[#This Row],[N_ID]],[2]!NOTA[ID_P],0)))</f>
        <v>37</v>
      </c>
      <c r="C193" s="6" t="str">
        <f ca="1">IF(B_MSK[[#This Row],[//]]="","",HYPERLINK("[NOTA_.xlsx]NOTA!C"&amp;B_MSK[[#This Row],[//]],"&gt;"))</f>
        <v>&gt;</v>
      </c>
      <c r="D193" s="6">
        <f ca="1">IF(B_MSK[[#This Row],[N_ID]]="","",COUNTIF([2]!NOTA[ID_H],B_MSK[[#This Row],[ID NOTA]]))</f>
        <v>2</v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>
        <f ca="1">IF(B_MSK[[#This Row],[ID NOTA]]="","",IF(INDEX([2]!NOTA[TANGGAL],MATCH(B_MSK[[#This Row],[ID NOTA]],[2]!NOTA[ID],0))=0,"",INDEX([2]!NOTA[TANGGAL],MATCH(B_MSK[[#This Row],[ID NOTA]],[2]!NOTA[ID],0))))</f>
        <v>44904</v>
      </c>
      <c r="G193" s="8" t="str">
        <f ca="1">IF(B_MSK[[#This Row],[stt]]="ada",INDEX([3]!db[NB BM],B_MSK[DB_ROW]-1),"")</f>
        <v>Agenda batik</v>
      </c>
      <c r="H193" s="8" t="str">
        <f ca="1">IF(B_MSK[[#This Row],[//]]="","",INDEX([2]!NOTA[SUPPLIER_H],B_MSK[[#This Row],[//]]-2))</f>
        <v>GLORY</v>
      </c>
      <c r="I193" s="28" t="str">
        <f ca="1">IF(B_MSK[[#This Row],[//]]="","",IF(B_MSK[[#This Row],[C]]="",B_MSK[[#This Row],[JMLH BRG]]&amp;" "&amp;B_MSK[[#This Row],[SAT]],INDEX([3]!db[QTY/ CTN],B_MSK[[#This Row],[DB_ROW]]-1)))</f>
        <v>100 PCS</v>
      </c>
      <c r="J193" s="6" t="str">
        <f ca="1">IF(B_MSK[[#This Row],[//]]="","",IF(INDEX([2]!NOTA[C],B_MSK[[#This Row],[//]]-2)="","",INDEX([2]!NOTA[C],B_MSK[[#This Row],[//]]-2)))</f>
        <v/>
      </c>
      <c r="K193" s="6">
        <f ca="1">IF(B_MSK[[#This Row],[//]]="","",IF(INDEX([2]!NOTA[QTY],B_MSK[[#This Row],[//]]-2)=0,"",INDEX([2]!NOTA[QTY],B_MSK[[#This Row],[//]]-2)))</f>
        <v>100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3" s="14">
        <f ca="1">IF(B_MSK[[#This Row],[//]]="","",INDEX([2]!NOTA[HARGA SATUAN],B_MSK[[#This Row],[//]]-2))</f>
        <v>12800</v>
      </c>
      <c r="N193" s="14">
        <f ca="1">IF(B_MSK[[#This Row],[//]]="","",IF(INDEX([2]!NOTA[HARGA/ CTN_H],B_MSK[[#This Row],[//]]-2)&lt;1,"",INDEX([2]!NOTA[HARGA/ CTN_H],B_MSK[[#This Row],[//]]-2)))</f>
        <v>1280000</v>
      </c>
      <c r="O193" s="3" t="str">
        <f ca="1">IF(B_MSK[[#This Row],[//]]="","",IF(INDEX([2]!NOTA[DISC 1],B_MSK[[#This Row],[//]]-2)=0,"",INDEX([2]!NOTA[DISC 1],B_MSK[[#This Row],[//]]-2)))</f>
        <v/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1280000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AG BATIK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37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12800</v>
      </c>
      <c r="AB193" s="8" t="str">
        <f ca="1">IF(OR(B_MSK[[#This Row],[HARGA_1]]=0,B_MSK[[#This Row],[HARGA_1]]=""),"","/ "&amp;B_MSK[[#This Row],[A_2]])</f>
        <v>/ PCS</v>
      </c>
      <c r="AC1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3" s="6" t="str">
        <f ca="1">IF(ISNUMBER(B_MSK[[#This Row],[ JUMLAH ]]),SUBSTITUTE(SUBSTITUTE(SUBSTITUTE(B_MSK[[#This Row],[QTY/ CTN]]," ","_",2),"(",""),")","")&amp;"_","")</f>
        <v>100 PCS_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8</v>
      </c>
      <c r="AH193" s="6" t="str">
        <f ca="1">IF(B_MSK[[#This Row],[A_B]]="","",LEFT(B_MSK[[#This Row],[QTY/ CTN]],B_MSK[[#This Row],[A_B_1]]))</f>
        <v>100 PCS</v>
      </c>
      <c r="AI193" s="6" t="str">
        <f ca="1">IF(B_MSK[[#This Row],[A_B]]="","",LEFT(B_MSK[[#This Row],[A_]],SEARCH(" ",B_MSK[[#This Row],[A_]])-1))</f>
        <v>100</v>
      </c>
      <c r="AJ193" s="6" t="str">
        <f ca="1">IF(B_MSK[[#This Row],[A_B]]="","",RIGHT(B_MSK[[#This Row],[A_]],LEN(B_MSK[[#This Row],[A_]])-SEARCH(" ",B_MSK[[#This Row],[A_]])))</f>
        <v>PCS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44904</v>
      </c>
      <c r="AO193" s="6" t="str">
        <f ca="1">IF(B_MSK[[#This Row],[DB_ROW]]="","",INDEX([3]!db[JENIS],B_MSK[[#This Row],[DB_ROW]]-1))</f>
        <v>buku</v>
      </c>
      <c r="AP193" s="6">
        <f ca="1">IF(B_MSK[[#This Row],[A_1]]="","",B_MSK[[#This Row],[A_1]])*1</f>
        <v>100</v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Agenda Calvin Klein polos</v>
      </c>
      <c r="H194" s="8" t="str">
        <f ca="1">IF(B_MSK[[#This Row],[//]]="","",INDEX([2]!NOTA[SUPPLIER_H],B_MSK[[#This Row],[//]]-2))</f>
        <v>GLORY</v>
      </c>
      <c r="I194" s="28" t="str">
        <f ca="1">IF(B_MSK[[#This Row],[//]]="","",IF(B_MSK[[#This Row],[C]]="",B_MSK[[#This Row],[JMLH BRG]]&amp;" "&amp;B_MSK[[#This Row],[SAT]],INDEX([3]!db[QTY/ CTN],B_MSK[[#This Row],[DB_ROW]]-1)))</f>
        <v>120 PCS</v>
      </c>
      <c r="J194" s="6" t="str">
        <f ca="1">IF(B_MSK[[#This Row],[//]]="","",IF(INDEX([2]!NOTA[C],B_MSK[[#This Row],[//]]-2)="","",INDEX([2]!NOTA[C],B_MSK[[#This Row],[//]]-2)))</f>
        <v/>
      </c>
      <c r="K194" s="6">
        <f ca="1">IF(B_MSK[[#This Row],[//]]="","",IF(INDEX([2]!NOTA[QTY],B_MSK[[#This Row],[//]]-2)=0,"",INDEX([2]!NOTA[QTY],B_MSK[[#This Row],[//]]-2)))</f>
        <v>120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4" s="14">
        <f ca="1">IF(B_MSK[[#This Row],[//]]="","",INDEX([2]!NOTA[HARGA SATUAN],B_MSK[[#This Row],[//]]-2))</f>
        <v>13000</v>
      </c>
      <c r="N194" s="14">
        <f ca="1">IF(B_MSK[[#This Row],[//]]="","",IF(INDEX([2]!NOTA[HARGA/ CTN_H],B_MSK[[#This Row],[//]]-2)&lt;1,"",INDEX([2]!NOTA[HARGA/ CTN_H],B_MSK[[#This Row],[//]]-2)))</f>
        <v>1560000</v>
      </c>
      <c r="O194" s="3" t="str">
        <f ca="1">IF(B_MSK[[#This Row],[//]]="","",IF(INDEX([2]!NOTA[DISC 1],B_MSK[[#This Row],[//]]-2)=0,"",INDEX([2]!NOTA[DISC 1],B_MSK[[#This Row],[//]]-2)))</f>
        <v/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1560000</v>
      </c>
      <c r="R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</v>
      </c>
      <c r="T194" s="4" t="str">
        <f ca="1">IF(B_MSK[[#This Row],[NAMA BARANG]]="","",IF(INDEX([2]!NOTA[KETERANGAN],B_MSK[[#This Row],[//]]-2)=0,"",INDEX([2]!NOTA[KETERANGAN],B_MSK[[#This Row],[//]]-2)))</f>
        <v>CASH DISC ; 142000</v>
      </c>
      <c r="U194" s="8" t="str">
        <f ca="1">IF(B_MSK[[#This Row],[//]]="","",INDEX([2]!NOTA[NAMA BARANG],B_MSK[[#This Row],[//]]-2))</f>
        <v>AG CK POLOS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39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13000</v>
      </c>
      <c r="AB194" s="8" t="str">
        <f ca="1">IF(OR(B_MSK[[#This Row],[HARGA_1]]=0,B_MSK[[#This Row],[HARGA_1]]=""),"","/ "&amp;B_MSK[[#This Row],[A_2]])</f>
        <v>/ PCS</v>
      </c>
      <c r="AC1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4" s="6" t="str">
        <f ca="1">IF(ISNUMBER(B_MSK[[#This Row],[ JUMLAH ]]),SUBSTITUTE(SUBSTITUTE(SUBSTITUTE(B_MSK[[#This Row],[QTY/ CTN]]," ","_",2),"(",""),")","")&amp;"_","")</f>
        <v>120 PCS_</v>
      </c>
      <c r="AF194" s="6">
        <f ca="1">IF(B_MSK[[#This Row],[A_B]]="","",SEARCH("_",B_MSK[[#This Row],[A_B]]))</f>
        <v>8</v>
      </c>
      <c r="AG194" s="6">
        <f ca="1">IF(B_MSK[[#This Row],[A_B]]="","",LEN(B_MSK[[#This Row],[A_B]]))</f>
        <v>8</v>
      </c>
      <c r="AH194" s="6" t="str">
        <f ca="1">IF(B_MSK[[#This Row],[A_B]]="","",LEFT(B_MSK[[#This Row],[QTY/ CTN]],B_MSK[[#This Row],[A_B_1]]))</f>
        <v>120 PCS</v>
      </c>
      <c r="AI194" s="6" t="str">
        <f ca="1">IF(B_MSK[[#This Row],[A_B]]="","",LEFT(B_MSK[[#This Row],[A_]],SEARCH(" ",B_MSK[[#This Row],[A_]])-1))</f>
        <v>120</v>
      </c>
      <c r="AJ194" s="6" t="str">
        <f ca="1">IF(B_MSK[[#This Row],[A_B]]="","",RIGHT(B_MSK[[#This Row],[A_]],LEN(B_MSK[[#This Row],[A_]])-SEARCH(" ",B_MSK[[#This Row],[A_]])))</f>
        <v>PCS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44904</v>
      </c>
      <c r="AO194" s="6" t="str">
        <f ca="1">IF(B_MSK[[#This Row],[DB_ROW]]="","",INDEX([3]!db[JENIS],B_MSK[[#This Row],[DB_ROW]]-1))</f>
        <v>buku</v>
      </c>
      <c r="AP194" s="6">
        <f ca="1">IF(B_MSK[[#This Row],[A_1]]="","",B_MSK[[#This Row],[A_1]])*1</f>
        <v>120</v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/>
      </c>
      <c r="D195" s="6" t="str">
        <f>IF(B_MSK[[#This Row],[N_ID]]="","",COUNTIF([2]!NOTA[ID_H],B_MSK[[#This Row],[ID NOTA]]))</f>
        <v/>
      </c>
      <c r="E1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/>
      </c>
      <c r="H195" s="8" t="str">
        <f ca="1">IF(B_MSK[[#This Row],[//]]="","",INDEX([2]!NOTA[SUPPLIER_H],B_MSK[[#This Row],[//]]-2))</f>
        <v/>
      </c>
      <c r="I195" s="28" t="str">
        <f ca="1">IF(B_MSK[[#This Row],[//]]="","",IF(B_MSK[[#This Row],[C]]="",B_MSK[[#This Row],[JMLH BRG]]&amp;" "&amp;B_MSK[[#This Row],[SAT]],INDEX([3]!db[QTY/ CTN],B_MSK[[#This Row],[DB_ROW]]-1)))</f>
        <v/>
      </c>
      <c r="J195" s="6" t="str">
        <f ca="1">IF(B_MSK[[#This Row],[//]]="","",IF(INDEX([2]!NOTA[C],B_MSK[[#This Row],[//]]-2)="","",INDEX([2]!NOTA[C],B_MSK[[#This Row],[//]]-2)))</f>
        <v/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 t="str">
        <f ca="1">IF(B_MSK[[#This Row],[//]]="","",INDEX([2]!NOTA[HARGA SATUAN],B_MSK[[#This Row],[//]]-2))</f>
        <v/>
      </c>
      <c r="N195" s="14" t="str">
        <f ca="1">IF(B_MSK[[#This Row],[//]]="","",IF(INDEX([2]!NOTA[HARGA/ CTN_H],B_MSK[[#This Row],[//]]-2)&lt;1,"",INDEX([2]!NOTA[HARGA/ CTN_H],B_MSK[[#This Row],[//]]-2)))</f>
        <v/>
      </c>
      <c r="O195" s="3" t="str">
        <f ca="1">IF(B_MSK[[#This Row],[//]]="","",IF(INDEX([2]!NOTA[DISC 1],B_MSK[[#This Row],[//]]-2)=0,"",INDEX([2]!NOTA[DISC 1],B_MSK[[#This Row],[//]]-2)))</f>
        <v/>
      </c>
      <c r="P195" s="3" t="str">
        <f ca="1">IF(B_MSK[[#This Row],[//]]="","",IF(INDEX([2]!NOTA[DISC 2],B_MSK[[#This Row],[//]]-2)=0,"",INDEX([2]!NOTA[DISC 2],B_MSK[[#This Row],[//]]-2)))</f>
        <v/>
      </c>
      <c r="Q195" s="13" t="str">
        <f ca="1">IF(B_MSK[[#This Row],[//]]="","",INDEX([2]!NOTA[TOTAL],B_MSK[[#This Row],[//]]-2))</f>
        <v/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/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5" s="6" t="str">
        <f ca="1">IF(B_MSK[[#This Row],[N.B.nota]]="","",IF(MATCH(B_MSK[[#This Row],[concat]],[3]!db[NB NOTA_C],0)&gt;0,"ada",0))</f>
        <v/>
      </c>
      <c r="X195" s="6" t="str">
        <f ca="1">IF(B_MSK[[#This Row],[N.B.nota]]="","",ADDRESS(ROW(B_MSK[QB]),COLUMN(B_MSK[QB]))&amp;":"&amp;ADDRESS(ROW(),COLUMN(B_MSK[QB])))</f>
        <v/>
      </c>
      <c r="Y195" s="6" t="str">
        <f ca="1">IF(B_MSK[[#This Row],[concat]]="","",MATCH(B_MSK[[#This Row],[concat]],[3]!db[NB NOTA_C],0)+1)</f>
        <v/>
      </c>
      <c r="Z195" s="6" t="str">
        <f ca="1">IF(B_MSK[[#This Row],[//]]="","",HYPERLINK("[..\\DB.xlsx]DB!e"&amp;B_MSK[[#This Row],[DB_ROW]],"&gt;"))</f>
        <v/>
      </c>
      <c r="AA195" s="12" t="str">
        <f ca="1">IF(ISNUMBER(B_MSK[[#This Row],[HARGA CTN]]),IF(B_MSK[[#This Row],[A_2]]=B_MSK[[#This Row],[SAT]],B_MSK[[#This Row],[ HARGA SATUAN ]],B_MSK[[#This Row],[HARGA CTN]]/B_MSK[[#This Row],[A_1]]),"")</f>
        <v/>
      </c>
      <c r="AB195" s="8" t="str">
        <f ca="1">IF(OR(B_MSK[[#This Row],[HARGA_1]]=0,B_MSK[[#This Row],[HARGA_1]]=""),"","/ "&amp;B_MSK[[#This Row],[A_2]])</f>
        <v/>
      </c>
      <c r="AC1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5" s="6" t="str">
        <f ca="1">IF(ISNUMBER(B_MSK[[#This Row],[ JUMLAH ]]),SUBSTITUTE(SUBSTITUTE(SUBSTITUTE(B_MSK[[#This Row],[QTY/ CTN]]," ","_",2),"(",""),")","")&amp;"_","")</f>
        <v/>
      </c>
      <c r="AF195" s="6" t="str">
        <f ca="1">IF(B_MSK[[#This Row],[A_B]]="","",SEARCH("_",B_MSK[[#This Row],[A_B]]))</f>
        <v/>
      </c>
      <c r="AG195" s="6" t="str">
        <f ca="1">IF(B_MSK[[#This Row],[A_B]]="","",LEN(B_MSK[[#This Row],[A_B]]))</f>
        <v/>
      </c>
      <c r="AH195" s="6" t="str">
        <f ca="1">IF(B_MSK[[#This Row],[A_B]]="","",LEFT(B_MSK[[#This Row],[QTY/ CTN]],B_MSK[[#This Row],[A_B_1]]))</f>
        <v/>
      </c>
      <c r="AI195" s="6" t="str">
        <f ca="1">IF(B_MSK[[#This Row],[A_B]]="","",LEFT(B_MSK[[#This Row],[A_]],SEARCH(" ",B_MSK[[#This Row],[A_]])-1))</f>
        <v/>
      </c>
      <c r="AJ195" s="6" t="str">
        <f ca="1">IF(B_MSK[[#This Row],[A_B]]="","",RIGHT(B_MSK[[#This Row],[A_]],LEN(B_MSK[[#This Row],[A_]])-SEARCH(" ",B_MSK[[#This Row],[A_]])))</f>
        <v/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44904</v>
      </c>
      <c r="AO195" s="6" t="str">
        <f ca="1">IF(B_MSK[[#This Row],[DB_ROW]]="","",INDEX([3]!db[JENIS],B_MSK[[#This Row],[DB_ROW]]-1))</f>
        <v/>
      </c>
      <c r="AP195" s="6" t="e">
        <f ca="1">IF(B_MSK[[#This Row],[A_1]]="","",B_MSK[[#This Row],[A_1]])*1</f>
        <v>#VALUE!</v>
      </c>
    </row>
    <row r="196" spans="1:42" x14ac:dyDescent="0.25">
      <c r="A196" s="7" t="s">
        <v>161</v>
      </c>
      <c r="B196" s="6">
        <f ca="1">IF(B_MSK[[#This Row],[N_ID]]="","",INDEX([2]!NOTA[ID],MATCH(B_MSK[[#This Row],[N_ID]],[2]!NOTA[ID_P],0)))</f>
        <v>38</v>
      </c>
      <c r="C196" s="6" t="str">
        <f ca="1">IF(B_MSK[[#This Row],[//]]="","",HYPERLINK("[NOTA_.xlsx]NOTA!C"&amp;B_MSK[[#This Row],[//]],"&gt;"))</f>
        <v>&gt;</v>
      </c>
      <c r="D196" s="6">
        <f ca="1">IF(B_MSK[[#This Row],[N_ID]]="","",COUNTIF([2]!NOTA[ID_H],B_MSK[[#This Row],[ID NOTA]]))</f>
        <v>7</v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>
        <f ca="1">IF(B_MSK[[#This Row],[ID NOTA]]="","",IF(INDEX([2]!NOTA[TANGGAL],MATCH(B_MSK[[#This Row],[ID NOTA]],[2]!NOTA[ID],0))=0,"",INDEX([2]!NOTA[TANGGAL],MATCH(B_MSK[[#This Row],[ID NOTA]],[2]!NOTA[ID],0))))</f>
        <v>44905</v>
      </c>
      <c r="G196" s="8" t="str">
        <f ca="1">IF(B_MSK[[#This Row],[stt]]="ada",INDEX([3]!db[NB BM],B_MSK[DB_ROW]-1),"")</f>
        <v>Pensil JK P-88 2B</v>
      </c>
      <c r="H196" s="8" t="str">
        <f ca="1">IF(B_MSK[[#This Row],[//]]="","",INDEX([2]!NOTA[SUPPLIER_H],B_MSK[[#This Row],[//]]-2))</f>
        <v>ATALI MAKMUR</v>
      </c>
      <c r="I196" s="28" t="str">
        <f ca="1">IF(B_MSK[[#This Row],[//]]="","",IF(B_MSK[[#This Row],[C]]="",B_MSK[[#This Row],[JMLH BRG]]&amp;" "&amp;B_MSK[[#This Row],[SAT]],INDEX([3]!db[QTY/ CTN],B_MSK[[#This Row],[DB_ROW]]-1)))</f>
        <v>30 GRS</v>
      </c>
      <c r="J196" s="6">
        <f ca="1">IF(B_MSK[[#This Row],[//]]="","",IF(INDEX([2]!NOTA[C],B_MSK[[#This Row],[//]]-2)="","",INDEX([2]!NOTA[C],B_MSK[[#This Row],[//]]-2)))</f>
        <v>1</v>
      </c>
      <c r="K196" s="6">
        <f ca="1">IF(B_MSK[[#This Row],[//]]="","",IF(INDEX([2]!NOTA[QTY],B_MSK[[#This Row],[//]]-2)=0,"",INDEX([2]!NOTA[QTY],B_MSK[[#This Row],[//]]-2)))</f>
        <v>30</v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96" s="14">
        <f ca="1">IF(B_MSK[[#This Row],[//]]="","",INDEX([2]!NOTA[HARGA SATUAN],B_MSK[[#This Row],[//]]-2))</f>
        <v>104400</v>
      </c>
      <c r="N196" s="14">
        <f ca="1">IF(B_MSK[[#This Row],[//]]="","",IF(INDEX([2]!NOTA[HARGA/ CTN_H],B_MSK[[#This Row],[//]]-2)&lt;1,"",INDEX([2]!NOTA[HARGA/ CTN_H],B_MSK[[#This Row],[//]]-2)))</f>
        <v>3132000</v>
      </c>
      <c r="O196" s="3">
        <f ca="1">IF(B_MSK[[#This Row],[//]]="","",IF(INDEX([2]!NOTA[DISC 1],B_MSK[[#This Row],[//]]-2)=0,"",INDEX([2]!NOTA[DISC 1],B_MSK[[#This Row],[//]]-2)))</f>
        <v>0.125</v>
      </c>
      <c r="P196" s="3">
        <f ca="1">IF(B_MSK[[#This Row],[//]]="","",IF(INDEX([2]!NOTA[DISC 2],B_MSK[[#This Row],[//]]-2)=0,"",INDEX([2]!NOTA[DISC 2],B_MSK[[#This Row],[//]]-2)))</f>
        <v>0.05</v>
      </c>
      <c r="Q196" s="13">
        <f ca="1">IF(B_MSK[[#This Row],[//]]="","",INDEX([2]!NOTA[TOTAL],B_MSK[[#This Row],[//]]-2))</f>
        <v>2603475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PENCIL P-88 2B JK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196" s="6" t="str">
        <f ca="1">IF(B_MSK[[#This Row],[N.B.nota]]="","",IF(MATCH(B_MSK[[#This Row],[concat]],[3]!db[NB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Row],[concat]],[3]!db[NB NOTA_C],0)+1)</f>
        <v>1696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104400</v>
      </c>
      <c r="AB196" s="8" t="str">
        <f ca="1">IF(OR(B_MSK[[#This Row],[HARGA_1]]=0,B_MSK[[#This Row],[HARGA_1]]=""),"","/ "&amp;B_MSK[[#This Row],[A_2]])</f>
        <v>/ GRS</v>
      </c>
      <c r="AC1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19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96" s="6" t="str">
        <f ca="1">IF(ISNUMBER(B_MSK[[#This Row],[ JUMLAH ]]),SUBSTITUTE(SUBSTITUTE(SUBSTITUTE(B_MSK[[#This Row],[QTY/ CTN]]," ","_",2),"(",""),")","")&amp;"_","")</f>
        <v>30 GRS_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7</v>
      </c>
      <c r="AH196" s="6" t="str">
        <f ca="1">IF(B_MSK[[#This Row],[A_B]]="","",LEFT(B_MSK[[#This Row],[QTY/ CTN]],B_MSK[[#This Row],[A_B_1]]))</f>
        <v>30 GRS</v>
      </c>
      <c r="AI196" s="6" t="str">
        <f ca="1">IF(B_MSK[[#This Row],[A_B]]="","",LEFT(B_MSK[[#This Row],[A_]],SEARCH(" ",B_MSK[[#This Row],[A_]])-1))</f>
        <v>30</v>
      </c>
      <c r="AJ196" s="6" t="str">
        <f ca="1">IF(B_MSK[[#This Row],[A_B]]="","",RIGHT(B_MSK[[#This Row],[A_]],LEN(B_MSK[[#This Row],[A_]])-SEARCH(" ",B_MSK[[#This Row],[A_]])))</f>
        <v>GRS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44905</v>
      </c>
      <c r="AO196" s="6" t="str">
        <f ca="1">IF(B_MSK[[#This Row],[DB_ROW]]="","",INDEX([3]!db[JENIS],B_MSK[[#This Row],[DB_ROW]]-1))</f>
        <v>pensil</v>
      </c>
      <c r="AP196" s="6">
        <f ca="1">IF(B_MSK[[#This Row],[A_1]]="","",B_MSK[[#This Row],[A_1]])*1</f>
        <v>30</v>
      </c>
    </row>
    <row r="197" spans="1:42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Row],[stt]]="ada",INDEX([3]!db[NB BM],B_MSK[DB_ROW]-1),"")</f>
        <v>Kuas Set JK BR-8</v>
      </c>
      <c r="H197" s="8" t="str">
        <f ca="1">IF(B_MSK[[#This Row],[//]]="","",INDEX([2]!NOTA[SUPPLIER_H],B_MSK[[#This Row],[//]]-2))</f>
        <v>ATALI MAKMUR</v>
      </c>
      <c r="I197" s="28" t="str">
        <f ca="1">IF(B_MSK[[#This Row],[//]]="","",IF(B_MSK[[#This Row],[C]]="",B_MSK[[#This Row],[JMLH BRG]]&amp;" "&amp;B_MSK[[#This Row],[SAT]],INDEX([3]!db[QTY/ CTN],B_MSK[[#This Row],[DB_ROW]]-1)))</f>
        <v>20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240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7" s="14">
        <f ca="1">IF(B_MSK[[#This Row],[//]]="","",INDEX([2]!NOTA[HARGA SATUAN],B_MSK[[#This Row],[//]]-2))</f>
        <v>7800</v>
      </c>
      <c r="N197" s="14">
        <f ca="1">IF(B_MSK[[#This Row],[//]]="","",IF(INDEX([2]!NOTA[HARGA/ CTN_H],B_MSK[[#This Row],[//]]-2)&lt;1,"",INDEX([2]!NOTA[HARGA/ CTN_H],B_MSK[[#This Row],[//]]-2)))</f>
        <v>1872000</v>
      </c>
      <c r="O197" s="3">
        <f ca="1">IF(B_MSK[[#This Row],[//]]="","",IF(INDEX([2]!NOTA[DISC 1],B_MSK[[#This Row],[//]]-2)=0,"",INDEX([2]!NOTA[DISC 1],B_MSK[[#This Row],[//]]-2)))</f>
        <v>0.125</v>
      </c>
      <c r="P197" s="3">
        <f ca="1">IF(B_MSK[[#This Row],[//]]="","",IF(INDEX([2]!NOTA[DISC 2],B_MSK[[#This Row],[//]]-2)=0,"",INDEX([2]!NOTA[DISC 2],B_MSK[[#This Row],[//]]-2)))</f>
        <v>0.05</v>
      </c>
      <c r="Q197" s="13">
        <f ca="1">IF(B_MSK[[#This Row],[//]]="","",INDEX([2]!NOTA[TOTAL],B_MSK[[#This Row],[//]]-2))</f>
        <v>1556100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BRUSH  BR-8 JK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brushbr8jk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322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93600</v>
      </c>
      <c r="AB197" s="8" t="str">
        <f ca="1">IF(OR(B_MSK[[#This Row],[HARGA_1]]=0,B_MSK[[#This Row],[HARGA_1]]=""),"","/ "&amp;B_MSK[[#This Row],[A_2]])</f>
        <v>/ LSN</v>
      </c>
      <c r="AC1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7800</v>
      </c>
      <c r="AD1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7" s="6" t="str">
        <f ca="1">IF(ISNUMBER(B_MSK[[#This Row],[ JUMLAH ]]),SUBSTITUTE(SUBSTITUTE(SUBSTITUTE(B_MSK[[#This Row],[QTY/ CTN]]," ","_",2),"(",""),")","")&amp;"_","")</f>
        <v>20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20 LSN</v>
      </c>
      <c r="AI197" s="6" t="str">
        <f ca="1">IF(B_MSK[[#This Row],[A_B]]="","",LEFT(B_MSK[[#This Row],[A_]],SEARCH(" ",B_MSK[[#This Row],[A_]])-1))</f>
        <v>20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44905</v>
      </c>
      <c r="AO197" s="6" t="str">
        <f ca="1">IF(B_MSK[[#This Row],[DB_ROW]]="","",INDEX([3]!db[JENIS],B_MSK[[#This Row],[DB_ROW]]-1))</f>
        <v>kuas</v>
      </c>
      <c r="AP197" s="6">
        <f ca="1">IF(B_MSK[[#This Row],[A_1]]="","",B_MSK[[#This Row],[A_1]])*1</f>
        <v>20</v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>Stip JK 526-B40 P</v>
      </c>
      <c r="H198" s="8" t="str">
        <f ca="1">IF(B_MSK[[#This Row],[//]]="","",INDEX([2]!NOTA[SUPPLIER_H],B_MSK[[#This Row],[//]]-2))</f>
        <v>ATALI MAKMUR</v>
      </c>
      <c r="I198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50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98" s="14">
        <f ca="1">IF(B_MSK[[#This Row],[//]]="","",INDEX([2]!NOTA[HARGA SATUAN],B_MSK[[#This Row],[//]]-2))</f>
        <v>28300</v>
      </c>
      <c r="N198" s="14">
        <f ca="1">IF(B_MSK[[#This Row],[//]]="","",IF(INDEX([2]!NOTA[HARGA/ CTN_H],B_MSK[[#This Row],[//]]-2)&lt;1,"",INDEX([2]!NOTA[HARGA/ CTN_H],B_MSK[[#This Row],[//]]-2)))</f>
        <v>1415000</v>
      </c>
      <c r="O198" s="3">
        <f ca="1">IF(B_MSK[[#This Row],[//]]="","",IF(INDEX([2]!NOTA[DISC 1],B_MSK[[#This Row],[//]]-2)=0,"",INDEX([2]!NOTA[DISC 1],B_MSK[[#This Row],[//]]-2)))</f>
        <v>0.125</v>
      </c>
      <c r="P198" s="3">
        <f ca="1">IF(B_MSK[[#This Row],[//]]="","",IF(INDEX([2]!NOTA[DISC 2],B_MSK[[#This Row],[//]]-2)=0,"",INDEX([2]!NOTA[DISC 2],B_MSK[[#This Row],[//]]-2)))</f>
        <v>0.05</v>
      </c>
      <c r="Q198" s="13">
        <f ca="1">IF(B_MSK[[#This Row],[//]]="","",INDEX([2]!NOTA[TOTAL],B_MSK[[#This Row],[//]]-2))</f>
        <v>1176218.75</v>
      </c>
      <c r="R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ERASER 526-B40P JK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658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28300</v>
      </c>
      <c r="AB198" s="8" t="str">
        <f ca="1">IF(OR(B_MSK[[#This Row],[HARGA_1]]=0,B_MSK[[#This Row],[HARGA_1]]=""),"","/ "&amp;B_MSK[[#This Row],[A_2]])</f>
        <v xml:space="preserve">/ BOX </v>
      </c>
      <c r="AC1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8" s="6" t="str">
        <f ca="1">IF(ISNUMBER(B_MSK[[#This Row],[ JUMLAH ]]),SUBSTITUTE(SUBSTITUTE(SUBSTITUTE(B_MSK[[#This Row],[QTY/ CTN]]," ","_",2),"(",""),")","")&amp;"_","")</f>
        <v>50 BOX_40 PCS_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14</v>
      </c>
      <c r="AH198" s="6" t="str">
        <f ca="1">IF(B_MSK[[#This Row],[A_B]]="","",LEFT(B_MSK[[#This Row],[QTY/ CTN]],B_MSK[[#This Row],[A_B_1]]))</f>
        <v xml:space="preserve">50 BOX </v>
      </c>
      <c r="AI198" s="6" t="str">
        <f ca="1">IF(B_MSK[[#This Row],[A_B]]="","",LEFT(B_MSK[[#This Row],[A_]],SEARCH(" ",B_MSK[[#This Row],[A_]])-1))</f>
        <v>50</v>
      </c>
      <c r="AJ198" s="6" t="str">
        <f ca="1">IF(B_MSK[[#This Row],[A_B]]="","",RIGHT(B_MSK[[#This Row],[A_]],LEN(B_MSK[[#This Row],[A_]])-SEARCH(" ",B_MSK[[#This Row],[A_]])))</f>
        <v xml:space="preserve">BOX 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98" s="6" t="str">
        <f ca="1">IF(B_MSK[[#This Row],[B_]]="","",LEFT(B_MSK[[#This Row],[B_]],SEARCH(" ",B_MSK[[#This Row],[B_]])))</f>
        <v xml:space="preserve">40 </v>
      </c>
      <c r="AM198" s="6" t="str">
        <f ca="1">IF(B_MSK[[#This Row],[B_]]="","",RIGHT(B_MSK[[#This Row],[B_]],LEN(B_MSK[[#This Row],[B_]])-SEARCH(" ",B_MSK[[#This Row],[B_]])))</f>
        <v>PCS</v>
      </c>
      <c r="AN198" s="2">
        <f ca="1">IF(ISNUMBER(B_MSK[[#This Row],[TANGGAL DATANG]]),B_MSK[[#This Row],[TANGGAL DATANG]],AN197)</f>
        <v>44905</v>
      </c>
      <c r="AO198" s="6" t="str">
        <f ca="1">IF(B_MSK[[#This Row],[DB_ROW]]="","",INDEX([3]!db[JENIS],B_MSK[[#This Row],[DB_ROW]]-1))</f>
        <v>stip</v>
      </c>
      <c r="AP198" s="6">
        <f ca="1">IF(B_MSK[[#This Row],[A_1]]="","",B_MSK[[#This Row],[A_1]])*1</f>
        <v>50</v>
      </c>
    </row>
    <row r="199" spans="1:42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>&gt;</v>
      </c>
      <c r="D199" s="6" t="str">
        <f>IF(B_MSK[[#This Row],[N_ID]]="","",COUNTIF([2]!NOTA[ID_H],B_MSK[[#This Row],[ID NOTA]]))</f>
        <v/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199</v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Row],[stt]]="ada",INDEX([3]!db[NB BM],B_MSK[DB_ROW]-1),"")</f>
        <v>Tipe-ex kertas JK CT-522</v>
      </c>
      <c r="H199" s="8" t="str">
        <f ca="1">IF(B_MSK[[#This Row],[//]]="","",INDEX([2]!NOTA[SUPPLIER_H],B_MSK[[#This Row],[//]]-2))</f>
        <v>ATALI MAKMUR</v>
      </c>
      <c r="I199" s="28" t="str">
        <f ca="1">IF(B_MSK[[#This Row],[//]]="","",IF(B_MSK[[#This Row],[C]]="",B_MSK[[#This Row],[JMLH BRG]]&amp;" "&amp;B_MSK[[#This Row],[SAT]],INDEX([3]!db[QTY/ CTN],B_MSK[[#This Row],[DB_ROW]]-1)))</f>
        <v>60 LSN</v>
      </c>
      <c r="J199" s="6">
        <f ca="1">IF(B_MSK[[#This Row],[//]]="","",IF(INDEX([2]!NOTA[C],B_MSK[[#This Row],[//]]-2)="","",INDEX([2]!NOTA[C],B_MSK[[#This Row],[//]]-2)))</f>
        <v>1</v>
      </c>
      <c r="K199" s="6">
        <f ca="1">IF(B_MSK[[#This Row],[//]]="","",IF(INDEX([2]!NOTA[QTY],B_MSK[[#This Row],[//]]-2)=0,"",INDEX([2]!NOTA[QTY],B_MSK[[#This Row],[//]]-2)))</f>
        <v>720</v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9" s="14">
        <f ca="1">IF(B_MSK[[#This Row],[//]]="","",INDEX([2]!NOTA[HARGA SATUAN],B_MSK[[#This Row],[//]]-2))</f>
        <v>4800</v>
      </c>
      <c r="N199" s="14">
        <f ca="1">IF(B_MSK[[#This Row],[//]]="","",IF(INDEX([2]!NOTA[HARGA/ CTN_H],B_MSK[[#This Row],[//]]-2)&lt;1,"",INDEX([2]!NOTA[HARGA/ CTN_H],B_MSK[[#This Row],[//]]-2)))</f>
        <v>3456000</v>
      </c>
      <c r="O199" s="3">
        <f ca="1">IF(B_MSK[[#This Row],[//]]="","",IF(INDEX([2]!NOTA[DISC 1],B_MSK[[#This Row],[//]]-2)=0,"",INDEX([2]!NOTA[DISC 1],B_MSK[[#This Row],[//]]-2)))</f>
        <v>0.125</v>
      </c>
      <c r="P199" s="3">
        <f ca="1">IF(B_MSK[[#This Row],[//]]="","",IF(INDEX([2]!NOTA[DISC 2],B_MSK[[#This Row],[//]]-2)=0,"",INDEX([2]!NOTA[DISC 2],B_MSK[[#This Row],[//]]-2)))</f>
        <v>0.05</v>
      </c>
      <c r="Q199" s="13">
        <f ca="1">IF(B_MSK[[#This Row],[//]]="","",INDEX([2]!NOTA[TOTAL],B_MSK[[#This Row],[//]]-2))</f>
        <v>2872800</v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>CORRECTION TAPE CT-522 JK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199" s="6" t="str">
        <f ca="1">IF(B_MSK[[#This Row],[N.B.nota]]="","",IF(MATCH(B_MSK[[#This Row],[concat]],[3]!db[NB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Row],[concat]],[3]!db[NB NOTA_C],0)+1)</f>
        <v>514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57600</v>
      </c>
      <c r="AB199" s="8" t="str">
        <f ca="1">IF(OR(B_MSK[[#This Row],[HARGA_1]]=0,B_MSK[[#This Row],[HARGA_1]]=""),"","/ "&amp;B_MSK[[#This Row],[A_2]])</f>
        <v>/ LSN</v>
      </c>
      <c r="AC1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1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9" s="6" t="str">
        <f ca="1">IF(ISNUMBER(B_MSK[[#This Row],[ JUMLAH ]]),SUBSTITUTE(SUBSTITUTE(SUBSTITUTE(B_MSK[[#This Row],[QTY/ CTN]]," ","_",2),"(",""),")","")&amp;"_","")</f>
        <v>60 LSN_</v>
      </c>
      <c r="AF199" s="6">
        <f ca="1">IF(B_MSK[[#This Row],[A_B]]="","",SEARCH("_",B_MSK[[#This Row],[A_B]]))</f>
        <v>7</v>
      </c>
      <c r="AG199" s="6">
        <f ca="1">IF(B_MSK[[#This Row],[A_B]]="","",LEN(B_MSK[[#This Row],[A_B]]))</f>
        <v>7</v>
      </c>
      <c r="AH199" s="6" t="str">
        <f ca="1">IF(B_MSK[[#This Row],[A_B]]="","",LEFT(B_MSK[[#This Row],[QTY/ CTN]],B_MSK[[#This Row],[A_B_1]]))</f>
        <v>60 LSN</v>
      </c>
      <c r="AI199" s="6" t="str">
        <f ca="1">IF(B_MSK[[#This Row],[A_B]]="","",LEFT(B_MSK[[#This Row],[A_]],SEARCH(" ",B_MSK[[#This Row],[A_]])-1))</f>
        <v>60</v>
      </c>
      <c r="AJ199" s="6" t="str">
        <f ca="1">IF(B_MSK[[#This Row],[A_B]]="","",RIGHT(B_MSK[[#This Row],[A_]],LEN(B_MSK[[#This Row],[A_]])-SEARCH(" ",B_MSK[[#This Row],[A_]])))</f>
        <v>LSN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44905</v>
      </c>
      <c r="AO199" s="6" t="str">
        <f ca="1">IF(B_MSK[[#This Row],[DB_ROW]]="","",INDEX([3]!db[JENIS],B_MSK[[#This Row],[DB_ROW]]-1))</f>
        <v>tipex</v>
      </c>
      <c r="AP199" s="6">
        <f ca="1">IF(B_MSK[[#This Row],[A_1]]="","",B_MSK[[#This Row],[A_1]])*1</f>
        <v>60</v>
      </c>
    </row>
    <row r="200" spans="1:42" x14ac:dyDescent="0.25">
      <c r="A200" s="7" t="s">
        <v>110</v>
      </c>
      <c r="B200" s="6" t="str">
        <f>IF(B_MSK[[#This Row],[N_ID]]="","",INDEX([2]!NOTA[ID],MATCH(B_MSK[[#This Row],[N_ID]],[2]!NOTA[ID_P],0)))</f>
        <v/>
      </c>
      <c r="C200" s="6" t="str">
        <f ca="1">IF(B_MSK[[#This Row],[//]]="","",HYPERLINK("[NOTA_.xlsx]NOTA!C"&amp;B_MSK[[#This Row],[//]],"&gt;"))</f>
        <v>&gt;</v>
      </c>
      <c r="D200" s="6" t="str">
        <f>IF(B_MSK[[#This Row],[N_ID]]="","",COUNTIF([2]!NOTA[ID_H],B_MSK[[#This Row],[ID NOTA]]))</f>
        <v/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>Tape cutter JK TD-102</v>
      </c>
      <c r="H200" s="8" t="str">
        <f ca="1">IF(B_MSK[[#This Row],[//]]="","",INDEX([2]!NOTA[SUPPLIER_H],B_MSK[[#This Row],[//]]-2))</f>
        <v>ATALI MAKMUR</v>
      </c>
      <c r="I200" s="28" t="str">
        <f ca="1">IF(B_MSK[[#This Row],[//]]="","",IF(B_MSK[[#This Row],[C]]="",B_MSK[[#This Row],[JMLH BRG]]&amp;" "&amp;B_MSK[[#This Row],[SAT]],INDEX([3]!db[QTY/ CTN],B_MSK[[#This Row],[DB_ROW]]-1)))</f>
        <v>24 PCS</v>
      </c>
      <c r="J200" s="6">
        <f ca="1">IF(B_MSK[[#This Row],[//]]="","",IF(INDEX([2]!NOTA[C],B_MSK[[#This Row],[//]]-2)="","",INDEX([2]!NOTA[C],B_MSK[[#This Row],[//]]-2)))</f>
        <v>1</v>
      </c>
      <c r="K200" s="6">
        <f ca="1">IF(B_MSK[[#This Row],[//]]="","",IF(INDEX([2]!NOTA[QTY],B_MSK[[#This Row],[//]]-2)=0,"",INDEX([2]!NOTA[QTY],B_MSK[[#This Row],[//]]-2)))</f>
        <v>24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0" s="14">
        <f ca="1">IF(B_MSK[[#This Row],[//]]="","",INDEX([2]!NOTA[HARGA SATUAN],B_MSK[[#This Row],[//]]-2))</f>
        <v>11100</v>
      </c>
      <c r="N200" s="14">
        <f ca="1">IF(B_MSK[[#This Row],[//]]="","",IF(INDEX([2]!NOTA[HARGA/ CTN_H],B_MSK[[#This Row],[//]]-2)&lt;1,"",INDEX([2]!NOTA[HARGA/ CTN_H],B_MSK[[#This Row],[//]]-2)))</f>
        <v>266400</v>
      </c>
      <c r="O200" s="3">
        <f ca="1">IF(B_MSK[[#This Row],[//]]="","",IF(INDEX([2]!NOTA[DISC 1],B_MSK[[#This Row],[//]]-2)=0,"",INDEX([2]!NOTA[DISC 1],B_MSK[[#This Row],[//]]-2)))</f>
        <v>0.125</v>
      </c>
      <c r="P200" s="3">
        <f ca="1">IF(B_MSK[[#This Row],[//]]="","",IF(INDEX([2]!NOTA[DISC 2],B_MSK[[#This Row],[//]]-2)=0,"",INDEX([2]!NOTA[DISC 2],B_MSK[[#This Row],[//]]-2)))</f>
        <v>0.05</v>
      </c>
      <c r="Q200" s="13">
        <f ca="1">IF(B_MSK[[#This Row],[//]]="","",INDEX([2]!NOTA[TOTAL],B_MSK[[#This Row],[//]]-2))</f>
        <v>221445</v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TAPE CUTTER TD-102 JK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1939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11100</v>
      </c>
      <c r="AB200" s="8" t="str">
        <f ca="1">IF(OR(B_MSK[[#This Row],[HARGA_1]]=0,B_MSK[[#This Row],[HARGA_1]]=""),"","/ "&amp;B_MSK[[#This Row],[A_2]])</f>
        <v>/ PCS</v>
      </c>
      <c r="AC2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0" s="6" t="str">
        <f ca="1">IF(ISNUMBER(B_MSK[[#This Row],[ JUMLAH ]]),SUBSTITUTE(SUBSTITUTE(SUBSTITUTE(B_MSK[[#This Row],[QTY/ CTN]]," ","_",2),"(",""),")","")&amp;"_","")</f>
        <v>24 PCS_</v>
      </c>
      <c r="AF200" s="6">
        <f ca="1">IF(B_MSK[[#This Row],[A_B]]="","",SEARCH("_",B_MSK[[#This Row],[A_B]]))</f>
        <v>7</v>
      </c>
      <c r="AG200" s="6">
        <f ca="1">IF(B_MSK[[#This Row],[A_B]]="","",LEN(B_MSK[[#This Row],[A_B]]))</f>
        <v>7</v>
      </c>
      <c r="AH200" s="6" t="str">
        <f ca="1">IF(B_MSK[[#This Row],[A_B]]="","",LEFT(B_MSK[[#This Row],[QTY/ CTN]],B_MSK[[#This Row],[A_B_1]]))</f>
        <v>24 PCS</v>
      </c>
      <c r="AI200" s="6" t="str">
        <f ca="1">IF(B_MSK[[#This Row],[A_B]]="","",LEFT(B_MSK[[#This Row],[A_]],SEARCH(" ",B_MSK[[#This Row],[A_]])-1))</f>
        <v>24</v>
      </c>
      <c r="AJ200" s="6" t="str">
        <f ca="1">IF(B_MSK[[#This Row],[A_B]]="","",RIGHT(B_MSK[[#This Row],[A_]],LEN(B_MSK[[#This Row],[A_]])-SEARCH(" ",B_MSK[[#This Row],[A_]])))</f>
        <v>PCS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44905</v>
      </c>
      <c r="AO200" s="6" t="str">
        <f ca="1">IF(B_MSK[[#This Row],[DB_ROW]]="","",INDEX([3]!db[JENIS],B_MSK[[#This Row],[DB_ROW]]-1))</f>
        <v>isolasi</v>
      </c>
      <c r="AP200" s="6">
        <f ca="1">IF(B_MSK[[#This Row],[A_1]]="","",B_MSK[[#This Row],[A_1]])*1</f>
        <v>24</v>
      </c>
    </row>
    <row r="201" spans="1:42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>Water Color JK 12W WAC-6ML-12</v>
      </c>
      <c r="H201" s="8" t="str">
        <f ca="1">IF(B_MSK[[#This Row],[//]]="","",INDEX([2]!NOTA[SUPPLIER_H],B_MSK[[#This Row],[//]]-2))</f>
        <v>ATALI MAKMUR</v>
      </c>
      <c r="I201" s="28" t="str">
        <f ca="1">IF(B_MSK[[#This Row],[//]]="","",IF(B_MSK[[#This Row],[C]]="",B_MSK[[#This Row],[JMLH BRG]]&amp;" "&amp;B_MSK[[#This Row],[SAT]],INDEX([3]!db[QTY/ CTN],B_MSK[[#This Row],[DB_ROW]]-1)))</f>
        <v>8 BOX (12 SET)</v>
      </c>
      <c r="J201" s="6">
        <f ca="1">IF(B_MSK[[#This Row],[//]]="","",IF(INDEX([2]!NOTA[C],B_MSK[[#This Row],[//]]-2)="","",INDEX([2]!NOTA[C],B_MSK[[#This Row],[//]]-2)))</f>
        <v>1</v>
      </c>
      <c r="K201" s="6">
        <f ca="1">IF(B_MSK[[#This Row],[//]]="","",IF(INDEX([2]!NOTA[QTY],B_MSK[[#This Row],[//]]-2)=0,"",INDEX([2]!NOTA[QTY],B_MSK[[#This Row],[//]]-2)))</f>
        <v>96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1" s="14">
        <f ca="1">IF(B_MSK[[#This Row],[//]]="","",INDEX([2]!NOTA[HARGA SATUAN],B_MSK[[#This Row],[//]]-2))</f>
        <v>26800</v>
      </c>
      <c r="N201" s="14">
        <f ca="1">IF(B_MSK[[#This Row],[//]]="","",IF(INDEX([2]!NOTA[HARGA/ CTN_H],B_MSK[[#This Row],[//]]-2)&lt;1,"",INDEX([2]!NOTA[HARGA/ CTN_H],B_MSK[[#This Row],[//]]-2)))</f>
        <v>2572800</v>
      </c>
      <c r="O201" s="3">
        <f ca="1">IF(B_MSK[[#This Row],[//]]="","",IF(INDEX([2]!NOTA[DISC 1],B_MSK[[#This Row],[//]]-2)=0,"",INDEX([2]!NOTA[DISC 1],B_MSK[[#This Row],[//]]-2)))</f>
        <v>0.125</v>
      </c>
      <c r="P201" s="3">
        <f ca="1">IF(B_MSK[[#This Row],[//]]="","",IF(INDEX([2]!NOTA[DISC 2],B_MSK[[#This Row],[//]]-2)=0,"",INDEX([2]!NOTA[DISC 2],B_MSK[[#This Row],[//]]-2)))</f>
        <v>0.05</v>
      </c>
      <c r="Q201" s="13">
        <f ca="1">IF(B_MSK[[#This Row],[//]]="","",INDEX([2]!NOTA[TOTAL],B_MSK[[#This Row],[//]]-2))</f>
        <v>2138640</v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WATER COLOR WAC-6ML-12 SCREW TYPE JK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2014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321600</v>
      </c>
      <c r="AB201" s="8" t="str">
        <f ca="1">IF(OR(B_MSK[[#This Row],[HARGA_1]]=0,B_MSK[[#This Row],[HARGA_1]]=""),"","/ "&amp;B_MSK[[#This Row],[A_2]])</f>
        <v xml:space="preserve">/ BOX </v>
      </c>
      <c r="AC2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26800</v>
      </c>
      <c r="AD201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01" s="6" t="str">
        <f ca="1">IF(ISNUMBER(B_MSK[[#This Row],[ JUMLAH ]]),SUBSTITUTE(SUBSTITUTE(SUBSTITUTE(B_MSK[[#This Row],[QTY/ CTN]]," ","_",2),"(",""),")","")&amp;"_","")</f>
        <v>8 BOX_12 SET_</v>
      </c>
      <c r="AF201" s="6">
        <f ca="1">IF(B_MSK[[#This Row],[A_B]]="","",SEARCH("_",B_MSK[[#This Row],[A_B]]))</f>
        <v>6</v>
      </c>
      <c r="AG201" s="6">
        <f ca="1">IF(B_MSK[[#This Row],[A_B]]="","",LEN(B_MSK[[#This Row],[A_B]]))</f>
        <v>13</v>
      </c>
      <c r="AH201" s="6" t="str">
        <f ca="1">IF(B_MSK[[#This Row],[A_B]]="","",LEFT(B_MSK[[#This Row],[QTY/ CTN]],B_MSK[[#This Row],[A_B_1]]))</f>
        <v xml:space="preserve">8 BOX </v>
      </c>
      <c r="AI201" s="6" t="str">
        <f ca="1">IF(B_MSK[[#This Row],[A_B]]="","",LEFT(B_MSK[[#This Row],[A_]],SEARCH(" ",B_MSK[[#This Row],[A_]])-1))</f>
        <v>8</v>
      </c>
      <c r="AJ201" s="6" t="str">
        <f ca="1">IF(B_MSK[[#This Row],[A_B]]="","",RIGHT(B_MSK[[#This Row],[A_]],LEN(B_MSK[[#This Row],[A_]])-SEARCH(" ",B_MSK[[#This Row],[A_]])))</f>
        <v xml:space="preserve">BOX 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01" s="6" t="str">
        <f ca="1">IF(B_MSK[[#This Row],[B_]]="","",LEFT(B_MSK[[#This Row],[B_]],SEARCH(" ",B_MSK[[#This Row],[B_]])))</f>
        <v xml:space="preserve">12 </v>
      </c>
      <c r="AM201" s="6" t="str">
        <f ca="1">IF(B_MSK[[#This Row],[B_]]="","",RIGHT(B_MSK[[#This Row],[B_]],LEN(B_MSK[[#This Row],[B_]])-SEARCH(" ",B_MSK[[#This Row],[B_]])))</f>
        <v>SET</v>
      </c>
      <c r="AN201" s="2">
        <f ca="1">IF(ISNUMBER(B_MSK[[#This Row],[TANGGAL DATANG]]),B_MSK[[#This Row],[TANGGAL DATANG]],AN200)</f>
        <v>44905</v>
      </c>
      <c r="AO201" s="6" t="str">
        <f ca="1">IF(B_MSK[[#This Row],[DB_ROW]]="","",INDEX([3]!db[JENIS],B_MSK[[#This Row],[DB_ROW]]-1))</f>
        <v>cr/op</v>
      </c>
      <c r="AP201" s="6">
        <f ca="1">IF(B_MSK[[#This Row],[A_1]]="","",B_MSK[[#This Row],[A_1]])*1</f>
        <v>8</v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Row],[N_ID]]="","",COUNTIF([2]!NOTA[ID_H],B_MSK[[#This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>Crayon putar JK TWCR-12 S</v>
      </c>
      <c r="H202" s="8" t="str">
        <f ca="1">IF(B_MSK[[#This Row],[//]]="","",INDEX([2]!NOTA[SUPPLIER_H],B_MSK[[#This Row],[//]]-2))</f>
        <v>ATALI MAKMUR</v>
      </c>
      <c r="I202" s="28" t="str">
        <f ca="1">IF(B_MSK[[#This Row],[//]]="","",IF(B_MSK[[#This Row],[C]]="",B_MSK[[#This Row],[JMLH BRG]]&amp;" "&amp;B_MSK[[#This Row],[SAT]],INDEX([3]!db[QTY/ CTN],B_MSK[[#This Row],[DB_ROW]]-1)))</f>
        <v>12 LSN</v>
      </c>
      <c r="J202" s="6">
        <f ca="1">IF(B_MSK[[#This Row],[//]]="","",IF(INDEX([2]!NOTA[C],B_MSK[[#This Row],[//]]-2)="","",INDEX([2]!NOTA[C],B_MSK[[#This Row],[//]]-2)))</f>
        <v>1</v>
      </c>
      <c r="K202" s="6">
        <f ca="1">IF(B_MSK[[#This Row],[//]]="","",IF(INDEX([2]!NOTA[QTY],B_MSK[[#This Row],[//]]-2)=0,"",INDEX([2]!NOTA[QTY],B_MSK[[#This Row],[//]]-2)))</f>
        <v>144</v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2" s="14">
        <f ca="1">IF(B_MSK[[#This Row],[//]]="","",INDEX([2]!NOTA[HARGA SATUAN],B_MSK[[#This Row],[//]]-2))</f>
        <v>23900</v>
      </c>
      <c r="N202" s="14">
        <f ca="1">IF(B_MSK[[#This Row],[//]]="","",IF(INDEX([2]!NOTA[HARGA/ CTN_H],B_MSK[[#This Row],[//]]-2)&lt;1,"",INDEX([2]!NOTA[HARGA/ CTN_H],B_MSK[[#This Row],[//]]-2)))</f>
        <v>3441600</v>
      </c>
      <c r="O202" s="3">
        <f ca="1">IF(B_MSK[[#This Row],[//]]="","",IF(INDEX([2]!NOTA[DISC 1],B_MSK[[#This Row],[//]]-2)=0,"",INDEX([2]!NOTA[DISC 1],B_MSK[[#This Row],[//]]-2)))</f>
        <v>0.125</v>
      </c>
      <c r="P202" s="3">
        <f ca="1">IF(B_MSK[[#This Row],[//]]="","",IF(INDEX([2]!NOTA[DISC 2],B_MSK[[#This Row],[//]]-2)=0,"",INDEX([2]!NOTA[DISC 2],B_MSK[[#This Row],[//]]-2)))</f>
        <v>0.05</v>
      </c>
      <c r="Q202" s="13">
        <f ca="1">IF(B_MSK[[#This Row],[//]]="","",INDEX([2]!NOTA[TOTAL],B_MSK[[#This Row],[//]]-2))</f>
        <v>2860830</v>
      </c>
      <c r="R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2726291.25</v>
      </c>
      <c r="S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10703217.5</v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>CRAYON PUTAR TWCR-12S JK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202" s="6" t="str">
        <f ca="1">IF(B_MSK[[#This Row],[N.B.nota]]="","",IF(MATCH(B_MSK[[#This Row],[concat]],[3]!db[NB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Row],[concat]],[3]!db[NB NOTA_C],0)+1)</f>
        <v>543</v>
      </c>
      <c r="Z202" s="6" t="str">
        <f ca="1">IF(B_MSK[[#This Row],[//]]="","",HYPERLINK("[..\\DB.xlsx]DB!e"&amp;B_MSK[[#This Row],[DB_ROW]],"&gt;"))</f>
        <v>&gt;</v>
      </c>
      <c r="AA202" s="12">
        <f ca="1">IF(ISNUMBER(B_MSK[[#This Row],[HARGA CTN]]),IF(B_MSK[[#This Row],[A_2]]=B_MSK[[#This Row],[SAT]],B_MSK[[#This Row],[ HARGA SATUAN ]],B_MSK[[#This Row],[HARGA CTN]]/B_MSK[[#This Row],[A_1]]),"")</f>
        <v>286800</v>
      </c>
      <c r="AB202" s="8" t="str">
        <f ca="1">IF(OR(B_MSK[[#This Row],[HARGA_1]]=0,B_MSK[[#This Row],[HARGA_1]]=""),"","/ "&amp;B_MSK[[#This Row],[A_2]])</f>
        <v>/ LSN</v>
      </c>
      <c r="AC2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23900</v>
      </c>
      <c r="AD2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2" s="6" t="str">
        <f ca="1">IF(ISNUMBER(B_MSK[[#This Row],[ JUMLAH ]]),SUBSTITUTE(SUBSTITUTE(SUBSTITUTE(B_MSK[[#This Row],[QTY/ CTN]]," ","_",2),"(",""),")","")&amp;"_","")</f>
        <v>12 LSN_</v>
      </c>
      <c r="AF202" s="6">
        <f ca="1">IF(B_MSK[[#This Row],[A_B]]="","",SEARCH("_",B_MSK[[#This Row],[A_B]]))</f>
        <v>7</v>
      </c>
      <c r="AG202" s="6">
        <f ca="1">IF(B_MSK[[#This Row],[A_B]]="","",LEN(B_MSK[[#This Row],[A_B]]))</f>
        <v>7</v>
      </c>
      <c r="AH202" s="6" t="str">
        <f ca="1">IF(B_MSK[[#This Row],[A_B]]="","",LEFT(B_MSK[[#This Row],[QTY/ CTN]],B_MSK[[#This Row],[A_B_1]]))</f>
        <v>12 LSN</v>
      </c>
      <c r="AI202" s="6" t="str">
        <f ca="1">IF(B_MSK[[#This Row],[A_B]]="","",LEFT(B_MSK[[#This Row],[A_]],SEARCH(" ",B_MSK[[#This Row],[A_]])-1))</f>
        <v>12</v>
      </c>
      <c r="AJ202" s="6" t="str">
        <f ca="1">IF(B_MSK[[#This Row],[A_B]]="","",RIGHT(B_MSK[[#This Row],[A_]],LEN(B_MSK[[#This Row],[A_]])-SEARCH(" ",B_MSK[[#This Row],[A_]])))</f>
        <v>LSN</v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44905</v>
      </c>
      <c r="AO202" s="6" t="str">
        <f ca="1">IF(B_MSK[[#This Row],[DB_ROW]]="","",INDEX([3]!db[JENIS],B_MSK[[#This Row],[DB_ROW]]-1))</f>
        <v>cr/op</v>
      </c>
      <c r="AP202" s="6">
        <f ca="1">IF(B_MSK[[#This Row],[A_1]]="","",B_MSK[[#This Row],[A_1]])*1</f>
        <v>12</v>
      </c>
    </row>
    <row r="203" spans="1:42" x14ac:dyDescent="0.25">
      <c r="A203" s="7" t="s">
        <v>110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/>
      </c>
      <c r="D203" s="6" t="str">
        <f>IF(B_MSK[[#This Row],[N_ID]]="","",COUNTIF([2]!NOTA[ID_H],B_MSK[[#This Row],[ID NOTA]]))</f>
        <v/>
      </c>
      <c r="E2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Row],[stt]]="ada",INDEX([3]!db[NB BM],B_MSK[DB_ROW]-1),"")</f>
        <v/>
      </c>
      <c r="H203" s="8" t="str">
        <f ca="1">IF(B_MSK[[#This Row],[//]]="","",INDEX([2]!NOTA[SUPPLIER_H],B_MSK[[#This Row],[//]]-2))</f>
        <v/>
      </c>
      <c r="I203" s="28" t="str">
        <f ca="1">IF(B_MSK[[#This Row],[//]]="","",IF(B_MSK[[#This Row],[C]]="",B_MSK[[#This Row],[JMLH BRG]]&amp;" "&amp;B_MSK[[#This Row],[SAT]],INDEX([3]!db[QTY/ CTN],B_MSK[[#This Row],[DB_ROW]]-1)))</f>
        <v/>
      </c>
      <c r="J203" s="6" t="str">
        <f ca="1">IF(B_MSK[[#This Row],[//]]="","",IF(INDEX([2]!NOTA[C],B_MSK[[#This Row],[//]]-2)="","",INDEX([2]!NOTA[C],B_MSK[[#This Row],[//]]-2)))</f>
        <v/>
      </c>
      <c r="K203" s="6" t="str">
        <f ca="1">IF(B_MSK[[#This Row],[//]]="","",IF(INDEX([2]!NOTA[QTY],B_MSK[[#This Row],[//]]-2)=0,"",INDEX([2]!NOTA[QTY],B_MSK[[#This Row],[//]]-2)))</f>
        <v/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3" s="14" t="str">
        <f ca="1">IF(B_MSK[[#This Row],[//]]="","",INDEX([2]!NOTA[HARGA SATUAN],B_MSK[[#This Row],[//]]-2))</f>
        <v/>
      </c>
      <c r="N203" s="14" t="str">
        <f ca="1">IF(B_MSK[[#This Row],[//]]="","",IF(INDEX([2]!NOTA[HARGA/ CTN_H],B_MSK[[#This Row],[//]]-2)&lt;1,"",INDEX([2]!NOTA[HARGA/ CTN_H],B_MSK[[#This Row],[//]]-2)))</f>
        <v/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 t="str">
        <f ca="1">IF(B_MSK[[#This Row],[//]]="","",INDEX([2]!NOTA[TOTAL],B_MSK[[#This Row],[//]]-2))</f>
        <v/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/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3" s="6" t="str">
        <f ca="1">IF(B_MSK[[#This Row],[N.B.nota]]="","",IF(MATCH(B_MSK[[#This Row],[concat]],[3]!db[NB NOTA_C],0)&gt;0,"ada",0))</f>
        <v/>
      </c>
      <c r="X203" s="6" t="str">
        <f ca="1">IF(B_MSK[[#This Row],[N.B.nota]]="","",ADDRESS(ROW(B_MSK[QB]),COLUMN(B_MSK[QB]))&amp;":"&amp;ADDRESS(ROW(),COLUMN(B_MSK[QB])))</f>
        <v/>
      </c>
      <c r="Y203" s="6" t="str">
        <f ca="1">IF(B_MSK[[#This Row],[concat]]="","",MATCH(B_MSK[[#This Row],[concat]],[3]!db[NB NOTA_C],0)+1)</f>
        <v/>
      </c>
      <c r="Z203" s="6" t="str">
        <f ca="1">IF(B_MSK[[#This Row],[//]]="","",HYPERLINK("[..\\DB.xlsx]DB!e"&amp;B_MSK[[#This Row],[DB_ROW]],"&gt;"))</f>
        <v/>
      </c>
      <c r="AA203" s="12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Row],[A_]])-1))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44905</v>
      </c>
      <c r="AO203" s="6" t="str">
        <f ca="1">IF(B_MSK[[#This Row],[DB_ROW]]="","",INDEX([3]!db[JENIS],B_MSK[[#This Row],[DB_ROW]]-1))</f>
        <v/>
      </c>
      <c r="AP203" s="6" t="e">
        <f ca="1">IF(B_MSK[[#This Row],[A_1]]="","",B_MSK[[#This Row],[A_1]])*1</f>
        <v>#VALUE!</v>
      </c>
    </row>
    <row r="204" spans="1:42" x14ac:dyDescent="0.25">
      <c r="A204" s="7" t="s">
        <v>162</v>
      </c>
      <c r="B204" s="6">
        <f ca="1">IF(B_MSK[[#This Row],[N_ID]]="","",INDEX([2]!NOTA[ID],MATCH(B_MSK[[#This Row],[N_ID]],[2]!NOTA[ID_P],0)))</f>
        <v>39</v>
      </c>
      <c r="C204" s="6" t="str">
        <f ca="1">IF(B_MSK[[#This Row],[//]]="","",HYPERLINK("[NOTA_.xlsx]NOTA!C"&amp;B_MSK[[#This Row],[//]],"&gt;"))</f>
        <v>&gt;</v>
      </c>
      <c r="D204" s="6">
        <f ca="1">IF(B_MSK[[#This Row],[N_ID]]="","",COUNTIF([2]!NOTA[ID_H],B_MSK[[#This Row],[ID NOTA]]))</f>
        <v>1</v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 ca="1"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>Tipe-ex kertas JK CT-522</v>
      </c>
      <c r="H204" s="8" t="str">
        <f ca="1">IF(B_MSK[[#This Row],[//]]="","",INDEX([2]!NOTA[SUPPLIER_H],B_MSK[[#This Row],[//]]-2))</f>
        <v>ATALI MAKMUR</v>
      </c>
      <c r="I204" s="28" t="str">
        <f ca="1">IF(B_MSK[[#This Row],[//]]="","",IF(B_MSK[[#This Row],[C]]="",B_MSK[[#This Row],[JMLH BRG]]&amp;" "&amp;B_MSK[[#This Row],[SAT]],INDEX([3]!db[QTY/ CTN],B_MSK[[#This Row],[DB_ROW]]-1)))</f>
        <v>60 LSN</v>
      </c>
      <c r="J204" s="6">
        <f ca="1">IF(B_MSK[[#This Row],[//]]="","",IF(INDEX([2]!NOTA[C],B_MSK[[#This Row],[//]]-2)="","",INDEX([2]!NOTA[C],B_MSK[[#This Row],[//]]-2)))</f>
        <v>10</v>
      </c>
      <c r="K204" s="6">
        <f ca="1">IF(B_MSK[[#This Row],[//]]="","",IF(INDEX([2]!NOTA[QTY],B_MSK[[#This Row],[//]]-2)=0,"",INDEX([2]!NOTA[QTY],B_MSK[[#This Row],[//]]-2)))</f>
        <v>7200</v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4" s="14">
        <f ca="1">IF(B_MSK[[#This Row],[//]]="","",INDEX([2]!NOTA[HARGA SATUAN],B_MSK[[#This Row],[//]]-2))</f>
        <v>4800</v>
      </c>
      <c r="N204" s="14">
        <f ca="1">IF(B_MSK[[#This Row],[//]]="","",IF(INDEX([2]!NOTA[HARGA/ CTN_H],B_MSK[[#This Row],[//]]-2)&lt;1,"",INDEX([2]!NOTA[HARGA/ CTN_H],B_MSK[[#This Row],[//]]-2)))</f>
        <v>3456000</v>
      </c>
      <c r="O204" s="3">
        <f ca="1">IF(B_MSK[[#This Row],[//]]="","",IF(INDEX([2]!NOTA[DISC 1],B_MSK[[#This Row],[//]]-2)=0,"",INDEX([2]!NOTA[DISC 1],B_MSK[[#This Row],[//]]-2)))</f>
        <v>0.125</v>
      </c>
      <c r="P204" s="3">
        <f ca="1">IF(B_MSK[[#This Row],[//]]="","",IF(INDEX([2]!NOTA[DISC 2],B_MSK[[#This Row],[//]]-2)=0,"",INDEX([2]!NOTA[DISC 2],B_MSK[[#This Row],[//]]-2)))</f>
        <v>0.05</v>
      </c>
      <c r="Q204" s="13">
        <f ca="1">IF(B_MSK[[#This Row],[//]]="","",INDEX([2]!NOTA[TOTAL],B_MSK[[#This Row],[//]]-2))</f>
        <v>28728000</v>
      </c>
      <c r="R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5832000</v>
      </c>
      <c r="S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22896000</v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>CORRECTION TAPE CT-522 JK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204" s="6" t="str">
        <f ca="1">IF(B_MSK[[#This Row],[N.B.nota]]="","",IF(MATCH(B_MSK[[#This Row],[concat]],[3]!db[NB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Row],[concat]],[3]!db[NB NOTA_C],0)+1)</f>
        <v>514</v>
      </c>
      <c r="Z204" s="6" t="str">
        <f ca="1">IF(B_MSK[[#This Row],[//]]="","",HYPERLINK("[..\\DB.xlsx]DB!e"&amp;B_MSK[[#This Row],[DB_ROW]],"&gt;"))</f>
        <v>&gt;</v>
      </c>
      <c r="AA204" s="12">
        <f ca="1">IF(ISNUMBER(B_MSK[[#This Row],[HARGA CTN]]),IF(B_MSK[[#This Row],[A_2]]=B_MSK[[#This Row],[SAT]],B_MSK[[#This Row],[ HARGA SATUAN ]],B_MSK[[#This Row],[HARGA CTN]]/B_MSK[[#This Row],[A_1]]),"")</f>
        <v>57600</v>
      </c>
      <c r="AB204" s="8" t="str">
        <f ca="1">IF(OR(B_MSK[[#This Row],[HARGA_1]]=0,B_MSK[[#This Row],[HARGA_1]]=""),"","/ "&amp;B_MSK[[#This Row],[A_2]])</f>
        <v>/ LSN</v>
      </c>
      <c r="AC2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2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4" s="6" t="str">
        <f ca="1">IF(ISNUMBER(B_MSK[[#This Row],[ JUMLAH ]]),SUBSTITUTE(SUBSTITUTE(SUBSTITUTE(B_MSK[[#This Row],[QTY/ CTN]]," ","_",2),"(",""),")","")&amp;"_","")</f>
        <v>60 LSN_</v>
      </c>
      <c r="AF204" s="6">
        <f ca="1">IF(B_MSK[[#This Row],[A_B]]="","",SEARCH("_",B_MSK[[#This Row],[A_B]]))</f>
        <v>7</v>
      </c>
      <c r="AG204" s="6">
        <f ca="1">IF(B_MSK[[#This Row],[A_B]]="","",LEN(B_MSK[[#This Row],[A_B]]))</f>
        <v>7</v>
      </c>
      <c r="AH204" s="6" t="str">
        <f ca="1">IF(B_MSK[[#This Row],[A_B]]="","",LEFT(B_MSK[[#This Row],[QTY/ CTN]],B_MSK[[#This Row],[A_B_1]]))</f>
        <v>60 LSN</v>
      </c>
      <c r="AI204" s="6" t="str">
        <f ca="1">IF(B_MSK[[#This Row],[A_B]]="","",LEFT(B_MSK[[#This Row],[A_]],SEARCH(" ",B_MSK[[#This Row],[A_]])-1))</f>
        <v>60</v>
      </c>
      <c r="AJ204" s="6" t="str">
        <f ca="1">IF(B_MSK[[#This Row],[A_B]]="","",RIGHT(B_MSK[[#This Row],[A_]],LEN(B_MSK[[#This Row],[A_]])-SEARCH(" ",B_MSK[[#This Row],[A_]])))</f>
        <v>LSN</v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44905</v>
      </c>
      <c r="AO204" s="6" t="str">
        <f ca="1">IF(B_MSK[[#This Row],[DB_ROW]]="","",INDEX([3]!db[JENIS],B_MSK[[#This Row],[DB_ROW]]-1))</f>
        <v>tipex</v>
      </c>
      <c r="AP204" s="6">
        <f ca="1">IF(B_MSK[[#This Row],[A_1]]="","",B_MSK[[#This Row],[A_1]])*1</f>
        <v>60</v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/>
      </c>
      <c r="D205" s="6" t="str">
        <f>IF(B_MSK[[#This Row],[N_ID]]="","",COUNTIF([2]!NOTA[ID_H],B_MSK[[#This Row],[ID NOTA]]))</f>
        <v/>
      </c>
      <c r="E2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/>
      </c>
      <c r="H205" s="8" t="str">
        <f ca="1">IF(B_MSK[[#This Row],[//]]="","",INDEX([2]!NOTA[SUPPLIER_H],B_MSK[[#This Row],[//]]-2))</f>
        <v/>
      </c>
      <c r="I205" s="28" t="str">
        <f ca="1">IF(B_MSK[[#This Row],[//]]="","",IF(B_MSK[[#This Row],[C]]="",B_MSK[[#This Row],[JMLH BRG]]&amp;" "&amp;B_MSK[[#This Row],[SAT]],INDEX([3]!db[QTY/ CTN],B_MSK[[#This Row],[DB_ROW]]-1)))</f>
        <v/>
      </c>
      <c r="J205" s="6" t="str">
        <f ca="1">IF(B_MSK[[#This Row],[//]]="","",IF(INDEX([2]!NOTA[C],B_MSK[[#This Row],[//]]-2)="","",INDEX([2]!NOTA[C],B_MSK[[#This Row],[//]]-2)))</f>
        <v/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 t="str">
        <f ca="1">IF(B_MSK[[#This Row],[//]]="","",INDEX([2]!NOTA[HARGA SATUAN],B_MSK[[#This Row],[//]]-2))</f>
        <v/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/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5" s="6" t="str">
        <f ca="1">IF(B_MSK[[#This Row],[N.B.nota]]="","",IF(MATCH(B_MSK[[#This Row],[concat]],[3]!db[NB NOTA_C],0)&gt;0,"ada",0))</f>
        <v/>
      </c>
      <c r="X205" s="6" t="str">
        <f ca="1">IF(B_MSK[[#This Row],[N.B.nota]]="","",ADDRESS(ROW(B_MSK[QB]),COLUMN(B_MSK[QB]))&amp;":"&amp;ADDRESS(ROW(),COLUMN(B_MSK[QB])))</f>
        <v/>
      </c>
      <c r="Y205" s="6" t="str">
        <f ca="1">IF(B_MSK[[#This Row],[concat]]="","",MATCH(B_MSK[[#This Row],[concat]],[3]!db[NB NOTA_C],0)+1)</f>
        <v/>
      </c>
      <c r="Z205" s="6" t="str">
        <f ca="1">IF(B_MSK[[#This Row],[//]]="","",HYPERLINK("[..\\DB.xlsx]DB!e"&amp;B_MSK[[#This Row],[DB_ROW]],"&gt;"))</f>
        <v/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Row],[A_]])-1))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44905</v>
      </c>
      <c r="AO205" s="6" t="str">
        <f ca="1">IF(B_MSK[[#This Row],[DB_ROW]]="","",INDEX([3]!db[JENIS],B_MSK[[#This Row],[DB_ROW]]-1))</f>
        <v/>
      </c>
      <c r="AP205" s="6" t="e">
        <f ca="1">IF(B_MSK[[#This Row],[A_1]]="","",B_MSK[[#This Row],[A_1]])*1</f>
        <v>#VALUE!</v>
      </c>
    </row>
    <row r="206" spans="1:42" x14ac:dyDescent="0.25">
      <c r="A206" s="7" t="s">
        <v>163</v>
      </c>
      <c r="B206" s="6">
        <f ca="1">IF(B_MSK[[#This Row],[N_ID]]="","",INDEX([2]!NOTA[ID],MATCH(B_MSK[[#This Row],[N_ID]],[2]!NOTA[ID_P],0)))</f>
        <v>40</v>
      </c>
      <c r="C206" s="6" t="str">
        <f ca="1">IF(B_MSK[[#This Row],[//]]="","",HYPERLINK("[NOTA_.xlsx]NOTA!C"&amp;B_MSK[[#This Row],[//]],"&gt;"))</f>
        <v>&gt;</v>
      </c>
      <c r="D206" s="6">
        <f ca="1">IF(B_MSK[[#This Row],[N_ID]]="","",COUNTIF([2]!NOTA[ID_H],B_MSK[[#This Row],[ID NOTA]]))</f>
        <v>3</v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 ca="1"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Row],[stt]]="ada",INDEX([3]!db[NB BM],B_MSK[DB_ROW]-1),"")</f>
        <v>Tipe-ex Kertas Kenko CT-634 N</v>
      </c>
      <c r="H206" s="8" t="str">
        <f ca="1">IF(B_MSK[[#This Row],[//]]="","",INDEX([2]!NOTA[SUPPLIER_H],B_MSK[[#This Row],[//]]-2))</f>
        <v>KENKO SINAR INDONESIA</v>
      </c>
      <c r="I206" s="28" t="str">
        <f ca="1">IF(B_MSK[[#This Row],[//]]="","",IF(B_MSK[[#This Row],[C]]="",B_MSK[[#This Row],[JMLH BRG]]&amp;" "&amp;B_MSK[[#This Row],[SAT]],INDEX([3]!db[QTY/ CTN],B_MSK[[#This Row],[DB_ROW]]-1)))</f>
        <v>48 LSN</v>
      </c>
      <c r="J206" s="6">
        <f ca="1">IF(B_MSK[[#This Row],[//]]="","",IF(INDEX([2]!NOTA[C],B_MSK[[#This Row],[//]]-2)="","",INDEX([2]!NOTA[C],B_MSK[[#This Row],[//]]-2)))</f>
        <v>1</v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>
        <f ca="1">IF(B_MSK[[#This Row],[//]]="","",INDEX([2]!NOTA[HARGA SATUAN],B_MSK[[#This Row],[//]]-2))</f>
        <v>0</v>
      </c>
      <c r="N206" s="14">
        <f ca="1">IF(B_MSK[[#This Row],[//]]="","",IF(INDEX([2]!NOTA[HARGA/ CTN_H],B_MSK[[#This Row],[//]]-2)&lt;1,"",INDEX([2]!NOTA[HARGA/ CTN_H],B_MSK[[#This Row],[//]]-2)))</f>
        <v>2592000</v>
      </c>
      <c r="O206" s="3">
        <f ca="1">IF(B_MSK[[#This Row],[//]]="","",IF(INDEX([2]!NOTA[DISC 1],B_MSK[[#This Row],[//]]-2)=0,"",INDEX([2]!NOTA[DISC 1],B_MSK[[#This Row],[//]]-2)))</f>
        <v>0.17</v>
      </c>
      <c r="P206" s="3" t="str">
        <f ca="1">IF(B_MSK[[#This Row],[//]]="","",IF(INDEX([2]!NOTA[DISC 2],B_MSK[[#This Row],[//]]-2)=0,"",INDEX([2]!NOTA[DISC 2],B_MSK[[#This Row],[//]]-2)))</f>
        <v/>
      </c>
      <c r="Q206" s="13">
        <f ca="1">IF(B_MSK[[#This Row],[//]]="","",INDEX([2]!NOTA[TOTAL],B_MSK[[#This Row],[//]]-2))</f>
        <v>2151360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KENKO CORRECTION TAPE CT-634 N (8 M X 5MM)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1080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54000</v>
      </c>
      <c r="AB206" s="8" t="str">
        <f ca="1">IF(OR(B_MSK[[#This Row],[HARGA_1]]=0,B_MSK[[#This Row],[HARGA_1]]=""),"","/ "&amp;B_MSK[[#This Row],[A_2]])</f>
        <v>/ LSN</v>
      </c>
      <c r="AC2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2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6" s="6" t="str">
        <f ca="1">IF(ISNUMBER(B_MSK[[#This Row],[ JUMLAH ]]),SUBSTITUTE(SUBSTITUTE(SUBSTITUTE(B_MSK[[#This Row],[QTY/ CTN]]," ","_",2),"(",""),")","")&amp;"_","")</f>
        <v>48 LSN_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48 LSN</v>
      </c>
      <c r="AI206" s="6" t="str">
        <f ca="1">IF(B_MSK[[#This Row],[A_B]]="","",LEFT(B_MSK[[#This Row],[A_]],SEARCH(" ",B_MSK[[#This Row],[A_]])-1))</f>
        <v>48</v>
      </c>
      <c r="AJ206" s="6" t="str">
        <f ca="1">IF(B_MSK[[#This Row],[A_B]]="","",RIGHT(B_MSK[[#This Row],[A_]],LEN(B_MSK[[#This Row],[A_]])-SEARCH(" ",B_MSK[[#This Row],[A_]])))</f>
        <v>LSN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44905</v>
      </c>
      <c r="AO206" s="6" t="str">
        <f ca="1">IF(B_MSK[[#This Row],[DB_ROW]]="","",INDEX([3]!db[JENIS],B_MSK[[#This Row],[DB_ROW]]-1))</f>
        <v>tipex</v>
      </c>
      <c r="AP206" s="6">
        <f ca="1">IF(B_MSK[[#This Row],[A_1]]="","",B_MSK[[#This Row],[A_1]])*1</f>
        <v>48</v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Cutter Kenko L-500</v>
      </c>
      <c r="H207" s="8" t="str">
        <f ca="1">IF(B_MSK[[#This Row],[//]]="","",INDEX([2]!NOTA[SUPPLIER_H],B_MSK[[#This Row],[//]]-2))</f>
        <v>KENKO SINAR INDONESIA</v>
      </c>
      <c r="I207" s="28" t="str">
        <f ca="1">IF(B_MSK[[#This Row],[//]]="","",IF(B_MSK[[#This Row],[C]]="",B_MSK[[#This Row],[JMLH BRG]]&amp;" "&amp;B_MSK[[#This Row],[SAT]],INDEX([3]!db[QTY/ CTN],B_MSK[[#This Row],[DB_ROW]]-1)))</f>
        <v>20 LSN</v>
      </c>
      <c r="J207" s="6">
        <f ca="1">IF(B_MSK[[#This Row],[//]]="","",IF(INDEX([2]!NOTA[C],B_MSK[[#This Row],[//]]-2)="","",INDEX([2]!NOTA[C],B_MSK[[#This Row],[//]]-2)))</f>
        <v>4</v>
      </c>
      <c r="K207" s="6" t="str">
        <f ca="1">IF(B_MSK[[#This Row],[//]]="","",IF(INDEX([2]!NOTA[QTY],B_MSK[[#This Row],[//]]-2)=0,"",INDEX([2]!NOTA[QTY],B_MSK[[#This Row],[//]]-2)))</f>
        <v/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7" s="14">
        <f ca="1">IF(B_MSK[[#This Row],[//]]="","",INDEX([2]!NOTA[HARGA SATUAN],B_MSK[[#This Row],[//]]-2))</f>
        <v>0</v>
      </c>
      <c r="N207" s="14">
        <f ca="1">IF(B_MSK[[#This Row],[//]]="","",IF(INDEX([2]!NOTA[HARGA/ CTN_H],B_MSK[[#This Row],[//]]-2)&lt;1,"",INDEX([2]!NOTA[HARGA/ CTN_H],B_MSK[[#This Row],[//]]-2)))</f>
        <v>2952000</v>
      </c>
      <c r="O207" s="3">
        <f ca="1">IF(B_MSK[[#This Row],[//]]="","",IF(INDEX([2]!NOTA[DISC 1],B_MSK[[#This Row],[//]]-2)=0,"",INDEX([2]!NOTA[DISC 1],B_MSK[[#This Row],[//]]-2)))</f>
        <v>0.17</v>
      </c>
      <c r="P207" s="3" t="str">
        <f ca="1">IF(B_MSK[[#This Row],[//]]="","",IF(INDEX([2]!NOTA[DISC 2],B_MSK[[#This Row],[//]]-2)=0,"",INDEX([2]!NOTA[DISC 2],B_MSK[[#This Row],[//]]-2)))</f>
        <v/>
      </c>
      <c r="Q207" s="13">
        <f ca="1">IF(B_MSK[[#This Row],[//]]="","",INDEX([2]!NOTA[TOTAL],B_MSK[[#This Row],[//]]-2))</f>
        <v>9800640</v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KENKO CUTTER L-500 (18 MM BLADE)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1096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147600</v>
      </c>
      <c r="AB207" s="8" t="str">
        <f ca="1">IF(OR(B_MSK[[#This Row],[HARGA_1]]=0,B_MSK[[#This Row],[HARGA_1]]=""),"","/ "&amp;B_MSK[[#This Row],[A_2]])</f>
        <v>/ LSN</v>
      </c>
      <c r="AC2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2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7" s="6" t="str">
        <f ca="1">IF(ISNUMBER(B_MSK[[#This Row],[ JUMLAH ]]),SUBSTITUTE(SUBSTITUTE(SUBSTITUTE(B_MSK[[#This Row],[QTY/ CTN]]," ","_",2),"(",""),")","")&amp;"_","")</f>
        <v>20 LSN_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20 LSN</v>
      </c>
      <c r="AI207" s="6" t="str">
        <f ca="1">IF(B_MSK[[#This Row],[A_B]]="","",LEFT(B_MSK[[#This Row],[A_]],SEARCH(" ",B_MSK[[#This Row],[A_]])-1))</f>
        <v>20</v>
      </c>
      <c r="AJ207" s="6" t="str">
        <f ca="1">IF(B_MSK[[#This Row],[A_B]]="","",RIGHT(B_MSK[[#This Row],[A_]],LEN(B_MSK[[#This Row],[A_]])-SEARCH(" ",B_MSK[[#This Row],[A_]])))</f>
        <v>LSN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44905</v>
      </c>
      <c r="AO207" s="6" t="str">
        <f ca="1">IF(B_MSK[[#This Row],[DB_ROW]]="","",INDEX([3]!db[JENIS],B_MSK[[#This Row],[DB_ROW]]-1))</f>
        <v>cutter</v>
      </c>
      <c r="AP207" s="6">
        <f ca="1">IF(B_MSK[[#This Row],[A_1]]="","",B_MSK[[#This Row],[A_1]])*1</f>
        <v>20</v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>Plakban kain Kenko 24mm plst BIRU</v>
      </c>
      <c r="H208" s="8" t="str">
        <f ca="1">IF(B_MSK[[#This Row],[//]]="","",INDEX([2]!NOTA[SUPPLIER_H],B_MSK[[#This Row],[//]]-2))</f>
        <v>KENKO SINAR INDONESIA</v>
      </c>
      <c r="I208" s="28" t="str">
        <f ca="1">IF(B_MSK[[#This Row],[//]]="","",IF(B_MSK[[#This Row],[C]]="",B_MSK[[#This Row],[JMLH BRG]]&amp;" "&amp;B_MSK[[#This Row],[SAT]],INDEX([3]!db[QTY/ CTN],B_MSK[[#This Row],[DB_ROW]]-1)))</f>
        <v>120 ROL</v>
      </c>
      <c r="J208" s="6">
        <f ca="1">IF(B_MSK[[#This Row],[//]]="","",IF(INDEX([2]!NOTA[C],B_MSK[[#This Row],[//]]-2)="","",INDEX([2]!NOTA[C],B_MSK[[#This Row],[//]]-2)))</f>
        <v>1</v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>
        <f ca="1">IF(B_MSK[[#This Row],[//]]="","",INDEX([2]!NOTA[HARGA SATUAN],B_MSK[[#This Row],[//]]-2))</f>
        <v>0</v>
      </c>
      <c r="N208" s="14">
        <f ca="1">IF(B_MSK[[#This Row],[//]]="","",IF(INDEX([2]!NOTA[HARGA/ CTN_H],B_MSK[[#This Row],[//]]-2)&lt;1,"",INDEX([2]!NOTA[HARGA/ CTN_H],B_MSK[[#This Row],[//]]-2)))</f>
        <v>762000</v>
      </c>
      <c r="O208" s="3">
        <f ca="1">IF(B_MSK[[#This Row],[//]]="","",IF(INDEX([2]!NOTA[DISC 1],B_MSK[[#This Row],[//]]-2)=0,"",INDEX([2]!NOTA[DISC 1],B_MSK[[#This Row],[//]]-2)))</f>
        <v>0.17</v>
      </c>
      <c r="P208" s="3" t="str">
        <f ca="1">IF(B_MSK[[#This Row],[//]]="","",IF(INDEX([2]!NOTA[DISC 2],B_MSK[[#This Row],[//]]-2)=0,"",INDEX([2]!NOTA[DISC 2],B_MSK[[#This Row],[//]]-2)))</f>
        <v/>
      </c>
      <c r="Q208" s="13">
        <f ca="1">IF(B_MSK[[#This Row],[//]]="","",INDEX([2]!NOTA[TOTAL],B_MSK[[#This Row],[//]]-2))</f>
        <v>632460</v>
      </c>
      <c r="R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2577540.0000000005</v>
      </c>
      <c r="S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10006920</v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>KENKO CLOTH TAPE 24 MM BLUE CORE - BLACK (GB)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kenkoclothtape24mmbluecoreblackgb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1043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6350</v>
      </c>
      <c r="AB208" s="8" t="str">
        <f ca="1">IF(OR(B_MSK[[#This Row],[HARGA_1]]=0,B_MSK[[#This Row],[HARGA_1]]=""),"","/ "&amp;B_MSK[[#This Row],[A_2]])</f>
        <v>/ ROL</v>
      </c>
      <c r="AC2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8" s="6" t="str">
        <f ca="1">IF(ISNUMBER(B_MSK[[#This Row],[ JUMLAH ]]),SUBSTITUTE(SUBSTITUTE(SUBSTITUTE(B_MSK[[#This Row],[QTY/ CTN]]," ","_",2),"(",""),")","")&amp;"_","")</f>
        <v>120 ROL_</v>
      </c>
      <c r="AF208" s="6">
        <f ca="1">IF(B_MSK[[#This Row],[A_B]]="","",SEARCH("_",B_MSK[[#This Row],[A_B]]))</f>
        <v>8</v>
      </c>
      <c r="AG208" s="6">
        <f ca="1">IF(B_MSK[[#This Row],[A_B]]="","",LEN(B_MSK[[#This Row],[A_B]]))</f>
        <v>8</v>
      </c>
      <c r="AH208" s="6" t="str">
        <f ca="1">IF(B_MSK[[#This Row],[A_B]]="","",LEFT(B_MSK[[#This Row],[QTY/ CTN]],B_MSK[[#This Row],[A_B_1]]))</f>
        <v>120 ROL</v>
      </c>
      <c r="AI208" s="6" t="str">
        <f ca="1">IF(B_MSK[[#This Row],[A_B]]="","",LEFT(B_MSK[[#This Row],[A_]],SEARCH(" ",B_MSK[[#This Row],[A_]])-1))</f>
        <v>120</v>
      </c>
      <c r="AJ208" s="6" t="str">
        <f ca="1">IF(B_MSK[[#This Row],[A_B]]="","",RIGHT(B_MSK[[#This Row],[A_]],LEN(B_MSK[[#This Row],[A_]])-SEARCH(" ",B_MSK[[#This Row],[A_]])))</f>
        <v>ROL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44905</v>
      </c>
      <c r="AO208" s="6" t="str">
        <f ca="1">IF(B_MSK[[#This Row],[DB_ROW]]="","",INDEX([3]!db[JENIS],B_MSK[[#This Row],[DB_ROW]]-1))</f>
        <v>isolasi</v>
      </c>
      <c r="AP208" s="6">
        <f ca="1">IF(B_MSK[[#This Row],[A_1]]="","",B_MSK[[#This Row],[A_1]])*1</f>
        <v>120</v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/>
      </c>
      <c r="D209" s="6" t="str">
        <f>IF(B_MSK[[#This Row],[N_ID]]="","",COUNTIF([2]!NOTA[ID_H],B_MSK[[#This Row],[ID NOTA]]))</f>
        <v/>
      </c>
      <c r="E2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/>
      </c>
      <c r="H209" s="8" t="str">
        <f ca="1">IF(B_MSK[[#This Row],[//]]="","",INDEX([2]!NOTA[SUPPLIER_H],B_MSK[[#This Row],[//]]-2))</f>
        <v/>
      </c>
      <c r="I209" s="28" t="str">
        <f ca="1">IF(B_MSK[[#This Row],[//]]="","",IF(B_MSK[[#This Row],[C]]="",B_MSK[[#This Row],[JMLH BRG]]&amp;" "&amp;B_MSK[[#This Row],[SAT]],INDEX([3]!db[QTY/ CTN],B_MSK[[#This Row],[DB_ROW]]-1)))</f>
        <v/>
      </c>
      <c r="J209" s="6" t="str">
        <f ca="1">IF(B_MSK[[#This Row],[//]]="","",IF(INDEX([2]!NOTA[C],B_MSK[[#This Row],[//]]-2)="","",INDEX([2]!NOTA[C],B_MSK[[#This Row],[//]]-2)))</f>
        <v/>
      </c>
      <c r="K209" s="6" t="str">
        <f ca="1">IF(B_MSK[[#This Row],[//]]="","",IF(INDEX([2]!NOTA[QTY],B_MSK[[#This Row],[//]]-2)=0,"",INDEX([2]!NOTA[QTY],B_MSK[[#This Row],[//]]-2)))</f>
        <v/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9" s="14" t="str">
        <f ca="1">IF(B_MSK[[#This Row],[//]]="","",INDEX([2]!NOTA[HARGA SATUAN],B_MSK[[#This Row],[//]]-2))</f>
        <v/>
      </c>
      <c r="N209" s="14" t="str">
        <f ca="1">IF(B_MSK[[#This Row],[//]]="","",IF(INDEX([2]!NOTA[HARGA/ CTN_H],B_MSK[[#This Row],[//]]-2)&lt;1,"",INDEX([2]!NOTA[HARGA/ CTN_H],B_MSK[[#This Row],[//]]-2)))</f>
        <v/>
      </c>
      <c r="O209" s="3" t="str">
        <f ca="1">IF(B_MSK[[#This Row],[//]]="","",IF(INDEX([2]!NOTA[DISC 1],B_MSK[[#This Row],[//]]-2)=0,"",INDEX([2]!NOTA[DISC 1],B_MSK[[#This Row],[//]]-2)))</f>
        <v/>
      </c>
      <c r="P209" s="3" t="str">
        <f ca="1">IF(B_MSK[[#This Row],[//]]="","",IF(INDEX([2]!NOTA[DISC 2],B_MSK[[#This Row],[//]]-2)=0,"",INDEX([2]!NOTA[DISC 2],B_MSK[[#This Row],[//]]-2)))</f>
        <v/>
      </c>
      <c r="Q209" s="13" t="str">
        <f ca="1">IF(B_MSK[[#This Row],[//]]="","",INDEX([2]!NOTA[TOTAL],B_MSK[[#This Row],[//]]-2))</f>
        <v/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/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9" s="6" t="str">
        <f ca="1">IF(B_MSK[[#This Row],[N.B.nota]]="","",IF(MATCH(B_MSK[[#This Row],[concat]],[3]!db[NB NOTA_C],0)&gt;0,"ada",0))</f>
        <v/>
      </c>
      <c r="X209" s="6" t="str">
        <f ca="1">IF(B_MSK[[#This Row],[N.B.nota]]="","",ADDRESS(ROW(B_MSK[QB]),COLUMN(B_MSK[QB]))&amp;":"&amp;ADDRESS(ROW(),COLUMN(B_MSK[QB])))</f>
        <v/>
      </c>
      <c r="Y209" s="6" t="str">
        <f ca="1">IF(B_MSK[[#This Row],[concat]]="","",MATCH(B_MSK[[#This Row],[concat]],[3]!db[NB NOTA_C],0)+1)</f>
        <v/>
      </c>
      <c r="Z209" s="6" t="str">
        <f ca="1">IF(B_MSK[[#This Row],[//]]="","",HYPERLINK("[..\\DB.xlsx]DB!e"&amp;B_MSK[[#This Row],[DB_ROW]],"&gt;"))</f>
        <v/>
      </c>
      <c r="AA209" s="12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Row],[A_]])-1))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44905</v>
      </c>
      <c r="AO209" s="6" t="str">
        <f ca="1">IF(B_MSK[[#This Row],[DB_ROW]]="","",INDEX([3]!db[JENIS],B_MSK[[#This Row],[DB_ROW]]-1))</f>
        <v/>
      </c>
      <c r="AP209" s="6" t="e">
        <f ca="1">IF(B_MSK[[#This Row],[A_1]]="","",B_MSK[[#This Row],[A_1]])*1</f>
        <v>#VALUE!</v>
      </c>
    </row>
    <row r="210" spans="1:42" x14ac:dyDescent="0.25">
      <c r="A210" s="7" t="s">
        <v>164</v>
      </c>
      <c r="B210" s="6">
        <f ca="1">IF(B_MSK[[#This Row],[N_ID]]="","",INDEX([2]!NOTA[ID],MATCH(B_MSK[[#This Row],[N_ID]],[2]!NOTA[ID_P],0)))</f>
        <v>41</v>
      </c>
      <c r="C210" s="6" t="str">
        <f ca="1">IF(B_MSK[[#This Row],[//]]="","",HYPERLINK("[NOTA_.xlsx]NOTA!C"&amp;B_MSK[[#This Row],[//]],"&gt;"))</f>
        <v>&gt;</v>
      </c>
      <c r="D210" s="6">
        <f ca="1">IF(B_MSK[[#This Row],[N_ID]]="","",COUNTIF([2]!NOTA[ID_H],B_MSK[[#This Row],[ID NOTA]]))</f>
        <v>1</v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 ca="1"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>PW 12W PW-812</v>
      </c>
      <c r="H210" s="8" t="str">
        <f ca="1">IF(B_MSK[[#This Row],[//]]="","",INDEX([2]!NOTA[SUPPLIER_H],B_MSK[[#This Row],[//]]-2))</f>
        <v>BINTANG SAUDARA</v>
      </c>
      <c r="I210" s="28" t="str">
        <f ca="1">IF(B_MSK[[#This Row],[//]]="","",IF(B_MSK[[#This Row],[C]]="",B_MSK[[#This Row],[JMLH BRG]]&amp;" "&amp;B_MSK[[#This Row],[SAT]],INDEX([3]!db[QTY/ CTN],B_MSK[[#This Row],[DB_ROW]]-1)))</f>
        <v>2220 SET</v>
      </c>
      <c r="J210" s="6" t="str">
        <f ca="1">IF(B_MSK[[#This Row],[//]]="","",IF(INDEX([2]!NOTA[C],B_MSK[[#This Row],[//]]-2)="","",INDEX([2]!NOTA[C],B_MSK[[#This Row],[//]]-2)))</f>
        <v/>
      </c>
      <c r="K210" s="6">
        <f ca="1">IF(B_MSK[[#This Row],[//]]="","",IF(INDEX([2]!NOTA[QTY],B_MSK[[#This Row],[//]]-2)=0,"",INDEX([2]!NOTA[QTY],B_MSK[[#This Row],[//]]-2)))</f>
        <v>2220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0" s="14">
        <f ca="1">IF(B_MSK[[#This Row],[//]]="","",INDEX([2]!NOTA[HARGA SATUAN],B_MSK[[#This Row],[//]]-2))</f>
        <v>5083.5</v>
      </c>
      <c r="N210" s="14">
        <f ca="1">IF(B_MSK[[#This Row],[//]]="","",IF(INDEX([2]!NOTA[HARGA/ CTN_H],B_MSK[[#This Row],[//]]-2)&lt;1,"",INDEX([2]!NOTA[HARGA/ CTN_H],B_MSK[[#This Row],[//]]-2)))</f>
        <v>11285370</v>
      </c>
      <c r="O210" s="3" t="str">
        <f ca="1">IF(B_MSK[[#This Row],[//]]="","",IF(INDEX([2]!NOTA[DISC 1],B_MSK[[#This Row],[//]]-2)=0,"",INDEX([2]!NOTA[DISC 1],B_MSK[[#This Row],[//]]-2)))</f>
        <v/>
      </c>
      <c r="P210" s="3" t="str">
        <f ca="1">IF(B_MSK[[#This Row],[//]]="","",IF(INDEX([2]!NOTA[DISC 2],B_MSK[[#This Row],[//]]-2)=0,"",INDEX([2]!NOTA[DISC 2],B_MSK[[#This Row],[//]]-2)))</f>
        <v/>
      </c>
      <c r="Q210" s="13">
        <f ca="1">IF(B_MSK[[#This Row],[//]]="","",INDEX([2]!NOTA[TOTAL],B_MSK[[#This Row],[//]]-2))</f>
        <v>11285370</v>
      </c>
      <c r="R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11285370</v>
      </c>
      <c r="T210" s="4" t="str">
        <f ca="1">IF(B_MSK[[#This Row],[NAMA BARANG]]="","",IF(INDEX([2]!NOTA[KETERANGAN],B_MSK[[#This Row],[//]]-2)=0,"",INDEX([2]!NOTA[KETERANGAN],B_MSK[[#This Row],[//]]-2)))</f>
        <v>8 C @ 240 SET, 1 C @ 300 SET</v>
      </c>
      <c r="U210" s="8" t="str">
        <f ca="1">IF(B_MSK[[#This Row],[//]]="","",INDEX([2]!NOTA[NAMA BARANG],B_MSK[[#This Row],[//]]-2))</f>
        <v>PENCIL WARNA 12W PW-812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pencilwarna12wpw812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1707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5083.5</v>
      </c>
      <c r="AB210" s="8" t="str">
        <f ca="1">IF(OR(B_MSK[[#This Row],[HARGA_1]]=0,B_MSK[[#This Row],[HARGA_1]]=""),"","/ "&amp;B_MSK[[#This Row],[A_2]])</f>
        <v>/ SET</v>
      </c>
      <c r="AC2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0" s="6" t="str">
        <f ca="1">IF(ISNUMBER(B_MSK[[#This Row],[ JUMLAH ]]),SUBSTITUTE(SUBSTITUTE(SUBSTITUTE(B_MSK[[#This Row],[QTY/ CTN]]," ","_",2),"(",""),")","")&amp;"_","")</f>
        <v>2220 SET_</v>
      </c>
      <c r="AF210" s="6">
        <f ca="1">IF(B_MSK[[#This Row],[A_B]]="","",SEARCH("_",B_MSK[[#This Row],[A_B]]))</f>
        <v>9</v>
      </c>
      <c r="AG210" s="6">
        <f ca="1">IF(B_MSK[[#This Row],[A_B]]="","",LEN(B_MSK[[#This Row],[A_B]]))</f>
        <v>9</v>
      </c>
      <c r="AH210" s="6" t="str">
        <f ca="1">IF(B_MSK[[#This Row],[A_B]]="","",LEFT(B_MSK[[#This Row],[QTY/ CTN]],B_MSK[[#This Row],[A_B_1]]))</f>
        <v>2220 SET</v>
      </c>
      <c r="AI210" s="6" t="str">
        <f ca="1">IF(B_MSK[[#This Row],[A_B]]="","",LEFT(B_MSK[[#This Row],[A_]],SEARCH(" ",B_MSK[[#This Row],[A_]])-1))</f>
        <v>2220</v>
      </c>
      <c r="AJ210" s="6" t="str">
        <f ca="1">IF(B_MSK[[#This Row],[A_B]]="","",RIGHT(B_MSK[[#This Row],[A_]],LEN(B_MSK[[#This Row],[A_]])-SEARCH(" ",B_MSK[[#This Row],[A_]])))</f>
        <v>SET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44905</v>
      </c>
      <c r="AO210" s="6" t="str">
        <f ca="1">IF(B_MSK[[#This Row],[DB_ROW]]="","",INDEX([3]!db[JENIS],B_MSK[[#This Row],[DB_ROW]]-1))</f>
        <v>pw</v>
      </c>
      <c r="AP210" s="6">
        <f ca="1">IF(B_MSK[[#This Row],[A_1]]="","",B_MSK[[#This Row],[A_1]])*1</f>
        <v>2220</v>
      </c>
    </row>
    <row r="211" spans="1:42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Row],[N_ID]]="","",COUNTIF([2]!NOTA[ID_H],B_MSK[[#This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/>
      </c>
      <c r="H211" s="8" t="str">
        <f ca="1">IF(B_MSK[[#This Row],[//]]="","",INDEX([2]!NOTA[SUPPLIER_H],B_MSK[[#This Row],[//]]-2))</f>
        <v/>
      </c>
      <c r="I211" s="28" t="str">
        <f ca="1">IF(B_MSK[[#This Row],[//]]="","",IF(B_MSK[[#This Row],[C]]="",B_MSK[[#This Row],[JMLH BRG]]&amp;" "&amp;B_MSK[[#This Row],[SAT]],INDEX([3]!db[QTY/ CTN],B_MSK[[#This Row],[DB_ROW]]-1)))</f>
        <v/>
      </c>
      <c r="J211" s="6" t="str">
        <f ca="1">IF(B_MSK[[#This Row],[//]]="","",IF(INDEX([2]!NOTA[C],B_MSK[[#This Row],[//]]-2)="","",INDEX([2]!NOTA[C],B_MSK[[#This Row],[//]]-2)))</f>
        <v/>
      </c>
      <c r="K211" s="6" t="str">
        <f ca="1">IF(B_MSK[[#This Row],[//]]="","",IF(INDEX([2]!NOTA[QTY],B_MSK[[#This Row],[//]]-2)=0,"",INDEX([2]!NOTA[QTY],B_MSK[[#This Row],[//]]-2)))</f>
        <v/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1" s="14" t="str">
        <f ca="1">IF(B_MSK[[#This Row],[//]]="","",INDEX([2]!NOTA[HARGA SATUAN],B_MSK[[#This Row],[//]]-2))</f>
        <v/>
      </c>
      <c r="N211" s="14" t="str">
        <f ca="1">IF(B_MSK[[#This Row],[//]]="","",IF(INDEX([2]!NOTA[HARGA/ CTN_H],B_MSK[[#This Row],[//]]-2)&lt;1,"",INDEX([2]!NOTA[HARGA/ CTN_H],B_MSK[[#This Row],[//]]-2)))</f>
        <v/>
      </c>
      <c r="O211" s="3" t="str">
        <f ca="1">IF(B_MSK[[#This Row],[//]]="","",IF(INDEX([2]!NOTA[DISC 1],B_MSK[[#This Row],[//]]-2)=0,"",INDEX([2]!NOTA[DISC 1],B_MSK[[#This Row],[//]]-2)))</f>
        <v/>
      </c>
      <c r="P211" s="3" t="str">
        <f ca="1">IF(B_MSK[[#This Row],[//]]="","",IF(INDEX([2]!NOTA[DISC 2],B_MSK[[#This Row],[//]]-2)=0,"",INDEX([2]!NOTA[DISC 2],B_MSK[[#This Row],[//]]-2)))</f>
        <v/>
      </c>
      <c r="Q211" s="13" t="str">
        <f ca="1">IF(B_MSK[[#This Row],[//]]="","",INDEX([2]!NOTA[TOTAL],B_MSK[[#This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Row],[concat]],[3]!db[NB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Row],[concat]],[3]!db[NB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Row],[A_]])-1))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44905</v>
      </c>
      <c r="AO211" s="6" t="str">
        <f ca="1">IF(B_MSK[[#This Row],[DB_ROW]]="","",INDEX([3]!db[JENIS],B_MSK[[#This Row],[DB_ROW]]-1))</f>
        <v/>
      </c>
      <c r="AP211" s="6" t="e">
        <f ca="1">IF(B_MSK[[#This Row],[A_1]]="","",B_MSK[[#This Row],[A_1]])*1</f>
        <v>#VALUE!</v>
      </c>
    </row>
    <row r="212" spans="1:42" x14ac:dyDescent="0.25">
      <c r="A212" s="7" t="s">
        <v>165</v>
      </c>
      <c r="B212" s="6">
        <f ca="1">IF(B_MSK[[#This Row],[N_ID]]="","",INDEX([2]!NOTA[ID],MATCH(B_MSK[[#This Row],[N_ID]],[2]!NOTA[ID_P],0)))</f>
        <v>42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Row],[N_ID]]="","",COUNTIF([2]!NOTA[ID_H],B_MSK[[#This Row],[ID NOTA]]))</f>
        <v>1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>
        <f ca="1">IF(B_MSK[[#This Row],[ID NOTA]]="","",IF(INDEX([2]!NOTA[TANGGAL],MATCH(B_MSK[[#This Row],[ID NOTA]],[2]!NOTA[ID],0))=0,"",INDEX([2]!NOTA[TANGGAL],MATCH(B_MSK[[#This Row],[ID NOTA]],[2]!NOTA[ID],0))))</f>
        <v>44907</v>
      </c>
      <c r="G212" s="8" t="str">
        <f ca="1">IF(B_MSK[[#This Row],[stt]]="ada",INDEX([3]!db[NB BM],B_MSK[DB_ROW]-1),"")</f>
        <v>Name Tag Dus Biru 300</v>
      </c>
      <c r="H212" s="8" t="str">
        <f ca="1">IF(B_MSK[[#This Row],[//]]="","",INDEX([2]!NOTA[SUPPLIER_H],B_MSK[[#This Row],[//]]-2))</f>
        <v>ETJ</v>
      </c>
      <c r="I212" s="28" t="str">
        <f ca="1">IF(B_MSK[[#This Row],[//]]="","",IF(B_MSK[[#This Row],[C]]="",B_MSK[[#This Row],[JMLH BRG]]&amp;" "&amp;B_MSK[[#This Row],[SAT]],INDEX([3]!db[QTY/ CTN],B_MSK[[#This Row],[DB_ROW]]-1)))</f>
        <v>4000 PCS</v>
      </c>
      <c r="J212" s="6">
        <f ca="1">IF(B_MSK[[#This Row],[//]]="","",IF(INDEX([2]!NOTA[C],B_MSK[[#This Row],[//]]-2)="","",INDEX([2]!NOTA[C],B_MSK[[#This Row],[//]]-2)))</f>
        <v>2</v>
      </c>
      <c r="K212" s="6">
        <f ca="1">IF(B_MSK[[#This Row],[//]]="","",IF(INDEX([2]!NOTA[QTY],B_MSK[[#This Row],[//]]-2)=0,"",INDEX([2]!NOTA[QTY],B_MSK[[#This Row],[//]]-2)))</f>
        <v>8000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2" s="14">
        <f ca="1">IF(B_MSK[[#This Row],[//]]="","",INDEX([2]!NOTA[HARGA SATUAN],B_MSK[[#This Row],[//]]-2))</f>
        <v>600</v>
      </c>
      <c r="N212" s="14">
        <f ca="1">IF(B_MSK[[#This Row],[//]]="","",IF(INDEX([2]!NOTA[HARGA/ CTN_H],B_MSK[[#This Row],[//]]-2)&lt;1,"",INDEX([2]!NOTA[HARGA/ CTN_H],B_MSK[[#This Row],[//]]-2)))</f>
        <v>2400000</v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>
        <f ca="1">IF(B_MSK[[#This Row],[//]]="","",INDEX([2]!NOTA[TOTAL],B_MSK[[#This Row],[//]]-2))</f>
        <v>4800000</v>
      </c>
      <c r="R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212" s="4" t="str">
        <f ca="1">IF(B_MSK[[#This Row],[NAMA BARANG]]="","",IF(INDEX([2]!NOTA[KETERANGAN],B_MSK[[#This Row],[//]]-2)=0,"",INDEX([2]!NOTA[KETERANGAN],B_MSK[[#This Row],[//]]-2)))</f>
        <v>CASH=500</v>
      </c>
      <c r="U212" s="8" t="str">
        <f ca="1">IF(B_MSK[[#This Row],[//]]="","",INDEX([2]!NOTA[NAMA BARANG],B_MSK[[#This Row],[//]]-2))</f>
        <v>N.TAG D/BIRU 300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212" s="6" t="str">
        <f ca="1">IF(B_MSK[[#This Row],[N.B.nota]]="","",IF(MATCH(B_MSK[[#This Row],[concat]],[3]!db[NB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Row],[concat]],[3]!db[NB NOTA_C],0)+1)</f>
        <v>1481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600</v>
      </c>
      <c r="AB212" s="8" t="str">
        <f ca="1">IF(OR(B_MSK[[#This Row],[HARGA_1]]=0,B_MSK[[#This Row],[HARGA_1]]=""),"","/ "&amp;B_MSK[[#This Row],[A_2]])</f>
        <v>/ PCS</v>
      </c>
      <c r="AC2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2" s="6" t="str">
        <f ca="1">IF(ISNUMBER(B_MSK[[#This Row],[ JUMLAH ]]),SUBSTITUTE(SUBSTITUTE(SUBSTITUTE(B_MSK[[#This Row],[QTY/ CTN]]," ","_",2),"(",""),")","")&amp;"_","")</f>
        <v>4000 PCS_</v>
      </c>
      <c r="AF212" s="6">
        <f ca="1">IF(B_MSK[[#This Row],[A_B]]="","",SEARCH("_",B_MSK[[#This Row],[A_B]]))</f>
        <v>9</v>
      </c>
      <c r="AG212" s="6">
        <f ca="1">IF(B_MSK[[#This Row],[A_B]]="","",LEN(B_MSK[[#This Row],[A_B]]))</f>
        <v>9</v>
      </c>
      <c r="AH212" s="6" t="str">
        <f ca="1">IF(B_MSK[[#This Row],[A_B]]="","",LEFT(B_MSK[[#This Row],[QTY/ CTN]],B_MSK[[#This Row],[A_B_1]]))</f>
        <v>4000 PCS</v>
      </c>
      <c r="AI212" s="6" t="str">
        <f ca="1">IF(B_MSK[[#This Row],[A_B]]="","",LEFT(B_MSK[[#This Row],[A_]],SEARCH(" ",B_MSK[[#This Row],[A_]])-1))</f>
        <v>4000</v>
      </c>
      <c r="AJ212" s="6" t="str">
        <f ca="1">IF(B_MSK[[#This Row],[A_B]]="","",RIGHT(B_MSK[[#This Row],[A_]],LEN(B_MSK[[#This Row],[A_]])-SEARCH(" ",B_MSK[[#This Row],[A_]])))</f>
        <v>PCS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44907</v>
      </c>
      <c r="AO212" s="6" t="str">
        <f ca="1">IF(B_MSK[[#This Row],[DB_ROW]]="","",INDEX([3]!db[JENIS],B_MSK[[#This Row],[DB_ROW]]-1))</f>
        <v>dll</v>
      </c>
      <c r="AP212" s="6">
        <f ca="1">IF(B_MSK[[#This Row],[A_1]]="","",B_MSK[[#This Row],[A_1]])*1</f>
        <v>4000</v>
      </c>
    </row>
    <row r="213" spans="1:42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/>
      </c>
      <c r="D213" s="6" t="str">
        <f>IF(B_MSK[[#This Row],[N_ID]]="","",COUNTIF([2]!NOTA[ID_H],B_MSK[[#This Row],[ID NOTA]]))</f>
        <v/>
      </c>
      <c r="E2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/>
      </c>
      <c r="H213" s="8" t="str">
        <f ca="1">IF(B_MSK[[#This Row],[//]]="","",INDEX([2]!NOTA[SUPPLIER_H],B_MSK[[#This Row],[//]]-2))</f>
        <v/>
      </c>
      <c r="I213" s="28" t="str">
        <f ca="1">IF(B_MSK[[#This Row],[//]]="","",IF(B_MSK[[#This Row],[C]]="",B_MSK[[#This Row],[JMLH BRG]]&amp;" "&amp;B_MSK[[#This Row],[SAT]],INDEX([3]!db[QTY/ CTN],B_MSK[[#This Row],[DB_ROW]]-1)))</f>
        <v/>
      </c>
      <c r="J213" s="6" t="str">
        <f ca="1">IF(B_MSK[[#This Row],[//]]="","",IF(INDEX([2]!NOTA[C],B_MSK[[#This Row],[//]]-2)="","",INDEX([2]!NOTA[C],B_MSK[[#This Row],[//]]-2)))</f>
        <v/>
      </c>
      <c r="K213" s="6" t="str">
        <f ca="1">IF(B_MSK[[#This Row],[//]]="","",IF(INDEX([2]!NOTA[QTY],B_MSK[[#This Row],[//]]-2)=0,"",INDEX([2]!NOTA[QTY],B_MSK[[#This Row],[//]]-2)))</f>
        <v/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3" s="14" t="str">
        <f ca="1">IF(B_MSK[[#This Row],[//]]="","",INDEX([2]!NOTA[HARGA SATUAN],B_MSK[[#This Row],[//]]-2))</f>
        <v/>
      </c>
      <c r="N213" s="14" t="str">
        <f ca="1">IF(B_MSK[[#This Row],[//]]="","",IF(INDEX([2]!NOTA[HARGA/ CTN_H],B_MSK[[#This Row],[//]]-2)&lt;1,"",INDEX([2]!NOTA[HARGA/ CTN_H],B_MSK[[#This Row],[//]]-2)))</f>
        <v/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 t="str">
        <f ca="1">IF(B_MSK[[#This Row],[//]]="","",INDEX([2]!NOTA[TOTAL],B_MSK[[#This Row],[//]]-2))</f>
        <v/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/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3" s="6" t="str">
        <f ca="1">IF(B_MSK[[#This Row],[N.B.nota]]="","",IF(MATCH(B_MSK[[#This Row],[concat]],[3]!db[NB NOTA_C],0)&gt;0,"ada",0))</f>
        <v/>
      </c>
      <c r="X213" s="6" t="str">
        <f ca="1">IF(B_MSK[[#This Row],[N.B.nota]]="","",ADDRESS(ROW(B_MSK[QB]),COLUMN(B_MSK[QB]))&amp;":"&amp;ADDRESS(ROW(),COLUMN(B_MSK[QB])))</f>
        <v/>
      </c>
      <c r="Y213" s="6" t="str">
        <f ca="1">IF(B_MSK[[#This Row],[concat]]="","",MATCH(B_MSK[[#This Row],[concat]],[3]!db[NB NOTA_C],0)+1)</f>
        <v/>
      </c>
      <c r="Z213" s="6" t="str">
        <f ca="1">IF(B_MSK[[#This Row],[//]]="","",HYPERLINK("[..\\DB.xlsx]DB!e"&amp;B_MSK[[#This Row],[DB_ROW]],"&gt;"))</f>
        <v/>
      </c>
      <c r="AA213" s="12" t="str">
        <f ca="1">IF(ISNUMBER(B_MSK[[#This Row],[HARGA CTN]]),IF(B_MSK[[#This Row],[A_2]]=B_MSK[[#This Row],[SAT]],B_MSK[[#This Row],[ HARGA SATUAN ]],B_MSK[[#This Row],[HARGA CTN]]/B_MSK[[#This Row],[A_1]]),"")</f>
        <v/>
      </c>
      <c r="AB213" s="8" t="str">
        <f ca="1">IF(OR(B_MSK[[#This Row],[HARGA_1]]=0,B_MSK[[#This Row],[HARGA_1]]=""),"","/ "&amp;B_MSK[[#This Row],[A_2]])</f>
        <v/>
      </c>
      <c r="AC2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3" s="6" t="str">
        <f ca="1">IF(ISNUMBER(B_MSK[[#This Row],[ JUMLAH ]]),SUBSTITUTE(SUBSTITUTE(SUBSTITUTE(B_MSK[[#This Row],[QTY/ CTN]]," ","_",2),"(",""),")","")&amp;"_","")</f>
        <v/>
      </c>
      <c r="AF213" s="6" t="str">
        <f ca="1">IF(B_MSK[[#This Row],[A_B]]="","",SEARCH("_",B_MSK[[#This Row],[A_B]]))</f>
        <v/>
      </c>
      <c r="AG213" s="6" t="str">
        <f ca="1">IF(B_MSK[[#This Row],[A_B]]="","",LEN(B_MSK[[#This Row],[A_B]]))</f>
        <v/>
      </c>
      <c r="AH213" s="6" t="str">
        <f ca="1">IF(B_MSK[[#This Row],[A_B]]="","",LEFT(B_MSK[[#This Row],[QTY/ CTN]],B_MSK[[#This Row],[A_B_1]]))</f>
        <v/>
      </c>
      <c r="AI213" s="6" t="str">
        <f ca="1">IF(B_MSK[[#This Row],[A_B]]="","",LEFT(B_MSK[[#This Row],[A_]],SEARCH(" ",B_MSK[[#This Row],[A_]])-1))</f>
        <v/>
      </c>
      <c r="AJ213" s="6" t="str">
        <f ca="1">IF(B_MSK[[#This Row],[A_B]]="","",RIGHT(B_MSK[[#This Row],[A_]],LEN(B_MSK[[#This Row],[A_]])-SEARCH(" ",B_MSK[[#This Row],[A_]])))</f>
        <v/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44907</v>
      </c>
      <c r="AO213" s="6" t="str">
        <f ca="1">IF(B_MSK[[#This Row],[DB_ROW]]="","",INDEX([3]!db[JENIS],B_MSK[[#This Row],[DB_ROW]]-1))</f>
        <v/>
      </c>
      <c r="AP213" s="6" t="e">
        <f ca="1">IF(B_MSK[[#This Row],[A_1]]="","",B_MSK[[#This Row],[A_1]])*1</f>
        <v>#VALUE!</v>
      </c>
    </row>
    <row r="214" spans="1:42" x14ac:dyDescent="0.25">
      <c r="A214" s="7" t="s">
        <v>166</v>
      </c>
      <c r="B214" s="6">
        <f ca="1">IF(B_MSK[[#This Row],[N_ID]]="","",INDEX([2]!NOTA[ID],MATCH(B_MSK[[#This Row],[N_ID]],[2]!NOTA[ID_P],0)))</f>
        <v>43</v>
      </c>
      <c r="C214" s="6" t="str">
        <f ca="1">IF(B_MSK[[#This Row],[//]]="","",HYPERLINK("[NOTA_.xlsx]NOTA!C"&amp;B_MSK[[#This Row],[//]],"&gt;"))</f>
        <v>&gt;</v>
      </c>
      <c r="D214" s="6">
        <f ca="1">IF(B_MSK[[#This Row],[N_ID]]="","",COUNTIF([2]!NOTA[ID_H],B_MSK[[#This Row],[ID NOTA]]))</f>
        <v>3</v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 ca="1"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>PW JK 12W CP-12 PB panjang</v>
      </c>
      <c r="H214" s="8" t="str">
        <f ca="1">IF(B_MSK[[#This Row],[//]]="","",INDEX([2]!NOTA[SUPPLIER_H],B_MSK[[#This Row],[//]]-2))</f>
        <v>ATALI MAKMUR</v>
      </c>
      <c r="I214" s="28" t="str">
        <f ca="1">IF(B_MSK[[#This Row],[//]]="","",IF(B_MSK[[#This Row],[C]]="",B_MSK[[#This Row],[JMLH BRG]]&amp;" "&amp;B_MSK[[#This Row],[SAT]],INDEX([3]!db[QTY/ CTN],B_MSK[[#This Row],[DB_ROW]]-1)))</f>
        <v>12 LSN</v>
      </c>
      <c r="J214" s="6">
        <f ca="1">IF(B_MSK[[#This Row],[//]]="","",IF(INDEX([2]!NOTA[C],B_MSK[[#This Row],[//]]-2)="","",INDEX([2]!NOTA[C],B_MSK[[#This Row],[//]]-2)))</f>
        <v>2</v>
      </c>
      <c r="K214" s="6">
        <f ca="1">IF(B_MSK[[#This Row],[//]]="","",IF(INDEX([2]!NOTA[QTY],B_MSK[[#This Row],[//]]-2)=0,"",INDEX([2]!NOTA[QTY],B_MSK[[#This Row],[//]]-2)))</f>
        <v>288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4" s="14">
        <f ca="1">IF(B_MSK[[#This Row],[//]]="","",INDEX([2]!NOTA[HARGA SATUAN],B_MSK[[#This Row],[//]]-2))</f>
        <v>10600</v>
      </c>
      <c r="N214" s="14">
        <f ca="1">IF(B_MSK[[#This Row],[//]]="","",IF(INDEX([2]!NOTA[HARGA/ CTN_H],B_MSK[[#This Row],[//]]-2)&lt;1,"",INDEX([2]!NOTA[HARGA/ CTN_H],B_MSK[[#This Row],[//]]-2)))</f>
        <v>1526400</v>
      </c>
      <c r="O214" s="3">
        <f ca="1">IF(B_MSK[[#This Row],[//]]="","",IF(INDEX([2]!NOTA[DISC 1],B_MSK[[#This Row],[//]]-2)=0,"",INDEX([2]!NOTA[DISC 1],B_MSK[[#This Row],[//]]-2)))</f>
        <v>0.125</v>
      </c>
      <c r="P214" s="3">
        <f ca="1">IF(B_MSK[[#This Row],[//]]="","",IF(INDEX([2]!NOTA[DISC 2],B_MSK[[#This Row],[//]]-2)=0,"",INDEX([2]!NOTA[DISC 2],B_MSK[[#This Row],[//]]-2)))</f>
        <v>0.1</v>
      </c>
      <c r="Q214" s="13">
        <f ca="1">IF(B_MSK[[#This Row],[//]]="","",INDEX([2]!NOTA[TOTAL],B_MSK[[#This Row],[//]]-2))</f>
        <v>2404080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COLOR PENCIL CP-12PB JK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480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127200</v>
      </c>
      <c r="AB214" s="8" t="str">
        <f ca="1">IF(OR(B_MSK[[#This Row],[HARGA_1]]=0,B_MSK[[#This Row],[HARGA_1]]=""),"","/ "&amp;B_MSK[[#This Row],[A_2]])</f>
        <v>/ LSN</v>
      </c>
      <c r="AC2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2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4" s="6" t="str">
        <f ca="1">IF(ISNUMBER(B_MSK[[#This Row],[ JUMLAH ]]),SUBSTITUTE(SUBSTITUTE(SUBSTITUTE(B_MSK[[#This Row],[QTY/ CTN]]," ","_",2),"(",""),")","")&amp;"_","")</f>
        <v>12 LSN_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7</v>
      </c>
      <c r="AH214" s="6" t="str">
        <f ca="1">IF(B_MSK[[#This Row],[A_B]]="","",LEFT(B_MSK[[#This Row],[QTY/ CTN]],B_MSK[[#This Row],[A_B_1]]))</f>
        <v>12 LSN</v>
      </c>
      <c r="AI214" s="6" t="str">
        <f ca="1">IF(B_MSK[[#This Row],[A_B]]="","",LEFT(B_MSK[[#This Row],[A_]],SEARCH(" ",B_MSK[[#This Row],[A_]])-1))</f>
        <v>12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44907</v>
      </c>
      <c r="AO214" s="6" t="str">
        <f ca="1">IF(B_MSK[[#This Row],[DB_ROW]]="","",INDEX([3]!db[JENIS],B_MSK[[#This Row],[DB_ROW]]-1))</f>
        <v>pw</v>
      </c>
      <c r="AP214" s="6">
        <f ca="1">IF(B_MSK[[#This Row],[A_1]]="","",B_MSK[[#This Row],[A_1]])*1</f>
        <v>12</v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Row],[stt]]="ada",INDEX([3]!db[NB BM],B_MSK[DB_ROW]-1),"")</f>
        <v>PW JK 24W CP-24 PB panjang</v>
      </c>
      <c r="H215" s="8" t="str">
        <f ca="1">IF(B_MSK[[#This Row],[//]]="","",INDEX([2]!NOTA[SUPPLIER_H],B_MSK[[#This Row],[//]]-2))</f>
        <v>ATALI MAKMUR</v>
      </c>
      <c r="I215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15" s="6">
        <f ca="1">IF(B_MSK[[#This Row],[//]]="","",IF(INDEX([2]!NOTA[C],B_MSK[[#This Row],[//]]-2)="","",INDEX([2]!NOTA[C],B_MSK[[#This Row],[//]]-2)))</f>
        <v>2</v>
      </c>
      <c r="K215" s="6">
        <f ca="1">IF(B_MSK[[#This Row],[//]]="","",IF(INDEX([2]!NOTA[QTY],B_MSK[[#This Row],[//]]-2)=0,"",INDEX([2]!NOTA[QTY],B_MSK[[#This Row],[//]]-2)))</f>
        <v>144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5" s="14">
        <f ca="1">IF(B_MSK[[#This Row],[//]]="","",INDEX([2]!NOTA[HARGA SATUAN],B_MSK[[#This Row],[//]]-2))</f>
        <v>21200</v>
      </c>
      <c r="N215" s="14">
        <f ca="1">IF(B_MSK[[#This Row],[//]]="","",IF(INDEX([2]!NOTA[HARGA/ CTN_H],B_MSK[[#This Row],[//]]-2)&lt;1,"",INDEX([2]!NOTA[HARGA/ CTN_H],B_MSK[[#This Row],[//]]-2)))</f>
        <v>1526400</v>
      </c>
      <c r="O215" s="3">
        <f ca="1">IF(B_MSK[[#This Row],[//]]="","",IF(INDEX([2]!NOTA[DISC 1],B_MSK[[#This Row],[//]]-2)=0,"",INDEX([2]!NOTA[DISC 1],B_MSK[[#This Row],[//]]-2)))</f>
        <v>0.125</v>
      </c>
      <c r="P215" s="3">
        <f ca="1">IF(B_MSK[[#This Row],[//]]="","",IF(INDEX([2]!NOTA[DISC 2],B_MSK[[#This Row],[//]]-2)=0,"",INDEX([2]!NOTA[DISC 2],B_MSK[[#This Row],[//]]-2)))</f>
        <v>0.1</v>
      </c>
      <c r="Q215" s="13">
        <f ca="1">IF(B_MSK[[#This Row],[//]]="","",INDEX([2]!NOTA[TOTAL],B_MSK[[#This Row],[//]]-2))</f>
        <v>2404080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COLOR PENCIL CP-24 PB JK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482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127200</v>
      </c>
      <c r="AB215" s="8" t="str">
        <f ca="1">IF(OR(B_MSK[[#This Row],[HARGA_1]]=0,B_MSK[[#This Row],[HARGA_1]]=""),"","/ "&amp;B_MSK[[#This Row],[A_2]])</f>
        <v xml:space="preserve">/ BOX </v>
      </c>
      <c r="AC2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21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15" s="6" t="str">
        <f ca="1">IF(ISNUMBER(B_MSK[[#This Row],[ JUMLAH ]]),SUBSTITUTE(SUBSTITUTE(SUBSTITUTE(B_MSK[[#This Row],[QTY/ CTN]]," ","_",2),"(",""),")","")&amp;"_","")</f>
        <v>12 BOX_6 SET_</v>
      </c>
      <c r="AF215" s="6">
        <f ca="1">IF(B_MSK[[#This Row],[A_B]]="","",SEARCH("_",B_MSK[[#This Row],[A_B]]))</f>
        <v>7</v>
      </c>
      <c r="AG215" s="6">
        <f ca="1">IF(B_MSK[[#This Row],[A_B]]="","",LEN(B_MSK[[#This Row],[A_B]]))</f>
        <v>13</v>
      </c>
      <c r="AH215" s="6" t="str">
        <f ca="1">IF(B_MSK[[#This Row],[A_B]]="","",LEFT(B_MSK[[#This Row],[QTY/ CTN]],B_MSK[[#This Row],[A_B_1]]))</f>
        <v xml:space="preserve">12 BOX </v>
      </c>
      <c r="AI215" s="6" t="str">
        <f ca="1">IF(B_MSK[[#This Row],[A_B]]="","",LEFT(B_MSK[[#This Row],[A_]],SEARCH(" ",B_MSK[[#This Row],[A_]])-1))</f>
        <v>12</v>
      </c>
      <c r="AJ215" s="6" t="str">
        <f ca="1">IF(B_MSK[[#This Row],[A_B]]="","",RIGHT(B_MSK[[#This Row],[A_]],LEN(B_MSK[[#This Row],[A_]])-SEARCH(" ",B_MSK[[#This Row],[A_]])))</f>
        <v xml:space="preserve">BOX 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15" s="6" t="str">
        <f ca="1">IF(B_MSK[[#This Row],[B_]]="","",LEFT(B_MSK[[#This Row],[B_]],SEARCH(" ",B_MSK[[#This Row],[B_]])))</f>
        <v xml:space="preserve">6 </v>
      </c>
      <c r="AM215" s="6" t="str">
        <f ca="1">IF(B_MSK[[#This Row],[B_]]="","",RIGHT(B_MSK[[#This Row],[B_]],LEN(B_MSK[[#This Row],[B_]])-SEARCH(" ",B_MSK[[#This Row],[B_]])))</f>
        <v>SET</v>
      </c>
      <c r="AN215" s="2">
        <f ca="1">IF(ISNUMBER(B_MSK[[#This Row],[TANGGAL DATANG]]),B_MSK[[#This Row],[TANGGAL DATANG]],AN214)</f>
        <v>44907</v>
      </c>
      <c r="AO215" s="6" t="str">
        <f ca="1">IF(B_MSK[[#This Row],[DB_ROW]]="","",INDEX([3]!db[JENIS],B_MSK[[#This Row],[DB_ROW]]-1))</f>
        <v>pw</v>
      </c>
      <c r="AP215" s="6">
        <f ca="1">IF(B_MSK[[#This Row],[A_1]]="","",B_MSK[[#This Row],[A_1]])*1</f>
        <v>12</v>
      </c>
    </row>
    <row r="216" spans="1:42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Isi cutter JK L-150</v>
      </c>
      <c r="H216" s="8" t="str">
        <f ca="1">IF(B_MSK[[#This Row],[//]]="","",INDEX([2]!NOTA[SUPPLIER_H],B_MSK[[#This Row],[//]]-2))</f>
        <v>ATALI MAKMUR</v>
      </c>
      <c r="I216" s="28" t="str">
        <f ca="1">IF(B_MSK[[#This Row],[//]]="","",IF(B_MSK[[#This Row],[C]]="",B_MSK[[#This Row],[JMLH BRG]]&amp;" "&amp;B_MSK[[#This Row],[SAT]],INDEX([3]!db[QTY/ CTN],B_MSK[[#This Row],[DB_ROW]]-1)))</f>
        <v>40 LSN</v>
      </c>
      <c r="J216" s="6">
        <f ca="1">IF(B_MSK[[#This Row],[//]]="","",IF(INDEX([2]!NOTA[C],B_MSK[[#This Row],[//]]-2)="","",INDEX([2]!NOTA[C],B_MSK[[#This Row],[//]]-2)))</f>
        <v>1</v>
      </c>
      <c r="K216" s="6">
        <f ca="1">IF(B_MSK[[#This Row],[//]]="","",IF(INDEX([2]!NOTA[QTY],B_MSK[[#This Row],[//]]-2)=0,"",INDEX([2]!NOTA[QTY],B_MSK[[#This Row],[//]]-2)))</f>
        <v>40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49200</v>
      </c>
      <c r="N216" s="14">
        <f ca="1">IF(B_MSK[[#This Row],[//]]="","",IF(INDEX([2]!NOTA[HARGA/ CTN_H],B_MSK[[#This Row],[//]]-2)&lt;1,"",INDEX([2]!NOTA[HARGA/ CTN_H],B_MSK[[#This Row],[//]]-2)))</f>
        <v>1968000</v>
      </c>
      <c r="O216" s="3">
        <f ca="1">IF(B_MSK[[#This Row],[//]]="","",IF(INDEX([2]!NOTA[DISC 1],B_MSK[[#This Row],[//]]-2)=0,"",INDEX([2]!NOTA[DISC 1],B_MSK[[#This Row],[//]]-2)))</f>
        <v>0.125</v>
      </c>
      <c r="P216" s="3">
        <f ca="1">IF(B_MSK[[#This Row],[//]]="","",IF(INDEX([2]!NOTA[DISC 2],B_MSK[[#This Row],[//]]-2)=0,"",INDEX([2]!NOTA[DISC 2],B_MSK[[#This Row],[//]]-2)))</f>
        <v>0.1</v>
      </c>
      <c r="Q216" s="13">
        <f ca="1">IF(B_MSK[[#This Row],[//]]="","",INDEX([2]!NOTA[TOTAL],B_MSK[[#This Row],[//]]-2))</f>
        <v>1549800</v>
      </c>
      <c r="R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1715640</v>
      </c>
      <c r="S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4642320</v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CUTTER BLADE L-150 AM L) JK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552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49200</v>
      </c>
      <c r="AB216" s="8" t="str">
        <f ca="1">IF(OR(B_MSK[[#This Row],[HARGA_1]]=0,B_MSK[[#This Row],[HARGA_1]]=""),"","/ "&amp;B_MSK[[#This Row],[A_2]])</f>
        <v>/ LSN</v>
      </c>
      <c r="AC2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2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6" s="6" t="str">
        <f ca="1">IF(ISNUMBER(B_MSK[[#This Row],[ JUMLAH ]]),SUBSTITUTE(SUBSTITUTE(SUBSTITUTE(B_MSK[[#This Row],[QTY/ CTN]]," ","_",2),"(",""),")","")&amp;"_","")</f>
        <v>40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40 LSN</v>
      </c>
      <c r="AI216" s="6" t="str">
        <f ca="1">IF(B_MSK[[#This Row],[A_B]]="","",LEFT(B_MSK[[#This Row],[A_]],SEARCH(" ",B_MSK[[#This Row],[A_]])-1))</f>
        <v>40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44907</v>
      </c>
      <c r="AO216" s="6" t="str">
        <f ca="1">IF(B_MSK[[#This Row],[DB_ROW]]="","",INDEX([3]!db[JENIS],B_MSK[[#This Row],[DB_ROW]]-1))</f>
        <v>isi</v>
      </c>
      <c r="AP216" s="6">
        <f ca="1">IF(B_MSK[[#This Row],[A_1]]="","",B_MSK[[#This Row],[A_1]])*1</f>
        <v>40</v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/>
      </c>
      <c r="D217" s="6" t="str">
        <f>IF(B_MSK[[#This Row],[N_ID]]="","",COUNTIF([2]!NOTA[ID_H],B_MSK[[#This Row],[ID NOTA]]))</f>
        <v/>
      </c>
      <c r="E2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/>
      </c>
      <c r="H217" s="8" t="str">
        <f ca="1">IF(B_MSK[[#This Row],[//]]="","",INDEX([2]!NOTA[SUPPLIER_H],B_MSK[[#This Row],[//]]-2))</f>
        <v/>
      </c>
      <c r="I217" s="28" t="str">
        <f ca="1">IF(B_MSK[[#This Row],[//]]="","",IF(B_MSK[[#This Row],[C]]="",B_MSK[[#This Row],[JMLH BRG]]&amp;" "&amp;B_MSK[[#This Row],[SAT]],INDEX([3]!db[QTY/ CTN],B_MSK[[#This Row],[DB_ROW]]-1)))</f>
        <v/>
      </c>
      <c r="J217" s="6" t="str">
        <f ca="1">IF(B_MSK[[#This Row],[//]]="","",IF(INDEX([2]!NOTA[C],B_MSK[[#This Row],[//]]-2)="","",INDEX([2]!NOTA[C],B_MSK[[#This Row],[//]]-2)))</f>
        <v/>
      </c>
      <c r="K217" s="6" t="str">
        <f ca="1">IF(B_MSK[[#This Row],[//]]="","",IF(INDEX([2]!NOTA[QTY],B_MSK[[#This Row],[//]]-2)=0,"",INDEX([2]!NOTA[QTY],B_MSK[[#This Row],[//]]-2)))</f>
        <v/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7" s="14" t="str">
        <f ca="1">IF(B_MSK[[#This Row],[//]]="","",INDEX([2]!NOTA[HARGA SATUAN],B_MSK[[#This Row],[//]]-2))</f>
        <v/>
      </c>
      <c r="N217" s="14" t="str">
        <f ca="1">IF(B_MSK[[#This Row],[//]]="","",IF(INDEX([2]!NOTA[HARGA/ CTN_H],B_MSK[[#This Row],[//]]-2)&lt;1,"",INDEX([2]!NOTA[HARGA/ CTN_H],B_MSK[[#This Row],[//]]-2)))</f>
        <v/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 t="str">
        <f ca="1">IF(B_MSK[[#This Row],[//]]="","",INDEX([2]!NOTA[TOTAL],B_MSK[[#This Row],[//]]-2))</f>
        <v/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/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7" s="6" t="str">
        <f ca="1">IF(B_MSK[[#This Row],[N.B.nota]]="","",IF(MATCH(B_MSK[[#This Row],[concat]],[3]!db[NB NOTA_C],0)&gt;0,"ada",0))</f>
        <v/>
      </c>
      <c r="X217" s="6" t="str">
        <f ca="1">IF(B_MSK[[#This Row],[N.B.nota]]="","",ADDRESS(ROW(B_MSK[QB]),COLUMN(B_MSK[QB]))&amp;":"&amp;ADDRESS(ROW(),COLUMN(B_MSK[QB])))</f>
        <v/>
      </c>
      <c r="Y217" s="6" t="str">
        <f ca="1">IF(B_MSK[[#This Row],[concat]]="","",MATCH(B_MSK[[#This Row],[concat]],[3]!db[NB NOTA_C],0)+1)</f>
        <v/>
      </c>
      <c r="Z217" s="6" t="str">
        <f ca="1">IF(B_MSK[[#This Row],[//]]="","",HYPERLINK("[..\\DB.xlsx]DB!e"&amp;B_MSK[[#This Row],[DB_ROW]],"&gt;"))</f>
        <v/>
      </c>
      <c r="AA217" s="12" t="str">
        <f ca="1">IF(ISNUMBER(B_MSK[[#This Row],[HARGA CTN]]),IF(B_MSK[[#This Row],[A_2]]=B_MSK[[#This Row],[SAT]],B_MSK[[#This Row],[ HARGA SATUAN ]],B_MSK[[#This Row],[HARGA CTN]]/B_MSK[[#This Row],[A_1]]),"")</f>
        <v/>
      </c>
      <c r="AB217" s="8" t="str">
        <f ca="1">IF(OR(B_MSK[[#This Row],[HARGA_1]]=0,B_MSK[[#This Row],[HARGA_1]]=""),"","/ "&amp;B_MSK[[#This Row],[A_2]])</f>
        <v/>
      </c>
      <c r="AC2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7" s="6" t="str">
        <f ca="1">IF(ISNUMBER(B_MSK[[#This Row],[ JUMLAH ]]),SUBSTITUTE(SUBSTITUTE(SUBSTITUTE(B_MSK[[#This Row],[QTY/ CTN]]," ","_",2),"(",""),")","")&amp;"_","")</f>
        <v/>
      </c>
      <c r="AF217" s="6" t="str">
        <f ca="1">IF(B_MSK[[#This Row],[A_B]]="","",SEARCH("_",B_MSK[[#This Row],[A_B]]))</f>
        <v/>
      </c>
      <c r="AG217" s="6" t="str">
        <f ca="1">IF(B_MSK[[#This Row],[A_B]]="","",LEN(B_MSK[[#This Row],[A_B]]))</f>
        <v/>
      </c>
      <c r="AH217" s="6" t="str">
        <f ca="1">IF(B_MSK[[#This Row],[A_B]]="","",LEFT(B_MSK[[#This Row],[QTY/ CTN]],B_MSK[[#This Row],[A_B_1]]))</f>
        <v/>
      </c>
      <c r="AI217" s="6" t="str">
        <f ca="1">IF(B_MSK[[#This Row],[A_B]]="","",LEFT(B_MSK[[#This Row],[A_]],SEARCH(" ",B_MSK[[#This Row],[A_]])-1))</f>
        <v/>
      </c>
      <c r="AJ217" s="6" t="str">
        <f ca="1">IF(B_MSK[[#This Row],[A_B]]="","",RIGHT(B_MSK[[#This Row],[A_]],LEN(B_MSK[[#This Row],[A_]])-SEARCH(" ",B_MSK[[#This Row],[A_]])))</f>
        <v/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44907</v>
      </c>
      <c r="AO217" s="6" t="str">
        <f ca="1">IF(B_MSK[[#This Row],[DB_ROW]]="","",INDEX([3]!db[JENIS],B_MSK[[#This Row],[DB_ROW]]-1))</f>
        <v/>
      </c>
      <c r="AP217" s="6" t="e">
        <f ca="1">IF(B_MSK[[#This Row],[A_1]]="","",B_MSK[[#This Row],[A_1]])*1</f>
        <v>#VALUE!</v>
      </c>
    </row>
    <row r="218" spans="1:42" x14ac:dyDescent="0.25">
      <c r="A218" s="7" t="s">
        <v>167</v>
      </c>
      <c r="B218" s="6">
        <f ca="1">IF(B_MSK[[#This Row],[N_ID]]="","",INDEX([2]!NOTA[ID],MATCH(B_MSK[[#This Row],[N_ID]],[2]!NOTA[ID_P],0)))</f>
        <v>44</v>
      </c>
      <c r="C218" s="6" t="str">
        <f ca="1">IF(B_MSK[[#This Row],[//]]="","",HYPERLINK("[NOTA_.xlsx]NOTA!C"&amp;B_MSK[[#This Row],[//]],"&gt;"))</f>
        <v>&gt;</v>
      </c>
      <c r="D218" s="6">
        <f ca="1">IF(B_MSK[[#This Row],[N_ID]]="","",COUNTIF([2]!NOTA[ID_H],B_MSK[[#This Row],[ID NOTA]]))</f>
        <v>11</v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 ca="1"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Kuas set JK BR-6 No.0</v>
      </c>
      <c r="H218" s="8" t="str">
        <f ca="1">IF(B_MSK[[#This Row],[//]]="","",INDEX([2]!NOTA[SUPPLIER_H],B_MSK[[#This Row],[//]]-2))</f>
        <v>ATALI MAKMUR</v>
      </c>
      <c r="I218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18" s="6">
        <f ca="1">IF(B_MSK[[#This Row],[//]]="","",IF(INDEX([2]!NOTA[C],B_MSK[[#This Row],[//]]-2)="","",INDEX([2]!NOTA[C],B_MSK[[#This Row],[//]]-2)))</f>
        <v>1</v>
      </c>
      <c r="K218" s="6">
        <f ca="1">IF(B_MSK[[#This Row],[//]]="","",IF(INDEX([2]!NOTA[QTY],B_MSK[[#This Row],[//]]-2)=0,"",INDEX([2]!NOTA[QTY],B_MSK[[#This Row],[//]]-2)))</f>
        <v>240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8" s="14">
        <f ca="1">IF(B_MSK[[#This Row],[//]]="","",INDEX([2]!NOTA[HARGA SATUAN],B_MSK[[#This Row],[//]]-2))</f>
        <v>26400</v>
      </c>
      <c r="N218" s="14">
        <f ca="1">IF(B_MSK[[#This Row],[//]]="","",IF(INDEX([2]!NOTA[HARGA/ CTN_H],B_MSK[[#This Row],[//]]-2)&lt;1,"",INDEX([2]!NOTA[HARGA/ CTN_H],B_MSK[[#This Row],[//]]-2)))</f>
        <v>6336000</v>
      </c>
      <c r="O218" s="3">
        <f ca="1">IF(B_MSK[[#This Row],[//]]="","",IF(INDEX([2]!NOTA[DISC 1],B_MSK[[#This Row],[//]]-2)=0,"",INDEX([2]!NOTA[DISC 1],B_MSK[[#This Row],[//]]-2)))</f>
        <v>0.125</v>
      </c>
      <c r="P218" s="3">
        <f ca="1">IF(B_MSK[[#This Row],[//]]="","",IF(INDEX([2]!NOTA[DISC 2],B_MSK[[#This Row],[//]]-2)=0,"",INDEX([2]!NOTA[DISC 2],B_MSK[[#This Row],[//]]-2)))</f>
        <v>0.05</v>
      </c>
      <c r="Q218" s="13">
        <f ca="1">IF(B_MSK[[#This Row],[//]]="","",INDEX([2]!NOTA[TOTAL],B_MSK[[#This Row],[//]]-2))</f>
        <v>5266800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BRUSH BR-6 NO.0 JK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brushbr6no0jk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311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316800</v>
      </c>
      <c r="AB218" s="8" t="str">
        <f ca="1">IF(OR(B_MSK[[#This Row],[HARGA_1]]=0,B_MSK[[#This Row],[HARGA_1]]=""),"","/ "&amp;B_MSK[[#This Row],[A_2]])</f>
        <v xml:space="preserve">/ BOX </v>
      </c>
      <c r="AC2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8" s="6" t="str">
        <f ca="1">IF(ISNUMBER(B_MSK[[#This Row],[ JUMLAH ]]),SUBSTITUTE(SUBSTITUTE(SUBSTITUTE(B_MSK[[#This Row],[QTY/ CTN]]," ","_",2),"(",""),")","")&amp;"_","")</f>
        <v>20 BOX_12 LSN_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14</v>
      </c>
      <c r="AH218" s="6" t="str">
        <f ca="1">IF(B_MSK[[#This Row],[A_B]]="","",LEFT(B_MSK[[#This Row],[QTY/ CTN]],B_MSK[[#This Row],[A_B_1]]))</f>
        <v xml:space="preserve">20 BOX </v>
      </c>
      <c r="AI218" s="6" t="str">
        <f ca="1">IF(B_MSK[[#This Row],[A_B]]="","",LEFT(B_MSK[[#This Row],[A_]],SEARCH(" ",B_MSK[[#This Row],[A_]])-1))</f>
        <v>20</v>
      </c>
      <c r="AJ218" s="6" t="str">
        <f ca="1">IF(B_MSK[[#This Row],[A_B]]="","",RIGHT(B_MSK[[#This Row],[A_]],LEN(B_MSK[[#This Row],[A_]])-SEARCH(" ",B_MSK[[#This Row],[A_]])))</f>
        <v xml:space="preserve">BOX 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8" s="6" t="str">
        <f ca="1">IF(B_MSK[[#This Row],[B_]]="","",LEFT(B_MSK[[#This Row],[B_]],SEARCH(" ",B_MSK[[#This Row],[B_]])))</f>
        <v xml:space="preserve">12 </v>
      </c>
      <c r="AM218" s="6" t="str">
        <f ca="1">IF(B_MSK[[#This Row],[B_]]="","",RIGHT(B_MSK[[#This Row],[B_]],LEN(B_MSK[[#This Row],[B_]])-SEARCH(" ",B_MSK[[#This Row],[B_]])))</f>
        <v>LSN</v>
      </c>
      <c r="AN218" s="2">
        <f ca="1">IF(ISNUMBER(B_MSK[[#This Row],[TANGGAL DATANG]]),B_MSK[[#This Row],[TANGGAL DATANG]],AN217)</f>
        <v>44907</v>
      </c>
      <c r="AO218" s="6" t="str">
        <f ca="1">IF(B_MSK[[#This Row],[DB_ROW]]="","",INDEX([3]!db[JENIS],B_MSK[[#This Row],[DB_ROW]]-1))</f>
        <v>kuas</v>
      </c>
      <c r="AP218" s="6">
        <f ca="1">IF(B_MSK[[#This Row],[A_1]]="","",B_MSK[[#This Row],[A_1]])*1</f>
        <v>20</v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>Kuas set JK BR-6 No.1</v>
      </c>
      <c r="H219" s="8" t="str">
        <f ca="1">IF(B_MSK[[#This Row],[//]]="","",INDEX([2]!NOTA[SUPPLIER_H],B_MSK[[#This Row],[//]]-2))</f>
        <v>ATALI MAKMUR</v>
      </c>
      <c r="I219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19" s="6">
        <f ca="1">IF(B_MSK[[#This Row],[//]]="","",IF(INDEX([2]!NOTA[C],B_MSK[[#This Row],[//]]-2)="","",INDEX([2]!NOTA[C],B_MSK[[#This Row],[//]]-2)))</f>
        <v>1</v>
      </c>
      <c r="K219" s="6">
        <f ca="1">IF(B_MSK[[#This Row],[//]]="","",IF(INDEX([2]!NOTA[QTY],B_MSK[[#This Row],[//]]-2)=0,"",INDEX([2]!NOTA[QTY],B_MSK[[#This Row],[//]]-2)))</f>
        <v>240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9" s="14">
        <f ca="1">IF(B_MSK[[#This Row],[//]]="","",INDEX([2]!NOTA[HARGA SATUAN],B_MSK[[#This Row],[//]]-2))</f>
        <v>26400</v>
      </c>
      <c r="N219" s="14">
        <f ca="1">IF(B_MSK[[#This Row],[//]]="","",IF(INDEX([2]!NOTA[HARGA/ CTN_H],B_MSK[[#This Row],[//]]-2)&lt;1,"",INDEX([2]!NOTA[HARGA/ CTN_H],B_MSK[[#This Row],[//]]-2)))</f>
        <v>6336000</v>
      </c>
      <c r="O219" s="3">
        <f ca="1">IF(B_MSK[[#This Row],[//]]="","",IF(INDEX([2]!NOTA[DISC 1],B_MSK[[#This Row],[//]]-2)=0,"",INDEX([2]!NOTA[DISC 1],B_MSK[[#This Row],[//]]-2)))</f>
        <v>0.125</v>
      </c>
      <c r="P219" s="3">
        <f ca="1">IF(B_MSK[[#This Row],[//]]="","",IF(INDEX([2]!NOTA[DISC 2],B_MSK[[#This Row],[//]]-2)=0,"",INDEX([2]!NOTA[DISC 2],B_MSK[[#This Row],[//]]-2)))</f>
        <v>0.05</v>
      </c>
      <c r="Q219" s="13">
        <f ca="1">IF(B_MSK[[#This Row],[//]]="","",INDEX([2]!NOTA[TOTAL],B_MSK[[#This Row],[//]]-2))</f>
        <v>5266800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BRUSH BR-6 NO.1 JK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brushbr6no1jk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312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316800</v>
      </c>
      <c r="AB219" s="8" t="str">
        <f ca="1">IF(OR(B_MSK[[#This Row],[HARGA_1]]=0,B_MSK[[#This Row],[HARGA_1]]=""),"","/ "&amp;B_MSK[[#This Row],[A_2]])</f>
        <v xml:space="preserve">/ BOX </v>
      </c>
      <c r="AC2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9" s="6" t="str">
        <f ca="1">IF(ISNUMBER(B_MSK[[#This Row],[ JUMLAH ]]),SUBSTITUTE(SUBSTITUTE(SUBSTITUTE(B_MSK[[#This Row],[QTY/ CTN]]," ","_",2),"(",""),")","")&amp;"_","")</f>
        <v>20 BOX_12 LSN_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14</v>
      </c>
      <c r="AH219" s="6" t="str">
        <f ca="1">IF(B_MSK[[#This Row],[A_B]]="","",LEFT(B_MSK[[#This Row],[QTY/ CTN]],B_MSK[[#This Row],[A_B_1]]))</f>
        <v xml:space="preserve">20 BOX </v>
      </c>
      <c r="AI219" s="6" t="str">
        <f ca="1">IF(B_MSK[[#This Row],[A_B]]="","",LEFT(B_MSK[[#This Row],[A_]],SEARCH(" ",B_MSK[[#This Row],[A_]])-1))</f>
        <v>20</v>
      </c>
      <c r="AJ219" s="6" t="str">
        <f ca="1">IF(B_MSK[[#This Row],[A_B]]="","",RIGHT(B_MSK[[#This Row],[A_]],LEN(B_MSK[[#This Row],[A_]])-SEARCH(" ",B_MSK[[#This Row],[A_]])))</f>
        <v xml:space="preserve">BOX 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9" s="6" t="str">
        <f ca="1">IF(B_MSK[[#This Row],[B_]]="","",LEFT(B_MSK[[#This Row],[B_]],SEARCH(" ",B_MSK[[#This Row],[B_]])))</f>
        <v xml:space="preserve">12 </v>
      </c>
      <c r="AM219" s="6" t="str">
        <f ca="1">IF(B_MSK[[#This Row],[B_]]="","",RIGHT(B_MSK[[#This Row],[B_]],LEN(B_MSK[[#This Row],[B_]])-SEARCH(" ",B_MSK[[#This Row],[B_]])))</f>
        <v>LSN</v>
      </c>
      <c r="AN219" s="2">
        <f ca="1">IF(ISNUMBER(B_MSK[[#This Row],[TANGGAL DATANG]]),B_MSK[[#This Row],[TANGGAL DATANG]],AN218)</f>
        <v>44907</v>
      </c>
      <c r="AO219" s="6" t="str">
        <f ca="1">IF(B_MSK[[#This Row],[DB_ROW]]="","",INDEX([3]!db[JENIS],B_MSK[[#This Row],[DB_ROW]]-1))</f>
        <v>kuas</v>
      </c>
      <c r="AP219" s="6">
        <f ca="1">IF(B_MSK[[#This Row],[A_1]]="","",B_MSK[[#This Row],[A_1]])*1</f>
        <v>20</v>
      </c>
    </row>
    <row r="220" spans="1:42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>Kuas set JK BR-6 No.2</v>
      </c>
      <c r="H220" s="8" t="str">
        <f ca="1">IF(B_MSK[[#This Row],[//]]="","",INDEX([2]!NOTA[SUPPLIER_H],B_MSK[[#This Row],[//]]-2))</f>
        <v>ATALI MAKMUR</v>
      </c>
      <c r="I220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0" s="6">
        <f ca="1">IF(B_MSK[[#This Row],[//]]="","",IF(INDEX([2]!NOTA[C],B_MSK[[#This Row],[//]]-2)="","",INDEX([2]!NOTA[C],B_MSK[[#This Row],[//]]-2)))</f>
        <v>1</v>
      </c>
      <c r="K220" s="6">
        <f ca="1">IF(B_MSK[[#This Row],[//]]="","",IF(INDEX([2]!NOTA[QTY],B_MSK[[#This Row],[//]]-2)=0,"",INDEX([2]!NOTA[QTY],B_MSK[[#This Row],[//]]-2)))</f>
        <v>240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0" s="14">
        <f ca="1">IF(B_MSK[[#This Row],[//]]="","",INDEX([2]!NOTA[HARGA SATUAN],B_MSK[[#This Row],[//]]-2))</f>
        <v>30000</v>
      </c>
      <c r="N220" s="14">
        <f ca="1">IF(B_MSK[[#This Row],[//]]="","",IF(INDEX([2]!NOTA[HARGA/ CTN_H],B_MSK[[#This Row],[//]]-2)&lt;1,"",INDEX([2]!NOTA[HARGA/ CTN_H],B_MSK[[#This Row],[//]]-2)))</f>
        <v>7200000</v>
      </c>
      <c r="O220" s="3">
        <f ca="1">IF(B_MSK[[#This Row],[//]]="","",IF(INDEX([2]!NOTA[DISC 1],B_MSK[[#This Row],[//]]-2)=0,"",INDEX([2]!NOTA[DISC 1],B_MSK[[#This Row],[//]]-2)))</f>
        <v>0.125</v>
      </c>
      <c r="P220" s="3">
        <f ca="1">IF(B_MSK[[#This Row],[//]]="","",IF(INDEX([2]!NOTA[DISC 2],B_MSK[[#This Row],[//]]-2)=0,"",INDEX([2]!NOTA[DISC 2],B_MSK[[#This Row],[//]]-2)))</f>
        <v>0.05</v>
      </c>
      <c r="Q220" s="13">
        <f ca="1">IF(B_MSK[[#This Row],[//]]="","",INDEX([2]!NOTA[TOTAL],B_MSK[[#This Row],[//]]-2))</f>
        <v>5985000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BRUSH BR-6 NO.2JK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brushbr6no2jk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316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360000</v>
      </c>
      <c r="AB220" s="8" t="str">
        <f ca="1">IF(OR(B_MSK[[#This Row],[HARGA_1]]=0,B_MSK[[#This Row],[HARGA_1]]=""),"","/ "&amp;B_MSK[[#This Row],[A_2]])</f>
        <v xml:space="preserve">/ BOX </v>
      </c>
      <c r="AC2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30000</v>
      </c>
      <c r="AD22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0" s="6" t="str">
        <f ca="1">IF(ISNUMBER(B_MSK[[#This Row],[ JUMLAH ]]),SUBSTITUTE(SUBSTITUTE(SUBSTITUTE(B_MSK[[#This Row],[QTY/ CTN]]," ","_",2),"(",""),")","")&amp;"_","")</f>
        <v>20 BOX_12 LSN_</v>
      </c>
      <c r="AF220" s="6">
        <f ca="1">IF(B_MSK[[#This Row],[A_B]]="","",SEARCH("_",B_MSK[[#This Row],[A_B]]))</f>
        <v>7</v>
      </c>
      <c r="AG220" s="6">
        <f ca="1">IF(B_MSK[[#This Row],[A_B]]="","",LEN(B_MSK[[#This Row],[A_B]]))</f>
        <v>14</v>
      </c>
      <c r="AH220" s="6" t="str">
        <f ca="1">IF(B_MSK[[#This Row],[A_B]]="","",LEFT(B_MSK[[#This Row],[QTY/ CTN]],B_MSK[[#This Row],[A_B_1]]))</f>
        <v xml:space="preserve">20 BOX </v>
      </c>
      <c r="AI220" s="6" t="str">
        <f ca="1">IF(B_MSK[[#This Row],[A_B]]="","",LEFT(B_MSK[[#This Row],[A_]],SEARCH(" ",B_MSK[[#This Row],[A_]])-1))</f>
        <v>20</v>
      </c>
      <c r="AJ220" s="6" t="str">
        <f ca="1">IF(B_MSK[[#This Row],[A_B]]="","",RIGHT(B_MSK[[#This Row],[A_]],LEN(B_MSK[[#This Row],[A_]])-SEARCH(" ",B_MSK[[#This Row],[A_]])))</f>
        <v xml:space="preserve">BOX 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0" s="6" t="str">
        <f ca="1">IF(B_MSK[[#This Row],[B_]]="","",LEFT(B_MSK[[#This Row],[B_]],SEARCH(" ",B_MSK[[#This Row],[B_]])))</f>
        <v xml:space="preserve">12 </v>
      </c>
      <c r="AM220" s="6" t="str">
        <f ca="1">IF(B_MSK[[#This Row],[B_]]="","",RIGHT(B_MSK[[#This Row],[B_]],LEN(B_MSK[[#This Row],[B_]])-SEARCH(" ",B_MSK[[#This Row],[B_]])))</f>
        <v>LSN</v>
      </c>
      <c r="AN220" s="2">
        <f ca="1">IF(ISNUMBER(B_MSK[[#This Row],[TANGGAL DATANG]]),B_MSK[[#This Row],[TANGGAL DATANG]],AN219)</f>
        <v>44907</v>
      </c>
      <c r="AO220" s="6" t="str">
        <f ca="1">IF(B_MSK[[#This Row],[DB_ROW]]="","",INDEX([3]!db[JENIS],B_MSK[[#This Row],[DB_ROW]]-1))</f>
        <v>kuas</v>
      </c>
      <c r="AP220" s="6">
        <f ca="1">IF(B_MSK[[#This Row],[A_1]]="","",B_MSK[[#This Row],[A_1]])*1</f>
        <v>20</v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>Kuas set JK BR-6 No.3</v>
      </c>
      <c r="H221" s="8" t="str">
        <f ca="1">IF(B_MSK[[#This Row],[//]]="","",INDEX([2]!NOTA[SUPPLIER_H],B_MSK[[#This Row],[//]]-2))</f>
        <v>ATALI MAKMUR</v>
      </c>
      <c r="I221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240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1" s="14">
        <f ca="1">IF(B_MSK[[#This Row],[//]]="","",INDEX([2]!NOTA[HARGA SATUAN],B_MSK[[#This Row],[//]]-2))</f>
        <v>31200</v>
      </c>
      <c r="N221" s="14">
        <f ca="1">IF(B_MSK[[#This Row],[//]]="","",IF(INDEX([2]!NOTA[HARGA/ CTN_H],B_MSK[[#This Row],[//]]-2)&lt;1,"",INDEX([2]!NOTA[HARGA/ CTN_H],B_MSK[[#This Row],[//]]-2)))</f>
        <v>7488000</v>
      </c>
      <c r="O221" s="3">
        <f ca="1">IF(B_MSK[[#This Row],[//]]="","",IF(INDEX([2]!NOTA[DISC 1],B_MSK[[#This Row],[//]]-2)=0,"",INDEX([2]!NOTA[DISC 1],B_MSK[[#This Row],[//]]-2)))</f>
        <v>0.125</v>
      </c>
      <c r="P221" s="3">
        <f ca="1">IF(B_MSK[[#This Row],[//]]="","",IF(INDEX([2]!NOTA[DISC 2],B_MSK[[#This Row],[//]]-2)=0,"",INDEX([2]!NOTA[DISC 2],B_MSK[[#This Row],[//]]-2)))</f>
        <v>0.05</v>
      </c>
      <c r="Q221" s="13">
        <f ca="1">IF(B_MSK[[#This Row],[//]]="","",INDEX([2]!NOTA[TOTAL],B_MSK[[#This Row],[//]]-2))</f>
        <v>6224400</v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BRUSH BR-6 NO.3 JK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brushbr6no3jk</v>
      </c>
      <c r="W221" s="6" t="str">
        <f ca="1">IF(B_MSK[[#This Row],[N.B.nota]]="","",IF(MATCH(B_MSK[[#This Row],[concat]],[3]!db[NB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Row],[concat]],[3]!db[NB NOTA_C],0)+1)</f>
        <v>317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374400</v>
      </c>
      <c r="AB221" s="8" t="str">
        <f ca="1">IF(OR(B_MSK[[#This Row],[HARGA_1]]=0,B_MSK[[#This Row],[HARGA_1]]=""),"","/ "&amp;B_MSK[[#This Row],[A_2]])</f>
        <v xml:space="preserve">/ BOX </v>
      </c>
      <c r="AC2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31200</v>
      </c>
      <c r="AD22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1" s="6" t="str">
        <f ca="1">IF(ISNUMBER(B_MSK[[#This Row],[ JUMLAH ]]),SUBSTITUTE(SUBSTITUTE(SUBSTITUTE(B_MSK[[#This Row],[QTY/ CTN]]," ","_",2),"(",""),")","")&amp;"_","")</f>
        <v>20 BOX_12 LSN_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14</v>
      </c>
      <c r="AH221" s="6" t="str">
        <f ca="1">IF(B_MSK[[#This Row],[A_B]]="","",LEFT(B_MSK[[#This Row],[QTY/ CTN]],B_MSK[[#This Row],[A_B_1]]))</f>
        <v xml:space="preserve">20 BOX </v>
      </c>
      <c r="AI221" s="6" t="str">
        <f ca="1">IF(B_MSK[[#This Row],[A_B]]="","",LEFT(B_MSK[[#This Row],[A_]],SEARCH(" ",B_MSK[[#This Row],[A_]])-1))</f>
        <v>20</v>
      </c>
      <c r="AJ221" s="6" t="str">
        <f ca="1">IF(B_MSK[[#This Row],[A_B]]="","",RIGHT(B_MSK[[#This Row],[A_]],LEN(B_MSK[[#This Row],[A_]])-SEARCH(" ",B_MSK[[#This Row],[A_]])))</f>
        <v xml:space="preserve">BOX 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1" s="6" t="str">
        <f ca="1">IF(B_MSK[[#This Row],[B_]]="","",LEFT(B_MSK[[#This Row],[B_]],SEARCH(" ",B_MSK[[#This Row],[B_]])))</f>
        <v xml:space="preserve">12 </v>
      </c>
      <c r="AM221" s="6" t="str">
        <f ca="1">IF(B_MSK[[#This Row],[B_]]="","",RIGHT(B_MSK[[#This Row],[B_]],LEN(B_MSK[[#This Row],[B_]])-SEARCH(" ",B_MSK[[#This Row],[B_]])))</f>
        <v>LSN</v>
      </c>
      <c r="AN221" s="2">
        <f ca="1">IF(ISNUMBER(B_MSK[[#This Row],[TANGGAL DATANG]]),B_MSK[[#This Row],[TANGGAL DATANG]],AN220)</f>
        <v>44907</v>
      </c>
      <c r="AO221" s="6" t="str">
        <f ca="1">IF(B_MSK[[#This Row],[DB_ROW]]="","",INDEX([3]!db[JENIS],B_MSK[[#This Row],[DB_ROW]]-1))</f>
        <v>kuas</v>
      </c>
      <c r="AP221" s="6">
        <f ca="1">IF(B_MSK[[#This Row],[A_1]]="","",B_MSK[[#This Row],[A_1]])*1</f>
        <v>20</v>
      </c>
    </row>
    <row r="222" spans="1:42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Row],[stt]]="ada",INDEX([3]!db[NB BM],B_MSK[DB_ROW]-1),"")</f>
        <v>Kuas set JK BR-6 No.5</v>
      </c>
      <c r="H222" s="8" t="str">
        <f ca="1">IF(B_MSK[[#This Row],[//]]="","",INDEX([2]!NOTA[SUPPLIER_H],B_MSK[[#This Row],[//]]-2))</f>
        <v>ATALI MAKMUR</v>
      </c>
      <c r="I222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2" s="6">
        <f ca="1">IF(B_MSK[[#This Row],[//]]="","",IF(INDEX([2]!NOTA[C],B_MSK[[#This Row],[//]]-2)="","",INDEX([2]!NOTA[C],B_MSK[[#This Row],[//]]-2)))</f>
        <v>1</v>
      </c>
      <c r="K222" s="6">
        <f ca="1">IF(B_MSK[[#This Row],[//]]="","",IF(INDEX([2]!NOTA[QTY],B_MSK[[#This Row],[//]]-2)=0,"",INDEX([2]!NOTA[QTY],B_MSK[[#This Row],[//]]-2)))</f>
        <v>240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2" s="14">
        <f ca="1">IF(B_MSK[[#This Row],[//]]="","",INDEX([2]!NOTA[HARGA SATUAN],B_MSK[[#This Row],[//]]-2))</f>
        <v>37800</v>
      </c>
      <c r="N222" s="14">
        <f ca="1">IF(B_MSK[[#This Row],[//]]="","",IF(INDEX([2]!NOTA[HARGA/ CTN_H],B_MSK[[#This Row],[//]]-2)&lt;1,"",INDEX([2]!NOTA[HARGA/ CTN_H],B_MSK[[#This Row],[//]]-2)))</f>
        <v>9072000</v>
      </c>
      <c r="O222" s="3">
        <f ca="1">IF(B_MSK[[#This Row],[//]]="","",IF(INDEX([2]!NOTA[DISC 1],B_MSK[[#This Row],[//]]-2)=0,"",INDEX([2]!NOTA[DISC 1],B_MSK[[#This Row],[//]]-2)))</f>
        <v>0.125</v>
      </c>
      <c r="P222" s="3">
        <f ca="1">IF(B_MSK[[#This Row],[//]]="","",IF(INDEX([2]!NOTA[DISC 2],B_MSK[[#This Row],[//]]-2)=0,"",INDEX([2]!NOTA[DISC 2],B_MSK[[#This Row],[//]]-2)))</f>
        <v>0.05</v>
      </c>
      <c r="Q222" s="13">
        <f ca="1">IF(B_MSK[[#This Row],[//]]="","",INDEX([2]!NOTA[TOTAL],B_MSK[[#This Row],[//]]-2))</f>
        <v>7541100</v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BRUSH BR-6 NO.5 JK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brushbr6no5jk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318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453600</v>
      </c>
      <c r="AB222" s="8" t="str">
        <f ca="1">IF(OR(B_MSK[[#This Row],[HARGA_1]]=0,B_MSK[[#This Row],[HARGA_1]]=""),"","/ "&amp;B_MSK[[#This Row],[A_2]])</f>
        <v xml:space="preserve">/ BOX </v>
      </c>
      <c r="AC2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37800</v>
      </c>
      <c r="AD22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2" s="6" t="str">
        <f ca="1">IF(ISNUMBER(B_MSK[[#This Row],[ JUMLAH ]]),SUBSTITUTE(SUBSTITUTE(SUBSTITUTE(B_MSK[[#This Row],[QTY/ CTN]]," ","_",2),"(",""),")","")&amp;"_","")</f>
        <v>20 BOX_12 LSN_</v>
      </c>
      <c r="AF222" s="6">
        <f ca="1">IF(B_MSK[[#This Row],[A_B]]="","",SEARCH("_",B_MSK[[#This Row],[A_B]]))</f>
        <v>7</v>
      </c>
      <c r="AG222" s="6">
        <f ca="1">IF(B_MSK[[#This Row],[A_B]]="","",LEN(B_MSK[[#This Row],[A_B]]))</f>
        <v>14</v>
      </c>
      <c r="AH222" s="6" t="str">
        <f ca="1">IF(B_MSK[[#This Row],[A_B]]="","",LEFT(B_MSK[[#This Row],[QTY/ CTN]],B_MSK[[#This Row],[A_B_1]]))</f>
        <v xml:space="preserve">20 BOX </v>
      </c>
      <c r="AI222" s="6" t="str">
        <f ca="1">IF(B_MSK[[#This Row],[A_B]]="","",LEFT(B_MSK[[#This Row],[A_]],SEARCH(" ",B_MSK[[#This Row],[A_]])-1))</f>
        <v>20</v>
      </c>
      <c r="AJ222" s="6" t="str">
        <f ca="1">IF(B_MSK[[#This Row],[A_B]]="","",RIGHT(B_MSK[[#This Row],[A_]],LEN(B_MSK[[#This Row],[A_]])-SEARCH(" ",B_MSK[[#This Row],[A_]])))</f>
        <v xml:space="preserve">BOX 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2" s="6" t="str">
        <f ca="1">IF(B_MSK[[#This Row],[B_]]="","",LEFT(B_MSK[[#This Row],[B_]],SEARCH(" ",B_MSK[[#This Row],[B_]])))</f>
        <v xml:space="preserve">12 </v>
      </c>
      <c r="AM222" s="6" t="str">
        <f ca="1">IF(B_MSK[[#This Row],[B_]]="","",RIGHT(B_MSK[[#This Row],[B_]],LEN(B_MSK[[#This Row],[B_]])-SEARCH(" ",B_MSK[[#This Row],[B_]])))</f>
        <v>LSN</v>
      </c>
      <c r="AN222" s="2">
        <f ca="1">IF(ISNUMBER(B_MSK[[#This Row],[TANGGAL DATANG]]),B_MSK[[#This Row],[TANGGAL DATANG]],AN221)</f>
        <v>44907</v>
      </c>
      <c r="AO222" s="6" t="str">
        <f ca="1">IF(B_MSK[[#This Row],[DB_ROW]]="","",INDEX([3]!db[JENIS],B_MSK[[#This Row],[DB_ROW]]-1))</f>
        <v>kuas</v>
      </c>
      <c r="AP222" s="6">
        <f ca="1">IF(B_MSK[[#This Row],[A_1]]="","",B_MSK[[#This Row],[A_1]])*1</f>
        <v>20</v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Row],[N_ID]]="","",COUNTIF([2]!NOTA[ID_H],B_MSK[[#This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>Kuas set JK BR-6 No.7</v>
      </c>
      <c r="H223" s="8" t="str">
        <f ca="1">IF(B_MSK[[#This Row],[//]]="","",INDEX([2]!NOTA[SUPPLIER_H],B_MSK[[#This Row],[//]]-2))</f>
        <v>ATALI MAKMUR</v>
      </c>
      <c r="I223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3" s="6">
        <f ca="1">IF(B_MSK[[#This Row],[//]]="","",IF(INDEX([2]!NOTA[C],B_MSK[[#This Row],[//]]-2)="","",INDEX([2]!NOTA[C],B_MSK[[#This Row],[//]]-2)))</f>
        <v>1</v>
      </c>
      <c r="K223" s="6">
        <f ca="1">IF(B_MSK[[#This Row],[//]]="","",IF(INDEX([2]!NOTA[QTY],B_MSK[[#This Row],[//]]-2)=0,"",INDEX([2]!NOTA[QTY],B_MSK[[#This Row],[//]]-2)))</f>
        <v>240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3" s="14">
        <f ca="1">IF(B_MSK[[#This Row],[//]]="","",INDEX([2]!NOTA[HARGA SATUAN],B_MSK[[#This Row],[//]]-2))</f>
        <v>41400</v>
      </c>
      <c r="N223" s="14">
        <f ca="1">IF(B_MSK[[#This Row],[//]]="","",IF(INDEX([2]!NOTA[HARGA/ CTN_H],B_MSK[[#This Row],[//]]-2)&lt;1,"",INDEX([2]!NOTA[HARGA/ CTN_H],B_MSK[[#This Row],[//]]-2)))</f>
        <v>9936000</v>
      </c>
      <c r="O223" s="3">
        <f ca="1">IF(B_MSK[[#This Row],[//]]="","",IF(INDEX([2]!NOTA[DISC 1],B_MSK[[#This Row],[//]]-2)=0,"",INDEX([2]!NOTA[DISC 1],B_MSK[[#This Row],[//]]-2)))</f>
        <v>0.125</v>
      </c>
      <c r="P223" s="3">
        <f ca="1">IF(B_MSK[[#This Row],[//]]="","",IF(INDEX([2]!NOTA[DISC 2],B_MSK[[#This Row],[//]]-2)=0,"",INDEX([2]!NOTA[DISC 2],B_MSK[[#This Row],[//]]-2)))</f>
        <v>0.05</v>
      </c>
      <c r="Q223" s="13">
        <f ca="1">IF(B_MSK[[#This Row],[//]]="","",INDEX([2]!NOTA[TOTAL],B_MSK[[#This Row],[//]]-2))</f>
        <v>8259300</v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BRUSH BR-6 NO.7 JK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brushbr6no7jk</v>
      </c>
      <c r="W223" s="6" t="str">
        <f ca="1">IF(B_MSK[[#This Row],[N.B.nota]]="","",IF(MATCH(B_MSK[[#This Row],[concat]],[3]!db[NB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Row],[concat]],[3]!db[NB NOTA_C],0)+1)</f>
        <v>319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496800</v>
      </c>
      <c r="AB223" s="8" t="str">
        <f ca="1">IF(OR(B_MSK[[#This Row],[HARGA_1]]=0,B_MSK[[#This Row],[HARGA_1]]=""),"","/ "&amp;B_MSK[[#This Row],[A_2]])</f>
        <v xml:space="preserve">/ BOX </v>
      </c>
      <c r="AC2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41400</v>
      </c>
      <c r="AD2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3" s="6" t="str">
        <f ca="1">IF(ISNUMBER(B_MSK[[#This Row],[ JUMLAH ]]),SUBSTITUTE(SUBSTITUTE(SUBSTITUTE(B_MSK[[#This Row],[QTY/ CTN]]," ","_",2),"(",""),")","")&amp;"_","")</f>
        <v>20 BOX_12 LSN_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14</v>
      </c>
      <c r="AH223" s="6" t="str">
        <f ca="1">IF(B_MSK[[#This Row],[A_B]]="","",LEFT(B_MSK[[#This Row],[QTY/ CTN]],B_MSK[[#This Row],[A_B_1]]))</f>
        <v xml:space="preserve">20 BOX </v>
      </c>
      <c r="AI223" s="6" t="str">
        <f ca="1">IF(B_MSK[[#This Row],[A_B]]="","",LEFT(B_MSK[[#This Row],[A_]],SEARCH(" ",B_MSK[[#This Row],[A_]])-1))</f>
        <v>20</v>
      </c>
      <c r="AJ223" s="6" t="str">
        <f ca="1">IF(B_MSK[[#This Row],[A_B]]="","",RIGHT(B_MSK[[#This Row],[A_]],LEN(B_MSK[[#This Row],[A_]])-SEARCH(" ",B_MSK[[#This Row],[A_]])))</f>
        <v xml:space="preserve">BOX 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3" s="6" t="str">
        <f ca="1">IF(B_MSK[[#This Row],[B_]]="","",LEFT(B_MSK[[#This Row],[B_]],SEARCH(" ",B_MSK[[#This Row],[B_]])))</f>
        <v xml:space="preserve">12 </v>
      </c>
      <c r="AM223" s="6" t="str">
        <f ca="1">IF(B_MSK[[#This Row],[B_]]="","",RIGHT(B_MSK[[#This Row],[B_]],LEN(B_MSK[[#This Row],[B_]])-SEARCH(" ",B_MSK[[#This Row],[B_]])))</f>
        <v>LSN</v>
      </c>
      <c r="AN223" s="2">
        <f ca="1">IF(ISNUMBER(B_MSK[[#This Row],[TANGGAL DATANG]]),B_MSK[[#This Row],[TANGGAL DATANG]],AN222)</f>
        <v>44907</v>
      </c>
      <c r="AO223" s="6" t="str">
        <f ca="1">IF(B_MSK[[#This Row],[DB_ROW]]="","",INDEX([3]!db[JENIS],B_MSK[[#This Row],[DB_ROW]]-1))</f>
        <v>kuas</v>
      </c>
      <c r="AP223" s="6">
        <f ca="1">IF(B_MSK[[#This Row],[A_1]]="","",B_MSK[[#This Row],[A_1]])*1</f>
        <v>20</v>
      </c>
    </row>
    <row r="224" spans="1:42" x14ac:dyDescent="0.25">
      <c r="A224" s="7" t="s">
        <v>110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Row],[N_ID]]="","",COUNTIF([2]!NOTA[ID_H],B_MSK[[#This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Row],[stt]]="ada",INDEX([3]!db[NB BM],B_MSK[DB_ROW]-1),"")</f>
        <v>Kuas set JK BR-6 No.8</v>
      </c>
      <c r="H224" s="8" t="str">
        <f ca="1">IF(B_MSK[[#This Row],[//]]="","",INDEX([2]!NOTA[SUPPLIER_H],B_MSK[[#This Row],[//]]-2))</f>
        <v>ATALI MAKMUR</v>
      </c>
      <c r="I224" s="28" t="str">
        <f ca="1">IF(B_MSK[[#This Row],[//]]="","",IF(B_MSK[[#This Row],[C]]="",B_MSK[[#This Row],[JMLH BRG]]&amp;" "&amp;B_MSK[[#This Row],[SAT]],INDEX([3]!db[QTY/ CTN],B_MSK[[#This Row],[DB_ROW]]-1)))</f>
        <v>20 BOX (12 LSN)</v>
      </c>
      <c r="J224" s="6">
        <f ca="1">IF(B_MSK[[#This Row],[//]]="","",IF(INDEX([2]!NOTA[C],B_MSK[[#This Row],[//]]-2)="","",INDEX([2]!NOTA[C],B_MSK[[#This Row],[//]]-2)))</f>
        <v>1</v>
      </c>
      <c r="K224" s="6">
        <f ca="1">IF(B_MSK[[#This Row],[//]]="","",IF(INDEX([2]!NOTA[QTY],B_MSK[[#This Row],[//]]-2)=0,"",INDEX([2]!NOTA[QTY],B_MSK[[#This Row],[//]]-2)))</f>
        <v>240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4" s="14">
        <f ca="1">IF(B_MSK[[#This Row],[//]]="","",INDEX([2]!NOTA[HARGA SATUAN],B_MSK[[#This Row],[//]]-2))</f>
        <v>45600</v>
      </c>
      <c r="N224" s="14">
        <f ca="1">IF(B_MSK[[#This Row],[//]]="","",IF(INDEX([2]!NOTA[HARGA/ CTN_H],B_MSK[[#This Row],[//]]-2)&lt;1,"",INDEX([2]!NOTA[HARGA/ CTN_H],B_MSK[[#This Row],[//]]-2)))</f>
        <v>10944000</v>
      </c>
      <c r="O224" s="3">
        <f ca="1">IF(B_MSK[[#This Row],[//]]="","",IF(INDEX([2]!NOTA[DISC 1],B_MSK[[#This Row],[//]]-2)=0,"",INDEX([2]!NOTA[DISC 1],B_MSK[[#This Row],[//]]-2)))</f>
        <v>0.125</v>
      </c>
      <c r="P224" s="3">
        <f ca="1">IF(B_MSK[[#This Row],[//]]="","",IF(INDEX([2]!NOTA[DISC 2],B_MSK[[#This Row],[//]]-2)=0,"",INDEX([2]!NOTA[DISC 2],B_MSK[[#This Row],[//]]-2)))</f>
        <v>0.05</v>
      </c>
      <c r="Q224" s="13">
        <f ca="1">IF(B_MSK[[#This Row],[//]]="","",INDEX([2]!NOTA[TOTAL],B_MSK[[#This Row],[//]]-2))</f>
        <v>9097200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BRUSH BR-6 NO.8 JK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brushbr6no8jk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320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547200</v>
      </c>
      <c r="AB224" s="8" t="str">
        <f ca="1">IF(OR(B_MSK[[#This Row],[HARGA_1]]=0,B_MSK[[#This Row],[HARGA_1]]=""),"","/ "&amp;B_MSK[[#This Row],[A_2]])</f>
        <v xml:space="preserve">/ BOX </v>
      </c>
      <c r="AC2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45600</v>
      </c>
      <c r="AD2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4" s="6" t="str">
        <f ca="1">IF(ISNUMBER(B_MSK[[#This Row],[ JUMLAH ]]),SUBSTITUTE(SUBSTITUTE(SUBSTITUTE(B_MSK[[#This Row],[QTY/ CTN]]," ","_",2),"(",""),")","")&amp;"_","")</f>
        <v>20 BOX_12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14</v>
      </c>
      <c r="AH224" s="6" t="str">
        <f ca="1">IF(B_MSK[[#This Row],[A_B]]="","",LEFT(B_MSK[[#This Row],[QTY/ CTN]],B_MSK[[#This Row],[A_B_1]]))</f>
        <v xml:space="preserve">20 BOX </v>
      </c>
      <c r="AI224" s="6" t="str">
        <f ca="1">IF(B_MSK[[#This Row],[A_B]]="","",LEFT(B_MSK[[#This Row],[A_]],SEARCH(" ",B_MSK[[#This Row],[A_]])-1))</f>
        <v>20</v>
      </c>
      <c r="AJ224" s="6" t="str">
        <f ca="1">IF(B_MSK[[#This Row],[A_B]]="","",RIGHT(B_MSK[[#This Row],[A_]],LEN(B_MSK[[#This Row],[A_]])-SEARCH(" ",B_MSK[[#This Row],[A_]])))</f>
        <v xml:space="preserve">BOX 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4" s="6" t="str">
        <f ca="1">IF(B_MSK[[#This Row],[B_]]="","",LEFT(B_MSK[[#This Row],[B_]],SEARCH(" ",B_MSK[[#This Row],[B_]])))</f>
        <v xml:space="preserve">12 </v>
      </c>
      <c r="AM224" s="6" t="str">
        <f ca="1">IF(B_MSK[[#This Row],[B_]]="","",RIGHT(B_MSK[[#This Row],[B_]],LEN(B_MSK[[#This Row],[B_]])-SEARCH(" ",B_MSK[[#This Row],[B_]])))</f>
        <v>LSN</v>
      </c>
      <c r="AN224" s="2">
        <f ca="1">IF(ISNUMBER(B_MSK[[#This Row],[TANGGAL DATANG]]),B_MSK[[#This Row],[TANGGAL DATANG]],AN223)</f>
        <v>44907</v>
      </c>
      <c r="AO224" s="6" t="str">
        <f ca="1">IF(B_MSK[[#This Row],[DB_ROW]]="","",INDEX([3]!db[JENIS],B_MSK[[#This Row],[DB_ROW]]-1))</f>
        <v>kuas</v>
      </c>
      <c r="AP224" s="6">
        <f ca="1">IF(B_MSK[[#This Row],[A_1]]="","",B_MSK[[#This Row],[A_1]])*1</f>
        <v>20</v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Kuas set JK BR-6 No.9</v>
      </c>
      <c r="H225" s="8" t="str">
        <f ca="1">IF(B_MSK[[#This Row],[//]]="","",INDEX([2]!NOTA[SUPPLIER_H],B_MSK[[#This Row],[//]]-2))</f>
        <v>ATALI MAKMUR</v>
      </c>
      <c r="I225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5" s="6">
        <f ca="1">IF(B_MSK[[#This Row],[//]]="","",IF(INDEX([2]!NOTA[C],B_MSK[[#This Row],[//]]-2)="","",INDEX([2]!NOTA[C],B_MSK[[#This Row],[//]]-2)))</f>
        <v>1</v>
      </c>
      <c r="K225" s="6">
        <f ca="1">IF(B_MSK[[#This Row],[//]]="","",IF(INDEX([2]!NOTA[QTY],B_MSK[[#This Row],[//]]-2)=0,"",INDEX([2]!NOTA[QTY],B_MSK[[#This Row],[//]]-2)))</f>
        <v>108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5" s="14">
        <f ca="1">IF(B_MSK[[#This Row],[//]]="","",INDEX([2]!NOTA[HARGA SATUAN],B_MSK[[#This Row],[//]]-2))</f>
        <v>51000</v>
      </c>
      <c r="N225" s="14">
        <f ca="1">IF(B_MSK[[#This Row],[//]]="","",IF(INDEX([2]!NOTA[HARGA/ CTN_H],B_MSK[[#This Row],[//]]-2)&lt;1,"",INDEX([2]!NOTA[HARGA/ CTN_H],B_MSK[[#This Row],[//]]-2)))</f>
        <v>5508000</v>
      </c>
      <c r="O225" s="3">
        <f ca="1">IF(B_MSK[[#This Row],[//]]="","",IF(INDEX([2]!NOTA[DISC 1],B_MSK[[#This Row],[//]]-2)=0,"",INDEX([2]!NOTA[DISC 1],B_MSK[[#This Row],[//]]-2)))</f>
        <v>0.125</v>
      </c>
      <c r="P225" s="3">
        <f ca="1">IF(B_MSK[[#This Row],[//]]="","",IF(INDEX([2]!NOTA[DISC 2],B_MSK[[#This Row],[//]]-2)=0,"",INDEX([2]!NOTA[DISC 2],B_MSK[[#This Row],[//]]-2)))</f>
        <v>0.05</v>
      </c>
      <c r="Q225" s="13">
        <f ca="1">IF(B_MSK[[#This Row],[//]]="","",INDEX([2]!NOTA[TOTAL],B_MSK[[#This Row],[//]]-2))</f>
        <v>4578525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BRUSH BR-6 NO.9 JK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brushbr6no9jk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321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612000</v>
      </c>
      <c r="AB225" s="8" t="str">
        <f ca="1">IF(OR(B_MSK[[#This Row],[HARGA_1]]=0,B_MSK[[#This Row],[HARGA_1]]=""),"","/ "&amp;B_MSK[[#This Row],[A_2]])</f>
        <v xml:space="preserve">/ BOX </v>
      </c>
      <c r="AC2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51000</v>
      </c>
      <c r="AD2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5" s="6" t="str">
        <f ca="1">IF(ISNUMBER(B_MSK[[#This Row],[ JUMLAH ]]),SUBSTITUTE(SUBSTITUTE(SUBSTITUTE(B_MSK[[#This Row],[QTY/ CTN]]," ","_",2),"(",""),")","")&amp;"_","")</f>
        <v>9 BOX_12 LSN_</v>
      </c>
      <c r="AF225" s="6">
        <f ca="1">IF(B_MSK[[#This Row],[A_B]]="","",SEARCH("_",B_MSK[[#This Row],[A_B]]))</f>
        <v>6</v>
      </c>
      <c r="AG225" s="6">
        <f ca="1">IF(B_MSK[[#This Row],[A_B]]="","",LEN(B_MSK[[#This Row],[A_B]]))</f>
        <v>13</v>
      </c>
      <c r="AH225" s="6" t="str">
        <f ca="1">IF(B_MSK[[#This Row],[A_B]]="","",LEFT(B_MSK[[#This Row],[QTY/ CTN]],B_MSK[[#This Row],[A_B_1]]))</f>
        <v xml:space="preserve">9 BOX </v>
      </c>
      <c r="AI225" s="6" t="str">
        <f ca="1">IF(B_MSK[[#This Row],[A_B]]="","",LEFT(B_MSK[[#This Row],[A_]],SEARCH(" ",B_MSK[[#This Row],[A_]])-1))</f>
        <v>9</v>
      </c>
      <c r="AJ225" s="6" t="str">
        <f ca="1">IF(B_MSK[[#This Row],[A_B]]="","",RIGHT(B_MSK[[#This Row],[A_]],LEN(B_MSK[[#This Row],[A_]])-SEARCH(" ",B_MSK[[#This Row],[A_]])))</f>
        <v xml:space="preserve">BOX 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5" s="6" t="str">
        <f ca="1">IF(B_MSK[[#This Row],[B_]]="","",LEFT(B_MSK[[#This Row],[B_]],SEARCH(" ",B_MSK[[#This Row],[B_]])))</f>
        <v xml:space="preserve">12 </v>
      </c>
      <c r="AM225" s="6" t="str">
        <f ca="1">IF(B_MSK[[#This Row],[B_]]="","",RIGHT(B_MSK[[#This Row],[B_]],LEN(B_MSK[[#This Row],[B_]])-SEARCH(" ",B_MSK[[#This Row],[B_]])))</f>
        <v>LSN</v>
      </c>
      <c r="AN225" s="2">
        <f ca="1">IF(ISNUMBER(B_MSK[[#This Row],[TANGGAL DATANG]]),B_MSK[[#This Row],[TANGGAL DATANG]],AN224)</f>
        <v>44907</v>
      </c>
      <c r="AO225" s="6" t="str">
        <f ca="1">IF(B_MSK[[#This Row],[DB_ROW]]="","",INDEX([3]!db[JENIS],B_MSK[[#This Row],[DB_ROW]]-1))</f>
        <v>kuas</v>
      </c>
      <c r="AP225" s="6">
        <f ca="1">IF(B_MSK[[#This Row],[A_1]]="","",B_MSK[[#This Row],[A_1]])*1</f>
        <v>9</v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Kuas set JK BR-6 No.10</v>
      </c>
      <c r="H226" s="8" t="str">
        <f ca="1">IF(B_MSK[[#This Row],[//]]="","",INDEX([2]!NOTA[SUPPLIER_H],B_MSK[[#This Row],[//]]-2))</f>
        <v>ATALI MAKMUR</v>
      </c>
      <c r="I226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6" s="6">
        <f ca="1">IF(B_MSK[[#This Row],[//]]="","",IF(INDEX([2]!NOTA[C],B_MSK[[#This Row],[//]]-2)="","",INDEX([2]!NOTA[C],B_MSK[[#This Row],[//]]-2)))</f>
        <v>1</v>
      </c>
      <c r="K226" s="6">
        <f ca="1">IF(B_MSK[[#This Row],[//]]="","",IF(INDEX([2]!NOTA[QTY],B_MSK[[#This Row],[//]]-2)=0,"",INDEX([2]!NOTA[QTY],B_MSK[[#This Row],[//]]-2)))</f>
        <v>108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6" s="14">
        <f ca="1">IF(B_MSK[[#This Row],[//]]="","",INDEX([2]!NOTA[HARGA SATUAN],B_MSK[[#This Row],[//]]-2))</f>
        <v>55200</v>
      </c>
      <c r="N226" s="14">
        <f ca="1">IF(B_MSK[[#This Row],[//]]="","",IF(INDEX([2]!NOTA[HARGA/ CTN_H],B_MSK[[#This Row],[//]]-2)&lt;1,"",INDEX([2]!NOTA[HARGA/ CTN_H],B_MSK[[#This Row],[//]]-2)))</f>
        <v>5961600</v>
      </c>
      <c r="O226" s="3">
        <f ca="1">IF(B_MSK[[#This Row],[//]]="","",IF(INDEX([2]!NOTA[DISC 1],B_MSK[[#This Row],[//]]-2)=0,"",INDEX([2]!NOTA[DISC 1],B_MSK[[#This Row],[//]]-2)))</f>
        <v>0.125</v>
      </c>
      <c r="P226" s="3">
        <f ca="1">IF(B_MSK[[#This Row],[//]]="","",IF(INDEX([2]!NOTA[DISC 2],B_MSK[[#This Row],[//]]-2)=0,"",INDEX([2]!NOTA[DISC 2],B_MSK[[#This Row],[//]]-2)))</f>
        <v>0.05</v>
      </c>
      <c r="Q226" s="13">
        <f ca="1">IF(B_MSK[[#This Row],[//]]="","",INDEX([2]!NOTA[TOTAL],B_MSK[[#This Row],[//]]-2))</f>
        <v>4955580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BRUSH BR-6 NO.10 JK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brushbr6no10jk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313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662400</v>
      </c>
      <c r="AB226" s="8" t="str">
        <f ca="1">IF(OR(B_MSK[[#This Row],[HARGA_1]]=0,B_MSK[[#This Row],[HARGA_1]]=""),"","/ "&amp;B_MSK[[#This Row],[A_2]])</f>
        <v xml:space="preserve">/ BOX </v>
      </c>
      <c r="AC2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55200</v>
      </c>
      <c r="AD22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6" s="6" t="str">
        <f ca="1">IF(ISNUMBER(B_MSK[[#This Row],[ JUMLAH ]]),SUBSTITUTE(SUBSTITUTE(SUBSTITUTE(B_MSK[[#This Row],[QTY/ CTN]]," ","_",2),"(",""),")","")&amp;"_","")</f>
        <v>9 BOX_12 LSN_</v>
      </c>
      <c r="AF226" s="6">
        <f ca="1">IF(B_MSK[[#This Row],[A_B]]="","",SEARCH("_",B_MSK[[#This Row],[A_B]]))</f>
        <v>6</v>
      </c>
      <c r="AG226" s="6">
        <f ca="1">IF(B_MSK[[#This Row],[A_B]]="","",LEN(B_MSK[[#This Row],[A_B]]))</f>
        <v>13</v>
      </c>
      <c r="AH226" s="6" t="str">
        <f ca="1">IF(B_MSK[[#This Row],[A_B]]="","",LEFT(B_MSK[[#This Row],[QTY/ CTN]],B_MSK[[#This Row],[A_B_1]]))</f>
        <v xml:space="preserve">9 BOX </v>
      </c>
      <c r="AI226" s="6" t="str">
        <f ca="1">IF(B_MSK[[#This Row],[A_B]]="","",LEFT(B_MSK[[#This Row],[A_]],SEARCH(" ",B_MSK[[#This Row],[A_]])-1))</f>
        <v>9</v>
      </c>
      <c r="AJ226" s="6" t="str">
        <f ca="1">IF(B_MSK[[#This Row],[A_B]]="","",RIGHT(B_MSK[[#This Row],[A_]],LEN(B_MSK[[#This Row],[A_]])-SEARCH(" ",B_MSK[[#This Row],[A_]])))</f>
        <v xml:space="preserve">BOX 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6" s="6" t="str">
        <f ca="1">IF(B_MSK[[#This Row],[B_]]="","",LEFT(B_MSK[[#This Row],[B_]],SEARCH(" ",B_MSK[[#This Row],[B_]])))</f>
        <v xml:space="preserve">12 </v>
      </c>
      <c r="AM226" s="6" t="str">
        <f ca="1">IF(B_MSK[[#This Row],[B_]]="","",RIGHT(B_MSK[[#This Row],[B_]],LEN(B_MSK[[#This Row],[B_]])-SEARCH(" ",B_MSK[[#This Row],[B_]])))</f>
        <v>LSN</v>
      </c>
      <c r="AN226" s="2">
        <f ca="1">IF(ISNUMBER(B_MSK[[#This Row],[TANGGAL DATANG]]),B_MSK[[#This Row],[TANGGAL DATANG]],AN225)</f>
        <v>44907</v>
      </c>
      <c r="AO226" s="6" t="str">
        <f ca="1">IF(B_MSK[[#This Row],[DB_ROW]]="","",INDEX([3]!db[JENIS],B_MSK[[#This Row],[DB_ROW]]-1))</f>
        <v>kuas</v>
      </c>
      <c r="AP226" s="6">
        <f ca="1">IF(B_MSK[[#This Row],[A_1]]="","",B_MSK[[#This Row],[A_1]])*1</f>
        <v>9</v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>Kuas set JK BR-6 No.11</v>
      </c>
      <c r="H227" s="8" t="str">
        <f ca="1">IF(B_MSK[[#This Row],[//]]="","",INDEX([2]!NOTA[SUPPLIER_H],B_MSK[[#This Row],[//]]-2))</f>
        <v>ATALI MAKMUR</v>
      </c>
      <c r="I227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7" s="6">
        <f ca="1">IF(B_MSK[[#This Row],[//]]="","",IF(INDEX([2]!NOTA[C],B_MSK[[#This Row],[//]]-2)="","",INDEX([2]!NOTA[C],B_MSK[[#This Row],[//]]-2)))</f>
        <v>1</v>
      </c>
      <c r="K227" s="6">
        <f ca="1">IF(B_MSK[[#This Row],[//]]="","",IF(INDEX([2]!NOTA[QTY],B_MSK[[#This Row],[//]]-2)=0,"",INDEX([2]!NOTA[QTY],B_MSK[[#This Row],[//]]-2)))</f>
        <v>108</v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7" s="14">
        <f ca="1">IF(B_MSK[[#This Row],[//]]="","",INDEX([2]!NOTA[HARGA SATUAN],B_MSK[[#This Row],[//]]-2))</f>
        <v>60300</v>
      </c>
      <c r="N227" s="14">
        <f ca="1">IF(B_MSK[[#This Row],[//]]="","",IF(INDEX([2]!NOTA[HARGA/ CTN_H],B_MSK[[#This Row],[//]]-2)&lt;1,"",INDEX([2]!NOTA[HARGA/ CTN_H],B_MSK[[#This Row],[//]]-2)))</f>
        <v>6512400</v>
      </c>
      <c r="O227" s="3">
        <f ca="1">IF(B_MSK[[#This Row],[//]]="","",IF(INDEX([2]!NOTA[DISC 1],B_MSK[[#This Row],[//]]-2)=0,"",INDEX([2]!NOTA[DISC 1],B_MSK[[#This Row],[//]]-2)))</f>
        <v>0.125</v>
      </c>
      <c r="P227" s="3">
        <f ca="1">IF(B_MSK[[#This Row],[//]]="","",IF(INDEX([2]!NOTA[DISC 2],B_MSK[[#This Row],[//]]-2)=0,"",INDEX([2]!NOTA[DISC 2],B_MSK[[#This Row],[//]]-2)))</f>
        <v>0.05</v>
      </c>
      <c r="Q227" s="13">
        <f ca="1">IF(B_MSK[[#This Row],[//]]="","",INDEX([2]!NOTA[TOTAL],B_MSK[[#This Row],[//]]-2))</f>
        <v>5413432.5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BRUSH BR-6 NO.11 JK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brushbr6no11jk</v>
      </c>
      <c r="W227" s="6" t="str">
        <f ca="1">IF(B_MSK[[#This Row],[N.B.nota]]="","",IF(MATCH(B_MSK[[#This Row],[concat]],[3]!db[NB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Row],[concat]],[3]!db[NB NOTA_C],0)+1)</f>
        <v>314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723600</v>
      </c>
      <c r="AB227" s="8" t="str">
        <f ca="1">IF(OR(B_MSK[[#This Row],[HARGA_1]]=0,B_MSK[[#This Row],[HARGA_1]]=""),"","/ "&amp;B_MSK[[#This Row],[A_2]])</f>
        <v xml:space="preserve">/ BOX </v>
      </c>
      <c r="AC2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60300</v>
      </c>
      <c r="AD22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7" s="6" t="str">
        <f ca="1">IF(ISNUMBER(B_MSK[[#This Row],[ JUMLAH ]]),SUBSTITUTE(SUBSTITUTE(SUBSTITUTE(B_MSK[[#This Row],[QTY/ CTN]]," ","_",2),"(",""),")","")&amp;"_","")</f>
        <v>9 BOX_12 LSN_</v>
      </c>
      <c r="AF227" s="6">
        <f ca="1">IF(B_MSK[[#This Row],[A_B]]="","",SEARCH("_",B_MSK[[#This Row],[A_B]]))</f>
        <v>6</v>
      </c>
      <c r="AG227" s="6">
        <f ca="1">IF(B_MSK[[#This Row],[A_B]]="","",LEN(B_MSK[[#This Row],[A_B]]))</f>
        <v>13</v>
      </c>
      <c r="AH227" s="6" t="str">
        <f ca="1">IF(B_MSK[[#This Row],[A_B]]="","",LEFT(B_MSK[[#This Row],[QTY/ CTN]],B_MSK[[#This Row],[A_B_1]]))</f>
        <v xml:space="preserve">9 BOX </v>
      </c>
      <c r="AI227" s="6" t="str">
        <f ca="1">IF(B_MSK[[#This Row],[A_B]]="","",LEFT(B_MSK[[#This Row],[A_]],SEARCH(" ",B_MSK[[#This Row],[A_]])-1))</f>
        <v>9</v>
      </c>
      <c r="AJ227" s="6" t="str">
        <f ca="1">IF(B_MSK[[#This Row],[A_B]]="","",RIGHT(B_MSK[[#This Row],[A_]],LEN(B_MSK[[#This Row],[A_]])-SEARCH(" ",B_MSK[[#This Row],[A_]])))</f>
        <v xml:space="preserve">BOX 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7" s="6" t="str">
        <f ca="1">IF(B_MSK[[#This Row],[B_]]="","",LEFT(B_MSK[[#This Row],[B_]],SEARCH(" ",B_MSK[[#This Row],[B_]])))</f>
        <v xml:space="preserve">12 </v>
      </c>
      <c r="AM227" s="6" t="str">
        <f ca="1">IF(B_MSK[[#This Row],[B_]]="","",RIGHT(B_MSK[[#This Row],[B_]],LEN(B_MSK[[#This Row],[B_]])-SEARCH(" ",B_MSK[[#This Row],[B_]])))</f>
        <v>LSN</v>
      </c>
      <c r="AN227" s="2">
        <f ca="1">IF(ISNUMBER(B_MSK[[#This Row],[TANGGAL DATANG]]),B_MSK[[#This Row],[TANGGAL DATANG]],AN226)</f>
        <v>44907</v>
      </c>
      <c r="AO227" s="6" t="str">
        <f ca="1">IF(B_MSK[[#This Row],[DB_ROW]]="","",INDEX([3]!db[JENIS],B_MSK[[#This Row],[DB_ROW]]-1))</f>
        <v>kuas</v>
      </c>
      <c r="AP227" s="6">
        <f ca="1">IF(B_MSK[[#This Row],[A_1]]="","",B_MSK[[#This Row],[A_1]])*1</f>
        <v>9</v>
      </c>
    </row>
    <row r="228" spans="1:42" x14ac:dyDescent="0.25">
      <c r="A228" s="7" t="s">
        <v>110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Row],[stt]]="ada",INDEX([3]!db[NB BM],B_MSK[DB_ROW]-1),"")</f>
        <v>Kuas set JK BR-6 No.12</v>
      </c>
      <c r="H228" s="8" t="str">
        <f ca="1">IF(B_MSK[[#This Row],[//]]="","",INDEX([2]!NOTA[SUPPLIER_H],B_MSK[[#This Row],[//]]-2))</f>
        <v>ATALI MAKMUR</v>
      </c>
      <c r="I228" s="28" t="str">
        <f ca="1">IF(B_MSK[[#This Row],[//]]="","",IF(B_MSK[[#This Row],[C]]="",B_MSK[[#This Row],[JMLH BRG]]&amp;" "&amp;B_MSK[[#This Row],[SAT]],INDEX([3]!db[QTY/ CTN],B_MSK[[#This Row],[DB_ROW]]-1)))</f>
        <v>9 BOX (12 LSN)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108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8" s="14">
        <f ca="1">IF(B_MSK[[#This Row],[//]]="","",INDEX([2]!NOTA[HARGA SATUAN],B_MSK[[#This Row],[//]]-2))</f>
        <v>65400</v>
      </c>
      <c r="N228" s="14">
        <f ca="1">IF(B_MSK[[#This Row],[//]]="","",IF(INDEX([2]!NOTA[HARGA/ CTN_H],B_MSK[[#This Row],[//]]-2)&lt;1,"",INDEX([2]!NOTA[HARGA/ CTN_H],B_MSK[[#This Row],[//]]-2)))</f>
        <v>7063200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5871285</v>
      </c>
      <c r="R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13897777.5</v>
      </c>
      <c r="S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54561645</v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BRUSH BR-6 NO.12 JK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brushbr6no12jk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315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784800</v>
      </c>
      <c r="AB228" s="8" t="str">
        <f ca="1">IF(OR(B_MSK[[#This Row],[HARGA_1]]=0,B_MSK[[#This Row],[HARGA_1]]=""),"","/ "&amp;B_MSK[[#This Row],[A_2]])</f>
        <v xml:space="preserve">/ BOX </v>
      </c>
      <c r="AC2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65400</v>
      </c>
      <c r="AD22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8" s="6" t="str">
        <f ca="1">IF(ISNUMBER(B_MSK[[#This Row],[ JUMLAH ]]),SUBSTITUTE(SUBSTITUTE(SUBSTITUTE(B_MSK[[#This Row],[QTY/ CTN]]," ","_",2),"(",""),")","")&amp;"_","")</f>
        <v>9 BOX_12 LSN_</v>
      </c>
      <c r="AF228" s="6">
        <f ca="1">IF(B_MSK[[#This Row],[A_B]]="","",SEARCH("_",B_MSK[[#This Row],[A_B]]))</f>
        <v>6</v>
      </c>
      <c r="AG228" s="6">
        <f ca="1">IF(B_MSK[[#This Row],[A_B]]="","",LEN(B_MSK[[#This Row],[A_B]]))</f>
        <v>13</v>
      </c>
      <c r="AH228" s="6" t="str">
        <f ca="1">IF(B_MSK[[#This Row],[A_B]]="","",LEFT(B_MSK[[#This Row],[QTY/ CTN]],B_MSK[[#This Row],[A_B_1]]))</f>
        <v xml:space="preserve">9 BOX </v>
      </c>
      <c r="AI228" s="6" t="str">
        <f ca="1">IF(B_MSK[[#This Row],[A_B]]="","",LEFT(B_MSK[[#This Row],[A_]],SEARCH(" ",B_MSK[[#This Row],[A_]])-1))</f>
        <v>9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8" s="6" t="str">
        <f ca="1">IF(B_MSK[[#This Row],[B_]]="","",LEFT(B_MSK[[#This Row],[B_]],SEARCH(" ",B_MSK[[#This Row],[B_]])))</f>
        <v xml:space="preserve">12 </v>
      </c>
      <c r="AM228" s="6" t="str">
        <f ca="1">IF(B_MSK[[#This Row],[B_]]="","",RIGHT(B_MSK[[#This Row],[B_]],LEN(B_MSK[[#This Row],[B_]])-SEARCH(" ",B_MSK[[#This Row],[B_]])))</f>
        <v>LSN</v>
      </c>
      <c r="AN228" s="2">
        <f ca="1">IF(ISNUMBER(B_MSK[[#This Row],[TANGGAL DATANG]]),B_MSK[[#This Row],[TANGGAL DATANG]],AN227)</f>
        <v>44907</v>
      </c>
      <c r="AO228" s="6" t="str">
        <f ca="1">IF(B_MSK[[#This Row],[DB_ROW]]="","",INDEX([3]!db[JENIS],B_MSK[[#This Row],[DB_ROW]]-1))</f>
        <v>kuas</v>
      </c>
      <c r="AP228" s="6">
        <f ca="1">IF(B_MSK[[#This Row],[A_1]]="","",B_MSK[[#This Row],[A_1]])*1</f>
        <v>9</v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/>
      </c>
      <c r="D229" s="6" t="str">
        <f>IF(B_MSK[[#This Row],[N_ID]]="","",COUNTIF([2]!NOTA[ID_H],B_MSK[[#This Row],[ID NOTA]]))</f>
        <v/>
      </c>
      <c r="E2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/>
      </c>
      <c r="H229" s="8" t="str">
        <f ca="1">IF(B_MSK[[#This Row],[//]]="","",INDEX([2]!NOTA[SUPPLIER_H],B_MSK[[#This Row],[//]]-2))</f>
        <v/>
      </c>
      <c r="I229" s="28" t="str">
        <f ca="1">IF(B_MSK[[#This Row],[//]]="","",IF(B_MSK[[#This Row],[C]]="",B_MSK[[#This Row],[JMLH BRG]]&amp;" "&amp;B_MSK[[#This Row],[SAT]],INDEX([3]!db[QTY/ CTN],B_MSK[[#This Row],[DB_ROW]]-1)))</f>
        <v/>
      </c>
      <c r="J229" s="6" t="str">
        <f ca="1">IF(B_MSK[[#This Row],[//]]="","",IF(INDEX([2]!NOTA[C],B_MSK[[#This Row],[//]]-2)="","",INDEX([2]!NOTA[C],B_MSK[[#This Row],[//]]-2)))</f>
        <v/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 t="str">
        <f ca="1">IF(B_MSK[[#This Row],[//]]="","",INDEX([2]!NOTA[HARGA SATUAN],B_MSK[[#This Row],[//]]-2))</f>
        <v/>
      </c>
      <c r="N229" s="14" t="str">
        <f ca="1">IF(B_MSK[[#This Row],[//]]="","",IF(INDEX([2]!NOTA[HARGA/ CTN_H],B_MSK[[#This Row],[//]]-2)&lt;1,"",INDEX([2]!NOTA[HARGA/ CTN_H],B_MSK[[#This Row],[//]]-2)))</f>
        <v/>
      </c>
      <c r="O229" s="3" t="str">
        <f ca="1">IF(B_MSK[[#This Row],[//]]="","",IF(INDEX([2]!NOTA[DISC 1],B_MSK[[#This Row],[//]]-2)=0,"",INDEX([2]!NOTA[DISC 1],B_MSK[[#This Row],[//]]-2)))</f>
        <v/>
      </c>
      <c r="P229" s="3" t="str">
        <f ca="1">IF(B_MSK[[#This Row],[//]]="","",IF(INDEX([2]!NOTA[DISC 2],B_MSK[[#This Row],[//]]-2)=0,"",INDEX([2]!NOTA[DISC 2],B_MSK[[#This Row],[//]]-2)))</f>
        <v/>
      </c>
      <c r="Q229" s="13" t="str">
        <f ca="1">IF(B_MSK[[#This Row],[//]]="","",INDEX([2]!NOTA[TOTAL],B_MSK[[#This Row],[//]]-2))</f>
        <v/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/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9" s="6" t="str">
        <f ca="1">IF(B_MSK[[#This Row],[N.B.nota]]="","",IF(MATCH(B_MSK[[#This Row],[concat]],[3]!db[NB NOTA_C],0)&gt;0,"ada",0))</f>
        <v/>
      </c>
      <c r="X229" s="6" t="str">
        <f ca="1">IF(B_MSK[[#This Row],[N.B.nota]]="","",ADDRESS(ROW(B_MSK[QB]),COLUMN(B_MSK[QB]))&amp;":"&amp;ADDRESS(ROW(),COLUMN(B_MSK[QB])))</f>
        <v/>
      </c>
      <c r="Y229" s="6" t="str">
        <f ca="1">IF(B_MSK[[#This Row],[concat]]="","",MATCH(B_MSK[[#This Row],[concat]],[3]!db[NB NOTA_C],0)+1)</f>
        <v/>
      </c>
      <c r="Z229" s="6" t="str">
        <f ca="1">IF(B_MSK[[#This Row],[//]]="","",HYPERLINK("[..\\DB.xlsx]DB!e"&amp;B_MSK[[#This Row],[DB_ROW]],"&gt;"))</f>
        <v/>
      </c>
      <c r="AA229" s="12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Row],[A_]])-1))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44907</v>
      </c>
      <c r="AO229" s="6" t="str">
        <f ca="1">IF(B_MSK[[#This Row],[DB_ROW]]="","",INDEX([3]!db[JENIS],B_MSK[[#This Row],[DB_ROW]]-1))</f>
        <v/>
      </c>
      <c r="AP229" s="6" t="e">
        <f ca="1">IF(B_MSK[[#This Row],[A_1]]="","",B_MSK[[#This Row],[A_1]])*1</f>
        <v>#VALUE!</v>
      </c>
    </row>
    <row r="230" spans="1:42" x14ac:dyDescent="0.25">
      <c r="A230" s="7" t="s">
        <v>168</v>
      </c>
      <c r="B230" s="6">
        <f ca="1">IF(B_MSK[[#This Row],[N_ID]]="","",INDEX([2]!NOTA[ID],MATCH(B_MSK[[#This Row],[N_ID]],[2]!NOTA[ID_P],0)))</f>
        <v>45</v>
      </c>
      <c r="C230" s="6" t="str">
        <f ca="1">IF(B_MSK[[#This Row],[//]]="","",HYPERLINK("[NOTA_.xlsx]NOTA!C"&amp;B_MSK[[#This Row],[//]],"&gt;"))</f>
        <v>&gt;</v>
      </c>
      <c r="D230" s="6">
        <f ca="1">IF(B_MSK[[#This Row],[N_ID]]="","",COUNTIF([2]!NOTA[ID_H],B_MSK[[#This Row],[ID NOTA]]))</f>
        <v>11</v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 ca="1"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>Tipe-ex JK CF-S209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Row],[SAT]],INDEX([3]!db[QTY/ CTN],B_MSK[[#This Row],[DB_ROW]]-1)))</f>
        <v>36 LSN</v>
      </c>
      <c r="J230" s="6">
        <f ca="1">IF(B_MSK[[#This Row],[//]]="","",IF(INDEX([2]!NOTA[C],B_MSK[[#This Row],[//]]-2)="","",INDEX([2]!NOTA[C],B_MSK[[#This Row],[//]]-2)))</f>
        <v>3</v>
      </c>
      <c r="K230" s="6">
        <f ca="1">IF(B_MSK[[#This Row],[//]]="","",IF(INDEX([2]!NOTA[QTY],B_MSK[[#This Row],[//]]-2)=0,"",INDEX([2]!NOTA[QTY],B_MSK[[#This Row],[//]]-2)))</f>
        <v>108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0" s="14">
        <f ca="1">IF(B_MSK[[#This Row],[//]]="","",INDEX([2]!NOTA[HARGA SATUAN],B_MSK[[#This Row],[//]]-2))</f>
        <v>41400</v>
      </c>
      <c r="N230" s="14">
        <f ca="1">IF(B_MSK[[#This Row],[//]]="","",IF(INDEX([2]!NOTA[HARGA/ CTN_H],B_MSK[[#This Row],[//]]-2)&lt;1,"",INDEX([2]!NOTA[HARGA/ CTN_H],B_MSK[[#This Row],[//]]-2)))</f>
        <v>1490400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3716685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CORRECTION FLUID CF-S209 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30" s="6" t="str">
        <f ca="1">IF(B_MSK[[#This Row],[N.B.nota]]="","",IF(MATCH(B_MSK[[#This Row],[concat]],[3]!db[NB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Row],[concat]],[3]!db[NB NOTA_C],0)+1)</f>
        <v>501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41400</v>
      </c>
      <c r="AB230" s="8" t="str">
        <f ca="1">IF(OR(B_MSK[[#This Row],[HARGA_1]]=0,B_MSK[[#This Row],[HARGA_1]]=""),"","/ "&amp;B_MSK[[#This Row],[A_2]])</f>
        <v>/ LSN</v>
      </c>
      <c r="AC2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0" s="6" t="str">
        <f ca="1">IF(ISNUMBER(B_MSK[[#This Row],[ JUMLAH ]]),SUBSTITUTE(SUBSTITUTE(SUBSTITUTE(B_MSK[[#This Row],[QTY/ CTN]]," ","_",2),"(",""),")","")&amp;"_","")</f>
        <v>36 LSN_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36 LSN</v>
      </c>
      <c r="AI230" s="6" t="str">
        <f ca="1">IF(B_MSK[[#This Row],[A_B]]="","",LEFT(B_MSK[[#This Row],[A_]],SEARCH(" ",B_MSK[[#This Row],[A_]])-1))</f>
        <v>36</v>
      </c>
      <c r="AJ230" s="6" t="str">
        <f ca="1">IF(B_MSK[[#This Row],[A_B]]="","",RIGHT(B_MSK[[#This Row],[A_]],LEN(B_MSK[[#This Row],[A_]])-SEARCH(" ",B_MSK[[#This Row],[A_]])))</f>
        <v>LSN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44907</v>
      </c>
      <c r="AO230" s="6" t="str">
        <f ca="1">IF(B_MSK[[#This Row],[DB_ROW]]="","",INDEX([3]!db[JENIS],B_MSK[[#This Row],[DB_ROW]]-1))</f>
        <v>tipex</v>
      </c>
      <c r="AP230" s="6">
        <f ca="1">IF(B_MSK[[#This Row],[A_1]]="","",B_MSK[[#This Row],[A_1]])*1</f>
        <v>36</v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Tipe-ex JK CF-S209 A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Row],[SAT]],INDEX([3]!db[QTY/ CTN],B_MSK[[#This Row],[DB_ROW]]-1)))</f>
        <v>36 LSN</v>
      </c>
      <c r="J231" s="6">
        <f ca="1">IF(B_MSK[[#This Row],[//]]="","",IF(INDEX([2]!NOTA[C],B_MSK[[#This Row],[//]]-2)="","",INDEX([2]!NOTA[C],B_MSK[[#This Row],[//]]-2)))</f>
        <v>3</v>
      </c>
      <c r="K231" s="6">
        <f ca="1">IF(B_MSK[[#This Row],[//]]="","",IF(INDEX([2]!NOTA[QTY],B_MSK[[#This Row],[//]]-2)=0,"",INDEX([2]!NOTA[QTY],B_MSK[[#This Row],[//]]-2)))</f>
        <v>108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1" s="14">
        <f ca="1">IF(B_MSK[[#This Row],[//]]="","",INDEX([2]!NOTA[HARGA SATUAN],B_MSK[[#This Row],[//]]-2))</f>
        <v>41400</v>
      </c>
      <c r="N231" s="14">
        <f ca="1">IF(B_MSK[[#This Row],[//]]="","",IF(INDEX([2]!NOTA[HARGA/ CTN_H],B_MSK[[#This Row],[//]]-2)&lt;1,"",INDEX([2]!NOTA[HARGA/ CTN_H],B_MSK[[#This Row],[//]]-2)))</f>
        <v>1490400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3716685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CORRECTION FLUID CF-S209 A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500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41400</v>
      </c>
      <c r="AB231" s="8" t="str">
        <f ca="1">IF(OR(B_MSK[[#This Row],[HARGA_1]]=0,B_MSK[[#This Row],[HARGA_1]]=""),"","/ "&amp;B_MSK[[#This Row],[A_2]])</f>
        <v>/ LSN</v>
      </c>
      <c r="AC2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1" s="6" t="str">
        <f ca="1">IF(ISNUMBER(B_MSK[[#This Row],[ JUMLAH ]]),SUBSTITUTE(SUBSTITUTE(SUBSTITUTE(B_MSK[[#This Row],[QTY/ CTN]]," ","_",2),"(",""),")","")&amp;"_","")</f>
        <v>36 LSN_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7</v>
      </c>
      <c r="AH231" s="6" t="str">
        <f ca="1">IF(B_MSK[[#This Row],[A_B]]="","",LEFT(B_MSK[[#This Row],[QTY/ CTN]],B_MSK[[#This Row],[A_B_1]]))</f>
        <v>36 LSN</v>
      </c>
      <c r="AI231" s="6" t="str">
        <f ca="1">IF(B_MSK[[#This Row],[A_B]]="","",LEFT(B_MSK[[#This Row],[A_]],SEARCH(" ",B_MSK[[#This Row],[A_]])-1))</f>
        <v>36</v>
      </c>
      <c r="AJ231" s="6" t="str">
        <f ca="1">IF(B_MSK[[#This Row],[A_B]]="","",RIGHT(B_MSK[[#This Row],[A_]],LEN(B_MSK[[#This Row],[A_]])-SEARCH(" ",B_MSK[[#This Row],[A_]])))</f>
        <v>LSN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44907</v>
      </c>
      <c r="AO231" s="6" t="str">
        <f ca="1">IF(B_MSK[[#This Row],[DB_ROW]]="","",INDEX([3]!db[JENIS],B_MSK[[#This Row],[DB_ROW]]-1))</f>
        <v>tipex</v>
      </c>
      <c r="AP231" s="6">
        <f ca="1">IF(B_MSK[[#This Row],[A_1]]="","",B_MSK[[#This Row],[A_1]])*1</f>
        <v>36</v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Label JK LB-2 RL 1brs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1000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2" s="14">
        <f ca="1">IF(B_MSK[[#This Row],[//]]="","",INDEX([2]!NOTA[HARGA SATUAN],B_MSK[[#This Row],[//]]-2))</f>
        <v>2050</v>
      </c>
      <c r="N232" s="14">
        <f ca="1">IF(B_MSK[[#This Row],[//]]="","",IF(INDEX([2]!NOTA[HARGA/ CTN_H],B_MSK[[#This Row],[//]]-2)&lt;1,"",INDEX([2]!NOTA[HARGA/ CTN_H],B_MSK[[#This Row],[//]]-2)))</f>
        <v>2050000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1704062.5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LABEL LB-2RL 1 BARIS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1306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20500</v>
      </c>
      <c r="AB232" s="8" t="str">
        <f ca="1">IF(OR(B_MSK[[#This Row],[HARGA_1]]=0,B_MSK[[#This Row],[HARGA_1]]=""),"","/ "&amp;B_MSK[[#This Row],[A_2]])</f>
        <v xml:space="preserve">/ PAK </v>
      </c>
      <c r="AC2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232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2" s="6" t="str">
        <f ca="1">IF(ISNUMBER(B_MSK[[#This Row],[ JUMLAH ]]),SUBSTITUTE(SUBSTITUTE(SUBSTITUTE(B_MSK[[#This Row],[QTY/ CTN]]," ","_",2),"(",""),")","")&amp;"_","")</f>
        <v>100 PAK_10 ROL_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15</v>
      </c>
      <c r="AH232" s="6" t="str">
        <f ca="1">IF(B_MSK[[#This Row],[A_B]]="","",LEFT(B_MSK[[#This Row],[QTY/ CTN]],B_MSK[[#This Row],[A_B_1]]))</f>
        <v xml:space="preserve">100 PAK </v>
      </c>
      <c r="AI232" s="6" t="str">
        <f ca="1">IF(B_MSK[[#This Row],[A_B]]="","",LEFT(B_MSK[[#This Row],[A_]],SEARCH(" ",B_MSK[[#This Row],[A_]])-1))</f>
        <v>100</v>
      </c>
      <c r="AJ232" s="6" t="str">
        <f ca="1">IF(B_MSK[[#This Row],[A_B]]="","",RIGHT(B_MSK[[#This Row],[A_]],LEN(B_MSK[[#This Row],[A_]])-SEARCH(" ",B_MSK[[#This Row],[A_]])))</f>
        <v xml:space="preserve">PAK 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2" s="6" t="str">
        <f ca="1">IF(B_MSK[[#This Row],[B_]]="","",LEFT(B_MSK[[#This Row],[B_]],SEARCH(" ",B_MSK[[#This Row],[B_]])))</f>
        <v xml:space="preserve">10 </v>
      </c>
      <c r="AM232" s="6" t="str">
        <f ca="1">IF(B_MSK[[#This Row],[B_]]="","",RIGHT(B_MSK[[#This Row],[B_]],LEN(B_MSK[[#This Row],[B_]])-SEARCH(" ",B_MSK[[#This Row],[B_]])))</f>
        <v>ROL</v>
      </c>
      <c r="AN232" s="2">
        <f ca="1">IF(ISNUMBER(B_MSK[[#This Row],[TANGGAL DATANG]]),B_MSK[[#This Row],[TANGGAL DATANG]],AN231)</f>
        <v>44907</v>
      </c>
      <c r="AO232" s="6" t="str">
        <f ca="1">IF(B_MSK[[#This Row],[DB_ROW]]="","",INDEX([3]!db[JENIS],B_MSK[[#This Row],[DB_ROW]]-1))</f>
        <v>label</v>
      </c>
      <c r="AP232" s="6">
        <f ca="1">IF(B_MSK[[#This Row],[A_1]]="","",B_MSK[[#This Row],[A_1]])*1</f>
        <v>100</v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Label JK LB-1 LY 1brs kuning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33" s="6">
        <f ca="1">IF(B_MSK[[#This Row],[//]]="","",IF(INDEX([2]!NOTA[C],B_MSK[[#This Row],[//]]-2)="","",INDEX([2]!NOTA[C],B_MSK[[#This Row],[//]]-2)))</f>
        <v>1</v>
      </c>
      <c r="K233" s="6">
        <f ca="1">IF(B_MSK[[#This Row],[//]]="","",IF(INDEX([2]!NOTA[QTY],B_MSK[[#This Row],[//]]-2)=0,"",INDEX([2]!NOTA[QTY],B_MSK[[#This Row],[//]]-2)))</f>
        <v>1000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3" s="14">
        <f ca="1">IF(B_MSK[[#This Row],[//]]="","",INDEX([2]!NOTA[HARGA SATUAN],B_MSK[[#This Row],[//]]-2))</f>
        <v>3000</v>
      </c>
      <c r="N233" s="14">
        <f ca="1">IF(B_MSK[[#This Row],[//]]="","",IF(INDEX([2]!NOTA[HARGA/ CTN_H],B_MSK[[#This Row],[//]]-2)&lt;1,"",INDEX([2]!NOTA[HARGA/ CTN_H],B_MSK[[#This Row],[//]]-2)))</f>
        <v>3000000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2493750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LABEL LB-1LY 1 BARIS, YELLOW JK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1305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30000</v>
      </c>
      <c r="AB233" s="8" t="str">
        <f ca="1">IF(OR(B_MSK[[#This Row],[HARGA_1]]=0,B_MSK[[#This Row],[HARGA_1]]=""),"","/ "&amp;B_MSK[[#This Row],[A_2]])</f>
        <v xml:space="preserve">/ PAK </v>
      </c>
      <c r="AC2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23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3" s="6" t="str">
        <f ca="1">IF(ISNUMBER(B_MSK[[#This Row],[ JUMLAH ]]),SUBSTITUTE(SUBSTITUTE(SUBSTITUTE(B_MSK[[#This Row],[QTY/ CTN]]," ","_",2),"(",""),")","")&amp;"_","")</f>
        <v>100 PAK_10 ROL_</v>
      </c>
      <c r="AF233" s="6">
        <f ca="1">IF(B_MSK[[#This Row],[A_B]]="","",SEARCH("_",B_MSK[[#This Row],[A_B]]))</f>
        <v>8</v>
      </c>
      <c r="AG233" s="6">
        <f ca="1">IF(B_MSK[[#This Row],[A_B]]="","",LEN(B_MSK[[#This Row],[A_B]]))</f>
        <v>15</v>
      </c>
      <c r="AH233" s="6" t="str">
        <f ca="1">IF(B_MSK[[#This Row],[A_B]]="","",LEFT(B_MSK[[#This Row],[QTY/ CTN]],B_MSK[[#This Row],[A_B_1]]))</f>
        <v xml:space="preserve">100 PAK </v>
      </c>
      <c r="AI233" s="6" t="str">
        <f ca="1">IF(B_MSK[[#This Row],[A_B]]="","",LEFT(B_MSK[[#This Row],[A_]],SEARCH(" ",B_MSK[[#This Row],[A_]])-1))</f>
        <v>100</v>
      </c>
      <c r="AJ233" s="6" t="str">
        <f ca="1">IF(B_MSK[[#This Row],[A_B]]="","",RIGHT(B_MSK[[#This Row],[A_]],LEN(B_MSK[[#This Row],[A_]])-SEARCH(" ",B_MSK[[#This Row],[A_]])))</f>
        <v xml:space="preserve">PAK 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3" s="6" t="str">
        <f ca="1">IF(B_MSK[[#This Row],[B_]]="","",LEFT(B_MSK[[#This Row],[B_]],SEARCH(" ",B_MSK[[#This Row],[B_]])))</f>
        <v xml:space="preserve">10 </v>
      </c>
      <c r="AM233" s="6" t="str">
        <f ca="1">IF(B_MSK[[#This Row],[B_]]="","",RIGHT(B_MSK[[#This Row],[B_]],LEN(B_MSK[[#This Row],[B_]])-SEARCH(" ",B_MSK[[#This Row],[B_]])))</f>
        <v>ROL</v>
      </c>
      <c r="AN233" s="2">
        <f ca="1">IF(ISNUMBER(B_MSK[[#This Row],[TANGGAL DATANG]]),B_MSK[[#This Row],[TANGGAL DATANG]],AN232)</f>
        <v>44907</v>
      </c>
      <c r="AO233" s="6" t="str">
        <f ca="1">IF(B_MSK[[#This Row],[DB_ROW]]="","",INDEX([3]!db[JENIS],B_MSK[[#This Row],[DB_ROW]]-1))</f>
        <v>label</v>
      </c>
      <c r="AP233" s="6">
        <f ca="1">IF(B_MSK[[#This Row],[A_1]]="","",B_MSK[[#This Row],[A_1]])*1</f>
        <v>100</v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Stip JK 526-B20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34" s="6">
        <f ca="1">IF(B_MSK[[#This Row],[//]]="","",IF(INDEX([2]!NOTA[C],B_MSK[[#This Row],[//]]-2)="","",INDEX([2]!NOTA[C],B_MSK[[#This Row],[//]]-2)))</f>
        <v>2</v>
      </c>
      <c r="K234" s="6">
        <f ca="1">IF(B_MSK[[#This Row],[//]]="","",IF(INDEX([2]!NOTA[QTY],B_MSK[[#This Row],[//]]-2)=0,"",INDEX([2]!NOTA[QTY],B_MSK[[#This Row],[//]]-2)))</f>
        <v>100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4" s="14">
        <f ca="1">IF(B_MSK[[#This Row],[//]]="","",INDEX([2]!NOTA[HARGA SATUAN],B_MSK[[#This Row],[//]]-2))</f>
        <v>34100</v>
      </c>
      <c r="N234" s="14">
        <f ca="1">IF(B_MSK[[#This Row],[//]]="","",IF(INDEX([2]!NOTA[HARGA/ CTN_H],B_MSK[[#This Row],[//]]-2)&lt;1,"",INDEX([2]!NOTA[HARGA/ CTN_H],B_MSK[[#This Row],[//]]-2)))</f>
        <v>1705000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2834562.5</v>
      </c>
      <c r="R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ERASER 526-B20 JK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656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34100</v>
      </c>
      <c r="AB234" s="8" t="str">
        <f ca="1">IF(OR(B_MSK[[#This Row],[HARGA_1]]=0,B_MSK[[#This Row],[HARGA_1]]=""),"","/ "&amp;B_MSK[[#This Row],[A_2]])</f>
        <v xml:space="preserve">/ BOX </v>
      </c>
      <c r="AC2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4" s="6" t="str">
        <f ca="1">IF(ISNUMBER(B_MSK[[#This Row],[ JUMLAH ]]),SUBSTITUTE(SUBSTITUTE(SUBSTITUTE(B_MSK[[#This Row],[QTY/ CTN]]," ","_",2),"(",""),")","")&amp;"_","")</f>
        <v>50 BOX_20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14</v>
      </c>
      <c r="AH234" s="6" t="str">
        <f ca="1">IF(B_MSK[[#This Row],[A_B]]="","",LEFT(B_MSK[[#This Row],[QTY/ CTN]],B_MSK[[#This Row],[A_B_1]]))</f>
        <v xml:space="preserve">50 BOX </v>
      </c>
      <c r="AI234" s="6" t="str">
        <f ca="1">IF(B_MSK[[#This Row],[A_B]]="","",LEFT(B_MSK[[#This Row],[A_]],SEARCH(" ",B_MSK[[#This Row],[A_]])-1))</f>
        <v>50</v>
      </c>
      <c r="AJ234" s="6" t="str">
        <f ca="1">IF(B_MSK[[#This Row],[A_B]]="","",RIGHT(B_MSK[[#This Row],[A_]],LEN(B_MSK[[#This Row],[A_]])-SEARCH(" ",B_MSK[[#This Row],[A_]])))</f>
        <v xml:space="preserve">BOX 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4" s="6" t="str">
        <f ca="1">IF(B_MSK[[#This Row],[B_]]="","",LEFT(B_MSK[[#This Row],[B_]],SEARCH(" ",B_MSK[[#This Row],[B_]])))</f>
        <v xml:space="preserve">20 </v>
      </c>
      <c r="AM234" s="6" t="str">
        <f ca="1">IF(B_MSK[[#This Row],[B_]]="","",RIGHT(B_MSK[[#This Row],[B_]],LEN(B_MSK[[#This Row],[B_]])-SEARCH(" ",B_MSK[[#This Row],[B_]])))</f>
        <v>PCS</v>
      </c>
      <c r="AN234" s="2">
        <f ca="1">IF(ISNUMBER(B_MSK[[#This Row],[TANGGAL DATANG]]),B_MSK[[#This Row],[TANGGAL DATANG]],AN233)</f>
        <v>44907</v>
      </c>
      <c r="AO234" s="6" t="str">
        <f ca="1">IF(B_MSK[[#This Row],[DB_ROW]]="","",INDEX([3]!db[JENIS],B_MSK[[#This Row],[DB_ROW]]-1))</f>
        <v>stip</v>
      </c>
      <c r="AP234" s="6">
        <f ca="1">IF(B_MSK[[#This Row],[A_1]]="","",B_MSK[[#This Row],[A_1]])*1</f>
        <v>50</v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>&gt;</v>
      </c>
      <c r="D235" s="6" t="str">
        <f>IF(B_MSK[[#This Row],[N_ID]]="","",COUNTIF([2]!NOTA[ID_H],B_MSK[[#This Row],[ID NOTA]]))</f>
        <v/>
      </c>
      <c r="E2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235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>Stip JK ER-B20 BL</v>
      </c>
      <c r="H235" s="8" t="str">
        <f ca="1">IF(B_MSK[[#This Row],[//]]="","",INDEX([2]!NOTA[SUPPLIER_H],B_MSK[[#This Row],[//]]-2))</f>
        <v>ATALI MAKMUR</v>
      </c>
      <c r="I235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35" s="6">
        <f ca="1">IF(B_MSK[[#This Row],[//]]="","",IF(INDEX([2]!NOTA[C],B_MSK[[#This Row],[//]]-2)="","",INDEX([2]!NOTA[C],B_MSK[[#This Row],[//]]-2)))</f>
        <v>2</v>
      </c>
      <c r="K235" s="6">
        <f ca="1">IF(B_MSK[[#This Row],[//]]="","",IF(INDEX([2]!NOTA[QTY],B_MSK[[#This Row],[//]]-2)=0,"",INDEX([2]!NOTA[QTY],B_MSK[[#This Row],[//]]-2)))</f>
        <v>100</v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5" s="14">
        <f ca="1">IF(B_MSK[[#This Row],[//]]="","",INDEX([2]!NOTA[HARGA SATUAN],B_MSK[[#This Row],[//]]-2))</f>
        <v>34100</v>
      </c>
      <c r="N235" s="14">
        <f ca="1">IF(B_MSK[[#This Row],[//]]="","",IF(INDEX([2]!NOTA[HARGA/ CTN_H],B_MSK[[#This Row],[//]]-2)&lt;1,"",INDEX([2]!NOTA[HARGA/ CTN_H],B_MSK[[#This Row],[//]]-2)))</f>
        <v>1705000</v>
      </c>
      <c r="O235" s="3">
        <f ca="1">IF(B_MSK[[#This Row],[//]]="","",IF(INDEX([2]!NOTA[DISC 1],B_MSK[[#This Row],[//]]-2)=0,"",INDEX([2]!NOTA[DISC 1],B_MSK[[#This Row],[//]]-2)))</f>
        <v>0.125</v>
      </c>
      <c r="P235" s="3">
        <f ca="1">IF(B_MSK[[#This Row],[//]]="","",IF(INDEX([2]!NOTA[DISC 2],B_MSK[[#This Row],[//]]-2)=0,"",INDEX([2]!NOTA[DISC 2],B_MSK[[#This Row],[//]]-2)))</f>
        <v>0.05</v>
      </c>
      <c r="Q235" s="13">
        <f ca="1">IF(B_MSK[[#This Row],[//]]="","",INDEX([2]!NOTA[TOTAL],B_MSK[[#This Row],[//]]-2))</f>
        <v>2834562.5</v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>ERASER ER-B20BL JK</v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35" s="6" t="str">
        <f ca="1">IF(B_MSK[[#This Row],[N.B.nota]]="","",IF(MATCH(B_MSK[[#This Row],[concat]],[3]!db[NB NOTA_C],0)&gt;0,"ada",0))</f>
        <v>ada</v>
      </c>
      <c r="X235" s="6" t="str">
        <f ca="1">IF(B_MSK[[#This Row],[N.B.nota]]="","",ADDRESS(ROW(B_MSK[QB]),COLUMN(B_MSK[QB]))&amp;":"&amp;ADDRESS(ROW(),COLUMN(B_MSK[QB])))</f>
        <v>$D$3:$D$235</v>
      </c>
      <c r="Y235" s="6">
        <f ca="1">IF(B_MSK[[#This Row],[concat]]="","",MATCH(B_MSK[[#This Row],[concat]],[3]!db[NB NOTA_C],0)+1)</f>
        <v>665</v>
      </c>
      <c r="Z235" s="6" t="str">
        <f ca="1">IF(B_MSK[[#This Row],[//]]="","",HYPERLINK("[..\\DB.xlsx]DB!e"&amp;B_MSK[[#This Row],[DB_ROW]],"&gt;"))</f>
        <v>&gt;</v>
      </c>
      <c r="AA235" s="12">
        <f ca="1">IF(ISNUMBER(B_MSK[[#This Row],[HARGA CTN]]),IF(B_MSK[[#This Row],[A_2]]=B_MSK[[#This Row],[SAT]],B_MSK[[#This Row],[ HARGA SATUAN ]],B_MSK[[#This Row],[HARGA CTN]]/B_MSK[[#This Row],[A_1]]),"")</f>
        <v>34100</v>
      </c>
      <c r="AB235" s="8" t="str">
        <f ca="1">IF(OR(B_MSK[[#This Row],[HARGA_1]]=0,B_MSK[[#This Row],[HARGA_1]]=""),"","/ "&amp;B_MSK[[#This Row],[A_2]])</f>
        <v xml:space="preserve">/ BOX </v>
      </c>
      <c r="AC2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5" s="6" t="str">
        <f ca="1">IF(ISNUMBER(B_MSK[[#This Row],[ JUMLAH ]]),SUBSTITUTE(SUBSTITUTE(SUBSTITUTE(B_MSK[[#This Row],[QTY/ CTN]]," ","_",2),"(",""),")","")&amp;"_","")</f>
        <v>50 BOX_20 PCS_</v>
      </c>
      <c r="AF235" s="6">
        <f ca="1">IF(B_MSK[[#This Row],[A_B]]="","",SEARCH("_",B_MSK[[#This Row],[A_B]]))</f>
        <v>7</v>
      </c>
      <c r="AG235" s="6">
        <f ca="1">IF(B_MSK[[#This Row],[A_B]]="","",LEN(B_MSK[[#This Row],[A_B]]))</f>
        <v>14</v>
      </c>
      <c r="AH235" s="6" t="str">
        <f ca="1">IF(B_MSK[[#This Row],[A_B]]="","",LEFT(B_MSK[[#This Row],[QTY/ CTN]],B_MSK[[#This Row],[A_B_1]]))</f>
        <v xml:space="preserve">50 BOX </v>
      </c>
      <c r="AI235" s="6" t="str">
        <f ca="1">IF(B_MSK[[#This Row],[A_B]]="","",LEFT(B_MSK[[#This Row],[A_]],SEARCH(" ",B_MSK[[#This Row],[A_]])-1))</f>
        <v>50</v>
      </c>
      <c r="AJ235" s="6" t="str">
        <f ca="1">IF(B_MSK[[#This Row],[A_B]]="","",RIGHT(B_MSK[[#This Row],[A_]],LEN(B_MSK[[#This Row],[A_]])-SEARCH(" ",B_MSK[[#This Row],[A_]])))</f>
        <v xml:space="preserve">BOX </v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5" s="6" t="str">
        <f ca="1">IF(B_MSK[[#This Row],[B_]]="","",LEFT(B_MSK[[#This Row],[B_]],SEARCH(" ",B_MSK[[#This Row],[B_]])))</f>
        <v xml:space="preserve">20 </v>
      </c>
      <c r="AM235" s="6" t="str">
        <f ca="1">IF(B_MSK[[#This Row],[B_]]="","",RIGHT(B_MSK[[#This Row],[B_]],LEN(B_MSK[[#This Row],[B_]])-SEARCH(" ",B_MSK[[#This Row],[B_]])))</f>
        <v>PCS</v>
      </c>
      <c r="AN235" s="2">
        <f ca="1">IF(ISNUMBER(B_MSK[[#This Row],[TANGGAL DATANG]]),B_MSK[[#This Row],[TANGGAL DATANG]],AN234)</f>
        <v>44907</v>
      </c>
      <c r="AO235" s="6" t="str">
        <f ca="1">IF(B_MSK[[#This Row],[DB_ROW]]="","",INDEX([3]!db[JENIS],B_MSK[[#This Row],[DB_ROW]]-1))</f>
        <v>stip</v>
      </c>
      <c r="AP235" s="6">
        <f ca="1">IF(B_MSK[[#This Row],[A_1]]="","",B_MSK[[#This Row],[A_1]])*1</f>
        <v>50</v>
      </c>
    </row>
    <row r="236" spans="1:42" x14ac:dyDescent="0.25">
      <c r="A236" s="7" t="s">
        <v>110</v>
      </c>
      <c r="B236" s="6" t="str">
        <f>IF(B_MSK[[#This Row],[N_ID]]="","",INDEX([2]!NOTA[ID],MATCH(B_MSK[[#This Row],[N_ID]],[2]!NOTA[ID_P],0)))</f>
        <v/>
      </c>
      <c r="C236" s="6" t="str">
        <f ca="1">IF(B_MSK[[#This Row],[//]]="","",HYPERLINK("[NOTA_.xlsx]NOTA!C"&amp;B_MSK[[#This Row],[//]],"&gt;"))</f>
        <v>&gt;</v>
      </c>
      <c r="D236" s="6" t="str">
        <f>IF(B_MSK[[#This Row],[N_ID]]="","",COUNTIF([2]!NOTA[ID_H],B_MSK[[#This Row],[ID NOTA]]))</f>
        <v/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Stip JK EB-30</v>
      </c>
      <c r="H236" s="8" t="str">
        <f ca="1">IF(B_MSK[[#This Row],[//]]="","",INDEX([2]!NOTA[SUPPLIER_H],B_MSK[[#This Row],[//]]-2))</f>
        <v>ATALI MAKMUR</v>
      </c>
      <c r="I236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36" s="6">
        <f ca="1">IF(B_MSK[[#This Row],[//]]="","",IF(INDEX([2]!NOTA[C],B_MSK[[#This Row],[//]]-2)="","",INDEX([2]!NOTA[C],B_MSK[[#This Row],[//]]-2)))</f>
        <v>2</v>
      </c>
      <c r="K236" s="6">
        <f ca="1">IF(B_MSK[[#This Row],[//]]="","",IF(INDEX([2]!NOTA[QTY],B_MSK[[#This Row],[//]]-2)=0,"",INDEX([2]!NOTA[QTY],B_MSK[[#This Row],[//]]-2)))</f>
        <v>100</v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6" s="14">
        <f ca="1">IF(B_MSK[[#This Row],[//]]="","",INDEX([2]!NOTA[HARGA SATUAN],B_MSK[[#This Row],[//]]-2))</f>
        <v>32000</v>
      </c>
      <c r="N236" s="14">
        <f ca="1">IF(B_MSK[[#This Row],[//]]="","",IF(INDEX([2]!NOTA[HARGA/ CTN_H],B_MSK[[#This Row],[//]]-2)&lt;1,"",INDEX([2]!NOTA[HARGA/ CTN_H],B_MSK[[#This Row],[//]]-2)))</f>
        <v>1600000</v>
      </c>
      <c r="O236" s="3">
        <f ca="1">IF(B_MSK[[#This Row],[//]]="","",IF(INDEX([2]!NOTA[DISC 1],B_MSK[[#This Row],[//]]-2)=0,"",INDEX([2]!NOTA[DISC 1],B_MSK[[#This Row],[//]]-2)))</f>
        <v>0.125</v>
      </c>
      <c r="P236" s="3">
        <f ca="1">IF(B_MSK[[#This Row],[//]]="","",IF(INDEX([2]!NOTA[DISC 2],B_MSK[[#This Row],[//]]-2)=0,"",INDEX([2]!NOTA[DISC 2],B_MSK[[#This Row],[//]]-2)))</f>
        <v>0.05</v>
      </c>
      <c r="Q236" s="13">
        <f ca="1">IF(B_MSK[[#This Row],[//]]="","",INDEX([2]!NOTA[TOTAL],B_MSK[[#This Row],[//]]-2))</f>
        <v>2660000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ERASER EB-30 JK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659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32000</v>
      </c>
      <c r="AB236" s="8" t="str">
        <f ca="1">IF(OR(B_MSK[[#This Row],[HARGA_1]]=0,B_MSK[[#This Row],[HARGA_1]]=""),"","/ "&amp;B_MSK[[#This Row],[A_2]])</f>
        <v xml:space="preserve">/ BOX </v>
      </c>
      <c r="AC2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1066.6666666666667</v>
      </c>
      <c r="AD2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6" s="6" t="str">
        <f ca="1">IF(ISNUMBER(B_MSK[[#This Row],[ JUMLAH ]]),SUBSTITUTE(SUBSTITUTE(SUBSTITUTE(B_MSK[[#This Row],[QTY/ CTN]]," ","_",2),"(",""),")","")&amp;"_","")</f>
        <v>50 BOX_30 PCS_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14</v>
      </c>
      <c r="AH236" s="6" t="str">
        <f ca="1">IF(B_MSK[[#This Row],[A_B]]="","",LEFT(B_MSK[[#This Row],[QTY/ CTN]],B_MSK[[#This Row],[A_B_1]]))</f>
        <v xml:space="preserve">50 BOX </v>
      </c>
      <c r="AI236" s="6" t="str">
        <f ca="1">IF(B_MSK[[#This Row],[A_B]]="","",LEFT(B_MSK[[#This Row],[A_]],SEARCH(" ",B_MSK[[#This Row],[A_]])-1))</f>
        <v>50</v>
      </c>
      <c r="AJ236" s="6" t="str">
        <f ca="1">IF(B_MSK[[#This Row],[A_B]]="","",RIGHT(B_MSK[[#This Row],[A_]],LEN(B_MSK[[#This Row],[A_]])-SEARCH(" ",B_MSK[[#This Row],[A_]])))</f>
        <v xml:space="preserve">BOX 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6" s="6" t="str">
        <f ca="1">IF(B_MSK[[#This Row],[B_]]="","",LEFT(B_MSK[[#This Row],[B_]],SEARCH(" ",B_MSK[[#This Row],[B_]])))</f>
        <v xml:space="preserve">30 </v>
      </c>
      <c r="AM236" s="6" t="str">
        <f ca="1">IF(B_MSK[[#This Row],[B_]]="","",RIGHT(B_MSK[[#This Row],[B_]],LEN(B_MSK[[#This Row],[B_]])-SEARCH(" ",B_MSK[[#This Row],[B_]])))</f>
        <v>PCS</v>
      </c>
      <c r="AN236" s="2">
        <f ca="1">IF(ISNUMBER(B_MSK[[#This Row],[TANGGAL DATANG]]),B_MSK[[#This Row],[TANGGAL DATANG]],AN235)</f>
        <v>44907</v>
      </c>
      <c r="AO236" s="6" t="str">
        <f ca="1">IF(B_MSK[[#This Row],[DB_ROW]]="","",INDEX([3]!db[JENIS],B_MSK[[#This Row],[DB_ROW]]-1))</f>
        <v>stip</v>
      </c>
      <c r="AP236" s="6">
        <f ca="1">IF(B_MSK[[#This Row],[A_1]]="","",B_MSK[[#This Row],[A_1]])*1</f>
        <v>50</v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Stip JK ER-107 Animal</v>
      </c>
      <c r="H237" s="8" t="str">
        <f ca="1">IF(B_MSK[[#This Row],[//]]="","",INDEX([2]!NOTA[SUPPLIER_H],B_MSK[[#This Row],[//]]-2))</f>
        <v>ATALI MAKMUR</v>
      </c>
      <c r="I237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37" s="6">
        <f ca="1">IF(B_MSK[[#This Row],[//]]="","",IF(INDEX([2]!NOTA[C],B_MSK[[#This Row],[//]]-2)="","",INDEX([2]!NOTA[C],B_MSK[[#This Row],[//]]-2)))</f>
        <v>1</v>
      </c>
      <c r="K237" s="6">
        <f ca="1">IF(B_MSK[[#This Row],[//]]="","",IF(INDEX([2]!NOTA[QTY],B_MSK[[#This Row],[//]]-2)=0,"",INDEX([2]!NOTA[QTY],B_MSK[[#This Row],[//]]-2)))</f>
        <v>50</v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7" s="14">
        <f ca="1">IF(B_MSK[[#This Row],[//]]="","",INDEX([2]!NOTA[HARGA SATUAN],B_MSK[[#This Row],[//]]-2))</f>
        <v>32300</v>
      </c>
      <c r="N237" s="14">
        <f ca="1">IF(B_MSK[[#This Row],[//]]="","",IF(INDEX([2]!NOTA[HARGA/ CTN_H],B_MSK[[#This Row],[//]]-2)&lt;1,"",INDEX([2]!NOTA[HARGA/ CTN_H],B_MSK[[#This Row],[//]]-2)))</f>
        <v>1615000</v>
      </c>
      <c r="O237" s="3">
        <f ca="1">IF(B_MSK[[#This Row],[//]]="","",IF(INDEX([2]!NOTA[DISC 1],B_MSK[[#This Row],[//]]-2)=0,"",INDEX([2]!NOTA[DISC 1],B_MSK[[#This Row],[//]]-2)))</f>
        <v>0.125</v>
      </c>
      <c r="P237" s="3">
        <f ca="1">IF(B_MSK[[#This Row],[//]]="","",IF(INDEX([2]!NOTA[DISC 2],B_MSK[[#This Row],[//]]-2)=0,"",INDEX([2]!NOTA[DISC 2],B_MSK[[#This Row],[//]]-2)))</f>
        <v>0.05</v>
      </c>
      <c r="Q237" s="13">
        <f ca="1">IF(B_MSK[[#This Row],[//]]="","",INDEX([2]!NOTA[TOTAL],B_MSK[[#This Row],[//]]-2))</f>
        <v>1342468.75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ERASER ER-107 (ANIMAL) JK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eraserer107animaljk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660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32300</v>
      </c>
      <c r="AB237" s="8" t="str">
        <f ca="1">IF(OR(B_MSK[[#This Row],[HARGA_1]]=0,B_MSK[[#This Row],[HARGA_1]]=""),"","/ "&amp;B_MSK[[#This Row],[A_2]])</f>
        <v xml:space="preserve">/ BOX </v>
      </c>
      <c r="AC2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1076.6666666666667</v>
      </c>
      <c r="AD2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7" s="6" t="str">
        <f ca="1">IF(ISNUMBER(B_MSK[[#This Row],[ JUMLAH ]]),SUBSTITUTE(SUBSTITUTE(SUBSTITUTE(B_MSK[[#This Row],[QTY/ CTN]]," ","_",2),"(",""),")","")&amp;"_","")</f>
        <v>50 BOX_30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14</v>
      </c>
      <c r="AH237" s="6" t="str">
        <f ca="1">IF(B_MSK[[#This Row],[A_B]]="","",LEFT(B_MSK[[#This Row],[QTY/ CTN]],B_MSK[[#This Row],[A_B_1]]))</f>
        <v xml:space="preserve">50 BOX </v>
      </c>
      <c r="AI237" s="6" t="str">
        <f ca="1">IF(B_MSK[[#This Row],[A_B]]="","",LEFT(B_MSK[[#This Row],[A_]],SEARCH(" ",B_MSK[[#This Row],[A_]])-1))</f>
        <v>50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7" s="6" t="str">
        <f ca="1">IF(B_MSK[[#This Row],[B_]]="","",LEFT(B_MSK[[#This Row],[B_]],SEARCH(" ",B_MSK[[#This Row],[B_]])))</f>
        <v xml:space="preserve">30 </v>
      </c>
      <c r="AM237" s="6" t="str">
        <f ca="1">IF(B_MSK[[#This Row],[B_]]="","",RIGHT(B_MSK[[#This Row],[B_]],LEN(B_MSK[[#This Row],[B_]])-SEARCH(" ",B_MSK[[#This Row],[B_]])))</f>
        <v>PCS</v>
      </c>
      <c r="AN237" s="2">
        <f ca="1">IF(ISNUMBER(B_MSK[[#This Row],[TANGGAL DATANG]]),B_MSK[[#This Row],[TANGGAL DATANG]],AN236)</f>
        <v>44907</v>
      </c>
      <c r="AO237" s="6" t="str">
        <f ca="1">IF(B_MSK[[#This Row],[DB_ROW]]="","",INDEX([3]!db[JENIS],B_MSK[[#This Row],[DB_ROW]]-1))</f>
        <v>stip</v>
      </c>
      <c r="AP237" s="6">
        <f ca="1">IF(B_MSK[[#This Row],[A_1]]="","",B_MSK[[#This Row],[A_1]])*1</f>
        <v>50</v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>Tipe-ex Kertas JK CT-522-02</v>
      </c>
      <c r="H238" s="8" t="str">
        <f ca="1">IF(B_MSK[[#This Row],[//]]="","",INDEX([2]!NOTA[SUPPLIER_H],B_MSK[[#This Row],[//]]-2))</f>
        <v>ATALI MAKMUR</v>
      </c>
      <c r="I238" s="28" t="str">
        <f ca="1">IF(B_MSK[[#This Row],[//]]="","",IF(B_MSK[[#This Row],[C]]="",B_MSK[[#This Row],[JMLH BRG]]&amp;" "&amp;B_MSK[[#This Row],[SAT]],INDEX([3]!db[QTY/ CTN],B_MSK[[#This Row],[DB_ROW]]-1)))</f>
        <v>24 BOX (12 CAD)</v>
      </c>
      <c r="J238" s="6">
        <f ca="1">IF(B_MSK[[#This Row],[//]]="","",IF(INDEX([2]!NOTA[C],B_MSK[[#This Row],[//]]-2)="","",INDEX([2]!NOTA[C],B_MSK[[#This Row],[//]]-2)))</f>
        <v>1</v>
      </c>
      <c r="K238" s="6">
        <f ca="1">IF(B_MSK[[#This Row],[//]]="","",IF(INDEX([2]!NOTA[QTY],B_MSK[[#This Row],[//]]-2)=0,"",INDEX([2]!NOTA[QTY],B_MSK[[#This Row],[//]]-2)))</f>
        <v>288</v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238" s="14">
        <f ca="1">IF(B_MSK[[#This Row],[//]]="","",INDEX([2]!NOTA[HARGA SATUAN],B_MSK[[#This Row],[//]]-2))</f>
        <v>9300</v>
      </c>
      <c r="N238" s="14">
        <f ca="1">IF(B_MSK[[#This Row],[//]]="","",IF(INDEX([2]!NOTA[HARGA/ CTN_H],B_MSK[[#This Row],[//]]-2)&lt;1,"",INDEX([2]!NOTA[HARGA/ CTN_H],B_MSK[[#This Row],[//]]-2)))</f>
        <v>2678400</v>
      </c>
      <c r="O238" s="3">
        <f ca="1">IF(B_MSK[[#This Row],[//]]="","",IF(INDEX([2]!NOTA[DISC 1],B_MSK[[#This Row],[//]]-2)=0,"",INDEX([2]!NOTA[DISC 1],B_MSK[[#This Row],[//]]-2)))</f>
        <v>0.125</v>
      </c>
      <c r="P238" s="3">
        <f ca="1">IF(B_MSK[[#This Row],[//]]="","",IF(INDEX([2]!NOTA[DISC 2],B_MSK[[#This Row],[//]]-2)=0,"",INDEX([2]!NOTA[DISC 2],B_MSK[[#This Row],[//]]-2)))</f>
        <v>0.05</v>
      </c>
      <c r="Q238" s="13">
        <f ca="1">IF(B_MSK[[#This Row],[//]]="","",INDEX([2]!NOTA[TOTAL],B_MSK[[#This Row],[//]]-2))</f>
        <v>2226420</v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CORRECTION TAPE CT-522-02 JK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515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111600</v>
      </c>
      <c r="AB238" s="8" t="str">
        <f ca="1">IF(OR(B_MSK[[#This Row],[HARGA_1]]=0,B_MSK[[#This Row],[HARGA_1]]=""),"","/ "&amp;B_MSK[[#This Row],[A_2]])</f>
        <v xml:space="preserve">/ BOX </v>
      </c>
      <c r="AC2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9300</v>
      </c>
      <c r="AD238" s="8" t="str">
        <f ca="1">IF(B_MSK[[#This Row],[HARG_2]]="","",IF(RIGHT(B_MSK[[#This Row],[/ STN_1]],3)="GRS","/ "&amp;"LSN",IF(RIGHT(B_MSK[[#This Row],[/ STN_1]],3)="LSN","/ "&amp;"PCS",IF(B_MSK[B_1]="","","/ "&amp;B_MSK[[#This Row],[B_2]]))))</f>
        <v>/ CAD</v>
      </c>
      <c r="AE238" s="6" t="str">
        <f ca="1">IF(ISNUMBER(B_MSK[[#This Row],[ JUMLAH ]]),SUBSTITUTE(SUBSTITUTE(SUBSTITUTE(B_MSK[[#This Row],[QTY/ CTN]]," ","_",2),"(",""),")","")&amp;"_","")</f>
        <v>24 BOX_12 CAD_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14</v>
      </c>
      <c r="AH238" s="6" t="str">
        <f ca="1">IF(B_MSK[[#This Row],[A_B]]="","",LEFT(B_MSK[[#This Row],[QTY/ CTN]],B_MSK[[#This Row],[A_B_1]]))</f>
        <v xml:space="preserve">24 BOX </v>
      </c>
      <c r="AI238" s="6" t="str">
        <f ca="1">IF(B_MSK[[#This Row],[A_B]]="","",LEFT(B_MSK[[#This Row],[A_]],SEARCH(" ",B_MSK[[#This Row],[A_]])-1))</f>
        <v>24</v>
      </c>
      <c r="AJ238" s="6" t="str">
        <f ca="1">IF(B_MSK[[#This Row],[A_B]]="","",RIGHT(B_MSK[[#This Row],[A_]],LEN(B_MSK[[#This Row],[A_]])-SEARCH(" ",B_MSK[[#This Row],[A_]])))</f>
        <v xml:space="preserve">BOX 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>12 CAD</v>
      </c>
      <c r="AL238" s="6" t="str">
        <f ca="1">IF(B_MSK[[#This Row],[B_]]="","",LEFT(B_MSK[[#This Row],[B_]],SEARCH(" ",B_MSK[[#This Row],[B_]])))</f>
        <v xml:space="preserve">12 </v>
      </c>
      <c r="AM238" s="6" t="str">
        <f ca="1">IF(B_MSK[[#This Row],[B_]]="","",RIGHT(B_MSK[[#This Row],[B_]],LEN(B_MSK[[#This Row],[B_]])-SEARCH(" ",B_MSK[[#This Row],[B_]])))</f>
        <v>CAD</v>
      </c>
      <c r="AN238" s="2">
        <f ca="1">IF(ISNUMBER(B_MSK[[#This Row],[TANGGAL DATANG]]),B_MSK[[#This Row],[TANGGAL DATANG]],AN237)</f>
        <v>44907</v>
      </c>
      <c r="AO238" s="6" t="str">
        <f ca="1">IF(B_MSK[[#This Row],[DB_ROW]]="","",INDEX([3]!db[JENIS],B_MSK[[#This Row],[DB_ROW]]-1))</f>
        <v>tipex</v>
      </c>
      <c r="AP238" s="6">
        <f ca="1">IF(B_MSK[[#This Row],[A_1]]="","",B_MSK[[#This Row],[A_1]])*1</f>
        <v>24</v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>&gt;</v>
      </c>
      <c r="D239" s="6" t="str">
        <f>IF(B_MSK[[#This Row],[N_ID]]="","",COUNTIF([2]!NOTA[ID_H],B_MSK[[#This Row],[ID NOTA]]))</f>
        <v/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Row],[stt]]="ada",INDEX([3]!db[NB BM],B_MSK[DB_ROW]-1),"")</f>
        <v>Kuas JK BR-1</v>
      </c>
      <c r="H239" s="8" t="str">
        <f ca="1">IF(B_MSK[[#This Row],[//]]="","",INDEX([2]!NOTA[SUPPLIER_H],B_MSK[[#This Row],[//]]-2))</f>
        <v>ATALI MAKMUR</v>
      </c>
      <c r="I239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39" s="6">
        <f ca="1">IF(B_MSK[[#This Row],[//]]="","",IF(INDEX([2]!NOTA[C],B_MSK[[#This Row],[//]]-2)="","",INDEX([2]!NOTA[C],B_MSK[[#This Row],[//]]-2)))</f>
        <v>1</v>
      </c>
      <c r="K239" s="6">
        <f ca="1">IF(B_MSK[[#This Row],[//]]="","",IF(INDEX([2]!NOTA[QTY],B_MSK[[#This Row],[//]]-2)=0,"",INDEX([2]!NOTA[QTY],B_MSK[[#This Row],[//]]-2)))</f>
        <v>240</v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9" s="14">
        <f ca="1">IF(B_MSK[[#This Row],[//]]="","",INDEX([2]!NOTA[HARGA SATUAN],B_MSK[[#This Row],[//]]-2))</f>
        <v>8800</v>
      </c>
      <c r="N239" s="14">
        <f ca="1">IF(B_MSK[[#This Row],[//]]="","",IF(INDEX([2]!NOTA[HARGA/ CTN_H],B_MSK[[#This Row],[//]]-2)&lt;1,"",INDEX([2]!NOTA[HARGA/ CTN_H],B_MSK[[#This Row],[//]]-2)))</f>
        <v>2112000</v>
      </c>
      <c r="O239" s="3">
        <f ca="1">IF(B_MSK[[#This Row],[//]]="","",IF(INDEX([2]!NOTA[DISC 1],B_MSK[[#This Row],[//]]-2)=0,"",INDEX([2]!NOTA[DISC 1],B_MSK[[#This Row],[//]]-2)))</f>
        <v>0.125</v>
      </c>
      <c r="P239" s="3">
        <f ca="1">IF(B_MSK[[#This Row],[//]]="","",IF(INDEX([2]!NOTA[DISC 2],B_MSK[[#This Row],[//]]-2)=0,"",INDEX([2]!NOTA[DISC 2],B_MSK[[#This Row],[//]]-2)))</f>
        <v>0.05</v>
      </c>
      <c r="Q239" s="13">
        <f ca="1">IF(B_MSK[[#This Row],[//]]="","",INDEX([2]!NOTA[TOTAL],B_MSK[[#This Row],[//]]-2))</f>
        <v>1755600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BRUSH BR-1 JK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39" s="6" t="str">
        <f ca="1">IF(B_MSK[[#This Row],[N.B.nota]]="","",IF(MATCH(B_MSK[[#This Row],[concat]],[3]!db[NB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Row],[concat]],[3]!db[NB NOTA_C],0)+1)</f>
        <v>307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211200</v>
      </c>
      <c r="AB239" s="8" t="str">
        <f ca="1">IF(OR(B_MSK[[#This Row],[HARGA_1]]=0,B_MSK[[#This Row],[HARGA_1]]=""),"","/ "&amp;B_MSK[[#This Row],[A_2]])</f>
        <v xml:space="preserve">/ BOX </v>
      </c>
      <c r="AC2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8800</v>
      </c>
      <c r="AD23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39" s="6" t="str">
        <f ca="1">IF(ISNUMBER(B_MSK[[#This Row],[ JUMLAH ]]),SUBSTITUTE(SUBSTITUTE(SUBSTITUTE(B_MSK[[#This Row],[QTY/ CTN]]," ","_",2),"(",""),")","")&amp;"_","")</f>
        <v>10 BOX_24 SET_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14</v>
      </c>
      <c r="AH239" s="6" t="str">
        <f ca="1">IF(B_MSK[[#This Row],[A_B]]="","",LEFT(B_MSK[[#This Row],[QTY/ CTN]],B_MSK[[#This Row],[A_B_1]]))</f>
        <v xml:space="preserve">10 BOX </v>
      </c>
      <c r="AI239" s="6" t="str">
        <f ca="1">IF(B_MSK[[#This Row],[A_B]]="","",LEFT(B_MSK[[#This Row],[A_]],SEARCH(" ",B_MSK[[#This Row],[A_]])-1))</f>
        <v>10</v>
      </c>
      <c r="AJ239" s="6" t="str">
        <f ca="1">IF(B_MSK[[#This Row],[A_B]]="","",RIGHT(B_MSK[[#This Row],[A_]],LEN(B_MSK[[#This Row],[A_]])-SEARCH(" ",B_MSK[[#This Row],[A_]])))</f>
        <v xml:space="preserve">BOX 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39" s="6" t="str">
        <f ca="1">IF(B_MSK[[#This Row],[B_]]="","",LEFT(B_MSK[[#This Row],[B_]],SEARCH(" ",B_MSK[[#This Row],[B_]])))</f>
        <v xml:space="preserve">24 </v>
      </c>
      <c r="AM239" s="6" t="str">
        <f ca="1">IF(B_MSK[[#This Row],[B_]]="","",RIGHT(B_MSK[[#This Row],[B_]],LEN(B_MSK[[#This Row],[B_]])-SEARCH(" ",B_MSK[[#This Row],[B_]])))</f>
        <v>SET</v>
      </c>
      <c r="AN239" s="2">
        <f ca="1">IF(ISNUMBER(B_MSK[[#This Row],[TANGGAL DATANG]]),B_MSK[[#This Row],[TANGGAL DATANG]],AN238)</f>
        <v>44907</v>
      </c>
      <c r="AO239" s="6" t="str">
        <f ca="1">IF(B_MSK[[#This Row],[DB_ROW]]="","",INDEX([3]!db[JENIS],B_MSK[[#This Row],[DB_ROW]]-1))</f>
        <v>kuas</v>
      </c>
      <c r="AP239" s="6">
        <f ca="1">IF(B_MSK[[#This Row],[A_1]]="","",B_MSK[[#This Row],[A_1]])*1</f>
        <v>10</v>
      </c>
    </row>
    <row r="240" spans="1:42" x14ac:dyDescent="0.25">
      <c r="A240" s="7" t="s">
        <v>110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Stapler JK HD-10</v>
      </c>
      <c r="H240" s="8" t="str">
        <f ca="1">IF(B_MSK[[#This Row],[//]]="","",INDEX([2]!NOTA[SUPPLIER_H],B_MSK[[#This Row],[//]]-2))</f>
        <v>ATALI MAKMUR</v>
      </c>
      <c r="I240" s="28" t="str">
        <f ca="1">IF(B_MSK[[#This Row],[//]]="","",IF(B_MSK[[#This Row],[C]]="",B_MSK[[#This Row],[JMLH BRG]]&amp;" "&amp;B_MSK[[#This Row],[SAT]],INDEX([3]!db[QTY/ CTN],B_MSK[[#This Row],[DB_ROW]]-1)))</f>
        <v>20 LSN</v>
      </c>
      <c r="J240" s="6">
        <f ca="1">IF(B_MSK[[#This Row],[//]]="","",IF(INDEX([2]!NOTA[C],B_MSK[[#This Row],[//]]-2)="","",INDEX([2]!NOTA[C],B_MSK[[#This Row],[//]]-2)))</f>
        <v>1</v>
      </c>
      <c r="K240" s="6">
        <f ca="1">IF(B_MSK[[#This Row],[//]]="","",IF(INDEX([2]!NOTA[QTY],B_MSK[[#This Row],[//]]-2)=0,"",INDEX([2]!NOTA[QTY],B_MSK[[#This Row],[//]]-2)))</f>
        <v>20</v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0" s="14">
        <f ca="1">IF(B_MSK[[#This Row],[//]]="","",INDEX([2]!NOTA[HARGA SATUAN],B_MSK[[#This Row],[//]]-2))</f>
        <v>85200</v>
      </c>
      <c r="N240" s="14">
        <f ca="1">IF(B_MSK[[#This Row],[//]]="","",IF(INDEX([2]!NOTA[HARGA/ CTN_H],B_MSK[[#This Row],[//]]-2)&lt;1,"",INDEX([2]!NOTA[HARGA/ CTN_H],B_MSK[[#This Row],[//]]-2)))</f>
        <v>1704000</v>
      </c>
      <c r="O240" s="3">
        <f ca="1">IF(B_MSK[[#This Row],[//]]="","",IF(INDEX([2]!NOTA[DISC 1],B_MSK[[#This Row],[//]]-2)=0,"",INDEX([2]!NOTA[DISC 1],B_MSK[[#This Row],[//]]-2)))</f>
        <v>0.125</v>
      </c>
      <c r="P240" s="3">
        <f ca="1">IF(B_MSK[[#This Row],[//]]="","",IF(INDEX([2]!NOTA[DISC 2],B_MSK[[#This Row],[//]]-2)=0,"",INDEX([2]!NOTA[DISC 2],B_MSK[[#This Row],[//]]-2)))</f>
        <v>0.05</v>
      </c>
      <c r="Q240" s="13">
        <f ca="1">IF(B_MSK[[#This Row],[//]]="","",INDEX([2]!NOTA[TOTAL],B_MSK[[#This Row],[//]]-2))</f>
        <v>1416450</v>
      </c>
      <c r="R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5420553.75</v>
      </c>
      <c r="S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21280692.5</v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STAPLER HD-10 JK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1900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85200</v>
      </c>
      <c r="AB240" s="8" t="str">
        <f ca="1">IF(OR(B_MSK[[#This Row],[HARGA_1]]=0,B_MSK[[#This Row],[HARGA_1]]=""),"","/ "&amp;B_MSK[[#This Row],[A_2]])</f>
        <v>/ LSN</v>
      </c>
      <c r="AC2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2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0" s="6" t="str">
        <f ca="1">IF(ISNUMBER(B_MSK[[#This Row],[ JUMLAH ]]),SUBSTITUTE(SUBSTITUTE(SUBSTITUTE(B_MSK[[#This Row],[QTY/ CTN]]," ","_",2),"(",""),")","")&amp;"_","")</f>
        <v>20 LSN_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20 LSN</v>
      </c>
      <c r="AI240" s="6" t="str">
        <f ca="1">IF(B_MSK[[#This Row],[A_B]]="","",LEFT(B_MSK[[#This Row],[A_]],SEARCH(" ",B_MSK[[#This Row],[A_]])-1))</f>
        <v>20</v>
      </c>
      <c r="AJ240" s="6" t="str">
        <f ca="1">IF(B_MSK[[#This Row],[A_B]]="","",RIGHT(B_MSK[[#This Row],[A_]],LEN(B_MSK[[#This Row],[A_]])-SEARCH(" ",B_MSK[[#This Row],[A_]])))</f>
        <v>LSN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44907</v>
      </c>
      <c r="AO240" s="6" t="str">
        <f ca="1">IF(B_MSK[[#This Row],[DB_ROW]]="","",INDEX([3]!db[JENIS],B_MSK[[#This Row],[DB_ROW]]-1))</f>
        <v>stapler</v>
      </c>
      <c r="AP240" s="6">
        <f ca="1">IF(B_MSK[[#This Row],[A_1]]="","",B_MSK[[#This Row],[A_1]])*1</f>
        <v>20</v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Row],[N_ID]]="","",COUNTIF([2]!NOTA[ID_H],B_MSK[[#This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/>
      </c>
      <c r="H241" s="8" t="str">
        <f ca="1">IF(B_MSK[[#This Row],[//]]="","",INDEX([2]!NOTA[SUPPLIER_H],B_MSK[[#This Row],[//]]-2))</f>
        <v/>
      </c>
      <c r="I241" s="28" t="str">
        <f ca="1">IF(B_MSK[[#This Row],[//]]="","",IF(B_MSK[[#This Row],[C]]="",B_MSK[[#This Row],[JMLH BRG]]&amp;" "&amp;B_MSK[[#This Row],[SAT]],INDEX([3]!db[QTY/ CTN],B_MSK[[#This Row],[DB_ROW]]-1)))</f>
        <v/>
      </c>
      <c r="J241" s="6" t="str">
        <f ca="1">IF(B_MSK[[#This Row],[//]]="","",IF(INDEX([2]!NOTA[C],B_MSK[[#This Row],[//]]-2)="","",INDEX([2]!NOTA[C],B_MSK[[#This Row],[//]]-2)))</f>
        <v/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 t="str">
        <f ca="1">IF(B_MSK[[#This Row],[//]]="","",INDEX([2]!NOTA[HARGA SATUAN],B_MSK[[#This Row],[//]]-2))</f>
        <v/>
      </c>
      <c r="N241" s="14" t="str">
        <f ca="1">IF(B_MSK[[#This Row],[//]]="","",IF(INDEX([2]!NOTA[HARGA/ CTN_H],B_MSK[[#This Row],[//]]-2)&lt;1,"",INDEX([2]!NOTA[HARGA/ CTN_H],B_MSK[[#This Row],[//]]-2)))</f>
        <v/>
      </c>
      <c r="O241" s="3" t="str">
        <f ca="1">IF(B_MSK[[#This Row],[//]]="","",IF(INDEX([2]!NOTA[DISC 1],B_MSK[[#This Row],[//]]-2)=0,"",INDEX([2]!NOTA[DISC 1],B_MSK[[#This Row],[//]]-2)))</f>
        <v/>
      </c>
      <c r="P241" s="3" t="str">
        <f ca="1">IF(B_MSK[[#This Row],[//]]="","",IF(INDEX([2]!NOTA[DISC 2],B_MSK[[#This Row],[//]]-2)=0,"",INDEX([2]!NOTA[DISC 2],B_MSK[[#This Row],[//]]-2)))</f>
        <v/>
      </c>
      <c r="Q241" s="13" t="str">
        <f ca="1">IF(B_MSK[[#This Row],[//]]="","",INDEX([2]!NOTA[TOTAL],B_MSK[[#This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Row],[concat]],[3]!db[NB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Row],[concat]],[3]!db[NB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Row],[A_]])-1))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44907</v>
      </c>
      <c r="AO241" s="6" t="str">
        <f ca="1">IF(B_MSK[[#This Row],[DB_ROW]]="","",INDEX([3]!db[JENIS],B_MSK[[#This Row],[DB_ROW]]-1))</f>
        <v/>
      </c>
      <c r="AP241" s="6" t="e">
        <f ca="1">IF(B_MSK[[#This Row],[A_1]]="","",B_MSK[[#This Row],[A_1]])*1</f>
        <v>#VALUE!</v>
      </c>
    </row>
    <row r="242" spans="1:42" x14ac:dyDescent="0.25">
      <c r="A242" s="7" t="s">
        <v>169</v>
      </c>
      <c r="B242" s="6">
        <f ca="1">IF(B_MSK[[#This Row],[N_ID]]="","",INDEX([2]!NOTA[ID],MATCH(B_MSK[[#This Row],[N_ID]],[2]!NOTA[ID_P],0)))</f>
        <v>46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Row],[N_ID]]="","",COUNTIF([2]!NOTA[ID_H],B_MSK[[#This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 ca="1"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Isi GW no.10</v>
      </c>
      <c r="H242" s="8" t="str">
        <f ca="1">IF(B_MSK[[#This Row],[//]]="","",INDEX([2]!NOTA[SUPPLIER_H],B_MSK[[#This Row],[//]]-2))</f>
        <v>LAYS</v>
      </c>
      <c r="I242" s="28" t="str">
        <f ca="1">IF(B_MSK[[#This Row],[//]]="","",IF(B_MSK[[#This Row],[C]]="",B_MSK[[#This Row],[JMLH BRG]]&amp;" "&amp;B_MSK[[#This Row],[SAT]],INDEX([3]!db[QTY/ CTN],B_MSK[[#This Row],[DB_ROW]]-1)))</f>
        <v>100 PAK</v>
      </c>
      <c r="J242" s="6">
        <f ca="1">IF(B_MSK[[#This Row],[//]]="","",IF(INDEX([2]!NOTA[C],B_MSK[[#This Row],[//]]-2)="","",INDEX([2]!NOTA[C],B_MSK[[#This Row],[//]]-2)))</f>
        <v>20</v>
      </c>
      <c r="K242" s="6">
        <f ca="1">IF(B_MSK[[#This Row],[//]]="","",IF(INDEX([2]!NOTA[QTY],B_MSK[[#This Row],[//]]-2)=0,"",INDEX([2]!NOTA[QTY],B_MSK[[#This Row],[//]]-2)))</f>
        <v>2000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242" s="14">
        <f ca="1">IF(B_MSK[[#This Row],[//]]="","",INDEX([2]!NOTA[HARGA SATUAN],B_MSK[[#This Row],[//]]-2))</f>
        <v>14000</v>
      </c>
      <c r="N242" s="14">
        <f ca="1">IF(B_MSK[[#This Row],[//]]="","",IF(INDEX([2]!NOTA[HARGA/ CTN_H],B_MSK[[#This Row],[//]]-2)&lt;1,"",INDEX([2]!NOTA[HARGA/ CTN_H],B_MSK[[#This Row],[//]]-2)))</f>
        <v>1400000</v>
      </c>
      <c r="O242" s="3">
        <f ca="1">IF(B_MSK[[#This Row],[//]]="","",IF(INDEX([2]!NOTA[DISC 1],B_MSK[[#This Row],[//]]-2)=0,"",INDEX([2]!NOTA[DISC 1],B_MSK[[#This Row],[//]]-2)))</f>
        <v>0.1</v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25200000</v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ISI GW NO.10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966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14000</v>
      </c>
      <c r="AB242" s="8" t="str">
        <f ca="1">IF(OR(B_MSK[[#This Row],[HARGA_1]]=0,B_MSK[[#This Row],[HARGA_1]]=""),"","/ "&amp;B_MSK[[#This Row],[A_2]])</f>
        <v>/ PAK</v>
      </c>
      <c r="AC2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2" s="6" t="str">
        <f ca="1">IF(ISNUMBER(B_MSK[[#This Row],[ JUMLAH ]]),SUBSTITUTE(SUBSTITUTE(SUBSTITUTE(B_MSK[[#This Row],[QTY/ CTN]]," ","_",2),"(",""),")","")&amp;"_","")</f>
        <v>100 PAK_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8</v>
      </c>
      <c r="AH242" s="6" t="str">
        <f ca="1">IF(B_MSK[[#This Row],[A_B]]="","",LEFT(B_MSK[[#This Row],[QTY/ CTN]],B_MSK[[#This Row],[A_B_1]]))</f>
        <v>100 PAK</v>
      </c>
      <c r="AI242" s="6" t="str">
        <f ca="1">IF(B_MSK[[#This Row],[A_B]]="","",LEFT(B_MSK[[#This Row],[A_]],SEARCH(" ",B_MSK[[#This Row],[A_]])-1))</f>
        <v>100</v>
      </c>
      <c r="AJ242" s="6" t="str">
        <f ca="1">IF(B_MSK[[#This Row],[A_B]]="","",RIGHT(B_MSK[[#This Row],[A_]],LEN(B_MSK[[#This Row],[A_]])-SEARCH(" ",B_MSK[[#This Row],[A_]])))</f>
        <v>PAK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44907</v>
      </c>
      <c r="AO242" s="6" t="str">
        <f ca="1">IF(B_MSK[[#This Row],[DB_ROW]]="","",INDEX([3]!db[JENIS],B_MSK[[#This Row],[DB_ROW]]-1))</f>
        <v>isi</v>
      </c>
      <c r="AP242" s="6">
        <f ca="1">IF(B_MSK[[#This Row],[A_1]]="","",B_MSK[[#This Row],[A_1]])*1</f>
        <v>100</v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Row],[SAT]],INDEX([3]!db[QTY/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Row],[concat]],[3]!db[NB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Row],[concat]],[3]!db[NB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Row],[A_]])-1))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44907</v>
      </c>
      <c r="AO243" s="6" t="str">
        <f ca="1">IF(B_MSK[[#This Row],[DB_ROW]]="","",INDEX([3]!db[JENIS],B_MSK[[#This Row],[DB_ROW]]-1))</f>
        <v/>
      </c>
      <c r="AP243" s="6" t="e">
        <f ca="1">IF(B_MSK[[#This Row],[A_1]]="","",B_MSK[[#This Row],[A_1]])*1</f>
        <v>#VALUE!</v>
      </c>
    </row>
    <row r="244" spans="1:42" x14ac:dyDescent="0.25">
      <c r="A244" s="7" t="s">
        <v>170</v>
      </c>
      <c r="B244" s="6">
        <f ca="1">IF(B_MSK[[#This Row],[N_ID]]="","",INDEX([2]!NOTA[ID],MATCH(B_MSK[[#This Row],[N_ID]],[2]!NOTA[ID_P],0)))</f>
        <v>47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5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Gel pen Microtec Kenko 0.28mm Hitam</v>
      </c>
      <c r="H244" s="8" t="str">
        <f ca="1">IF(B_MSK[[#This Row],[//]]="","",INDEX([2]!NOTA[SUPPLIER_H],B_MSK[[#This Row],[//]]-2))</f>
        <v>KENKO SINAR INDONESIA</v>
      </c>
      <c r="I244" s="28" t="str">
        <f ca="1">IF(B_MSK[[#This Row],[//]]="","",IF(B_MSK[[#This Row],[C]]="",B_MSK[[#This Row],[JMLH BRG]]&amp;" "&amp;B_MSK[[#This Row],[SAT]],INDEX([3]!db[QTY/ CTN],B_MSK[[#This Row],[DB_ROW]]-1)))</f>
        <v>12 GRS</v>
      </c>
      <c r="J244" s="6">
        <f ca="1">IF(B_MSK[[#This Row],[//]]="","",IF(INDEX([2]!NOTA[C],B_MSK[[#This Row],[//]]-2)="","",INDEX([2]!NOTA[C],B_MSK[[#This Row],[//]]-2)))</f>
        <v>2</v>
      </c>
      <c r="K244" s="6" t="str">
        <f ca="1">IF(B_MSK[[#This Row],[//]]="","",IF(INDEX([2]!NOTA[QTY],B_MSK[[#This Row],[//]]-2)=0,"",INDEX([2]!NOTA[QTY],B_MSK[[#This Row],[//]]-2)))</f>
        <v/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4" s="14">
        <f ca="1">IF(B_MSK[[#This Row],[//]]="","",INDEX([2]!NOTA[HARGA SATUAN],B_MSK[[#This Row],[//]]-2))</f>
        <v>0</v>
      </c>
      <c r="N244" s="14">
        <f ca="1">IF(B_MSK[[#This Row],[//]]="","",IF(INDEX([2]!NOTA[HARGA/ CTN_H],B_MSK[[#This Row],[//]]-2)&lt;1,"",INDEX([2]!NOTA[HARGA/ CTN_H],B_MSK[[#This Row],[//]]-2)))</f>
        <v>5702400</v>
      </c>
      <c r="O244" s="3">
        <f ca="1">IF(B_MSK[[#This Row],[//]]="","",IF(INDEX([2]!NOTA[DISC 1],B_MSK[[#This Row],[//]]-2)=0,"",INDEX([2]!NOTA[DISC 1],B_MSK[[#This Row],[//]]-2)))</f>
        <v>0.17</v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9465984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KENKO GEL PEN MICROTEC 0.28MM BLACK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1134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475200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2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44" s="6" t="str">
        <f ca="1">IF(ISNUMBER(B_MSK[[#This Row],[ JUMLAH ]]),SUBSTITUTE(SUBSTITUTE(SUBSTITUTE(B_MSK[[#This Row],[QTY/ CTN]]," ","_",2),"(",""),")","")&amp;"_","")</f>
        <v>12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12 GRS</v>
      </c>
      <c r="AI244" s="6" t="str">
        <f ca="1">IF(B_MSK[[#This Row],[A_B]]="","",LEFT(B_MSK[[#This Row],[A_]],SEARCH(" ",B_MSK[[#This Row],[A_]])-1))</f>
        <v>12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44907</v>
      </c>
      <c r="AO244" s="6" t="str">
        <f ca="1">IF(B_MSK[[#This Row],[DB_ROW]]="","",INDEX([3]!db[JENIS],B_MSK[[#This Row],[DB_ROW]]-1))</f>
        <v>pen</v>
      </c>
      <c r="AP244" s="6">
        <f ca="1">IF(B_MSK[[#This Row],[A_1]]="","",B_MSK[[#This Row],[A_1]])*1</f>
        <v>12</v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>PW Kenko 12W CP-12 F classic panjang</v>
      </c>
      <c r="H245" s="8" t="str">
        <f ca="1">IF(B_MSK[[#This Row],[//]]="","",INDEX([2]!NOTA[SUPPLIER_H],B_MSK[[#This Row],[//]]-2))</f>
        <v>KENKO SINAR INDONESIA</v>
      </c>
      <c r="I245" s="28" t="str">
        <f ca="1">IF(B_MSK[[#This Row],[//]]="","",IF(B_MSK[[#This Row],[C]]="",B_MSK[[#This Row],[JMLH BRG]]&amp;" "&amp;B_MSK[[#This Row],[SAT]],INDEX([3]!db[QTY/ CTN],B_MSK[[#This Row],[DB_ROW]]-1)))</f>
        <v>24 LSN</v>
      </c>
      <c r="J245" s="6">
        <f ca="1">IF(B_MSK[[#This Row],[//]]="","",IF(INDEX([2]!NOTA[C],B_MSK[[#This Row],[//]]-2)="","",INDEX([2]!NOTA[C],B_MSK[[#This Row],[//]]-2)))</f>
        <v>2</v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>
        <f ca="1">IF(B_MSK[[#This Row],[//]]="","",INDEX([2]!NOTA[HARGA SATUAN],B_MSK[[#This Row],[//]]-2))</f>
        <v>0</v>
      </c>
      <c r="N245" s="14">
        <f ca="1">IF(B_MSK[[#This Row],[//]]="","",IF(INDEX([2]!NOTA[HARGA/ CTN_H],B_MSK[[#This Row],[//]]-2)&lt;1,"",INDEX([2]!NOTA[HARGA/ CTN_H],B_MSK[[#This Row],[//]]-2)))</f>
        <v>2980800</v>
      </c>
      <c r="O245" s="3">
        <f ca="1">IF(B_MSK[[#This Row],[//]]="","",IF(INDEX([2]!NOTA[DISC 1],B_MSK[[#This Row],[//]]-2)=0,"",INDEX([2]!NOTA[DISC 1],B_MSK[[#This Row],[//]]-2)))</f>
        <v>0.17</v>
      </c>
      <c r="P245" s="3" t="str">
        <f ca="1">IF(B_MSK[[#This Row],[//]]="","",IF(INDEX([2]!NOTA[DISC 2],B_MSK[[#This Row],[//]]-2)=0,"",INDEX([2]!NOTA[DISC 2],B_MSK[[#This Row],[//]]-2)))</f>
        <v/>
      </c>
      <c r="Q245" s="13">
        <f ca="1">IF(B_MSK[[#This Row],[//]]="","",INDEX([2]!NOTA[TOTAL],B_MSK[[#This Row],[//]]-2))</f>
        <v>4948128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KENKO 12 COLOR PENCIL CP-12F CLASSIC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45" s="6" t="str">
        <f ca="1">IF(B_MSK[[#This Row],[N.B.nota]]="","",IF(MATCH(B_MSK[[#This Row],[concat]],[3]!db[NB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Row],[concat]],[3]!db[NB NOTA_C],0)+1)</f>
        <v>1002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124200</v>
      </c>
      <c r="AB245" s="8" t="str">
        <f ca="1">IF(OR(B_MSK[[#This Row],[HARGA_1]]=0,B_MSK[[#This Row],[HARGA_1]]=""),"","/ "&amp;B_MSK[[#This Row],[A_2]])</f>
        <v>/ LSN</v>
      </c>
      <c r="AC2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2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5" s="6" t="str">
        <f ca="1">IF(ISNUMBER(B_MSK[[#This Row],[ JUMLAH ]]),SUBSTITUTE(SUBSTITUTE(SUBSTITUTE(B_MSK[[#This Row],[QTY/ CTN]]," ","_",2),"(",""),")","")&amp;"_","")</f>
        <v>24 LSN_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7</v>
      </c>
      <c r="AH245" s="6" t="str">
        <f ca="1">IF(B_MSK[[#This Row],[A_B]]="","",LEFT(B_MSK[[#This Row],[QTY/ CTN]],B_MSK[[#This Row],[A_B_1]]))</f>
        <v>24 LSN</v>
      </c>
      <c r="AI245" s="6" t="str">
        <f ca="1">IF(B_MSK[[#This Row],[A_B]]="","",LEFT(B_MSK[[#This Row],[A_]],SEARCH(" ",B_MSK[[#This Row],[A_]])-1))</f>
        <v>24</v>
      </c>
      <c r="AJ245" s="6" t="str">
        <f ca="1">IF(B_MSK[[#This Row],[A_B]]="","",RIGHT(B_MSK[[#This Row],[A_]],LEN(B_MSK[[#This Row],[A_]])-SEARCH(" ",B_MSK[[#This Row],[A_]])))</f>
        <v>LSN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44907</v>
      </c>
      <c r="AO245" s="6" t="str">
        <f ca="1">IF(B_MSK[[#This Row],[DB_ROW]]="","",INDEX([3]!db[JENIS],B_MSK[[#This Row],[DB_ROW]]-1))</f>
        <v>pw</v>
      </c>
      <c r="AP245" s="6">
        <f ca="1">IF(B_MSK[[#This Row],[A_1]]="","",B_MSK[[#This Row],[A_1]])*1</f>
        <v>24</v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Row],[stt]]="ada",INDEX([3]!db[NB BM],B_MSK[DB_ROW]-1),"")</f>
        <v>Tipe-ex Kenko KE-823 M</v>
      </c>
      <c r="H246" s="8" t="str">
        <f ca="1">IF(B_MSK[[#This Row],[//]]="","",INDEX([2]!NOTA[SUPPLIER_H],B_MSK[[#This Row],[//]]-2))</f>
        <v>KENKO SINAR INDONESIA</v>
      </c>
      <c r="I246" s="28" t="str">
        <f ca="1">IF(B_MSK[[#This Row],[//]]="","",IF(B_MSK[[#This Row],[C]]="",B_MSK[[#This Row],[JMLH BRG]]&amp;" "&amp;B_MSK[[#This Row],[SAT]],INDEX([3]!db[QTY/ CTN],B_MSK[[#This Row],[DB_ROW]]-1)))</f>
        <v>36 LSN</v>
      </c>
      <c r="J246" s="6">
        <f ca="1">IF(B_MSK[[#This Row],[//]]="","",IF(INDEX([2]!NOTA[C],B_MSK[[#This Row],[//]]-2)="","",INDEX([2]!NOTA[C],B_MSK[[#This Row],[//]]-2)))</f>
        <v>2</v>
      </c>
      <c r="K246" s="6" t="str">
        <f ca="1">IF(B_MSK[[#This Row],[//]]="","",IF(INDEX([2]!NOTA[QTY],B_MSK[[#This Row],[//]]-2)=0,"",INDEX([2]!NOTA[QTY],B_MSK[[#This Row],[//]]-2)))</f>
        <v/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6" s="14">
        <f ca="1">IF(B_MSK[[#This Row],[//]]="","",INDEX([2]!NOTA[HARGA SATUAN],B_MSK[[#This Row],[//]]-2))</f>
        <v>0</v>
      </c>
      <c r="N246" s="14">
        <f ca="1">IF(B_MSK[[#This Row],[//]]="","",IF(INDEX([2]!NOTA[HARGA/ CTN_H],B_MSK[[#This Row],[//]]-2)&lt;1,"",INDEX([2]!NOTA[HARGA/ CTN_H],B_MSK[[#This Row],[//]]-2)))</f>
        <v>2052000</v>
      </c>
      <c r="O246" s="3">
        <f ca="1">IF(B_MSK[[#This Row],[//]]="","",IF(INDEX([2]!NOTA[DISC 1],B_MSK[[#This Row],[//]]-2)=0,"",INDEX([2]!NOTA[DISC 1],B_MSK[[#This Row],[//]]-2)))</f>
        <v>0.17</v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3406320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KENKO CORRECTION FLUID KE-823 M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1068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57000</v>
      </c>
      <c r="AB246" s="8" t="str">
        <f ca="1">IF(OR(B_MSK[[#This Row],[HARGA_1]]=0,B_MSK[[#This Row],[HARGA_1]]=""),"","/ "&amp;B_MSK[[#This Row],[A_2]])</f>
        <v>/ LSN</v>
      </c>
      <c r="AC2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6" s="6" t="str">
        <f ca="1">IF(ISNUMBER(B_MSK[[#This Row],[ JUMLAH ]]),SUBSTITUTE(SUBSTITUTE(SUBSTITUTE(B_MSK[[#This Row],[QTY/ CTN]]," ","_",2),"(",""),")","")&amp;"_","")</f>
        <v>36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36 LSN</v>
      </c>
      <c r="AI246" s="6" t="str">
        <f ca="1">IF(B_MSK[[#This Row],[A_B]]="","",LEFT(B_MSK[[#This Row],[A_]],SEARCH(" ",B_MSK[[#This Row],[A_]])-1))</f>
        <v>36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44907</v>
      </c>
      <c r="AO246" s="6" t="str">
        <f ca="1">IF(B_MSK[[#This Row],[DB_ROW]]="","",INDEX([3]!db[JENIS],B_MSK[[#This Row],[DB_ROW]]-1))</f>
        <v>tipex</v>
      </c>
      <c r="AP246" s="6">
        <f ca="1">IF(B_MSK[[#This Row],[A_1]]="","",B_MSK[[#This Row],[A_1]])*1</f>
        <v>36</v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>Isi cutter Kenko A-100 kecil</v>
      </c>
      <c r="H247" s="8" t="str">
        <f ca="1">IF(B_MSK[[#This Row],[//]]="","",INDEX([2]!NOTA[SUPPLIER_H],B_MSK[[#This Row],[//]]-2))</f>
        <v>KENKO SINAR INDONESIA</v>
      </c>
      <c r="I247" s="28" t="str">
        <f ca="1">IF(B_MSK[[#This Row],[//]]="","",IF(B_MSK[[#This Row],[C]]="",B_MSK[[#This Row],[JMLH BRG]]&amp;" "&amp;B_MSK[[#This Row],[SAT]],INDEX([3]!db[QTY/ CTN],B_MSK[[#This Row],[DB_ROW]]-1)))</f>
        <v>120 LSN</v>
      </c>
      <c r="J247" s="6">
        <f ca="1">IF(B_MSK[[#This Row],[//]]="","",IF(INDEX([2]!NOTA[C],B_MSK[[#This Row],[//]]-2)="","",INDEX([2]!NOTA[C],B_MSK[[#This Row],[//]]-2)))</f>
        <v>2</v>
      </c>
      <c r="K247" s="6" t="str">
        <f ca="1">IF(B_MSK[[#This Row],[//]]="","",IF(INDEX([2]!NOTA[QTY],B_MSK[[#This Row],[//]]-2)=0,"",INDEX([2]!NOTA[QTY],B_MSK[[#This Row],[//]]-2)))</f>
        <v/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7" s="14">
        <f ca="1">IF(B_MSK[[#This Row],[//]]="","",INDEX([2]!NOTA[HARGA SATUAN],B_MSK[[#This Row],[//]]-2))</f>
        <v>0</v>
      </c>
      <c r="N247" s="14">
        <f ca="1">IF(B_MSK[[#This Row],[//]]="","",IF(INDEX([2]!NOTA[HARGA/ CTN_H],B_MSK[[#This Row],[//]]-2)&lt;1,"",INDEX([2]!NOTA[HARGA/ CTN_H],B_MSK[[#This Row],[//]]-2)))</f>
        <v>3888000</v>
      </c>
      <c r="O247" s="3">
        <f ca="1">IF(B_MSK[[#This Row],[//]]="","",IF(INDEX([2]!NOTA[DISC 1],B_MSK[[#This Row],[//]]-2)=0,"",INDEX([2]!NOTA[DISC 1],B_MSK[[#This Row],[//]]-2)))</f>
        <v>0.17</v>
      </c>
      <c r="P247" s="3" t="str">
        <f ca="1">IF(B_MSK[[#This Row],[//]]="","",IF(INDEX([2]!NOTA[DISC 2],B_MSK[[#This Row],[//]]-2)=0,"",INDEX([2]!NOTA[DISC 2],B_MSK[[#This Row],[//]]-2)))</f>
        <v/>
      </c>
      <c r="Q247" s="13">
        <f ca="1">IF(B_MSK[[#This Row],[//]]="","",INDEX([2]!NOTA[TOTAL],B_MSK[[#This Row],[//]]-2))</f>
        <v>6454080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>KENKO CUTTER BLADE A-100 (9MM)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47" s="6" t="str">
        <f ca="1">IF(B_MSK[[#This Row],[N.B.nota]]="","",IF(MATCH(B_MSK[[#This Row],[concat]],[3]!db[NB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Row],[concat]],[3]!db[NB NOTA_C],0)+1)</f>
        <v>1092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32400</v>
      </c>
      <c r="AB247" s="8" t="str">
        <f ca="1">IF(OR(B_MSK[[#This Row],[HARGA_1]]=0,B_MSK[[#This Row],[HARGA_1]]=""),"","/ "&amp;B_MSK[[#This Row],[A_2]])</f>
        <v>/ LSN</v>
      </c>
      <c r="AC2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2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7" s="6" t="str">
        <f ca="1">IF(ISNUMBER(B_MSK[[#This Row],[ JUMLAH ]]),SUBSTITUTE(SUBSTITUTE(SUBSTITUTE(B_MSK[[#This Row],[QTY/ CTN]]," ","_",2),"(",""),")","")&amp;"_","")</f>
        <v>120 LSN_</v>
      </c>
      <c r="AF247" s="6">
        <f ca="1">IF(B_MSK[[#This Row],[A_B]]="","",SEARCH("_",B_MSK[[#This Row],[A_B]]))</f>
        <v>8</v>
      </c>
      <c r="AG247" s="6">
        <f ca="1">IF(B_MSK[[#This Row],[A_B]]="","",LEN(B_MSK[[#This Row],[A_B]]))</f>
        <v>8</v>
      </c>
      <c r="AH247" s="6" t="str">
        <f ca="1">IF(B_MSK[[#This Row],[A_B]]="","",LEFT(B_MSK[[#This Row],[QTY/ CTN]],B_MSK[[#This Row],[A_B_1]]))</f>
        <v>120 LSN</v>
      </c>
      <c r="AI247" s="6" t="str">
        <f ca="1">IF(B_MSK[[#This Row],[A_B]]="","",LEFT(B_MSK[[#This Row],[A_]],SEARCH(" ",B_MSK[[#This Row],[A_]])-1))</f>
        <v>120</v>
      </c>
      <c r="AJ247" s="6" t="str">
        <f ca="1">IF(B_MSK[[#This Row],[A_B]]="","",RIGHT(B_MSK[[#This Row],[A_]],LEN(B_MSK[[#This Row],[A_]])-SEARCH(" ",B_MSK[[#This Row],[A_]])))</f>
        <v>LSN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44907</v>
      </c>
      <c r="AO247" s="6" t="str">
        <f ca="1">IF(B_MSK[[#This Row],[DB_ROW]]="","",INDEX([3]!db[JENIS],B_MSK[[#This Row],[DB_ROW]]-1))</f>
        <v>isi</v>
      </c>
      <c r="AP247" s="6">
        <f ca="1">IF(B_MSK[[#This Row],[A_1]]="","",B_MSK[[#This Row],[A_1]])*1</f>
        <v>120</v>
      </c>
    </row>
    <row r="248" spans="1:42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Cutter Kenko A-300</v>
      </c>
      <c r="H248" s="8" t="str">
        <f ca="1">IF(B_MSK[[#This Row],[//]]="","",INDEX([2]!NOTA[SUPPLIER_H],B_MSK[[#This Row],[//]]-2))</f>
        <v>KENKO SINAR INDONESIA</v>
      </c>
      <c r="I248" s="28" t="str">
        <f ca="1">IF(B_MSK[[#This Row],[//]]="","",IF(B_MSK[[#This Row],[C]]="",B_MSK[[#This Row],[JMLH BRG]]&amp;" "&amp;B_MSK[[#This Row],[SAT]],INDEX([3]!db[QTY/ CTN],B_MSK[[#This Row],[DB_ROW]]-1)))</f>
        <v>30 LSN</v>
      </c>
      <c r="J248" s="6">
        <f ca="1">IF(B_MSK[[#This Row],[//]]="","",IF(INDEX([2]!NOTA[C],B_MSK[[#This Row],[//]]-2)="","",INDEX([2]!NOTA[C],B_MSK[[#This Row],[//]]-2)))</f>
        <v>1</v>
      </c>
      <c r="K248" s="6" t="str">
        <f ca="1">IF(B_MSK[[#This Row],[//]]="","",IF(INDEX([2]!NOTA[QTY],B_MSK[[#This Row],[//]]-2)=0,"",INDEX([2]!NOTA[QTY],B_MSK[[#This Row],[//]]-2)))</f>
        <v/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8" s="14">
        <f ca="1">IF(B_MSK[[#This Row],[//]]="","",INDEX([2]!NOTA[HARGA SATUAN],B_MSK[[#This Row],[//]]-2))</f>
        <v>0</v>
      </c>
      <c r="N248" s="14">
        <f ca="1">IF(B_MSK[[#This Row],[//]]="","",IF(INDEX([2]!NOTA[HARGA/ CTN_H],B_MSK[[#This Row],[//]]-2)&lt;1,"",INDEX([2]!NOTA[HARGA/ CTN_H],B_MSK[[#This Row],[//]]-2)))</f>
        <v>1710000</v>
      </c>
      <c r="O248" s="3">
        <f ca="1">IF(B_MSK[[#This Row],[//]]="","",IF(INDEX([2]!NOTA[DISC 1],B_MSK[[#This Row],[//]]-2)=0,"",INDEX([2]!NOTA[DISC 1],B_MSK[[#This Row],[//]]-2)))</f>
        <v>0.17</v>
      </c>
      <c r="P248" s="3" t="str">
        <f ca="1">IF(B_MSK[[#This Row],[//]]="","",IF(INDEX([2]!NOTA[DISC 2],B_MSK[[#This Row],[//]]-2)=0,"",INDEX([2]!NOTA[DISC 2],B_MSK[[#This Row],[//]]-2)))</f>
        <v/>
      </c>
      <c r="Q248" s="13">
        <f ca="1">IF(B_MSK[[#This Row],[//]]="","",INDEX([2]!NOTA[TOTAL],B_MSK[[#This Row],[//]]-2))</f>
        <v>1419300</v>
      </c>
      <c r="R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5262588</v>
      </c>
      <c r="S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20431224</v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KENKO CUTTER A-300 (9MM BLADE)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1091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57000</v>
      </c>
      <c r="AB248" s="8" t="str">
        <f ca="1">IF(OR(B_MSK[[#This Row],[HARGA_1]]=0,B_MSK[[#This Row],[HARGA_1]]=""),"","/ "&amp;B_MSK[[#This Row],[A_2]])</f>
        <v>/ LSN</v>
      </c>
      <c r="AC2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8" s="6" t="str">
        <f ca="1">IF(ISNUMBER(B_MSK[[#This Row],[ JUMLAH ]]),SUBSTITUTE(SUBSTITUTE(SUBSTITUTE(B_MSK[[#This Row],[QTY/ CTN]]," ","_",2),"(",""),")","")&amp;"_","")</f>
        <v>30 LSN_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30 LSN</v>
      </c>
      <c r="AI248" s="6" t="str">
        <f ca="1">IF(B_MSK[[#This Row],[A_B]]="","",LEFT(B_MSK[[#This Row],[A_]],SEARCH(" ",B_MSK[[#This Row],[A_]])-1))</f>
        <v>30</v>
      </c>
      <c r="AJ248" s="6" t="str">
        <f ca="1">IF(B_MSK[[#This Row],[A_B]]="","",RIGHT(B_MSK[[#This Row],[A_]],LEN(B_MSK[[#This Row],[A_]])-SEARCH(" ",B_MSK[[#This Row],[A_]])))</f>
        <v>LSN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44907</v>
      </c>
      <c r="AO248" s="6" t="str">
        <f ca="1">IF(B_MSK[[#This Row],[DB_ROW]]="","",INDEX([3]!db[JENIS],B_MSK[[#This Row],[DB_ROW]]-1))</f>
        <v>cutter</v>
      </c>
      <c r="AP248" s="6">
        <f ca="1">IF(B_MSK[[#This Row],[A_1]]="","",B_MSK[[#This Row],[A_1]])*1</f>
        <v>30</v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/>
      </c>
      <c r="D249" s="6" t="str">
        <f>IF(B_MSK[[#This Row],[N_ID]]="","",COUNTIF([2]!NOTA[ID_H],B_MSK[[#This Row],[ID NOTA]]))</f>
        <v/>
      </c>
      <c r="E2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/>
      </c>
      <c r="H249" s="8" t="str">
        <f ca="1">IF(B_MSK[[#This Row],[//]]="","",INDEX([2]!NOTA[SUPPLIER_H],B_MSK[[#This Row],[//]]-2))</f>
        <v/>
      </c>
      <c r="I249" s="28" t="str">
        <f ca="1">IF(B_MSK[[#This Row],[//]]="","",IF(B_MSK[[#This Row],[C]]="",B_MSK[[#This Row],[JMLH BRG]]&amp;" "&amp;B_MSK[[#This Row],[SAT]],INDEX([3]!db[QTY/ CTN],B_MSK[[#This Row],[DB_ROW]]-1)))</f>
        <v/>
      </c>
      <c r="J249" s="6" t="str">
        <f ca="1">IF(B_MSK[[#This Row],[//]]="","",IF(INDEX([2]!NOTA[C],B_MSK[[#This Row],[//]]-2)="","",INDEX([2]!NOTA[C],B_MSK[[#This Row],[//]]-2)))</f>
        <v/>
      </c>
      <c r="K249" s="6" t="str">
        <f ca="1">IF(B_MSK[[#This Row],[//]]="","",IF(INDEX([2]!NOTA[QTY],B_MSK[[#This Row],[//]]-2)=0,"",INDEX([2]!NOTA[QTY],B_MSK[[#This Row],[//]]-2)))</f>
        <v/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9" s="14" t="str">
        <f ca="1">IF(B_MSK[[#This Row],[//]]="","",INDEX([2]!NOTA[HARGA SATUAN],B_MSK[[#This Row],[//]]-2))</f>
        <v/>
      </c>
      <c r="N249" s="14" t="str">
        <f ca="1">IF(B_MSK[[#This Row],[//]]="","",IF(INDEX([2]!NOTA[HARGA/ CTN_H],B_MSK[[#This Row],[//]]-2)&lt;1,"",INDEX([2]!NOTA[HARGA/ CTN_H],B_MSK[[#This Row],[//]]-2)))</f>
        <v/>
      </c>
      <c r="O249" s="3" t="str">
        <f ca="1">IF(B_MSK[[#This Row],[//]]="","",IF(INDEX([2]!NOTA[DISC 1],B_MSK[[#This Row],[//]]-2)=0,"",INDEX([2]!NOTA[DISC 1],B_MSK[[#This Row],[//]]-2)))</f>
        <v/>
      </c>
      <c r="P249" s="3" t="str">
        <f ca="1">IF(B_MSK[[#This Row],[//]]="","",IF(INDEX([2]!NOTA[DISC 2],B_MSK[[#This Row],[//]]-2)=0,"",INDEX([2]!NOTA[DISC 2],B_MSK[[#This Row],[//]]-2)))</f>
        <v/>
      </c>
      <c r="Q249" s="13" t="str">
        <f ca="1">IF(B_MSK[[#This Row],[//]]="","",INDEX([2]!NOTA[TOTAL],B_MSK[[#This Row],[//]]-2))</f>
        <v/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/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9" s="6" t="str">
        <f ca="1">IF(B_MSK[[#This Row],[N.B.nota]]="","",IF(MATCH(B_MSK[[#This Row],[concat]],[3]!db[NB NOTA_C],0)&gt;0,"ada",0))</f>
        <v/>
      </c>
      <c r="X249" s="6" t="str">
        <f ca="1">IF(B_MSK[[#This Row],[N.B.nota]]="","",ADDRESS(ROW(B_MSK[QB]),COLUMN(B_MSK[QB]))&amp;":"&amp;ADDRESS(ROW(),COLUMN(B_MSK[QB])))</f>
        <v/>
      </c>
      <c r="Y249" s="6" t="str">
        <f ca="1">IF(B_MSK[[#This Row],[concat]]="","",MATCH(B_MSK[[#This Row],[concat]],[3]!db[NB NOTA_C],0)+1)</f>
        <v/>
      </c>
      <c r="Z249" s="6" t="str">
        <f ca="1">IF(B_MSK[[#This Row],[//]]="","",HYPERLINK("[..\\DB.xlsx]DB!e"&amp;B_MSK[[#This Row],[DB_ROW]],"&gt;"))</f>
        <v/>
      </c>
      <c r="AA249" s="12" t="str">
        <f ca="1">IF(ISNUMBER(B_MSK[[#This Row],[HARGA CTN]]),IF(B_MSK[[#This Row],[A_2]]=B_MSK[[#This Row],[SAT]],B_MSK[[#This Row],[ HARGA SATUAN ]],B_MSK[[#This Row],[HARGA CTN]]/B_MSK[[#This Row],[A_1]]),"")</f>
        <v/>
      </c>
      <c r="AB249" s="8" t="str">
        <f ca="1">IF(OR(B_MSK[[#This Row],[HARGA_1]]=0,B_MSK[[#This Row],[HARGA_1]]=""),"","/ "&amp;B_MSK[[#This Row],[A_2]])</f>
        <v/>
      </c>
      <c r="AC2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9" s="6" t="str">
        <f ca="1">IF(ISNUMBER(B_MSK[[#This Row],[ JUMLAH ]]),SUBSTITUTE(SUBSTITUTE(SUBSTITUTE(B_MSK[[#This Row],[QTY/ CTN]]," ","_",2),"(",""),")","")&amp;"_","")</f>
        <v/>
      </c>
      <c r="AF249" s="6" t="str">
        <f ca="1">IF(B_MSK[[#This Row],[A_B]]="","",SEARCH("_",B_MSK[[#This Row],[A_B]]))</f>
        <v/>
      </c>
      <c r="AG249" s="6" t="str">
        <f ca="1">IF(B_MSK[[#This Row],[A_B]]="","",LEN(B_MSK[[#This Row],[A_B]]))</f>
        <v/>
      </c>
      <c r="AH249" s="6" t="str">
        <f ca="1">IF(B_MSK[[#This Row],[A_B]]="","",LEFT(B_MSK[[#This Row],[QTY/ CTN]],B_MSK[[#This Row],[A_B_1]]))</f>
        <v/>
      </c>
      <c r="AI249" s="6" t="str">
        <f ca="1">IF(B_MSK[[#This Row],[A_B]]="","",LEFT(B_MSK[[#This Row],[A_]],SEARCH(" ",B_MSK[[#This Row],[A_]])-1))</f>
        <v/>
      </c>
      <c r="AJ249" s="6" t="str">
        <f ca="1">IF(B_MSK[[#This Row],[A_B]]="","",RIGHT(B_MSK[[#This Row],[A_]],LEN(B_MSK[[#This Row],[A_]])-SEARCH(" ",B_MSK[[#This Row],[A_]])))</f>
        <v/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44907</v>
      </c>
      <c r="AO249" s="6" t="str">
        <f ca="1">IF(B_MSK[[#This Row],[DB_ROW]]="","",INDEX([3]!db[JENIS],B_MSK[[#This Row],[DB_ROW]]-1))</f>
        <v/>
      </c>
      <c r="AP249" s="6" t="e">
        <f ca="1">IF(B_MSK[[#This Row],[A_1]]="","",B_MSK[[#This Row],[A_1]])*1</f>
        <v>#VALUE!</v>
      </c>
    </row>
    <row r="250" spans="1:42" x14ac:dyDescent="0.25">
      <c r="A250" s="7" t="s">
        <v>171</v>
      </c>
      <c r="B250" s="6">
        <f ca="1">IF(B_MSK[[#This Row],[N_ID]]="","",INDEX([2]!NOTA[ID],MATCH(B_MSK[[#This Row],[N_ID]],[2]!NOTA[ID_P],0)))</f>
        <v>48</v>
      </c>
      <c r="C250" s="6" t="str">
        <f ca="1">IF(B_MSK[[#This Row],[//]]="","",HYPERLINK("[NOTA_.xlsx]NOTA!C"&amp;B_MSK[[#This Row],[//]],"&gt;"))</f>
        <v>&gt;</v>
      </c>
      <c r="D250" s="6">
        <f ca="1">IF(B_MSK[[#This Row],[N_ID]]="","",COUNTIF([2]!NOTA[ID_H],B_MSK[[#This Row],[ID NOTA]]))</f>
        <v>1</v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 ca="1"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>Kalender Kenko 2023</v>
      </c>
      <c r="H250" s="8" t="str">
        <f ca="1">IF(B_MSK[[#This Row],[//]]="","",INDEX([2]!NOTA[SUPPLIER_H],B_MSK[[#This Row],[//]]-2))</f>
        <v>KENKO SINAR INDONESIA</v>
      </c>
      <c r="I250" s="28" t="str">
        <f ca="1">IF(B_MSK[[#This Row],[//]]="","",IF(B_MSK[[#This Row],[C]]="",B_MSK[[#This Row],[JMLH BRG]]&amp;" "&amp;B_MSK[[#This Row],[SAT]],INDEX([3]!db[QTY/ CTN],B_MSK[[#This Row],[DB_ROW]]-1)))</f>
        <v>50 PCS</v>
      </c>
      <c r="J250" s="6" t="str">
        <f ca="1">IF(B_MSK[[#This Row],[//]]="","",IF(INDEX([2]!NOTA[C],B_MSK[[#This Row],[//]]-2)="","",INDEX([2]!NOTA[C],B_MSK[[#This Row],[//]]-2)))</f>
        <v/>
      </c>
      <c r="K250" s="6">
        <f ca="1">IF(B_MSK[[#This Row],[//]]="","",IF(INDEX([2]!NOTA[QTY],B_MSK[[#This Row],[//]]-2)=0,"",INDEX([2]!NOTA[QTY],B_MSK[[#This Row],[//]]-2)))</f>
        <v>50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0" s="14">
        <f ca="1">IF(B_MSK[[#This Row],[//]]="","",INDEX([2]!NOTA[HARGA SATUAN],B_MSK[[#This Row],[//]]-2))</f>
        <v>0</v>
      </c>
      <c r="N250" s="14" t="str">
        <f ca="1">IF(B_MSK[[#This Row],[//]]="","",IF(INDEX([2]!NOTA[HARGA/ CTN_H],B_MSK[[#This Row],[//]]-2)&lt;1,"",INDEX([2]!NOTA[HARGA/ CTN_H],B_MSK[[#This Row],[//]]-2)))</f>
        <v/>
      </c>
      <c r="O250" s="3" t="str">
        <f ca="1">IF(B_MSK[[#This Row],[//]]="","",IF(INDEX([2]!NOTA[DISC 1],B_MSK[[#This Row],[//]]-2)=0,"",INDEX([2]!NOTA[DISC 1],B_MSK[[#This Row],[//]]-2)))</f>
        <v/>
      </c>
      <c r="P250" s="3" t="str">
        <f ca="1">IF(B_MSK[[#This Row],[//]]="","",IF(INDEX([2]!NOTA[DISC 2],B_MSK[[#This Row],[//]]-2)=0,"",INDEX([2]!NOTA[DISC 2],B_MSK[[#This Row],[//]]-2)))</f>
        <v/>
      </c>
      <c r="Q250" s="13" t="str">
        <f ca="1">IF(B_MSK[[#This Row],[//]]="","",INDEX([2]!NOTA[TOTAL],B_MSK[[#This Row],[//]]-2))</f>
        <v/>
      </c>
      <c r="R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KENKO CALENDAR 2023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250" s="6" t="str">
        <f ca="1">IF(B_MSK[[#This Row],[N.B.nota]]="","",IF(MATCH(B_MSK[[#This Row],[concat]],[3]!db[NB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Row],[concat]],[3]!db[NB NOTA_C],0)+1)</f>
        <v>1042</v>
      </c>
      <c r="Z250" s="6" t="str">
        <f ca="1">IF(B_MSK[[#This Row],[//]]="","",HYPERLINK("[..\\DB.xlsx]DB!e"&amp;B_MSK[[#This Row],[DB_ROW]],"&gt;"))</f>
        <v>&gt;</v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Row],[A_]])-1))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44907</v>
      </c>
      <c r="AO250" s="6" t="str">
        <f ca="1">IF(B_MSK[[#This Row],[DB_ROW]]="","",INDEX([3]!db[JENIS],B_MSK[[#This Row],[DB_ROW]]-1))</f>
        <v>dll</v>
      </c>
      <c r="AP250" s="6" t="e">
        <f ca="1">IF(B_MSK[[#This Row],[A_1]]="","",B_MSK[[#This Row],[A_1]])*1</f>
        <v>#VALUE!</v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/>
      </c>
      <c r="D251" s="6" t="str">
        <f>IF(B_MSK[[#This Row],[N_ID]]="","",COUNTIF([2]!NOTA[ID_H],B_MSK[[#This Row],[ID NOTA]]))</f>
        <v/>
      </c>
      <c r="E2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/>
      </c>
      <c r="H251" s="8" t="str">
        <f ca="1">IF(B_MSK[[#This Row],[//]]="","",INDEX([2]!NOTA[SUPPLIER_H],B_MSK[[#This Row],[//]]-2))</f>
        <v/>
      </c>
      <c r="I251" s="28" t="str">
        <f ca="1">IF(B_MSK[[#This Row],[//]]="","",IF(B_MSK[[#This Row],[C]]="",B_MSK[[#This Row],[JMLH BRG]]&amp;" "&amp;B_MSK[[#This Row],[SAT]],INDEX([3]!db[QTY/ CTN],B_MSK[[#This Row],[DB_ROW]]-1)))</f>
        <v/>
      </c>
      <c r="J251" s="6" t="str">
        <f ca="1">IF(B_MSK[[#This Row],[//]]="","",IF(INDEX([2]!NOTA[C],B_MSK[[#This Row],[//]]-2)="","",INDEX([2]!NOTA[C],B_MSK[[#This Row],[//]]-2)))</f>
        <v/>
      </c>
      <c r="K251" s="6" t="str">
        <f ca="1">IF(B_MSK[[#This Row],[//]]="","",IF(INDEX([2]!NOTA[QTY],B_MSK[[#This Row],[//]]-2)=0,"",INDEX([2]!NOTA[QTY],B_MSK[[#This Row],[//]]-2)))</f>
        <v/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1" s="14" t="str">
        <f ca="1">IF(B_MSK[[#This Row],[//]]="","",INDEX([2]!NOTA[HARGA SATUAN],B_MSK[[#This Row],[//]]-2))</f>
        <v/>
      </c>
      <c r="N251" s="14" t="str">
        <f ca="1">IF(B_MSK[[#This Row],[//]]="","",IF(INDEX([2]!NOTA[HARGA/ CTN_H],B_MSK[[#This Row],[//]]-2)&lt;1,"",INDEX([2]!NOTA[HARGA/ CTN_H],B_MSK[[#This Row],[//]]-2)))</f>
        <v/>
      </c>
      <c r="O251" s="3" t="str">
        <f ca="1">IF(B_MSK[[#This Row],[//]]="","",IF(INDEX([2]!NOTA[DISC 1],B_MSK[[#This Row],[//]]-2)=0,"",INDEX([2]!NOTA[DISC 1],B_MSK[[#This Row],[//]]-2)))</f>
        <v/>
      </c>
      <c r="P251" s="3" t="str">
        <f ca="1">IF(B_MSK[[#This Row],[//]]="","",IF(INDEX([2]!NOTA[DISC 2],B_MSK[[#This Row],[//]]-2)=0,"",INDEX([2]!NOTA[DISC 2],B_MSK[[#This Row],[//]]-2)))</f>
        <v/>
      </c>
      <c r="Q251" s="13" t="str">
        <f ca="1">IF(B_MSK[[#This Row],[//]]="","",INDEX([2]!NOTA[TOTAL],B_MSK[[#This Row],[//]]-2))</f>
        <v/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/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1" s="6" t="str">
        <f ca="1">IF(B_MSK[[#This Row],[N.B.nota]]="","",IF(MATCH(B_MSK[[#This Row],[concat]],[3]!db[NB NOTA_C],0)&gt;0,"ada",0))</f>
        <v/>
      </c>
      <c r="X251" s="6" t="str">
        <f ca="1">IF(B_MSK[[#This Row],[N.B.nota]]="","",ADDRESS(ROW(B_MSK[QB]),COLUMN(B_MSK[QB]))&amp;":"&amp;ADDRESS(ROW(),COLUMN(B_MSK[QB])))</f>
        <v/>
      </c>
      <c r="Y251" s="6" t="str">
        <f ca="1">IF(B_MSK[[#This Row],[concat]]="","",MATCH(B_MSK[[#This Row],[concat]],[3]!db[NB NOTA_C],0)+1)</f>
        <v/>
      </c>
      <c r="Z251" s="6" t="str">
        <f ca="1">IF(B_MSK[[#This Row],[//]]="","",HYPERLINK("[..\\DB.xlsx]DB!e"&amp;B_MSK[[#This Row],[DB_ROW]],"&gt;"))</f>
        <v/>
      </c>
      <c r="AA251" s="12" t="str">
        <f ca="1">IF(ISNUMBER(B_MSK[[#This Row],[HARGA CTN]]),IF(B_MSK[[#This Row],[A_2]]=B_MSK[[#This Row],[SAT]],B_MSK[[#This Row],[ HARGA SATUAN ]],B_MSK[[#This Row],[HARGA CTN]]/B_MSK[[#This Row],[A_1]]),"")</f>
        <v/>
      </c>
      <c r="AB251" s="8" t="str">
        <f ca="1">IF(OR(B_MSK[[#This Row],[HARGA_1]]=0,B_MSK[[#This Row],[HARGA_1]]=""),"","/ "&amp;B_MSK[[#This Row],[A_2]])</f>
        <v/>
      </c>
      <c r="AC2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1" s="6" t="str">
        <f ca="1">IF(ISNUMBER(B_MSK[[#This Row],[ JUMLAH ]]),SUBSTITUTE(SUBSTITUTE(SUBSTITUTE(B_MSK[[#This Row],[QTY/ CTN]]," ","_",2),"(",""),")","")&amp;"_","")</f>
        <v/>
      </c>
      <c r="AF251" s="6" t="str">
        <f ca="1">IF(B_MSK[[#This Row],[A_B]]="","",SEARCH("_",B_MSK[[#This Row],[A_B]]))</f>
        <v/>
      </c>
      <c r="AG251" s="6" t="str">
        <f ca="1">IF(B_MSK[[#This Row],[A_B]]="","",LEN(B_MSK[[#This Row],[A_B]]))</f>
        <v/>
      </c>
      <c r="AH251" s="6" t="str">
        <f ca="1">IF(B_MSK[[#This Row],[A_B]]="","",LEFT(B_MSK[[#This Row],[QTY/ CTN]],B_MSK[[#This Row],[A_B_1]]))</f>
        <v/>
      </c>
      <c r="AI251" s="6" t="str">
        <f ca="1">IF(B_MSK[[#This Row],[A_B]]="","",LEFT(B_MSK[[#This Row],[A_]],SEARCH(" ",B_MSK[[#This Row],[A_]])-1))</f>
        <v/>
      </c>
      <c r="AJ251" s="6" t="str">
        <f ca="1">IF(B_MSK[[#This Row],[A_B]]="","",RIGHT(B_MSK[[#This Row],[A_]],LEN(B_MSK[[#This Row],[A_]])-SEARCH(" ",B_MSK[[#This Row],[A_]])))</f>
        <v/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44907</v>
      </c>
      <c r="AO251" s="6" t="str">
        <f ca="1">IF(B_MSK[[#This Row],[DB_ROW]]="","",INDEX([3]!db[JENIS],B_MSK[[#This Row],[DB_ROW]]-1))</f>
        <v/>
      </c>
      <c r="AP251" s="6" t="e">
        <f ca="1">IF(B_MSK[[#This Row],[A_1]]="","",B_MSK[[#This Row],[A_1]])*1</f>
        <v>#VALUE!</v>
      </c>
    </row>
    <row r="252" spans="1:42" x14ac:dyDescent="0.25">
      <c r="A252" s="7" t="s">
        <v>172</v>
      </c>
      <c r="B252" s="6">
        <f ca="1">IF(B_MSK[[#This Row],[N_ID]]="","",INDEX([2]!NOTA[ID],MATCH(B_MSK[[#This Row],[N_ID]],[2]!NOTA[ID_P],0)))</f>
        <v>49</v>
      </c>
      <c r="C252" s="6" t="str">
        <f ca="1">IF(B_MSK[[#This Row],[//]]="","",HYPERLINK("[NOTA_.xlsx]NOTA!C"&amp;B_MSK[[#This Row],[//]],"&gt;"))</f>
        <v>&gt;</v>
      </c>
      <c r="D252" s="6">
        <f ca="1">IF(B_MSK[[#This Row],[N_ID]]="","",COUNTIF([2]!NOTA[ID_H],B_MSK[[#This Row],[ID NOTA]]))</f>
        <v>1</v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 ca="1"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>Tape dekorasi kartun 1.5cm x 3m (200)</v>
      </c>
      <c r="H252" s="8" t="str">
        <f ca="1">IF(B_MSK[[#This Row],[//]]="","",INDEX([2]!NOTA[SUPPLIER_H],B_MSK[[#This Row],[//]]-2))</f>
        <v>BINTANG JAYA</v>
      </c>
      <c r="I252" s="28" t="str">
        <f ca="1">IF(B_MSK[[#This Row],[//]]="","",IF(B_MSK[[#This Row],[C]]="",B_MSK[[#This Row],[JMLH BRG]]&amp;" "&amp;B_MSK[[#This Row],[SAT]],INDEX([3]!db[QTY/ CTN],B_MSK[[#This Row],[DB_ROW]]-1)))</f>
        <v>200 PCS</v>
      </c>
      <c r="J252" s="6">
        <f ca="1">IF(B_MSK[[#This Row],[//]]="","",IF(INDEX([2]!NOTA[C],B_MSK[[#This Row],[//]]-2)="","",INDEX([2]!NOTA[C],B_MSK[[#This Row],[//]]-2)))</f>
        <v>12</v>
      </c>
      <c r="K252" s="6">
        <f ca="1">IF(B_MSK[[#This Row],[//]]="","",IF(INDEX([2]!NOTA[QTY],B_MSK[[#This Row],[//]]-2)=0,"",INDEX([2]!NOTA[QTY],B_MSK[[#This Row],[//]]-2)))</f>
        <v>2400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2" s="14">
        <f ca="1">IF(B_MSK[[#This Row],[//]]="","",INDEX([2]!NOTA[HARGA SATUAN],B_MSK[[#This Row],[//]]-2))</f>
        <v>3250</v>
      </c>
      <c r="N252" s="14">
        <f ca="1">IF(B_MSK[[#This Row],[//]]="","",IF(INDEX([2]!NOTA[HARGA/ CTN_H],B_MSK[[#This Row],[//]]-2)&lt;1,"",INDEX([2]!NOTA[HARGA/ CTN_H],B_MSK[[#This Row],[//]]-2)))</f>
        <v>650000</v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>
        <f ca="1">IF(B_MSK[[#This Row],[//]]="","",INDEX([2]!NOTA[TOTAL],B_MSK[[#This Row],[//]]-2))</f>
        <v>7800000</v>
      </c>
      <c r="R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DECORATIVE CARTOON TAPE 1.5CM X 3M (200)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decorativecartoontape15cmx3m200</v>
      </c>
      <c r="W252" s="6" t="str">
        <f ca="1">IF(B_MSK[[#This Row],[N.B.nota]]="","",IF(MATCH(B_MSK[[#This Row],[concat]],[3]!db[NB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Row],[concat]],[3]!db[NB NOTA_C],0)+1)</f>
        <v>567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3250</v>
      </c>
      <c r="AB252" s="8" t="str">
        <f ca="1">IF(OR(B_MSK[[#This Row],[HARGA_1]]=0,B_MSK[[#This Row],[HARGA_1]]=""),"","/ "&amp;B_MSK[[#This Row],[A_2]])</f>
        <v>/ PCS</v>
      </c>
      <c r="AC2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2" s="6" t="str">
        <f ca="1">IF(ISNUMBER(B_MSK[[#This Row],[ JUMLAH ]]),SUBSTITUTE(SUBSTITUTE(SUBSTITUTE(B_MSK[[#This Row],[QTY/ CTN]]," ","_",2),"(",""),")","")&amp;"_","")</f>
        <v>200 PCS_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8</v>
      </c>
      <c r="AH252" s="6" t="str">
        <f ca="1">IF(B_MSK[[#This Row],[A_B]]="","",LEFT(B_MSK[[#This Row],[QTY/ CTN]],B_MSK[[#This Row],[A_B_1]]))</f>
        <v>200 PCS</v>
      </c>
      <c r="AI252" s="6" t="str">
        <f ca="1">IF(B_MSK[[#This Row],[A_B]]="","",LEFT(B_MSK[[#This Row],[A_]],SEARCH(" ",B_MSK[[#This Row],[A_]])-1))</f>
        <v>200</v>
      </c>
      <c r="AJ252" s="6" t="str">
        <f ca="1">IF(B_MSK[[#This Row],[A_B]]="","",RIGHT(B_MSK[[#This Row],[A_]],LEN(B_MSK[[#This Row],[A_]])-SEARCH(" ",B_MSK[[#This Row],[A_]])))</f>
        <v>PCS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44907</v>
      </c>
      <c r="AO252" s="6" t="str">
        <f ca="1">IF(B_MSK[[#This Row],[DB_ROW]]="","",INDEX([3]!db[JENIS],B_MSK[[#This Row],[DB_ROW]]-1))</f>
        <v>isolasi</v>
      </c>
      <c r="AP252" s="6">
        <f ca="1">IF(B_MSK[[#This Row],[A_1]]="","",B_MSK[[#This Row],[A_1]])*1</f>
        <v>200</v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/>
      </c>
      <c r="D253" s="6" t="str">
        <f>IF(B_MSK[[#This Row],[N_ID]]="","",COUNTIF([2]!NOTA[ID_H],B_MSK[[#This Row],[ID NOTA]]))</f>
        <v/>
      </c>
      <c r="E2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/>
      </c>
      <c r="H253" s="8" t="str">
        <f ca="1">IF(B_MSK[[#This Row],[//]]="","",INDEX([2]!NOTA[SUPPLIER_H],B_MSK[[#This Row],[//]]-2))</f>
        <v/>
      </c>
      <c r="I253" s="28" t="str">
        <f ca="1">IF(B_MSK[[#This Row],[//]]="","",IF(B_MSK[[#This Row],[C]]="",B_MSK[[#This Row],[JMLH BRG]]&amp;" "&amp;B_MSK[[#This Row],[SAT]],INDEX([3]!db[QTY/ CTN],B_MSK[[#This Row],[DB_ROW]]-1)))</f>
        <v/>
      </c>
      <c r="J253" s="6" t="str">
        <f ca="1">IF(B_MSK[[#This Row],[//]]="","",IF(INDEX([2]!NOTA[C],B_MSK[[#This Row],[//]]-2)="","",INDEX([2]!NOTA[C],B_MSK[[#This Row],[//]]-2)))</f>
        <v/>
      </c>
      <c r="K253" s="6" t="str">
        <f ca="1">IF(B_MSK[[#This Row],[//]]="","",IF(INDEX([2]!NOTA[QTY],B_MSK[[#This Row],[//]]-2)=0,"",INDEX([2]!NOTA[QTY],B_MSK[[#This Row],[//]]-2)))</f>
        <v/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3" s="14" t="str">
        <f ca="1">IF(B_MSK[[#This Row],[//]]="","",INDEX([2]!NOTA[HARGA SATUAN],B_MSK[[#This Row],[//]]-2))</f>
        <v/>
      </c>
      <c r="N253" s="14" t="str">
        <f ca="1">IF(B_MSK[[#This Row],[//]]="","",IF(INDEX([2]!NOTA[HARGA/ CTN_H],B_MSK[[#This Row],[//]]-2)&lt;1,"",INDEX([2]!NOTA[HARGA/ CTN_H],B_MSK[[#This Row],[//]]-2)))</f>
        <v/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 t="str">
        <f ca="1">IF(B_MSK[[#This Row],[//]]="","",INDEX([2]!NOTA[TOTAL],B_MSK[[#This Row],[//]]-2))</f>
        <v/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/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3" s="6" t="str">
        <f ca="1">IF(B_MSK[[#This Row],[N.B.nota]]="","",IF(MATCH(B_MSK[[#This Row],[concat]],[3]!db[NB NOTA_C],0)&gt;0,"ada",0))</f>
        <v/>
      </c>
      <c r="X253" s="6" t="str">
        <f ca="1">IF(B_MSK[[#This Row],[N.B.nota]]="","",ADDRESS(ROW(B_MSK[QB]),COLUMN(B_MSK[QB]))&amp;":"&amp;ADDRESS(ROW(),COLUMN(B_MSK[QB])))</f>
        <v/>
      </c>
      <c r="Y253" s="6" t="str">
        <f ca="1">IF(B_MSK[[#This Row],[concat]]="","",MATCH(B_MSK[[#This Row],[concat]],[3]!db[NB NOTA_C],0)+1)</f>
        <v/>
      </c>
      <c r="Z253" s="6" t="str">
        <f ca="1">IF(B_MSK[[#This Row],[//]]="","",HYPERLINK("[..\\DB.xlsx]DB!e"&amp;B_MSK[[#This Row],[DB_ROW]],"&gt;"))</f>
        <v/>
      </c>
      <c r="AA253" s="12" t="str">
        <f ca="1">IF(ISNUMBER(B_MSK[[#This Row],[HARGA CTN]]),IF(B_MSK[[#This Row],[A_2]]=B_MSK[[#This Row],[SAT]],B_MSK[[#This Row],[ HARGA SATUAN ]],B_MSK[[#This Row],[HARGA CTN]]/B_MSK[[#This Row],[A_1]]),"")</f>
        <v/>
      </c>
      <c r="AB253" s="8" t="str">
        <f ca="1">IF(OR(B_MSK[[#This Row],[HARGA_1]]=0,B_MSK[[#This Row],[HARGA_1]]=""),"","/ "&amp;B_MSK[[#This Row],[A_2]])</f>
        <v/>
      </c>
      <c r="AC2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3" s="6" t="str">
        <f ca="1">IF(ISNUMBER(B_MSK[[#This Row],[ JUMLAH ]]),SUBSTITUTE(SUBSTITUTE(SUBSTITUTE(B_MSK[[#This Row],[QTY/ CTN]]," ","_",2),"(",""),")","")&amp;"_","")</f>
        <v/>
      </c>
      <c r="AF253" s="6" t="str">
        <f ca="1">IF(B_MSK[[#This Row],[A_B]]="","",SEARCH("_",B_MSK[[#This Row],[A_B]]))</f>
        <v/>
      </c>
      <c r="AG253" s="6" t="str">
        <f ca="1">IF(B_MSK[[#This Row],[A_B]]="","",LEN(B_MSK[[#This Row],[A_B]]))</f>
        <v/>
      </c>
      <c r="AH253" s="6" t="str">
        <f ca="1">IF(B_MSK[[#This Row],[A_B]]="","",LEFT(B_MSK[[#This Row],[QTY/ CTN]],B_MSK[[#This Row],[A_B_1]]))</f>
        <v/>
      </c>
      <c r="AI253" s="6" t="str">
        <f ca="1">IF(B_MSK[[#This Row],[A_B]]="","",LEFT(B_MSK[[#This Row],[A_]],SEARCH(" ",B_MSK[[#This Row],[A_]])-1))</f>
        <v/>
      </c>
      <c r="AJ253" s="6" t="str">
        <f ca="1">IF(B_MSK[[#This Row],[A_B]]="","",RIGHT(B_MSK[[#This Row],[A_]],LEN(B_MSK[[#This Row],[A_]])-SEARCH(" ",B_MSK[[#This Row],[A_]])))</f>
        <v/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44907</v>
      </c>
      <c r="AO253" s="6" t="str">
        <f ca="1">IF(B_MSK[[#This Row],[DB_ROW]]="","",INDEX([3]!db[JENIS],B_MSK[[#This Row],[DB_ROW]]-1))</f>
        <v/>
      </c>
      <c r="AP253" s="6" t="e">
        <f ca="1">IF(B_MSK[[#This Row],[A_1]]="","",B_MSK[[#This Row],[A_1]])*1</f>
        <v>#VALUE!</v>
      </c>
    </row>
    <row r="254" spans="1:42" x14ac:dyDescent="0.25">
      <c r="A254" s="7" t="s">
        <v>173</v>
      </c>
      <c r="B254" s="6">
        <f ca="1">IF(B_MSK[[#This Row],[N_ID]]="","",INDEX([2]!NOTA[ID],MATCH(B_MSK[[#This Row],[N_ID]],[2]!NOTA[ID_P],0)))</f>
        <v>50</v>
      </c>
      <c r="C254" s="6" t="str">
        <f ca="1">IF(B_MSK[[#This Row],[//]]="","",HYPERLINK("[NOTA_.xlsx]NOTA!C"&amp;B_MSK[[#This Row],[//]],"&gt;"))</f>
        <v>&gt;</v>
      </c>
      <c r="D254" s="6">
        <f ca="1">IF(B_MSK[[#This Row],[N_ID]]="","",COUNTIF([2]!NOTA[ID_H],B_MSK[[#This Row],[ID NOTA]]))</f>
        <v>1</v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 ca="1"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>Buku Mewarnaii Jumbo (Sinar Jayakarta)</v>
      </c>
      <c r="H254" s="8" t="str">
        <f ca="1">IF(B_MSK[[#This Row],[//]]="","",INDEX([2]!NOTA[SUPPLIER_H],B_MSK[[#This Row],[//]]-2))</f>
        <v>SINAR JAYAKARTA</v>
      </c>
      <c r="I254" s="28" t="str">
        <f ca="1">IF(B_MSK[[#This Row],[//]]="","",IF(B_MSK[[#This Row],[C]]="",B_MSK[[#This Row],[JMLH BRG]]&amp;" "&amp;B_MSK[[#This Row],[SAT]],INDEX([3]!db[QTY/ CTN],B_MSK[[#This Row],[DB_ROW]]-1)))</f>
        <v>600 PCS</v>
      </c>
      <c r="J254" s="6">
        <f ca="1">IF(B_MSK[[#This Row],[//]]="","",IF(INDEX([2]!NOTA[C],B_MSK[[#This Row],[//]]-2)="","",INDEX([2]!NOTA[C],B_MSK[[#This Row],[//]]-2)))</f>
        <v>3</v>
      </c>
      <c r="K254" s="6">
        <f ca="1">IF(B_MSK[[#This Row],[//]]="","",IF(INDEX([2]!NOTA[QTY],B_MSK[[#This Row],[//]]-2)=0,"",INDEX([2]!NOTA[QTY],B_MSK[[#This Row],[//]]-2)))</f>
        <v>1800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1700</v>
      </c>
      <c r="N254" s="14">
        <f ca="1">IF(B_MSK[[#This Row],[//]]="","",IF(INDEX([2]!NOTA[HARGA/ CTN_H],B_MSK[[#This Row],[//]]-2)&lt;1,"",INDEX([2]!NOTA[HARGA/ CTN_H],B_MSK[[#This Row],[//]]-2)))</f>
        <v>1020000</v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3060000</v>
      </c>
      <c r="R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3060000</v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BUKU MEWARNAI JUMBO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bukumewarnaijumbo</v>
      </c>
      <c r="W254" s="6" t="str">
        <f ca="1">IF(B_MSK[[#This Row],[N.B.nota]]="","",IF(MATCH(B_MSK[[#This Row],[concat]],[3]!db[NB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Row],[concat]],[3]!db[NB NOTA_C],0)+1)</f>
        <v>372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1700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4" s="6" t="str">
        <f ca="1">IF(ISNUMBER(B_MSK[[#This Row],[ JUMLAH ]]),SUBSTITUTE(SUBSTITUTE(SUBSTITUTE(B_MSK[[#This Row],[QTY/ CTN]]," ","_",2),"(",""),")","")&amp;"_","")</f>
        <v>600 PCS_</v>
      </c>
      <c r="AF254" s="6">
        <f ca="1">IF(B_MSK[[#This Row],[A_B]]="","",SEARCH("_",B_MSK[[#This Row],[A_B]]))</f>
        <v>8</v>
      </c>
      <c r="AG254" s="6">
        <f ca="1">IF(B_MSK[[#This Row],[A_B]]="","",LEN(B_MSK[[#This Row],[A_B]]))</f>
        <v>8</v>
      </c>
      <c r="AH254" s="6" t="str">
        <f ca="1">IF(B_MSK[[#This Row],[A_B]]="","",LEFT(B_MSK[[#This Row],[QTY/ CTN]],B_MSK[[#This Row],[A_B_1]]))</f>
        <v>600 PCS</v>
      </c>
      <c r="AI254" s="6" t="str">
        <f ca="1">IF(B_MSK[[#This Row],[A_B]]="","",LEFT(B_MSK[[#This Row],[A_]],SEARCH(" ",B_MSK[[#This Row],[A_]])-1))</f>
        <v>600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44907</v>
      </c>
      <c r="AO254" s="6" t="str">
        <f ca="1">IF(B_MSK[[#This Row],[DB_ROW]]="","",INDEX([3]!db[JENIS],B_MSK[[#This Row],[DB_ROW]]-1))</f>
        <v>buku</v>
      </c>
      <c r="AP254" s="6">
        <f ca="1">IF(B_MSK[[#This Row],[A_1]]="","",B_MSK[[#This Row],[A_1]])*1</f>
        <v>600</v>
      </c>
    </row>
    <row r="255" spans="1:42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/>
      </c>
      <c r="D255" s="6" t="str">
        <f>IF(B_MSK[[#This Row],[N_ID]]="","",COUNTIF([2]!NOTA[ID_H],B_MSK[[#This Row],[ID NOTA]]))</f>
        <v/>
      </c>
      <c r="E2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Row],[stt]]="ada",INDEX([3]!db[NB BM],B_MSK[DB_ROW]-1),"")</f>
        <v/>
      </c>
      <c r="H255" s="8" t="str">
        <f ca="1">IF(B_MSK[[#This Row],[//]]="","",INDEX([2]!NOTA[SUPPLIER_H],B_MSK[[#This Row],[//]]-2))</f>
        <v/>
      </c>
      <c r="I255" s="28" t="str">
        <f ca="1">IF(B_MSK[[#This Row],[//]]="","",IF(B_MSK[[#This Row],[C]]="",B_MSK[[#This Row],[JMLH BRG]]&amp;" "&amp;B_MSK[[#This Row],[SAT]],INDEX([3]!db[QTY/ CTN],B_MSK[[#This Row],[DB_ROW]]-1)))</f>
        <v/>
      </c>
      <c r="J255" s="6" t="str">
        <f ca="1">IF(B_MSK[[#This Row],[//]]="","",IF(INDEX([2]!NOTA[C],B_MSK[[#This Row],[//]]-2)="","",INDEX([2]!NOTA[C],B_MSK[[#This Row],[//]]-2)))</f>
        <v/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 t="str">
        <f ca="1">IF(B_MSK[[#This Row],[//]]="","",INDEX([2]!NOTA[HARGA SATUAN],B_MSK[[#This Row],[//]]-2))</f>
        <v/>
      </c>
      <c r="N255" s="14" t="str">
        <f ca="1">IF(B_MSK[[#This Row],[//]]="","",IF(INDEX([2]!NOTA[HARGA/ CTN_H],B_MSK[[#This Row],[//]]-2)&lt;1,"",INDEX([2]!NOTA[HARGA/ CTN_H],B_MSK[[#This Row],[//]]-2)))</f>
        <v/>
      </c>
      <c r="O255" s="3" t="str">
        <f ca="1">IF(B_MSK[[#This Row],[//]]="","",IF(INDEX([2]!NOTA[DISC 1],B_MSK[[#This Row],[//]]-2)=0,"",INDEX([2]!NOTA[DISC 1],B_MSK[[#This Row],[//]]-2)))</f>
        <v/>
      </c>
      <c r="P255" s="3" t="str">
        <f ca="1">IF(B_MSK[[#This Row],[//]]="","",IF(INDEX([2]!NOTA[DISC 2],B_MSK[[#This Row],[//]]-2)=0,"",INDEX([2]!NOTA[DISC 2],B_MSK[[#This Row],[//]]-2)))</f>
        <v/>
      </c>
      <c r="Q255" s="13" t="str">
        <f ca="1">IF(B_MSK[[#This Row],[//]]="","",INDEX([2]!NOTA[TOTAL],B_MSK[[#This Row],[//]]-2))</f>
        <v/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/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5" s="6" t="str">
        <f ca="1">IF(B_MSK[[#This Row],[N.B.nota]]="","",IF(MATCH(B_MSK[[#This Row],[concat]],[3]!db[NB NOTA_C],0)&gt;0,"ada",0))</f>
        <v/>
      </c>
      <c r="X255" s="6" t="str">
        <f ca="1">IF(B_MSK[[#This Row],[N.B.nota]]="","",ADDRESS(ROW(B_MSK[QB]),COLUMN(B_MSK[QB]))&amp;":"&amp;ADDRESS(ROW(),COLUMN(B_MSK[QB])))</f>
        <v/>
      </c>
      <c r="Y255" s="6" t="str">
        <f ca="1">IF(B_MSK[[#This Row],[concat]]="","",MATCH(B_MSK[[#This Row],[concat]],[3]!db[NB NOTA_C],0)+1)</f>
        <v/>
      </c>
      <c r="Z255" s="6" t="str">
        <f ca="1">IF(B_MSK[[#This Row],[//]]="","",HYPERLINK("[..\\DB.xlsx]DB!e"&amp;B_MSK[[#This Row],[DB_ROW]],"&gt;"))</f>
        <v/>
      </c>
      <c r="AA255" s="12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Row],[A_]])-1))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44907</v>
      </c>
      <c r="AO255" s="6" t="str">
        <f ca="1">IF(B_MSK[[#This Row],[DB_ROW]]="","",INDEX([3]!db[JENIS],B_MSK[[#This Row],[DB_ROW]]-1))</f>
        <v/>
      </c>
      <c r="AP255" s="6" t="e">
        <f ca="1">IF(B_MSK[[#This Row],[A_1]]="","",B_MSK[[#This Row],[A_1]])*1</f>
        <v>#VALUE!</v>
      </c>
    </row>
    <row r="256" spans="1:42" x14ac:dyDescent="0.25">
      <c r="A256" s="7" t="s">
        <v>174</v>
      </c>
      <c r="B256" s="6">
        <f ca="1">IF(B_MSK[[#This Row],[N_ID]]="","",INDEX([2]!NOTA[ID],MATCH(B_MSK[[#This Row],[N_ID]],[2]!NOTA[ID_P],0)))</f>
        <v>51</v>
      </c>
      <c r="C256" s="6" t="str">
        <f ca="1">IF(B_MSK[[#This Row],[//]]="","",HYPERLINK("[NOTA_.xlsx]NOTA!C"&amp;B_MSK[[#This Row],[//]],"&gt;"))</f>
        <v>&gt;</v>
      </c>
      <c r="D256" s="6">
        <f ca="1">IF(B_MSK[[#This Row],[N_ID]]="","",COUNTIF([2]!NOTA[ID_H],B_MSK[[#This Row],[ID NOTA]]))</f>
        <v>2</v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 ca="1"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Clipboard kayu kotak SQ-CLPKY</v>
      </c>
      <c r="H256" s="8" t="str">
        <f ca="1">IF(B_MSK[[#This Row],[//]]="","",INDEX([2]!NOTA[SUPPLIER_H],B_MSK[[#This Row],[//]]-2))</f>
        <v>BINTANG JAYA</v>
      </c>
      <c r="I256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56" s="6">
        <f ca="1">IF(B_MSK[[#This Row],[//]]="","",IF(INDEX([2]!NOTA[C],B_MSK[[#This Row],[//]]-2)="","",INDEX([2]!NOTA[C],B_MSK[[#This Row],[//]]-2)))</f>
        <v>20</v>
      </c>
      <c r="K256" s="6">
        <f ca="1">IF(B_MSK[[#This Row],[//]]="","",IF(INDEX([2]!NOTA[QTY],B_MSK[[#This Row],[//]]-2)=0,"",INDEX([2]!NOTA[QTY],B_MSK[[#This Row],[//]]-2)))</f>
        <v>2880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6" s="14">
        <f ca="1">IF(B_MSK[[#This Row],[//]]="","",INDEX([2]!NOTA[HARGA SATUAN],B_MSK[[#This Row],[//]]-2))</f>
        <v>3083.3333333333335</v>
      </c>
      <c r="N256" s="14">
        <f ca="1">IF(B_MSK[[#This Row],[//]]="","",IF(INDEX([2]!NOTA[HARGA/ CTN_H],B_MSK[[#This Row],[//]]-2)&lt;1,"",INDEX([2]!NOTA[HARGA/ CTN_H],B_MSK[[#This Row],[//]]-2)))</f>
        <v>444000</v>
      </c>
      <c r="O256" s="3" t="str">
        <f ca="1">IF(B_MSK[[#This Row],[//]]="","",IF(INDEX([2]!NOTA[DISC 1],B_MSK[[#This Row],[//]]-2)=0,"",INDEX([2]!NOTA[DISC 1],B_MSK[[#This Row],[//]]-2)))</f>
        <v/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8880000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CLIPBOARD KAYU KOTAK SQ-CLPKY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462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18500</v>
      </c>
      <c r="AB256" s="8" t="str">
        <f ca="1">IF(OR(B_MSK[[#This Row],[HARGA_1]]=0,B_MSK[[#This Row],[HARGA_1]]=""),"","/ "&amp;B_MSK[[#This Row],[A_2]])</f>
        <v xml:space="preserve">/ BOX </v>
      </c>
      <c r="AC2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6" s="6" t="str">
        <f ca="1">IF(ISNUMBER(B_MSK[[#This Row],[ JUMLAH ]]),SUBSTITUTE(SUBSTITUTE(SUBSTITUTE(B_MSK[[#This Row],[QTY/ CTN]]," ","_",2),"(",""),")","")&amp;"_","")</f>
        <v>24 BOX_6 PCS_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13</v>
      </c>
      <c r="AH256" s="6" t="str">
        <f ca="1">IF(B_MSK[[#This Row],[A_B]]="","",LEFT(B_MSK[[#This Row],[QTY/ CTN]],B_MSK[[#This Row],[A_B_1]]))</f>
        <v xml:space="preserve">24 BOX </v>
      </c>
      <c r="AI256" s="6" t="str">
        <f ca="1">IF(B_MSK[[#This Row],[A_B]]="","",LEFT(B_MSK[[#This Row],[A_]],SEARCH(" ",B_MSK[[#This Row],[A_]])-1))</f>
        <v>24</v>
      </c>
      <c r="AJ256" s="6" t="str">
        <f ca="1">IF(B_MSK[[#This Row],[A_B]]="","",RIGHT(B_MSK[[#This Row],[A_]],LEN(B_MSK[[#This Row],[A_]])-SEARCH(" ",B_MSK[[#This Row],[A_]])))</f>
        <v xml:space="preserve">BOX 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6" s="6" t="str">
        <f ca="1">IF(B_MSK[[#This Row],[B_]]="","",LEFT(B_MSK[[#This Row],[B_]],SEARCH(" ",B_MSK[[#This Row],[B_]])))</f>
        <v xml:space="preserve">6 </v>
      </c>
      <c r="AM256" s="6" t="str">
        <f ca="1">IF(B_MSK[[#This Row],[B_]]="","",RIGHT(B_MSK[[#This Row],[B_]],LEN(B_MSK[[#This Row],[B_]])-SEARCH(" ",B_MSK[[#This Row],[B_]])))</f>
        <v>PCS</v>
      </c>
      <c r="AN256" s="2">
        <f ca="1">IF(ISNUMBER(B_MSK[[#This Row],[TANGGAL DATANG]]),B_MSK[[#This Row],[TANGGAL DATANG]],AN255)</f>
        <v>44907</v>
      </c>
      <c r="AO256" s="6" t="str">
        <f ca="1">IF(B_MSK[[#This Row],[DB_ROW]]="","",INDEX([3]!db[JENIS],B_MSK[[#This Row],[DB_ROW]]-1))</f>
        <v>clip</v>
      </c>
      <c r="AP256" s="6">
        <f ca="1">IF(B_MSK[[#This Row],[A_1]]="","",B_MSK[[#This Row],[A_1]])*1</f>
        <v>24</v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Clipboard kayu kotak SQ-CLPKY</v>
      </c>
      <c r="H257" s="8" t="str">
        <f ca="1">IF(B_MSK[[#This Row],[//]]="","",INDEX([2]!NOTA[SUPPLIER_H],B_MSK[[#This Row],[//]]-2))</f>
        <v>BINTANG JAYA</v>
      </c>
      <c r="I257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57" s="6">
        <f ca="1">IF(B_MSK[[#This Row],[//]]="","",IF(INDEX([2]!NOTA[C],B_MSK[[#This Row],[//]]-2)="","",INDEX([2]!NOTA[C],B_MSK[[#This Row],[//]]-2)))</f>
        <v>1</v>
      </c>
      <c r="K257" s="6">
        <f ca="1">IF(B_MSK[[#This Row],[//]]="","",IF(INDEX([2]!NOTA[QTY],B_MSK[[#This Row],[//]]-2)=0,"",INDEX([2]!NOTA[QTY],B_MSK[[#This Row],[//]]-2)))</f>
        <v>144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[CS</v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444000</v>
      </c>
      <c r="O257" s="3" t="str">
        <f ca="1">IF(B_MSK[[#This Row],[//]]="","",IF(INDEX([2]!NOTA[DISC 1],B_MSK[[#This Row],[//]]-2)=0,"",INDEX([2]!NOTA[DISC 1],B_MSK[[#This Row],[//]]-2)))</f>
        <v/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444000</v>
      </c>
      <c r="R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257" s="4" t="str">
        <f ca="1">IF(B_MSK[[#This Row],[NAMA BARANG]]="","",IF(INDEX([2]!NOTA[KETERANGAN],B_MSK[[#This Row],[//]]-2)=0,"",INDEX([2]!NOTA[KETERANGAN],B_MSK[[#This Row],[//]]-2)))</f>
        <v>BONUS</v>
      </c>
      <c r="U257" s="8" t="str">
        <f ca="1">IF(B_MSK[[#This Row],[//]]="","",INDEX([2]!NOTA[NAMA BARANG],B_MSK[[#This Row],[//]]-2))</f>
        <v>CLIPBOARD KAYU KOTAK SQ-CLPKY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462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18500</v>
      </c>
      <c r="AB257" s="8" t="str">
        <f ca="1">IF(OR(B_MSK[[#This Row],[HARGA_1]]=0,B_MSK[[#This Row],[HARGA_1]]=""),"","/ "&amp;B_MSK[[#This Row],[A_2]])</f>
        <v xml:space="preserve">/ BOX </v>
      </c>
      <c r="AC2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7" s="6" t="str">
        <f ca="1">IF(ISNUMBER(B_MSK[[#This Row],[ JUMLAH ]]),SUBSTITUTE(SUBSTITUTE(SUBSTITUTE(B_MSK[[#This Row],[QTY/ CTN]]," ","_",2),"(",""),")","")&amp;"_","")</f>
        <v>24 BOX_6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13</v>
      </c>
      <c r="AH257" s="6" t="str">
        <f ca="1">IF(B_MSK[[#This Row],[A_B]]="","",LEFT(B_MSK[[#This Row],[QTY/ CTN]],B_MSK[[#This Row],[A_B_1]]))</f>
        <v xml:space="preserve">24 BOX </v>
      </c>
      <c r="AI257" s="6" t="str">
        <f ca="1">IF(B_MSK[[#This Row],[A_B]]="","",LEFT(B_MSK[[#This Row],[A_]],SEARCH(" ",B_MSK[[#This Row],[A_]])-1))</f>
        <v>24</v>
      </c>
      <c r="AJ257" s="6" t="str">
        <f ca="1">IF(B_MSK[[#This Row],[A_B]]="","",RIGHT(B_MSK[[#This Row],[A_]],LEN(B_MSK[[#This Row],[A_]])-SEARCH(" ",B_MSK[[#This Row],[A_]])))</f>
        <v xml:space="preserve">BOX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7" s="6" t="str">
        <f ca="1">IF(B_MSK[[#This Row],[B_]]="","",LEFT(B_MSK[[#This Row],[B_]],SEARCH(" ",B_MSK[[#This Row],[B_]])))</f>
        <v xml:space="preserve">6 </v>
      </c>
      <c r="AM257" s="6" t="str">
        <f ca="1">IF(B_MSK[[#This Row],[B_]]="","",RIGHT(B_MSK[[#This Row],[B_]],LEN(B_MSK[[#This Row],[B_]])-SEARCH(" ",B_MSK[[#This Row],[B_]])))</f>
        <v>PCS</v>
      </c>
      <c r="AN257" s="2">
        <f ca="1">IF(ISNUMBER(B_MSK[[#This Row],[TANGGAL DATANG]]),B_MSK[[#This Row],[TANGGAL DATANG]],AN256)</f>
        <v>44907</v>
      </c>
      <c r="AO257" s="6" t="str">
        <f ca="1">IF(B_MSK[[#This Row],[DB_ROW]]="","",INDEX([3]!db[JENIS],B_MSK[[#This Row],[DB_ROW]]-1))</f>
        <v>clip</v>
      </c>
      <c r="AP257" s="6">
        <f ca="1">IF(B_MSK[[#This Row],[A_1]]="","",B_MSK[[#This Row],[A_1]])*1</f>
        <v>24</v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Row],[N_ID]]="","",COUNTIF([2]!NOTA[ID_H],B_MSK[[#This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/>
      </c>
      <c r="H258" s="8" t="str">
        <f ca="1">IF(B_MSK[[#This Row],[//]]="","",INDEX([2]!NOTA[SUPPLIER_H],B_MSK[[#This Row],[//]]-2))</f>
        <v/>
      </c>
      <c r="I258" s="28" t="str">
        <f ca="1">IF(B_MSK[[#This Row],[//]]="","",IF(B_MSK[[#This Row],[C]]="",B_MSK[[#This Row],[JMLH BRG]]&amp;" "&amp;B_MSK[[#This Row],[SAT]],INDEX([3]!db[QTY/ CTN],B_MSK[[#This Row],[DB_ROW]]-1)))</f>
        <v/>
      </c>
      <c r="J258" s="6" t="str">
        <f ca="1">IF(B_MSK[[#This Row],[//]]="","",IF(INDEX([2]!NOTA[C],B_MSK[[#This Row],[//]]-2)="","",INDEX([2]!NOTA[C],B_MSK[[#This Row],[//]]-2)))</f>
        <v/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 t="str">
        <f ca="1">IF(B_MSK[[#This Row],[//]]="","",INDEX([2]!NOTA[HARGA SATUAN],B_MSK[[#This Row],[//]]-2))</f>
        <v/>
      </c>
      <c r="N258" s="14" t="str">
        <f ca="1">IF(B_MSK[[#This Row],[//]]="","",IF(INDEX([2]!NOTA[HARGA/ CTN_H],B_MSK[[#This Row],[//]]-2)&lt;1,"",INDEX([2]!NOTA[HARGA/ CTN_H],B_MSK[[#This Row],[//]]-2)))</f>
        <v/>
      </c>
      <c r="O258" s="3" t="str">
        <f ca="1">IF(B_MSK[[#This Row],[//]]="","",IF(INDEX([2]!NOTA[DISC 1],B_MSK[[#This Row],[//]]-2)=0,"",INDEX([2]!NOTA[DISC 1],B_MSK[[#This Row],[//]]-2)))</f>
        <v/>
      </c>
      <c r="P258" s="3" t="str">
        <f ca="1">IF(B_MSK[[#This Row],[//]]="","",IF(INDEX([2]!NOTA[DISC 2],B_MSK[[#This Row],[//]]-2)=0,"",INDEX([2]!NOTA[DISC 2],B_MSK[[#This Row],[//]]-2)))</f>
        <v/>
      </c>
      <c r="Q258" s="13" t="str">
        <f ca="1">IF(B_MSK[[#This Row],[//]]="","",INDEX([2]!NOTA[TOTAL],B_MSK[[#This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Row],[concat]],[3]!db[NB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Row],[concat]],[3]!db[NB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Row],[A_]])-1))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44907</v>
      </c>
      <c r="AO258" s="6" t="str">
        <f ca="1">IF(B_MSK[[#This Row],[DB_ROW]]="","",INDEX([3]!db[JENIS],B_MSK[[#This Row],[DB_ROW]]-1))</f>
        <v/>
      </c>
      <c r="AP258" s="6" t="e">
        <f ca="1">IF(B_MSK[[#This Row],[A_1]]="","",B_MSK[[#This Row],[A_1]])*1</f>
        <v>#VALUE!</v>
      </c>
    </row>
    <row r="259" spans="1:42" x14ac:dyDescent="0.25">
      <c r="A259" s="7" t="s">
        <v>175</v>
      </c>
      <c r="B259" s="6">
        <f ca="1">IF(B_MSK[[#This Row],[N_ID]]="","",INDEX([2]!NOTA[ID],MATCH(B_MSK[[#This Row],[N_ID]],[2]!NOTA[ID_P],0)))</f>
        <v>52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Row],[N_ID]]="","",COUNTIF([2]!NOTA[ID_H],B_MSK[[#This Row],[ID NOTA]]))</f>
        <v>3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 ca="1"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>Clip File C-318 Hitam</v>
      </c>
      <c r="H259" s="8" t="str">
        <f ca="1">IF(B_MSK[[#This Row],[//]]="","",INDEX([2]!NOTA[SUPPLIER_H],B_MSK[[#This Row],[//]]-2))</f>
        <v>YUSHINCA</v>
      </c>
      <c r="I259" s="28" t="str">
        <f ca="1">IF(B_MSK[[#This Row],[//]]="","",IF(B_MSK[[#This Row],[C]]="",B_MSK[[#This Row],[JMLH BRG]]&amp;" "&amp;B_MSK[[#This Row],[SAT]],INDEX([3]!db[QTY/ CTN],B_MSK[[#This Row],[DB_ROW]]-1)))</f>
        <v>60 PCS</v>
      </c>
      <c r="J259" s="6">
        <f ca="1">IF(B_MSK[[#This Row],[//]]="","",IF(INDEX([2]!NOTA[C],B_MSK[[#This Row],[//]]-2)="","",INDEX([2]!NOTA[C],B_MSK[[#This Row],[//]]-2)))</f>
        <v>5</v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>
        <f ca="1">IF(B_MSK[[#This Row],[//]]="","",INDEX([2]!NOTA[HARGA SATUAN],B_MSK[[#This Row],[//]]-2))</f>
        <v>0</v>
      </c>
      <c r="N259" s="14">
        <f ca="1">IF(B_MSK[[#This Row],[//]]="","",IF(INDEX([2]!NOTA[HARGA/ CTN_H],B_MSK[[#This Row],[//]]-2)&lt;1,"",INDEX([2]!NOTA[HARGA/ CTN_H],B_MSK[[#This Row],[//]]-2)))</f>
        <v>855000</v>
      </c>
      <c r="O259" s="3">
        <f ca="1">IF(B_MSK[[#This Row],[//]]="","",IF(INDEX([2]!NOTA[DISC 1],B_MSK[[#This Row],[//]]-2)=0,"",INDEX([2]!NOTA[DISC 1],B_MSK[[#This Row],[//]]-2)))</f>
        <v>0.05</v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4061250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CLIP FILE C-318 HITAM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clipfilec318hitam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459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14250</v>
      </c>
      <c r="AB259" s="8" t="str">
        <f ca="1">IF(OR(B_MSK[[#This Row],[HARGA_1]]=0,B_MSK[[#This Row],[HARGA_1]]=""),"","/ "&amp;B_MSK[[#This Row],[A_2]])</f>
        <v>/ PCS</v>
      </c>
      <c r="AC2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9" s="6" t="str">
        <f ca="1">IF(ISNUMBER(B_MSK[[#This Row],[ JUMLAH ]]),SUBSTITUTE(SUBSTITUTE(SUBSTITUTE(B_MSK[[#This Row],[QTY/ CTN]]," ","_",2),"(",""),")","")&amp;"_","")</f>
        <v>60 PCS_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60 PCS</v>
      </c>
      <c r="AI259" s="6" t="str">
        <f ca="1">IF(B_MSK[[#This Row],[A_B]]="","",LEFT(B_MSK[[#This Row],[A_]],SEARCH(" ",B_MSK[[#This Row],[A_]])-1))</f>
        <v>60</v>
      </c>
      <c r="AJ259" s="6" t="str">
        <f ca="1">IF(B_MSK[[#This Row],[A_B]]="","",RIGHT(B_MSK[[#This Row],[A_]],LEN(B_MSK[[#This Row],[A_]])-SEARCH(" ",B_MSK[[#This Row],[A_]])))</f>
        <v>PCS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44907</v>
      </c>
      <c r="AO259" s="6" t="str">
        <f ca="1">IF(B_MSK[[#This Row],[DB_ROW]]="","",INDEX([3]!db[JENIS],B_MSK[[#This Row],[DB_ROW]]-1))</f>
        <v>clip</v>
      </c>
      <c r="AP259" s="6">
        <f ca="1">IF(B_MSK[[#This Row],[A_1]]="","",B_MSK[[#This Row],[A_1]])*1</f>
        <v>60</v>
      </c>
    </row>
    <row r="260" spans="1:42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Clip File C-318 Biru Tua</v>
      </c>
      <c r="H260" s="8" t="str">
        <f ca="1">IF(B_MSK[[#This Row],[//]]="","",INDEX([2]!NOTA[SUPPLIER_H],B_MSK[[#This Row],[//]]-2))</f>
        <v>YUSHINCA</v>
      </c>
      <c r="I260" s="28" t="str">
        <f ca="1">IF(B_MSK[[#This Row],[//]]="","",IF(B_MSK[[#This Row],[C]]="",B_MSK[[#This Row],[JMLH BRG]]&amp;" "&amp;B_MSK[[#This Row],[SAT]],INDEX([3]!db[QTY/ CTN],B_MSK[[#This Row],[DB_ROW]]-1)))</f>
        <v>60 PCS</v>
      </c>
      <c r="J260" s="6">
        <f ca="1">IF(B_MSK[[#This Row],[//]]="","",IF(INDEX([2]!NOTA[C],B_MSK[[#This Row],[//]]-2)="","",INDEX([2]!NOTA[C],B_MSK[[#This Row],[//]]-2)))</f>
        <v>5</v>
      </c>
      <c r="K260" s="6" t="str">
        <f ca="1">IF(B_MSK[[#This Row],[//]]="","",IF(INDEX([2]!NOTA[QTY],B_MSK[[#This Row],[//]]-2)=0,"",INDEX([2]!NOTA[QTY],B_MSK[[#This Row],[//]]-2)))</f>
        <v/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0" s="14">
        <f ca="1">IF(B_MSK[[#This Row],[//]]="","",INDEX([2]!NOTA[HARGA SATUAN],B_MSK[[#This Row],[//]]-2))</f>
        <v>0</v>
      </c>
      <c r="N260" s="14">
        <f ca="1">IF(B_MSK[[#This Row],[//]]="","",IF(INDEX([2]!NOTA[HARGA/ CTN_H],B_MSK[[#This Row],[//]]-2)&lt;1,"",INDEX([2]!NOTA[HARGA/ CTN_H],B_MSK[[#This Row],[//]]-2)))</f>
        <v>855000</v>
      </c>
      <c r="O260" s="3">
        <f ca="1">IF(B_MSK[[#This Row],[//]]="","",IF(INDEX([2]!NOTA[DISC 1],B_MSK[[#This Row],[//]]-2)=0,"",INDEX([2]!NOTA[DISC 1],B_MSK[[#This Row],[//]]-2)))</f>
        <v>0.05</v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4061250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CLIP FILE C-318 BIRU TUA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458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14250</v>
      </c>
      <c r="AB260" s="8" t="str">
        <f ca="1">IF(OR(B_MSK[[#This Row],[HARGA_1]]=0,B_MSK[[#This Row],[HARGA_1]]=""),"","/ "&amp;B_MSK[[#This Row],[A_2]])</f>
        <v>/ PCS</v>
      </c>
      <c r="AC2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0" s="6" t="str">
        <f ca="1">IF(ISNUMBER(B_MSK[[#This Row],[ JUMLAH ]]),SUBSTITUTE(SUBSTITUTE(SUBSTITUTE(B_MSK[[#This Row],[QTY/ CTN]]," ","_",2),"(",""),")","")&amp;"_","")</f>
        <v>60 PCS_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60 PCS</v>
      </c>
      <c r="AI260" s="6" t="str">
        <f ca="1">IF(B_MSK[[#This Row],[A_B]]="","",LEFT(B_MSK[[#This Row],[A_]],SEARCH(" ",B_MSK[[#This Row],[A_]])-1))</f>
        <v>60</v>
      </c>
      <c r="AJ260" s="6" t="str">
        <f ca="1">IF(B_MSK[[#This Row],[A_B]]="","",RIGHT(B_MSK[[#This Row],[A_]],LEN(B_MSK[[#This Row],[A_]])-SEARCH(" ",B_MSK[[#This Row],[A_]])))</f>
        <v>PCS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44907</v>
      </c>
      <c r="AO260" s="6" t="str">
        <f ca="1">IF(B_MSK[[#This Row],[DB_ROW]]="","",INDEX([3]!db[JENIS],B_MSK[[#This Row],[DB_ROW]]-1))</f>
        <v>clip</v>
      </c>
      <c r="AP260" s="6">
        <f ca="1">IF(B_MSK[[#This Row],[A_1]]="","",B_MSK[[#This Row],[A_1]])*1</f>
        <v>60</v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>Clip File C-318 Biru Muda</v>
      </c>
      <c r="H261" s="8" t="str">
        <f ca="1">IF(B_MSK[[#This Row],[//]]="","",INDEX([2]!NOTA[SUPPLIER_H],B_MSK[[#This Row],[//]]-2))</f>
        <v>YUSHINCA</v>
      </c>
      <c r="I261" s="28" t="str">
        <f ca="1">IF(B_MSK[[#This Row],[//]]="","",IF(B_MSK[[#This Row],[C]]="",B_MSK[[#This Row],[JMLH BRG]]&amp;" "&amp;B_MSK[[#This Row],[SAT]],INDEX([3]!db[QTY/ CTN],B_MSK[[#This Row],[DB_ROW]]-1)))</f>
        <v>60 PCS</v>
      </c>
      <c r="J261" s="6">
        <f ca="1">IF(B_MSK[[#This Row],[//]]="","",IF(INDEX([2]!NOTA[C],B_MSK[[#This Row],[//]]-2)="","",INDEX([2]!NOTA[C],B_MSK[[#This Row],[//]]-2)))</f>
        <v>9</v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>
        <f ca="1">IF(B_MSK[[#This Row],[//]]="","",INDEX([2]!NOTA[HARGA SATUAN],B_MSK[[#This Row],[//]]-2))</f>
        <v>0</v>
      </c>
      <c r="N261" s="14">
        <f ca="1">IF(B_MSK[[#This Row],[//]]="","",IF(INDEX([2]!NOTA[HARGA/ CTN_H],B_MSK[[#This Row],[//]]-2)&lt;1,"",INDEX([2]!NOTA[HARGA/ CTN_H],B_MSK[[#This Row],[//]]-2)))</f>
        <v>855000</v>
      </c>
      <c r="O261" s="3">
        <f ca="1">IF(B_MSK[[#This Row],[//]]="","",IF(INDEX([2]!NOTA[DISC 1],B_MSK[[#This Row],[//]]-2)=0,"",INDEX([2]!NOTA[DISC 1],B_MSK[[#This Row],[//]]-2)))</f>
        <v>0.05</v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7310250</v>
      </c>
      <c r="R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812250</v>
      </c>
      <c r="S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14620500</v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CLIP FILE C-318 BIRU MUDA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457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14250</v>
      </c>
      <c r="AB261" s="8" t="str">
        <f ca="1">IF(OR(B_MSK[[#This Row],[HARGA_1]]=0,B_MSK[[#This Row],[HARGA_1]]=""),"","/ "&amp;B_MSK[[#This Row],[A_2]])</f>
        <v>/ PCS</v>
      </c>
      <c r="AC2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1" s="6" t="str">
        <f ca="1">IF(ISNUMBER(B_MSK[[#This Row],[ JUMLAH ]]),SUBSTITUTE(SUBSTITUTE(SUBSTITUTE(B_MSK[[#This Row],[QTY/ CTN]]," ","_",2),"(",""),")","")&amp;"_","")</f>
        <v>60 PCS_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60 PCS</v>
      </c>
      <c r="AI261" s="6" t="str">
        <f ca="1">IF(B_MSK[[#This Row],[A_B]]="","",LEFT(B_MSK[[#This Row],[A_]],SEARCH(" ",B_MSK[[#This Row],[A_]])-1))</f>
        <v>60</v>
      </c>
      <c r="AJ261" s="6" t="str">
        <f ca="1">IF(B_MSK[[#This Row],[A_B]]="","",RIGHT(B_MSK[[#This Row],[A_]],LEN(B_MSK[[#This Row],[A_]])-SEARCH(" ",B_MSK[[#This Row],[A_]])))</f>
        <v>PCS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44907</v>
      </c>
      <c r="AO261" s="6" t="str">
        <f ca="1">IF(B_MSK[[#This Row],[DB_ROW]]="","",INDEX([3]!db[JENIS],B_MSK[[#This Row],[DB_ROW]]-1))</f>
        <v>clip</v>
      </c>
      <c r="AP261" s="6">
        <f ca="1">IF(B_MSK[[#This Row],[A_1]]="","",B_MSK[[#This Row],[A_1]])*1</f>
        <v>60</v>
      </c>
    </row>
    <row r="262" spans="1:42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/>
      </c>
      <c r="D262" s="6" t="str">
        <f>IF(B_MSK[[#This Row],[N_ID]]="","",COUNTIF([2]!NOTA[ID_H],B_MSK[[#This Row],[ID NOTA]]))</f>
        <v/>
      </c>
      <c r="E2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/>
      </c>
      <c r="H262" s="8" t="str">
        <f ca="1">IF(B_MSK[[#This Row],[//]]="","",INDEX([2]!NOTA[SUPPLIER_H],B_MSK[[#This Row],[//]]-2))</f>
        <v/>
      </c>
      <c r="I262" s="28" t="str">
        <f ca="1">IF(B_MSK[[#This Row],[//]]="","",IF(B_MSK[[#This Row],[C]]="",B_MSK[[#This Row],[JMLH BRG]]&amp;" "&amp;B_MSK[[#This Row],[SAT]],INDEX([3]!db[QTY/ CTN],B_MSK[[#This Row],[DB_ROW]]-1)))</f>
        <v/>
      </c>
      <c r="J262" s="6" t="str">
        <f ca="1">IF(B_MSK[[#This Row],[//]]="","",IF(INDEX([2]!NOTA[C],B_MSK[[#This Row],[//]]-2)="","",INDEX([2]!NOTA[C],B_MSK[[#This Row],[//]]-2)))</f>
        <v/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 t="str">
        <f ca="1">IF(B_MSK[[#This Row],[//]]="","",INDEX([2]!NOTA[HARGA SATUAN],B_MSK[[#This Row],[//]]-2))</f>
        <v/>
      </c>
      <c r="N262" s="14" t="str">
        <f ca="1">IF(B_MSK[[#This Row],[//]]="","",IF(INDEX([2]!NOTA[HARGA/ CTN_H],B_MSK[[#This Row],[//]]-2)&lt;1,"",INDEX([2]!NOTA[HARGA/ CTN_H],B_MSK[[#This Row],[//]]-2)))</f>
        <v/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 t="str">
        <f ca="1">IF(B_MSK[[#This Row],[//]]="","",INDEX([2]!NOTA[TOTAL],B_MSK[[#This Row],[//]]-2))</f>
        <v/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/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2" s="6" t="str">
        <f ca="1">IF(B_MSK[[#This Row],[N.B.nota]]="","",IF(MATCH(B_MSK[[#This Row],[concat]],[3]!db[NB NOTA_C],0)&gt;0,"ada",0))</f>
        <v/>
      </c>
      <c r="X262" s="6" t="str">
        <f ca="1">IF(B_MSK[[#This Row],[N.B.nota]]="","",ADDRESS(ROW(B_MSK[QB]),COLUMN(B_MSK[QB]))&amp;":"&amp;ADDRESS(ROW(),COLUMN(B_MSK[QB])))</f>
        <v/>
      </c>
      <c r="Y262" s="6" t="str">
        <f ca="1">IF(B_MSK[[#This Row],[concat]]="","",MATCH(B_MSK[[#This Row],[concat]],[3]!db[NB NOTA_C],0)+1)</f>
        <v/>
      </c>
      <c r="Z262" s="6" t="str">
        <f ca="1">IF(B_MSK[[#This Row],[//]]="","",HYPERLINK("[..\\DB.xlsx]DB!e"&amp;B_MSK[[#This Row],[DB_ROW]],"&gt;"))</f>
        <v/>
      </c>
      <c r="AA262" s="12" t="str">
        <f ca="1">IF(ISNUMBER(B_MSK[[#This Row],[HARGA CTN]]),IF(B_MSK[[#This Row],[A_2]]=B_MSK[[#This Row],[SAT]],B_MSK[[#This Row],[ HARGA SATUAN ]],B_MSK[[#This Row],[HARGA CTN]]/B_MSK[[#This Row],[A_1]]),"")</f>
        <v/>
      </c>
      <c r="AB262" s="8" t="str">
        <f ca="1">IF(OR(B_MSK[[#This Row],[HARGA_1]]=0,B_MSK[[#This Row],[HARGA_1]]=""),"","/ "&amp;B_MSK[[#This Row],[A_2]])</f>
        <v/>
      </c>
      <c r="AC2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2" s="6" t="str">
        <f ca="1">IF(ISNUMBER(B_MSK[[#This Row],[ JUMLAH ]]),SUBSTITUTE(SUBSTITUTE(SUBSTITUTE(B_MSK[[#This Row],[QTY/ CTN]]," ","_",2),"(",""),")","")&amp;"_","")</f>
        <v/>
      </c>
      <c r="AF262" s="6" t="str">
        <f ca="1">IF(B_MSK[[#This Row],[A_B]]="","",SEARCH("_",B_MSK[[#This Row],[A_B]]))</f>
        <v/>
      </c>
      <c r="AG262" s="6" t="str">
        <f ca="1">IF(B_MSK[[#This Row],[A_B]]="","",LEN(B_MSK[[#This Row],[A_B]]))</f>
        <v/>
      </c>
      <c r="AH262" s="6" t="str">
        <f ca="1">IF(B_MSK[[#This Row],[A_B]]="","",LEFT(B_MSK[[#This Row],[QTY/ CTN]],B_MSK[[#This Row],[A_B_1]]))</f>
        <v/>
      </c>
      <c r="AI262" s="6" t="str">
        <f ca="1">IF(B_MSK[[#This Row],[A_B]]="","",LEFT(B_MSK[[#This Row],[A_]],SEARCH(" ",B_MSK[[#This Row],[A_]])-1))</f>
        <v/>
      </c>
      <c r="AJ262" s="6" t="str">
        <f ca="1">IF(B_MSK[[#This Row],[A_B]]="","",RIGHT(B_MSK[[#This Row],[A_]],LEN(B_MSK[[#This Row],[A_]])-SEARCH(" ",B_MSK[[#This Row],[A_]])))</f>
        <v/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44907</v>
      </c>
      <c r="AO262" s="6" t="str">
        <f ca="1">IF(B_MSK[[#This Row],[DB_ROW]]="","",INDEX([3]!db[JENIS],B_MSK[[#This Row],[DB_ROW]]-1))</f>
        <v/>
      </c>
      <c r="AP262" s="6" t="e">
        <f ca="1">IF(B_MSK[[#This Row],[A_1]]="","",B_MSK[[#This Row],[A_1]])*1</f>
        <v>#VALUE!</v>
      </c>
    </row>
    <row r="263" spans="1:42" x14ac:dyDescent="0.25">
      <c r="A263" s="7" t="s">
        <v>176</v>
      </c>
      <c r="B263" s="6">
        <f ca="1">IF(B_MSK[[#This Row],[N_ID]]="","",INDEX([2]!NOTA[ID],MATCH(B_MSK[[#This Row],[N_ID]],[2]!NOTA[ID_P],0)))</f>
        <v>53</v>
      </c>
      <c r="C263" s="6" t="str">
        <f ca="1">IF(B_MSK[[#This Row],[//]]="","",HYPERLINK("[NOTA_.xlsx]NOTA!C"&amp;B_MSK[[#This Row],[//]],"&gt;"))</f>
        <v>&gt;</v>
      </c>
      <c r="D263" s="6">
        <f ca="1">IF(B_MSK[[#This Row],[N_ID]]="","",COUNTIF([2]!NOTA[ID_H],B_MSK[[#This Row],[ID NOTA]]))</f>
        <v>2</v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 ca="1"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>Cutter 78 Taco Kecil</v>
      </c>
      <c r="H263" s="8" t="str">
        <f ca="1">IF(B_MSK[[#This Row],[//]]="","",INDEX([2]!NOTA[SUPPLIER_H],B_MSK[[#This Row],[//]]-2))</f>
        <v>DR-STATIONERY</v>
      </c>
      <c r="I263" s="28" t="str">
        <f ca="1">IF(B_MSK[[#This Row],[//]]="","",IF(B_MSK[[#This Row],[C]]="",B_MSK[[#This Row],[JMLH BRG]]&amp;" "&amp;B_MSK[[#This Row],[SAT]],INDEX([3]!db[QTY/ CTN],B_MSK[[#This Row],[DB_ROW]]-1)))</f>
        <v>120 LSN</v>
      </c>
      <c r="J263" s="6">
        <f ca="1">IF(B_MSK[[#This Row],[//]]="","",IF(INDEX([2]!NOTA[C],B_MSK[[#This Row],[//]]-2)="","",INDEX([2]!NOTA[C],B_MSK[[#This Row],[//]]-2)))</f>
        <v>13</v>
      </c>
      <c r="K263" s="6">
        <f ca="1">IF(B_MSK[[#This Row],[//]]="","",IF(INDEX([2]!NOTA[QTY],B_MSK[[#This Row],[//]]-2)=0,"",INDEX([2]!NOTA[QTY],B_MSK[[#This Row],[//]]-2)))</f>
        <v>1560</v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3" s="14">
        <f ca="1">IF(B_MSK[[#This Row],[//]]="","",INDEX([2]!NOTA[HARGA SATUAN],B_MSK[[#This Row],[//]]-2))</f>
        <v>23000</v>
      </c>
      <c r="N263" s="14">
        <f ca="1">IF(B_MSK[[#This Row],[//]]="","",IF(INDEX([2]!NOTA[HARGA/ CTN_H],B_MSK[[#This Row],[//]]-2)&lt;1,"",INDEX([2]!NOTA[HARGA/ CTN_H],B_MSK[[#This Row],[//]]-2)))</f>
        <v>2760000</v>
      </c>
      <c r="O263" s="3">
        <f ca="1">IF(B_MSK[[#This Row],[//]]="","",IF(INDEX([2]!NOTA[DISC 1],B_MSK[[#This Row],[//]]-2)=0,"",INDEX([2]!NOTA[DISC 1],B_MSK[[#This Row],[//]]-2)))</f>
        <v>0.12</v>
      </c>
      <c r="P263" s="3">
        <f ca="1">IF(B_MSK[[#This Row],[//]]="","",IF(INDEX([2]!NOTA[DISC 2],B_MSK[[#This Row],[//]]-2)=0,"",INDEX([2]!NOTA[DISC 2],B_MSK[[#This Row],[//]]-2)))</f>
        <v>0.12</v>
      </c>
      <c r="Q263" s="13">
        <f ca="1">IF(B_MSK[[#This Row],[//]]="","",INDEX([2]!NOTA[TOTAL],B_MSK[[#This Row],[//]]-2))</f>
        <v>27785472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>13 C, 12 C+ 1 C BONUS</v>
      </c>
      <c r="U263" s="8" t="str">
        <f ca="1">IF(B_MSK[[#This Row],[//]]="","",INDEX([2]!NOTA[NAMA BARANG],B_MSK[[#This Row],[//]]-2))</f>
        <v>CUTTER KECIL 78 TACO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cutterkecil78taco</v>
      </c>
      <c r="W263" s="6" t="str">
        <f ca="1">IF(B_MSK[[#This Row],[N.B.nota]]="","",IF(MATCH(B_MSK[[#This Row],[concat]],[3]!db[NB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Row],[concat]],[3]!db[NB NOTA_C],0)+1)</f>
        <v>558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23000</v>
      </c>
      <c r="AB263" s="8" t="str">
        <f ca="1">IF(OR(B_MSK[[#This Row],[HARGA_1]]=0,B_MSK[[#This Row],[HARGA_1]]=""),"","/ "&amp;B_MSK[[#This Row],[A_2]])</f>
        <v>/ LSN</v>
      </c>
      <c r="AC2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1916.6666666666667</v>
      </c>
      <c r="AD2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3" s="6" t="str">
        <f ca="1">IF(ISNUMBER(B_MSK[[#This Row],[ JUMLAH ]]),SUBSTITUTE(SUBSTITUTE(SUBSTITUTE(B_MSK[[#This Row],[QTY/ CTN]]," ","_",2),"(",""),")","")&amp;"_","")</f>
        <v>120 LSN_</v>
      </c>
      <c r="AF263" s="6">
        <f ca="1">IF(B_MSK[[#This Row],[A_B]]="","",SEARCH("_",B_MSK[[#This Row],[A_B]]))</f>
        <v>8</v>
      </c>
      <c r="AG263" s="6">
        <f ca="1">IF(B_MSK[[#This Row],[A_B]]="","",LEN(B_MSK[[#This Row],[A_B]]))</f>
        <v>8</v>
      </c>
      <c r="AH263" s="6" t="str">
        <f ca="1">IF(B_MSK[[#This Row],[A_B]]="","",LEFT(B_MSK[[#This Row],[QTY/ CTN]],B_MSK[[#This Row],[A_B_1]]))</f>
        <v>120 LSN</v>
      </c>
      <c r="AI263" s="6" t="str">
        <f ca="1">IF(B_MSK[[#This Row],[A_B]]="","",LEFT(B_MSK[[#This Row],[A_]],SEARCH(" ",B_MSK[[#This Row],[A_]])-1))</f>
        <v>120</v>
      </c>
      <c r="AJ263" s="6" t="str">
        <f ca="1">IF(B_MSK[[#This Row],[A_B]]="","",RIGHT(B_MSK[[#This Row],[A_]],LEN(B_MSK[[#This Row],[A_]])-SEARCH(" ",B_MSK[[#This Row],[A_]])))</f>
        <v>LSN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44907</v>
      </c>
      <c r="AO263" s="6" t="str">
        <f ca="1">IF(B_MSK[[#This Row],[DB_ROW]]="","",INDEX([3]!db[JENIS],B_MSK[[#This Row],[DB_ROW]]-1))</f>
        <v>cutter</v>
      </c>
      <c r="AP263" s="6">
        <f ca="1">IF(B_MSK[[#This Row],[A_1]]="","",B_MSK[[#This Row],[A_1]])*1</f>
        <v>120</v>
      </c>
    </row>
    <row r="264" spans="1:42" x14ac:dyDescent="0.25">
      <c r="A264" s="7" t="s">
        <v>110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Row],[stt]]="ada",INDEX([3]!db[NB BM],B_MSK[DB_ROW]-1),"")</f>
        <v>Cutter 88 Taco besar</v>
      </c>
      <c r="H264" s="8" t="str">
        <f ca="1">IF(B_MSK[[#This Row],[//]]="","",INDEX([2]!NOTA[SUPPLIER_H],B_MSK[[#This Row],[//]]-2))</f>
        <v>DR-STATIONERY</v>
      </c>
      <c r="I264" s="28" t="str">
        <f ca="1">IF(B_MSK[[#This Row],[//]]="","",IF(B_MSK[[#This Row],[C]]="",B_MSK[[#This Row],[JMLH BRG]]&amp;" "&amp;B_MSK[[#This Row],[SAT]],INDEX([3]!db[QTY/ CTN],B_MSK[[#This Row],[DB_ROW]]-1)))</f>
        <v>60 LSN</v>
      </c>
      <c r="J264" s="6">
        <f ca="1">IF(B_MSK[[#This Row],[//]]="","",IF(INDEX([2]!NOTA[C],B_MSK[[#This Row],[//]]-2)="","",INDEX([2]!NOTA[C],B_MSK[[#This Row],[//]]-2)))</f>
        <v>13</v>
      </c>
      <c r="K264" s="6">
        <f ca="1">IF(B_MSK[[#This Row],[//]]="","",IF(INDEX([2]!NOTA[QTY],B_MSK[[#This Row],[//]]-2)=0,"",INDEX([2]!NOTA[QTY],B_MSK[[#This Row],[//]]-2)))</f>
        <v>780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4" s="14">
        <f ca="1">IF(B_MSK[[#This Row],[//]]="","",INDEX([2]!NOTA[HARGA SATUAN],B_MSK[[#This Row],[//]]-2))</f>
        <v>33000</v>
      </c>
      <c r="N264" s="14">
        <f ca="1">IF(B_MSK[[#This Row],[//]]="","",IF(INDEX([2]!NOTA[HARGA/ CTN_H],B_MSK[[#This Row],[//]]-2)&lt;1,"",INDEX([2]!NOTA[HARGA/ CTN_H],B_MSK[[#This Row],[//]]-2)))</f>
        <v>1980000</v>
      </c>
      <c r="O264" s="3">
        <f ca="1">IF(B_MSK[[#This Row],[//]]="","",IF(INDEX([2]!NOTA[DISC 1],B_MSK[[#This Row],[//]]-2)=0,"",INDEX([2]!NOTA[DISC 1],B_MSK[[#This Row],[//]]-2)))</f>
        <v>0.12</v>
      </c>
      <c r="P264" s="3">
        <f ca="1">IF(B_MSK[[#This Row],[//]]="","",IF(INDEX([2]!NOTA[DISC 2],B_MSK[[#This Row],[//]]-2)=0,"",INDEX([2]!NOTA[DISC 2],B_MSK[[#This Row],[//]]-2)))</f>
        <v>0.12</v>
      </c>
      <c r="Q264" s="13">
        <f ca="1">IF(B_MSK[[#This Row],[//]]="","",INDEX([2]!NOTA[TOTAL],B_MSK[[#This Row],[//]]-2))</f>
        <v>19933056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13901472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33817056</v>
      </c>
      <c r="T264" s="4" t="str">
        <f ca="1">IF(B_MSK[[#This Row],[NAMA BARANG]]="","",IF(INDEX([2]!NOTA[KETERANGAN],B_MSK[[#This Row],[//]]-2)=0,"",INDEX([2]!NOTA[KETERANGAN],B_MSK[[#This Row],[//]]-2)))</f>
        <v>13 C, 12 C+ 1 C BONUS</v>
      </c>
      <c r="U264" s="8" t="str">
        <f ca="1">IF(B_MSK[[#This Row],[//]]="","",INDEX([2]!NOTA[NAMA BARANG],B_MSK[[#This Row],[//]]-2))</f>
        <v>CUTTER BESAR 88 TACO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550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33000</v>
      </c>
      <c r="AB264" s="8" t="str">
        <f ca="1">IF(OR(B_MSK[[#This Row],[HARGA_1]]=0,B_MSK[[#This Row],[HARGA_1]]=""),"","/ "&amp;B_MSK[[#This Row],[A_2]])</f>
        <v>/ LSN</v>
      </c>
      <c r="AC2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2750</v>
      </c>
      <c r="AD2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4" s="6" t="str">
        <f ca="1">IF(ISNUMBER(B_MSK[[#This Row],[ JUMLAH ]]),SUBSTITUTE(SUBSTITUTE(SUBSTITUTE(B_MSK[[#This Row],[QTY/ CTN]]," ","_",2),"(",""),")","")&amp;"_","")</f>
        <v>60 LSN_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60 LSN</v>
      </c>
      <c r="AI264" s="6" t="str">
        <f ca="1">IF(B_MSK[[#This Row],[A_B]]="","",LEFT(B_MSK[[#This Row],[A_]],SEARCH(" ",B_MSK[[#This Row],[A_]])-1))</f>
        <v>60</v>
      </c>
      <c r="AJ264" s="6" t="str">
        <f ca="1">IF(B_MSK[[#This Row],[A_B]]="","",RIGHT(B_MSK[[#This Row],[A_]],LEN(B_MSK[[#This Row],[A_]])-SEARCH(" ",B_MSK[[#This Row],[A_]])))</f>
        <v>LSN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44907</v>
      </c>
      <c r="AO264" s="6" t="str">
        <f ca="1">IF(B_MSK[[#This Row],[DB_ROW]]="","",INDEX([3]!db[JENIS],B_MSK[[#This Row],[DB_ROW]]-1))</f>
        <v>cutter</v>
      </c>
      <c r="AP264" s="6">
        <f ca="1">IF(B_MSK[[#This Row],[A_1]]="","",B_MSK[[#This Row],[A_1]])*1</f>
        <v>60</v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Row],[SAT]],INDEX([3]!db[QTY/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Row],[concat]],[3]!db[NB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Row],[concat]],[3]!db[NB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Row],[A_]])-1))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44907</v>
      </c>
      <c r="AO265" s="6" t="str">
        <f ca="1">IF(B_MSK[[#This Row],[DB_ROW]]="","",INDEX([3]!db[JENIS],B_MSK[[#This Row],[DB_ROW]]-1))</f>
        <v/>
      </c>
      <c r="AP265" s="6" t="e">
        <f ca="1">IF(B_MSK[[#This Row],[A_1]]="","",B_MSK[[#This Row],[A_1]])*1</f>
        <v>#VALUE!</v>
      </c>
    </row>
    <row r="266" spans="1:42" x14ac:dyDescent="0.25">
      <c r="A266" s="7" t="s">
        <v>177</v>
      </c>
      <c r="B266" s="6">
        <f ca="1">IF(B_MSK[[#This Row],[N_ID]]="","",INDEX([2]!NOTA[ID],MATCH(B_MSK[[#This Row],[N_ID]],[2]!NOTA[ID_P],0)))</f>
        <v>54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Gunting Junior J300</v>
      </c>
      <c r="H266" s="8" t="str">
        <f ca="1">IF(B_MSK[[#This Row],[//]]="","",INDEX([2]!NOTA[SUPPLIER_H],B_MSK[[#This Row],[//]]-2))</f>
        <v>DR-STATIONERY</v>
      </c>
      <c r="I266" s="28" t="str">
        <f ca="1">IF(B_MSK[[#This Row],[//]]="","",IF(B_MSK[[#This Row],[C]]="",B_MSK[[#This Row],[JMLH BRG]]&amp;" "&amp;B_MSK[[#This Row],[SAT]],INDEX([3]!db[QTY/ CTN],B_MSK[[#This Row],[DB_ROW]]-1)))</f>
        <v>24 LSN</v>
      </c>
      <c r="J266" s="6">
        <f ca="1">IF(B_MSK[[#This Row],[//]]="","",IF(INDEX([2]!NOTA[C],B_MSK[[#This Row],[//]]-2)="","",INDEX([2]!NOTA[C],B_MSK[[#This Row],[//]]-2)))</f>
        <v>5</v>
      </c>
      <c r="K266" s="6">
        <f ca="1">IF(B_MSK[[#This Row],[//]]="","",IF(INDEX([2]!NOTA[QTY],B_MSK[[#This Row],[//]]-2)=0,"",INDEX([2]!NOTA[QTY],B_MSK[[#This Row],[//]]-2)))</f>
        <v>120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6" s="14">
        <f ca="1">IF(B_MSK[[#This Row],[//]]="","",INDEX([2]!NOTA[HARGA SATUAN],B_MSK[[#This Row],[//]]-2))</f>
        <v>46000</v>
      </c>
      <c r="N266" s="14">
        <f ca="1">IF(B_MSK[[#This Row],[//]]="","",IF(INDEX([2]!NOTA[HARGA/ CTN_H],B_MSK[[#This Row],[//]]-2)&lt;1,"",INDEX([2]!NOTA[HARGA/ CTN_H],B_MSK[[#This Row],[//]]-2)))</f>
        <v>1104000</v>
      </c>
      <c r="O266" s="3">
        <f ca="1">IF(B_MSK[[#This Row],[//]]="","",IF(INDEX([2]!NOTA[DISC 1],B_MSK[[#This Row],[//]]-2)=0,"",INDEX([2]!NOTA[DISC 1],B_MSK[[#This Row],[//]]-2)))</f>
        <v>0.12</v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4857600</v>
      </c>
      <c r="R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662400</v>
      </c>
      <c r="S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4195200</v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GUNTING JUNIOR J300 JUNIOR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925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46000</v>
      </c>
      <c r="AB266" s="8" t="str">
        <f ca="1">IF(OR(B_MSK[[#This Row],[HARGA_1]]=0,B_MSK[[#This Row],[HARGA_1]]=""),"","/ "&amp;B_MSK[[#This Row],[A_2]])</f>
        <v>/ LSN</v>
      </c>
      <c r="AC2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6" s="6" t="str">
        <f ca="1">IF(ISNUMBER(B_MSK[[#This Row],[ JUMLAH ]]),SUBSTITUTE(SUBSTITUTE(SUBSTITUTE(B_MSK[[#This Row],[QTY/ CTN]]," ","_",2),"(",""),")","")&amp;"_","")</f>
        <v>24 LSN_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24 LSN</v>
      </c>
      <c r="AI266" s="6" t="str">
        <f ca="1">IF(B_MSK[[#This Row],[A_B]]="","",LEFT(B_MSK[[#This Row],[A_]],SEARCH(" ",B_MSK[[#This Row],[A_]])-1))</f>
        <v>24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44907</v>
      </c>
      <c r="AO266" s="6" t="str">
        <f ca="1">IF(B_MSK[[#This Row],[DB_ROW]]="","",INDEX([3]!db[JENIS],B_MSK[[#This Row],[DB_ROW]]-1))</f>
        <v>gunting</v>
      </c>
      <c r="AP266" s="6">
        <f ca="1">IF(B_MSK[[#This Row],[A_1]]="","",B_MSK[[#This Row],[A_1]])*1</f>
        <v>24</v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/>
      </c>
      <c r="D267" s="6" t="str">
        <f>IF(B_MSK[[#This Row],[N_ID]]="","",COUNTIF([2]!NOTA[ID_H],B_MSK[[#This Row],[ID NOTA]]))</f>
        <v/>
      </c>
      <c r="E2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/>
      </c>
      <c r="H267" s="8" t="str">
        <f ca="1">IF(B_MSK[[#This Row],[//]]="","",INDEX([2]!NOTA[SUPPLIER_H],B_MSK[[#This Row],[//]]-2))</f>
        <v/>
      </c>
      <c r="I267" s="28" t="str">
        <f ca="1">IF(B_MSK[[#This Row],[//]]="","",IF(B_MSK[[#This Row],[C]]="",B_MSK[[#This Row],[JMLH BRG]]&amp;" "&amp;B_MSK[[#This Row],[SAT]],INDEX([3]!db[QTY/ CTN],B_MSK[[#This Row],[DB_ROW]]-1)))</f>
        <v/>
      </c>
      <c r="J267" s="6" t="str">
        <f ca="1">IF(B_MSK[[#This Row],[//]]="","",IF(INDEX([2]!NOTA[C],B_MSK[[#This Row],[//]]-2)="","",INDEX([2]!NOTA[C],B_MSK[[#This Row],[//]]-2)))</f>
        <v/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 t="str">
        <f ca="1">IF(B_MSK[[#This Row],[//]]="","",INDEX([2]!NOTA[HARGA SATUAN],B_MSK[[#This Row],[//]]-2))</f>
        <v/>
      </c>
      <c r="N267" s="14" t="str">
        <f ca="1">IF(B_MSK[[#This Row],[//]]="","",IF(INDEX([2]!NOTA[HARGA/ CTN_H],B_MSK[[#This Row],[//]]-2)&lt;1,"",INDEX([2]!NOTA[HARGA/ CTN_H],B_MSK[[#This Row],[//]]-2)))</f>
        <v/>
      </c>
      <c r="O267" s="3" t="str">
        <f ca="1">IF(B_MSK[[#This Row],[//]]="","",IF(INDEX([2]!NOTA[DISC 1],B_MSK[[#This Row],[//]]-2)=0,"",INDEX([2]!NOTA[DISC 1],B_MSK[[#This Row],[//]]-2)))</f>
        <v/>
      </c>
      <c r="P267" s="3" t="str">
        <f ca="1">IF(B_MSK[[#This Row],[//]]="","",IF(INDEX([2]!NOTA[DISC 2],B_MSK[[#This Row],[//]]-2)=0,"",INDEX([2]!NOTA[DISC 2],B_MSK[[#This Row],[//]]-2)))</f>
        <v/>
      </c>
      <c r="Q267" s="13" t="str">
        <f ca="1">IF(B_MSK[[#This Row],[//]]="","",INDEX([2]!NOTA[TOTAL],B_MSK[[#This Row],[//]]-2))</f>
        <v/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/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7" s="6" t="str">
        <f ca="1">IF(B_MSK[[#This Row],[N.B.nota]]="","",IF(MATCH(B_MSK[[#This Row],[concat]],[3]!db[NB NOTA_C],0)&gt;0,"ada",0))</f>
        <v/>
      </c>
      <c r="X267" s="6" t="str">
        <f ca="1">IF(B_MSK[[#This Row],[N.B.nota]]="","",ADDRESS(ROW(B_MSK[QB]),COLUMN(B_MSK[QB]))&amp;":"&amp;ADDRESS(ROW(),COLUMN(B_MSK[QB])))</f>
        <v/>
      </c>
      <c r="Y267" s="6" t="str">
        <f ca="1">IF(B_MSK[[#This Row],[concat]]="","",MATCH(B_MSK[[#This Row],[concat]],[3]!db[NB NOTA_C],0)+1)</f>
        <v/>
      </c>
      <c r="Z267" s="6" t="str">
        <f ca="1">IF(B_MSK[[#This Row],[//]]="","",HYPERLINK("[..\\DB.xlsx]DB!e"&amp;B_MSK[[#This Row],[DB_ROW]],"&gt;"))</f>
        <v/>
      </c>
      <c r="AA267" s="12" t="str">
        <f ca="1">IF(ISNUMBER(B_MSK[[#This Row],[HARGA CTN]]),IF(B_MSK[[#This Row],[A_2]]=B_MSK[[#This Row],[SAT]],B_MSK[[#This Row],[ HARGA SATUAN ]],B_MSK[[#This Row],[HARGA CTN]]/B_MSK[[#This Row],[A_1]]),"")</f>
        <v/>
      </c>
      <c r="AB267" s="8" t="str">
        <f ca="1">IF(OR(B_MSK[[#This Row],[HARGA_1]]=0,B_MSK[[#This Row],[HARGA_1]]=""),"","/ "&amp;B_MSK[[#This Row],[A_2]])</f>
        <v/>
      </c>
      <c r="AC2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7" s="6" t="str">
        <f ca="1">IF(ISNUMBER(B_MSK[[#This Row],[ JUMLAH ]]),SUBSTITUTE(SUBSTITUTE(SUBSTITUTE(B_MSK[[#This Row],[QTY/ CTN]]," ","_",2),"(",""),")","")&amp;"_","")</f>
        <v/>
      </c>
      <c r="AF267" s="6" t="str">
        <f ca="1">IF(B_MSK[[#This Row],[A_B]]="","",SEARCH("_",B_MSK[[#This Row],[A_B]]))</f>
        <v/>
      </c>
      <c r="AG267" s="6" t="str">
        <f ca="1">IF(B_MSK[[#This Row],[A_B]]="","",LEN(B_MSK[[#This Row],[A_B]]))</f>
        <v/>
      </c>
      <c r="AH267" s="6" t="str">
        <f ca="1">IF(B_MSK[[#This Row],[A_B]]="","",LEFT(B_MSK[[#This Row],[QTY/ CTN]],B_MSK[[#This Row],[A_B_1]]))</f>
        <v/>
      </c>
      <c r="AI267" s="6" t="str">
        <f ca="1">IF(B_MSK[[#This Row],[A_B]]="","",LEFT(B_MSK[[#This Row],[A_]],SEARCH(" ",B_MSK[[#This Row],[A_]])-1))</f>
        <v/>
      </c>
      <c r="AJ267" s="6" t="str">
        <f ca="1">IF(B_MSK[[#This Row],[A_B]]="","",RIGHT(B_MSK[[#This Row],[A_]],LEN(B_MSK[[#This Row],[A_]])-SEARCH(" ",B_MSK[[#This Row],[A_]])))</f>
        <v/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44907</v>
      </c>
      <c r="AO267" s="6" t="str">
        <f ca="1">IF(B_MSK[[#This Row],[DB_ROW]]="","",INDEX([3]!db[JENIS],B_MSK[[#This Row],[DB_ROW]]-1))</f>
        <v/>
      </c>
      <c r="AP267" s="6" t="e">
        <f ca="1">IF(B_MSK[[#This Row],[A_1]]="","",B_MSK[[#This Row],[A_1]])*1</f>
        <v>#VALUE!</v>
      </c>
    </row>
    <row r="268" spans="1:42" x14ac:dyDescent="0.25">
      <c r="A268" s="7" t="s">
        <v>178</v>
      </c>
      <c r="B268" s="6">
        <f ca="1">IF(B_MSK[[#This Row],[N_ID]]="","",INDEX([2]!NOTA[ID],MATCH(B_MSK[[#This Row],[N_ID]],[2]!NOTA[ID_P],0)))</f>
        <v>55</v>
      </c>
      <c r="C268" s="6" t="str">
        <f ca="1">IF(B_MSK[[#This Row],[//]]="","",HYPERLINK("[NOTA_.xlsx]NOTA!C"&amp;B_MSK[[#This Row],[//]],"&gt;"))</f>
        <v>&gt;</v>
      </c>
      <c r="D268" s="6">
        <f ca="1">IF(B_MSK[[#This Row],[N_ID]]="","",COUNTIF([2]!NOTA[ID_H],B_MSK[[#This Row],[ID NOTA]]))</f>
        <v>4</v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>
        <f ca="1">IF(B_MSK[[#This Row],[ID NOTA]]="","",IF(INDEX([2]!NOTA[TANGGAL],MATCH(B_MSK[[#This Row],[ID NOTA]],[2]!NOTA[ID],0))=0,"",INDEX([2]!NOTA[TANGGAL],MATCH(B_MSK[[#This Row],[ID NOTA]],[2]!NOTA[ID],0))))</f>
        <v>44909</v>
      </c>
      <c r="G268" s="8" t="str">
        <f ca="1">IF(B_MSK[[#This Row],[stt]]="ada",INDEX([3]!db[NB BM],B_MSK[DB_ROW]-1),"")</f>
        <v>Gunting Junior J400</v>
      </c>
      <c r="H268" s="8" t="str">
        <f ca="1">IF(B_MSK[[#This Row],[//]]="","",INDEX([2]!NOTA[SUPPLIER_H],B_MSK[[#This Row],[//]]-2))</f>
        <v>DR-STATIONERY</v>
      </c>
      <c r="I268" s="28" t="str">
        <f ca="1">IF(B_MSK[[#This Row],[//]]="","",IF(B_MSK[[#This Row],[C]]="",B_MSK[[#This Row],[JMLH BRG]]&amp;" "&amp;B_MSK[[#This Row],[SAT]],INDEX([3]!db[QTY/ CTN],B_MSK[[#This Row],[DB_ROW]]-1)))</f>
        <v>24 LSN</v>
      </c>
      <c r="J268" s="6">
        <f ca="1">IF(B_MSK[[#This Row],[//]]="","",IF(INDEX([2]!NOTA[C],B_MSK[[#This Row],[//]]-2)="","",INDEX([2]!NOTA[C],B_MSK[[#This Row],[//]]-2)))</f>
        <v>3</v>
      </c>
      <c r="K268" s="6">
        <f ca="1">IF(B_MSK[[#This Row],[//]]="","",IF(INDEX([2]!NOTA[QTY],B_MSK[[#This Row],[//]]-2)=0,"",INDEX([2]!NOTA[QTY],B_MSK[[#This Row],[//]]-2)))</f>
        <v>72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8" s="14">
        <f ca="1">IF(B_MSK[[#This Row],[//]]="","",INDEX([2]!NOTA[HARGA SATUAN],B_MSK[[#This Row],[//]]-2))</f>
        <v>52000</v>
      </c>
      <c r="N268" s="14">
        <f ca="1">IF(B_MSK[[#This Row],[//]]="","",IF(INDEX([2]!NOTA[HARGA/ CTN_H],B_MSK[[#This Row],[//]]-2)&lt;1,"",INDEX([2]!NOTA[HARGA/ CTN_H],B_MSK[[#This Row],[//]]-2)))</f>
        <v>1248000</v>
      </c>
      <c r="O268" s="3">
        <f ca="1">IF(B_MSK[[#This Row],[//]]="","",IF(INDEX([2]!NOTA[DISC 1],B_MSK[[#This Row],[//]]-2)=0,"",INDEX([2]!NOTA[DISC 1],B_MSK[[#This Row],[//]]-2)))</f>
        <v>0.12</v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3294720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GUNTING JUNIOR J400 JUNIOR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926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52000</v>
      </c>
      <c r="AB268" s="8" t="str">
        <f ca="1">IF(OR(B_MSK[[#This Row],[HARGA_1]]=0,B_MSK[[#This Row],[HARGA_1]]=""),"","/ "&amp;B_MSK[[#This Row],[A_2]])</f>
        <v>/ LSN</v>
      </c>
      <c r="AC2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4333.333333333333</v>
      </c>
      <c r="AD2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8" s="6" t="str">
        <f ca="1">IF(ISNUMBER(B_MSK[[#This Row],[ JUMLAH ]]),SUBSTITUTE(SUBSTITUTE(SUBSTITUTE(B_MSK[[#This Row],[QTY/ CTN]]," ","_",2),"(",""),")","")&amp;"_","")</f>
        <v>24 LSN_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LSN</v>
      </c>
      <c r="AI268" s="6" t="str">
        <f ca="1">IF(B_MSK[[#This Row],[A_B]]="","",LEFT(B_MSK[[#This Row],[A_]],SEARCH(" ",B_MSK[[#This Row],[A_]])-1))</f>
        <v>24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44909</v>
      </c>
      <c r="AO268" s="6" t="str">
        <f ca="1">IF(B_MSK[[#This Row],[DB_ROW]]="","",INDEX([3]!db[JENIS],B_MSK[[#This Row],[DB_ROW]]-1))</f>
        <v>gunting</v>
      </c>
      <c r="AP268" s="6">
        <f ca="1">IF(B_MSK[[#This Row],[A_1]]="","",B_MSK[[#This Row],[A_1]])*1</f>
        <v>24</v>
      </c>
    </row>
    <row r="269" spans="1:42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Gunting Junior J300</v>
      </c>
      <c r="H269" s="8" t="str">
        <f ca="1">IF(B_MSK[[#This Row],[//]]="","",INDEX([2]!NOTA[SUPPLIER_H],B_MSK[[#This Row],[//]]-2))</f>
        <v>DR-STATIONERY</v>
      </c>
      <c r="I269" s="28" t="str">
        <f ca="1">IF(B_MSK[[#This Row],[//]]="","",IF(B_MSK[[#This Row],[C]]="",B_MSK[[#This Row],[JMLH BRG]]&amp;" "&amp;B_MSK[[#This Row],[SAT]],INDEX([3]!db[QTY/ CTN],B_MSK[[#This Row],[DB_ROW]]-1)))</f>
        <v>24 LSN</v>
      </c>
      <c r="J269" s="6">
        <f ca="1">IF(B_MSK[[#This Row],[//]]="","",IF(INDEX([2]!NOTA[C],B_MSK[[#This Row],[//]]-2)="","",INDEX([2]!NOTA[C],B_MSK[[#This Row],[//]]-2)))</f>
        <v>3</v>
      </c>
      <c r="K269" s="6">
        <f ca="1">IF(B_MSK[[#This Row],[//]]="","",IF(INDEX([2]!NOTA[QTY],B_MSK[[#This Row],[//]]-2)=0,"",INDEX([2]!NOTA[QTY],B_MSK[[#This Row],[//]]-2)))</f>
        <v>120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9" s="14">
        <f ca="1">IF(B_MSK[[#This Row],[//]]="","",INDEX([2]!NOTA[HARGA SATUAN],B_MSK[[#This Row],[//]]-2))</f>
        <v>46000</v>
      </c>
      <c r="N269" s="14">
        <f ca="1">IF(B_MSK[[#This Row],[//]]="","",IF(INDEX([2]!NOTA[HARGA/ CTN_H],B_MSK[[#This Row],[//]]-2)&lt;1,"",INDEX([2]!NOTA[HARGA/ CTN_H],B_MSK[[#This Row],[//]]-2)))</f>
        <v>1840000</v>
      </c>
      <c r="O269" s="3">
        <f ca="1">IF(B_MSK[[#This Row],[//]]="","",IF(INDEX([2]!NOTA[DISC 1],B_MSK[[#This Row],[//]]-2)=0,"",INDEX([2]!NOTA[DISC 1],B_MSK[[#This Row],[//]]-2)))</f>
        <v>0.12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4857600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GUNTING JUNIOR J300 JUNIOR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925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46000</v>
      </c>
      <c r="AB269" s="8" t="str">
        <f ca="1">IF(OR(B_MSK[[#This Row],[HARGA_1]]=0,B_MSK[[#This Row],[HARGA_1]]=""),"","/ "&amp;B_MSK[[#This Row],[A_2]])</f>
        <v>/ LSN</v>
      </c>
      <c r="AC2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9" s="6" t="str">
        <f ca="1">IF(ISNUMBER(B_MSK[[#This Row],[ JUMLAH ]]),SUBSTITUTE(SUBSTITUTE(SUBSTITUTE(B_MSK[[#This Row],[QTY/ CTN]]," ","_",2),"(",""),")","")&amp;"_","")</f>
        <v>24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24 LSN</v>
      </c>
      <c r="AI269" s="6" t="str">
        <f ca="1">IF(B_MSK[[#This Row],[A_B]]="","",LEFT(B_MSK[[#This Row],[A_]],SEARCH(" ",B_MSK[[#This Row],[A_]])-1))</f>
        <v>24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44909</v>
      </c>
      <c r="AO269" s="6" t="str">
        <f ca="1">IF(B_MSK[[#This Row],[DB_ROW]]="","",INDEX([3]!db[JENIS],B_MSK[[#This Row],[DB_ROW]]-1))</f>
        <v>gunting</v>
      </c>
      <c r="AP269" s="6">
        <f ca="1">IF(B_MSK[[#This Row],[A_1]]="","",B_MSK[[#This Row],[A_1]])*1</f>
        <v>24</v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>Gunting Junior J200</v>
      </c>
      <c r="H270" s="8" t="str">
        <f ca="1">IF(B_MSK[[#This Row],[//]]="","",INDEX([2]!NOTA[SUPPLIER_H],B_MSK[[#This Row],[//]]-2))</f>
        <v>DR-STATIONERY</v>
      </c>
      <c r="I270" s="28" t="str">
        <f ca="1">IF(B_MSK[[#This Row],[//]]="","",IF(B_MSK[[#This Row],[C]]="",B_MSK[[#This Row],[JMLH BRG]]&amp;" "&amp;B_MSK[[#This Row],[SAT]],INDEX([3]!db[QTY/ CTN],B_MSK[[#This Row],[DB_ROW]]-1)))</f>
        <v>48 LSN</v>
      </c>
      <c r="J270" s="6">
        <f ca="1">IF(B_MSK[[#This Row],[//]]="","",IF(INDEX([2]!NOTA[C],B_MSK[[#This Row],[//]]-2)="","",INDEX([2]!NOTA[C],B_MSK[[#This Row],[//]]-2)))</f>
        <v>3</v>
      </c>
      <c r="K270" s="6">
        <f ca="1">IF(B_MSK[[#This Row],[//]]="","",IF(INDEX([2]!NOTA[QTY],B_MSK[[#This Row],[//]]-2)=0,"",INDEX([2]!NOTA[QTY],B_MSK[[#This Row],[//]]-2)))</f>
        <v>144</v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0" s="14">
        <f ca="1">IF(B_MSK[[#This Row],[//]]="","",INDEX([2]!NOTA[HARGA SATUAN],B_MSK[[#This Row],[//]]-2))</f>
        <v>38000</v>
      </c>
      <c r="N270" s="14">
        <f ca="1">IF(B_MSK[[#This Row],[//]]="","",IF(INDEX([2]!NOTA[HARGA/ CTN_H],B_MSK[[#This Row],[//]]-2)&lt;1,"",INDEX([2]!NOTA[HARGA/ CTN_H],B_MSK[[#This Row],[//]]-2)))</f>
        <v>1824000</v>
      </c>
      <c r="O270" s="3">
        <f ca="1">IF(B_MSK[[#This Row],[//]]="","",IF(INDEX([2]!NOTA[DISC 1],B_MSK[[#This Row],[//]]-2)=0,"",INDEX([2]!NOTA[DISC 1],B_MSK[[#This Row],[//]]-2)))</f>
        <v>0.12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4815360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GUNTING JUNIOR J200 JUNIOR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924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38000</v>
      </c>
      <c r="AB270" s="8" t="str">
        <f ca="1">IF(OR(B_MSK[[#This Row],[HARGA_1]]=0,B_MSK[[#This Row],[HARGA_1]]=""),"","/ "&amp;B_MSK[[#This Row],[A_2]])</f>
        <v>/ LSN</v>
      </c>
      <c r="AC2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3166.6666666666665</v>
      </c>
      <c r="AD2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0" s="6" t="str">
        <f ca="1">IF(ISNUMBER(B_MSK[[#This Row],[ JUMLAH ]]),SUBSTITUTE(SUBSTITUTE(SUBSTITUTE(B_MSK[[#This Row],[QTY/ CTN]]," ","_",2),"(",""),")","")&amp;"_","")</f>
        <v>48 LSN_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48 LSN</v>
      </c>
      <c r="AI270" s="6" t="str">
        <f ca="1">IF(B_MSK[[#This Row],[A_B]]="","",LEFT(B_MSK[[#This Row],[A_]],SEARCH(" ",B_MSK[[#This Row],[A_]])-1))</f>
        <v>48</v>
      </c>
      <c r="AJ270" s="6" t="str">
        <f ca="1">IF(B_MSK[[#This Row],[A_B]]="","",RIGHT(B_MSK[[#This Row],[A_]],LEN(B_MSK[[#This Row],[A_]])-SEARCH(" ",B_MSK[[#This Row],[A_]])))</f>
        <v>LSN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44909</v>
      </c>
      <c r="AO270" s="6" t="str">
        <f ca="1">IF(B_MSK[[#This Row],[DB_ROW]]="","",INDEX([3]!db[JENIS],B_MSK[[#This Row],[DB_ROW]]-1))</f>
        <v>gunting</v>
      </c>
      <c r="AP270" s="6">
        <f ca="1">IF(B_MSK[[#This Row],[A_1]]="","",B_MSK[[#This Row],[A_1]])*1</f>
        <v>48</v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Gunting Junior J500</v>
      </c>
      <c r="H271" s="8" t="str">
        <f ca="1">IF(B_MSK[[#This Row],[//]]="","",INDEX([2]!NOTA[SUPPLIER_H],B_MSK[[#This Row],[//]]-2))</f>
        <v>DR-STATIONERY</v>
      </c>
      <c r="I271" s="28" t="str">
        <f ca="1">IF(B_MSK[[#This Row],[//]]="","",IF(B_MSK[[#This Row],[C]]="",B_MSK[[#This Row],[JMLH BRG]]&amp;" "&amp;B_MSK[[#This Row],[SAT]],INDEX([3]!db[QTY/ CTN],B_MSK[[#This Row],[DB_ROW]]-1)))</f>
        <v>20 LSN</v>
      </c>
      <c r="J271" s="6">
        <f ca="1">IF(B_MSK[[#This Row],[//]]="","",IF(INDEX([2]!NOTA[C],B_MSK[[#This Row],[//]]-2)="","",INDEX([2]!NOTA[C],B_MSK[[#This Row],[//]]-2)))</f>
        <v>3</v>
      </c>
      <c r="K271" s="6">
        <f ca="1">IF(B_MSK[[#This Row],[//]]="","",IF(INDEX([2]!NOTA[QTY],B_MSK[[#This Row],[//]]-2)=0,"",INDEX([2]!NOTA[QTY],B_MSK[[#This Row],[//]]-2)))</f>
        <v>60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1" s="14">
        <f ca="1">IF(B_MSK[[#This Row],[//]]="","",INDEX([2]!NOTA[HARGA SATUAN],B_MSK[[#This Row],[//]]-2))</f>
        <v>71000</v>
      </c>
      <c r="N271" s="14">
        <f ca="1">IF(B_MSK[[#This Row],[//]]="","",IF(INDEX([2]!NOTA[HARGA/ CTN_H],B_MSK[[#This Row],[//]]-2)&lt;1,"",INDEX([2]!NOTA[HARGA/ CTN_H],B_MSK[[#This Row],[//]]-2)))</f>
        <v>1420000</v>
      </c>
      <c r="O271" s="3">
        <f ca="1">IF(B_MSK[[#This Row],[//]]="","",IF(INDEX([2]!NOTA[DISC 1],B_MSK[[#This Row],[//]]-2)=0,"",INDEX([2]!NOTA[DISC 1],B_MSK[[#This Row],[//]]-2)))</f>
        <v>0.12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3748800</v>
      </c>
      <c r="R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2279520</v>
      </c>
      <c r="S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14436960</v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GUNTING JUNIOR J500 JUNIOR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927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71000</v>
      </c>
      <c r="AB271" s="8" t="str">
        <f ca="1">IF(OR(B_MSK[[#This Row],[HARGA_1]]=0,B_MSK[[#This Row],[HARGA_1]]=""),"","/ "&amp;B_MSK[[#This Row],[A_2]])</f>
        <v>/ LSN</v>
      </c>
      <c r="AC2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5916.666666666667</v>
      </c>
      <c r="AD2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1" s="6" t="str">
        <f ca="1">IF(ISNUMBER(B_MSK[[#This Row],[ JUMLAH ]]),SUBSTITUTE(SUBSTITUTE(SUBSTITUTE(B_MSK[[#This Row],[QTY/ CTN]]," ","_",2),"(",""),")","")&amp;"_","")</f>
        <v>20 LSN_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20 LSN</v>
      </c>
      <c r="AI271" s="6" t="str">
        <f ca="1">IF(B_MSK[[#This Row],[A_B]]="","",LEFT(B_MSK[[#This Row],[A_]],SEARCH(" ",B_MSK[[#This Row],[A_]])-1))</f>
        <v>20</v>
      </c>
      <c r="AJ271" s="6" t="str">
        <f ca="1">IF(B_MSK[[#This Row],[A_B]]="","",RIGHT(B_MSK[[#This Row],[A_]],LEN(B_MSK[[#This Row],[A_]])-SEARCH(" ",B_MSK[[#This Row],[A_]])))</f>
        <v>LSN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44909</v>
      </c>
      <c r="AO271" s="6" t="str">
        <f ca="1">IF(B_MSK[[#This Row],[DB_ROW]]="","",INDEX([3]!db[JENIS],B_MSK[[#This Row],[DB_ROW]]-1))</f>
        <v>gunting</v>
      </c>
      <c r="AP271" s="6">
        <f ca="1">IF(B_MSK[[#This Row],[A_1]]="","",B_MSK[[#This Row],[A_1]])*1</f>
        <v>20</v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/>
      </c>
      <c r="D272" s="6" t="str">
        <f>IF(B_MSK[[#This Row],[N_ID]]="","",COUNTIF([2]!NOTA[ID_H],B_MSK[[#This Row],[ID NOTA]]))</f>
        <v/>
      </c>
      <c r="E2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/>
      </c>
      <c r="H272" s="8" t="str">
        <f ca="1">IF(B_MSK[[#This Row],[//]]="","",INDEX([2]!NOTA[SUPPLIER_H],B_MSK[[#This Row],[//]]-2))</f>
        <v/>
      </c>
      <c r="I272" s="28" t="str">
        <f ca="1">IF(B_MSK[[#This Row],[//]]="","",IF(B_MSK[[#This Row],[C]]="",B_MSK[[#This Row],[JMLH BRG]]&amp;" "&amp;B_MSK[[#This Row],[SAT]],INDEX([3]!db[QTY/ CTN],B_MSK[[#This Row],[DB_ROW]]-1)))</f>
        <v/>
      </c>
      <c r="J272" s="6" t="str">
        <f ca="1">IF(B_MSK[[#This Row],[//]]="","",IF(INDEX([2]!NOTA[C],B_MSK[[#This Row],[//]]-2)="","",INDEX([2]!NOTA[C],B_MSK[[#This Row],[//]]-2)))</f>
        <v/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 t="str">
        <f ca="1">IF(B_MSK[[#This Row],[//]]="","",INDEX([2]!NOTA[HARGA SATUAN],B_MSK[[#This Row],[//]]-2))</f>
        <v/>
      </c>
      <c r="N272" s="14" t="str">
        <f ca="1">IF(B_MSK[[#This Row],[//]]="","",IF(INDEX([2]!NOTA[HARGA/ CTN_H],B_MSK[[#This Row],[//]]-2)&lt;1,"",INDEX([2]!NOTA[HARGA/ CTN_H],B_MSK[[#This Row],[//]]-2)))</f>
        <v/>
      </c>
      <c r="O272" s="3" t="str">
        <f ca="1">IF(B_MSK[[#This Row],[//]]="","",IF(INDEX([2]!NOTA[DISC 1],B_MSK[[#This Row],[//]]-2)=0,"",INDEX([2]!NOTA[DISC 1],B_MSK[[#This Row],[//]]-2)))</f>
        <v/>
      </c>
      <c r="P272" s="3" t="str">
        <f ca="1">IF(B_MSK[[#This Row],[//]]="","",IF(INDEX([2]!NOTA[DISC 2],B_MSK[[#This Row],[//]]-2)=0,"",INDEX([2]!NOTA[DISC 2],B_MSK[[#This Row],[//]]-2)))</f>
        <v/>
      </c>
      <c r="Q272" s="13" t="str">
        <f ca="1">IF(B_MSK[[#This Row],[//]]="","",INDEX([2]!NOTA[TOTAL],B_MSK[[#This Row],[//]]-2))</f>
        <v/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/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2" s="6" t="str">
        <f ca="1">IF(B_MSK[[#This Row],[N.B.nota]]="","",IF(MATCH(B_MSK[[#This Row],[concat]],[3]!db[NB NOTA_C],0)&gt;0,"ada",0))</f>
        <v/>
      </c>
      <c r="X272" s="6" t="str">
        <f ca="1">IF(B_MSK[[#This Row],[N.B.nota]]="","",ADDRESS(ROW(B_MSK[QB]),COLUMN(B_MSK[QB]))&amp;":"&amp;ADDRESS(ROW(),COLUMN(B_MSK[QB])))</f>
        <v/>
      </c>
      <c r="Y272" s="6" t="str">
        <f ca="1">IF(B_MSK[[#This Row],[concat]]="","",MATCH(B_MSK[[#This Row],[concat]],[3]!db[NB NOTA_C],0)+1)</f>
        <v/>
      </c>
      <c r="Z272" s="6" t="str">
        <f ca="1">IF(B_MSK[[#This Row],[//]]="","",HYPERLINK("[..\\DB.xlsx]DB!e"&amp;B_MSK[[#This Row],[DB_ROW]],"&gt;"))</f>
        <v/>
      </c>
      <c r="AA272" s="12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Row],[A_]])-1))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44909</v>
      </c>
      <c r="AO272" s="6" t="str">
        <f ca="1">IF(B_MSK[[#This Row],[DB_ROW]]="","",INDEX([3]!db[JENIS],B_MSK[[#This Row],[DB_ROW]]-1))</f>
        <v/>
      </c>
      <c r="AP272" s="6" t="e">
        <f ca="1">IF(B_MSK[[#This Row],[A_1]]="","",B_MSK[[#This Row],[A_1]])*1</f>
        <v>#VALUE!</v>
      </c>
    </row>
    <row r="273" spans="1:42" x14ac:dyDescent="0.25">
      <c r="A273" s="7" t="s">
        <v>179</v>
      </c>
      <c r="B273" s="6">
        <f ca="1">IF(B_MSK[[#This Row],[N_ID]]="","",INDEX([2]!NOTA[ID],MATCH(B_MSK[[#This Row],[N_ID]],[2]!NOTA[ID_P],0)))</f>
        <v>56</v>
      </c>
      <c r="C273" s="6" t="str">
        <f ca="1">IF(B_MSK[[#This Row],[//]]="","",HYPERLINK("[NOTA_.xlsx]NOTA!C"&amp;B_MSK[[#This Row],[//]],"&gt;"))</f>
        <v>&gt;</v>
      </c>
      <c r="D273" s="6">
        <f ca="1">IF(B_MSK[[#This Row],[N_ID]]="","",COUNTIF([2]!NOTA[ID_H],B_MSK[[#This Row],[ID NOTA]]))</f>
        <v>1</v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>
        <f ca="1">IF(B_MSK[[#This Row],[ID NOTA]]="","",IF(INDEX([2]!NOTA[TANGGAL],MATCH(B_MSK[[#This Row],[ID NOTA]],[2]!NOTA[ID],0))=0,"",INDEX([2]!NOTA[TANGGAL],MATCH(B_MSK[[#This Row],[ID NOTA]],[2]!NOTA[ID],0))))</f>
        <v>44910</v>
      </c>
      <c r="G273" s="8" t="str">
        <f ca="1">IF(B_MSK[[#This Row],[stt]]="ada",INDEX([3]!db[NB BM],B_MSK[DB_ROW]-1),"")</f>
        <v>Malam Shintoeng K 6-12W</v>
      </c>
      <c r="H273" s="8" t="str">
        <f ca="1">IF(B_MSK[[#This Row],[//]]="","",INDEX([2]!NOTA[SUPPLIER_H],B_MSK[[#This Row],[//]]-2))</f>
        <v>HANSA</v>
      </c>
      <c r="I273" s="28" t="str">
        <f ca="1">IF(B_MSK[[#This Row],[//]]="","",IF(B_MSK[[#This Row],[C]]="",B_MSK[[#This Row],[JMLH BRG]]&amp;" "&amp;B_MSK[[#This Row],[SAT]],INDEX([3]!db[QTY/ CTN],B_MSK[[#This Row],[DB_ROW]]-1)))</f>
        <v>480 PCS</v>
      </c>
      <c r="J273" s="6">
        <f ca="1">IF(B_MSK[[#This Row],[//]]="","",IF(INDEX([2]!NOTA[C],B_MSK[[#This Row],[//]]-2)="","",INDEX([2]!NOTA[C],B_MSK[[#This Row],[//]]-2)))</f>
        <v>1</v>
      </c>
      <c r="K273" s="6">
        <f ca="1">IF(B_MSK[[#This Row],[//]]="","",IF(INDEX([2]!NOTA[QTY],B_MSK[[#This Row],[//]]-2)=0,"",INDEX([2]!NOTA[QTY],B_MSK[[#This Row],[//]]-2)))</f>
        <v>480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3" s="14">
        <f ca="1">IF(B_MSK[[#This Row],[//]]="","",INDEX([2]!NOTA[HARGA SATUAN],B_MSK[[#This Row],[//]]-2))</f>
        <v>1450</v>
      </c>
      <c r="N273" s="14">
        <f ca="1">IF(B_MSK[[#This Row],[//]]="","",IF(INDEX([2]!NOTA[HARGA/ CTN_H],B_MSK[[#This Row],[//]]-2)&lt;1,"",INDEX([2]!NOTA[HARGA/ CTN_H],B_MSK[[#This Row],[//]]-2)))</f>
        <v>696000</v>
      </c>
      <c r="O273" s="3" t="str">
        <f ca="1">IF(B_MSK[[#This Row],[//]]="","",IF(INDEX([2]!NOTA[DISC 1],B_MSK[[#This Row],[//]]-2)=0,"",INDEX([2]!NOTA[DISC 1],B_MSK[[#This Row],[//]]-2)))</f>
        <v/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696000</v>
      </c>
      <c r="R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696000</v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MALAM SHINTOENG K 6-12W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1388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1450</v>
      </c>
      <c r="AB273" s="8" t="str">
        <f ca="1">IF(OR(B_MSK[[#This Row],[HARGA_1]]=0,B_MSK[[#This Row],[HARGA_1]]=""),"","/ "&amp;B_MSK[[#This Row],[A_2]])</f>
        <v>/ PCS</v>
      </c>
      <c r="AC2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3" s="6" t="str">
        <f ca="1">IF(ISNUMBER(B_MSK[[#This Row],[ JUMLAH ]]),SUBSTITUTE(SUBSTITUTE(SUBSTITUTE(B_MSK[[#This Row],[QTY/ CTN]]," ","_",2),"(",""),")","")&amp;"_","")</f>
        <v>480 PCS_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480 PCS</v>
      </c>
      <c r="AI273" s="6" t="str">
        <f ca="1">IF(B_MSK[[#This Row],[A_B]]="","",LEFT(B_MSK[[#This Row],[A_]],SEARCH(" ",B_MSK[[#This Row],[A_]])-1))</f>
        <v>480</v>
      </c>
      <c r="AJ273" s="6" t="str">
        <f ca="1">IF(B_MSK[[#This Row],[A_B]]="","",RIGHT(B_MSK[[#This Row],[A_]],LEN(B_MSK[[#This Row],[A_]])-SEARCH(" ",B_MSK[[#This Row],[A_]])))</f>
        <v>PCS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44910</v>
      </c>
      <c r="AO273" s="6" t="str">
        <f ca="1">IF(B_MSK[[#This Row],[DB_ROW]]="","",INDEX([3]!db[JENIS],B_MSK[[#This Row],[DB_ROW]]-1))</f>
        <v>lilin</v>
      </c>
      <c r="AP273" s="6">
        <f ca="1">IF(B_MSK[[#This Row],[A_1]]="","",B_MSK[[#This Row],[A_1]])*1</f>
        <v>480</v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/>
      </c>
      <c r="D274" s="6" t="str">
        <f>IF(B_MSK[[#This Row],[N_ID]]="","",COUNTIF([2]!NOTA[ID_H],B_MSK[[#This Row],[ID NOTA]]))</f>
        <v/>
      </c>
      <c r="E2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/>
      </c>
      <c r="H274" s="8" t="str">
        <f ca="1">IF(B_MSK[[#This Row],[//]]="","",INDEX([2]!NOTA[SUPPLIER_H],B_MSK[[#This Row],[//]]-2))</f>
        <v/>
      </c>
      <c r="I274" s="28" t="str">
        <f ca="1">IF(B_MSK[[#This Row],[//]]="","",IF(B_MSK[[#This Row],[C]]="",B_MSK[[#This Row],[JMLH BRG]]&amp;" "&amp;B_MSK[[#This Row],[SAT]],INDEX([3]!db[QTY/ CTN],B_MSK[[#This Row],[DB_ROW]]-1)))</f>
        <v/>
      </c>
      <c r="J274" s="6" t="str">
        <f ca="1">IF(B_MSK[[#This Row],[//]]="","",IF(INDEX([2]!NOTA[C],B_MSK[[#This Row],[//]]-2)="","",INDEX([2]!NOTA[C],B_MSK[[#This Row],[//]]-2)))</f>
        <v/>
      </c>
      <c r="K274" s="6" t="str">
        <f ca="1">IF(B_MSK[[#This Row],[//]]="","",IF(INDEX([2]!NOTA[QTY],B_MSK[[#This Row],[//]]-2)=0,"",INDEX([2]!NOTA[QTY],B_MSK[[#This Row],[//]]-2)))</f>
        <v/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4" s="14" t="str">
        <f ca="1">IF(B_MSK[[#This Row],[//]]="","",INDEX([2]!NOTA[HARGA SATUAN],B_MSK[[#This Row],[//]]-2))</f>
        <v/>
      </c>
      <c r="N274" s="14" t="str">
        <f ca="1">IF(B_MSK[[#This Row],[//]]="","",IF(INDEX([2]!NOTA[HARGA/ CTN_H],B_MSK[[#This Row],[//]]-2)&lt;1,"",INDEX([2]!NOTA[HARGA/ CTN_H],B_MSK[[#This Row],[//]]-2)))</f>
        <v/>
      </c>
      <c r="O274" s="3" t="str">
        <f ca="1">IF(B_MSK[[#This Row],[//]]="","",IF(INDEX([2]!NOTA[DISC 1],B_MSK[[#This Row],[//]]-2)=0,"",INDEX([2]!NOTA[DISC 1],B_MSK[[#This Row],[//]]-2)))</f>
        <v/>
      </c>
      <c r="P274" s="3" t="str">
        <f ca="1">IF(B_MSK[[#This Row],[//]]="","",IF(INDEX([2]!NOTA[DISC 2],B_MSK[[#This Row],[//]]-2)=0,"",INDEX([2]!NOTA[DISC 2],B_MSK[[#This Row],[//]]-2)))</f>
        <v/>
      </c>
      <c r="Q274" s="13" t="str">
        <f ca="1">IF(B_MSK[[#This Row],[//]]="","",INDEX([2]!NOTA[TOTAL],B_MSK[[#This Row],[//]]-2))</f>
        <v/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/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4" s="6" t="str">
        <f ca="1">IF(B_MSK[[#This Row],[N.B.nota]]="","",IF(MATCH(B_MSK[[#This Row],[concat]],[3]!db[NB NOTA_C],0)&gt;0,"ada",0))</f>
        <v/>
      </c>
      <c r="X274" s="6" t="str">
        <f ca="1">IF(B_MSK[[#This Row],[N.B.nota]]="","",ADDRESS(ROW(B_MSK[QB]),COLUMN(B_MSK[QB]))&amp;":"&amp;ADDRESS(ROW(),COLUMN(B_MSK[QB])))</f>
        <v/>
      </c>
      <c r="Y274" s="6" t="str">
        <f ca="1">IF(B_MSK[[#This Row],[concat]]="","",MATCH(B_MSK[[#This Row],[concat]],[3]!db[NB NOTA_C],0)+1)</f>
        <v/>
      </c>
      <c r="Z274" s="6" t="str">
        <f ca="1">IF(B_MSK[[#This Row],[//]]="","",HYPERLINK("[..\\DB.xlsx]DB!e"&amp;B_MSK[[#This Row],[DB_ROW]],"&gt;"))</f>
        <v/>
      </c>
      <c r="AA274" s="12" t="str">
        <f ca="1">IF(ISNUMBER(B_MSK[[#This Row],[HARGA CTN]]),IF(B_MSK[[#This Row],[A_2]]=B_MSK[[#This Row],[SAT]],B_MSK[[#This Row],[ HARGA SATUAN ]],B_MSK[[#This Row],[HARGA CTN]]/B_MSK[[#This Row],[A_1]]),"")</f>
        <v/>
      </c>
      <c r="AB274" s="8" t="str">
        <f ca="1">IF(OR(B_MSK[[#This Row],[HARGA_1]]=0,B_MSK[[#This Row],[HARGA_1]]=""),"","/ "&amp;B_MSK[[#This Row],[A_2]])</f>
        <v/>
      </c>
      <c r="AC2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4" s="6" t="str">
        <f ca="1">IF(ISNUMBER(B_MSK[[#This Row],[ JUMLAH ]]),SUBSTITUTE(SUBSTITUTE(SUBSTITUTE(B_MSK[[#This Row],[QTY/ CTN]]," ","_",2),"(",""),")","")&amp;"_","")</f>
        <v/>
      </c>
      <c r="AF274" s="6" t="str">
        <f ca="1">IF(B_MSK[[#This Row],[A_B]]="","",SEARCH("_",B_MSK[[#This Row],[A_B]]))</f>
        <v/>
      </c>
      <c r="AG274" s="6" t="str">
        <f ca="1">IF(B_MSK[[#This Row],[A_B]]="","",LEN(B_MSK[[#This Row],[A_B]]))</f>
        <v/>
      </c>
      <c r="AH274" s="6" t="str">
        <f ca="1">IF(B_MSK[[#This Row],[A_B]]="","",LEFT(B_MSK[[#This Row],[QTY/ CTN]],B_MSK[[#This Row],[A_B_1]]))</f>
        <v/>
      </c>
      <c r="AI274" s="6" t="str">
        <f ca="1">IF(B_MSK[[#This Row],[A_B]]="","",LEFT(B_MSK[[#This Row],[A_]],SEARCH(" ",B_MSK[[#This Row],[A_]])-1))</f>
        <v/>
      </c>
      <c r="AJ274" s="6" t="str">
        <f ca="1">IF(B_MSK[[#This Row],[A_B]]="","",RIGHT(B_MSK[[#This Row],[A_]],LEN(B_MSK[[#This Row],[A_]])-SEARCH(" ",B_MSK[[#This Row],[A_]])))</f>
        <v/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44910</v>
      </c>
      <c r="AO274" s="6" t="str">
        <f ca="1">IF(B_MSK[[#This Row],[DB_ROW]]="","",INDEX([3]!db[JENIS],B_MSK[[#This Row],[DB_ROW]]-1))</f>
        <v/>
      </c>
      <c r="AP274" s="6" t="e">
        <f ca="1">IF(B_MSK[[#This Row],[A_1]]="","",B_MSK[[#This Row],[A_1]])*1</f>
        <v>#VALUE!</v>
      </c>
    </row>
    <row r="275" spans="1:42" x14ac:dyDescent="0.25">
      <c r="A275" s="7" t="s">
        <v>180</v>
      </c>
      <c r="B275" s="6">
        <f ca="1">IF(B_MSK[[#This Row],[N_ID]]="","",INDEX([2]!NOTA[ID],MATCH(B_MSK[[#This Row],[N_ID]],[2]!NOTA[ID_P],0)))</f>
        <v>57</v>
      </c>
      <c r="C275" s="6" t="str">
        <f ca="1">IF(B_MSK[[#This Row],[//]]="","",HYPERLINK("[NOTA_.xlsx]NOTA!C"&amp;B_MSK[[#This Row],[//]],"&gt;"))</f>
        <v>&gt;</v>
      </c>
      <c r="D275" s="6">
        <f ca="1">IF(B_MSK[[#This Row],[N_ID]]="","",COUNTIF([2]!NOTA[ID_H],B_MSK[[#This Row],[ID NOTA]]))</f>
        <v>1</v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 ca="1"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>Lilin Angka Shintoeng</v>
      </c>
      <c r="H275" s="8" t="str">
        <f ca="1">IF(B_MSK[[#This Row],[//]]="","",INDEX([2]!NOTA[SUPPLIER_H],B_MSK[[#This Row],[//]]-2))</f>
        <v>HANSA</v>
      </c>
      <c r="I275" s="28" t="str">
        <f ca="1">IF(B_MSK[[#This Row],[//]]="","",IF(B_MSK[[#This Row],[C]]="",B_MSK[[#This Row],[JMLH BRG]]&amp;" "&amp;B_MSK[[#This Row],[SAT]],INDEX([3]!db[QTY/ CTN],B_MSK[[#This Row],[DB_ROW]]-1)))</f>
        <v>8 LSN</v>
      </c>
      <c r="J275" s="6" t="str">
        <f ca="1">IF(B_MSK[[#This Row],[//]]="","",IF(INDEX([2]!NOTA[C],B_MSK[[#This Row],[//]]-2)="","",INDEX([2]!NOTA[C],B_MSK[[#This Row],[//]]-2)))</f>
        <v/>
      </c>
      <c r="K275" s="6">
        <f ca="1">IF(B_MSK[[#This Row],[//]]="","",IF(INDEX([2]!NOTA[QTY],B_MSK[[#This Row],[//]]-2)=0,"",INDEX([2]!NOTA[QTY],B_MSK[[#This Row],[//]]-2)))</f>
        <v>8</v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5" s="14">
        <f ca="1">IF(B_MSK[[#This Row],[//]]="","",INDEX([2]!NOTA[HARGA SATUAN],B_MSK[[#This Row],[//]]-2))</f>
        <v>13000</v>
      </c>
      <c r="N275" s="14">
        <f ca="1">IF(B_MSK[[#This Row],[//]]="","",IF(INDEX([2]!NOTA[HARGA/ CTN_H],B_MSK[[#This Row],[//]]-2)&lt;1,"",INDEX([2]!NOTA[HARGA/ CTN_H],B_MSK[[#This Row],[//]]-2)))</f>
        <v>104000</v>
      </c>
      <c r="O275" s="3" t="str">
        <f ca="1">IF(B_MSK[[#This Row],[//]]="","",IF(INDEX([2]!NOTA[DISC 1],B_MSK[[#This Row],[//]]-2)=0,"",INDEX([2]!NOTA[DISC 1],B_MSK[[#This Row],[//]]-2)))</f>
        <v/>
      </c>
      <c r="P275" s="3" t="str">
        <f ca="1">IF(B_MSK[[#This Row],[//]]="","",IF(INDEX([2]!NOTA[DISC 2],B_MSK[[#This Row],[//]]-2)=0,"",INDEX([2]!NOTA[DISC 2],B_MSK[[#This Row],[//]]-2)))</f>
        <v/>
      </c>
      <c r="Q275" s="13">
        <f ca="1">IF(B_MSK[[#This Row],[//]]="","",INDEX([2]!NOTA[TOTAL],B_MSK[[#This Row],[//]]-2))</f>
        <v>104000</v>
      </c>
      <c r="R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104000</v>
      </c>
      <c r="T275" s="4" t="str">
        <f ca="1">IF(B_MSK[[#This Row],[NAMA BARANG]]="","",IF(INDEX([2]!NOTA[KETERANGAN],B_MSK[[#This Row],[//]]-2)=0,"",INDEX([2]!NOTA[KETERANGAN],B_MSK[[#This Row],[//]]-2)))</f>
        <v>NO.1 S/D 8 @ 1 LSN</v>
      </c>
      <c r="U275" s="8" t="str">
        <f ca="1">IF(B_MSK[[#This Row],[//]]="","",INDEX([2]!NOTA[NAMA BARANG],B_MSK[[#This Row],[//]]-2))</f>
        <v>LILIN ANGKA SHINTOENG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275" s="6" t="str">
        <f ca="1">IF(B_MSK[[#This Row],[N.B.nota]]="","",IF(MATCH(B_MSK[[#This Row],[concat]],[3]!db[NB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Row],[concat]],[3]!db[NB NOTA_C],0)+1)</f>
        <v>1332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13000</v>
      </c>
      <c r="AB275" s="8" t="str">
        <f ca="1">IF(OR(B_MSK[[#This Row],[HARGA_1]]=0,B_MSK[[#This Row],[HARGA_1]]=""),"","/ "&amp;B_MSK[[#This Row],[A_2]])</f>
        <v>/ LSN</v>
      </c>
      <c r="AC2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2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5" s="6" t="str">
        <f ca="1">IF(ISNUMBER(B_MSK[[#This Row],[ JUMLAH ]]),SUBSTITUTE(SUBSTITUTE(SUBSTITUTE(B_MSK[[#This Row],[QTY/ CTN]]," ","_",2),"(",""),")","")&amp;"_","")</f>
        <v>8 LSN_</v>
      </c>
      <c r="AF275" s="6">
        <f ca="1">IF(B_MSK[[#This Row],[A_B]]="","",SEARCH("_",B_MSK[[#This Row],[A_B]]))</f>
        <v>6</v>
      </c>
      <c r="AG275" s="6">
        <f ca="1">IF(B_MSK[[#This Row],[A_B]]="","",LEN(B_MSK[[#This Row],[A_B]]))</f>
        <v>6</v>
      </c>
      <c r="AH275" s="6" t="str">
        <f ca="1">IF(B_MSK[[#This Row],[A_B]]="","",LEFT(B_MSK[[#This Row],[QTY/ CTN]],B_MSK[[#This Row],[A_B_1]]))</f>
        <v>8 LSN</v>
      </c>
      <c r="AI275" s="6" t="str">
        <f ca="1">IF(B_MSK[[#This Row],[A_B]]="","",LEFT(B_MSK[[#This Row],[A_]],SEARCH(" ",B_MSK[[#This Row],[A_]])-1))</f>
        <v>8</v>
      </c>
      <c r="AJ275" s="6" t="str">
        <f ca="1">IF(B_MSK[[#This Row],[A_B]]="","",RIGHT(B_MSK[[#This Row],[A_]],LEN(B_MSK[[#This Row],[A_]])-SEARCH(" ",B_MSK[[#This Row],[A_]])))</f>
        <v>LSN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44910</v>
      </c>
      <c r="AO275" s="6" t="str">
        <f ca="1">IF(B_MSK[[#This Row],[DB_ROW]]="","",INDEX([3]!db[JENIS],B_MSK[[#This Row],[DB_ROW]]-1))</f>
        <v>lilin</v>
      </c>
      <c r="AP275" s="6">
        <f ca="1">IF(B_MSK[[#This Row],[A_1]]="","",B_MSK[[#This Row],[A_1]])*1</f>
        <v>8</v>
      </c>
    </row>
    <row r="276" spans="1:42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/>
      </c>
      <c r="D276" s="6" t="str">
        <f>IF(B_MSK[[#This Row],[N_ID]]="","",COUNTIF([2]!NOTA[ID_H],B_MSK[[#This Row],[ID NOTA]]))</f>
        <v/>
      </c>
      <c r="E2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/>
      </c>
      <c r="H276" s="8" t="str">
        <f ca="1">IF(B_MSK[[#This Row],[//]]="","",INDEX([2]!NOTA[SUPPLIER_H],B_MSK[[#This Row],[//]]-2))</f>
        <v/>
      </c>
      <c r="I276" s="28" t="str">
        <f ca="1">IF(B_MSK[[#This Row],[//]]="","",IF(B_MSK[[#This Row],[C]]="",B_MSK[[#This Row],[JMLH BRG]]&amp;" "&amp;B_MSK[[#This Row],[SAT]],INDEX([3]!db[QTY/ CTN],B_MSK[[#This Row],[DB_ROW]]-1)))</f>
        <v/>
      </c>
      <c r="J276" s="6" t="str">
        <f ca="1">IF(B_MSK[[#This Row],[//]]="","",IF(INDEX([2]!NOTA[C],B_MSK[[#This Row],[//]]-2)="","",INDEX([2]!NOTA[C],B_MSK[[#This Row],[//]]-2)))</f>
        <v/>
      </c>
      <c r="K276" s="6" t="str">
        <f ca="1">IF(B_MSK[[#This Row],[//]]="","",IF(INDEX([2]!NOTA[QTY],B_MSK[[#This Row],[//]]-2)=0,"",INDEX([2]!NOTA[QTY],B_MSK[[#This Row],[//]]-2)))</f>
        <v/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 t="str">
        <f ca="1">IF(B_MSK[[#This Row],[//]]="","",INDEX([2]!NOTA[HARGA SATUAN],B_MSK[[#This Row],[//]]-2))</f>
        <v/>
      </c>
      <c r="N276" s="14" t="str">
        <f ca="1">IF(B_MSK[[#This Row],[//]]="","",IF(INDEX([2]!NOTA[HARGA/ CTN_H],B_MSK[[#This Row],[//]]-2)&lt;1,"",INDEX([2]!NOTA[HARGA/ CTN_H],B_MSK[[#This Row],[//]]-2)))</f>
        <v/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 t="str">
        <f ca="1">IF(B_MSK[[#This Row],[//]]="","",INDEX([2]!NOTA[TOTAL],B_MSK[[#This Row],[//]]-2))</f>
        <v/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/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6" s="6" t="str">
        <f ca="1">IF(B_MSK[[#This Row],[N.B.nota]]="","",IF(MATCH(B_MSK[[#This Row],[concat]],[3]!db[NB NOTA_C],0)&gt;0,"ada",0))</f>
        <v/>
      </c>
      <c r="X276" s="6" t="str">
        <f ca="1">IF(B_MSK[[#This Row],[N.B.nota]]="","",ADDRESS(ROW(B_MSK[QB]),COLUMN(B_MSK[QB]))&amp;":"&amp;ADDRESS(ROW(),COLUMN(B_MSK[QB])))</f>
        <v/>
      </c>
      <c r="Y276" s="6" t="str">
        <f ca="1">IF(B_MSK[[#This Row],[concat]]="","",MATCH(B_MSK[[#This Row],[concat]],[3]!db[NB NOTA_C],0)+1)</f>
        <v/>
      </c>
      <c r="Z276" s="6" t="str">
        <f ca="1">IF(B_MSK[[#This Row],[//]]="","",HYPERLINK("[..\\DB.xlsx]DB!e"&amp;B_MSK[[#This Row],[DB_ROW]],"&gt;"))</f>
        <v/>
      </c>
      <c r="AA276" s="12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Row],[A_]])-1))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44910</v>
      </c>
      <c r="AO276" s="6" t="str">
        <f ca="1">IF(B_MSK[[#This Row],[DB_ROW]]="","",INDEX([3]!db[JENIS],B_MSK[[#This Row],[DB_ROW]]-1))</f>
        <v/>
      </c>
      <c r="AP276" s="6" t="e">
        <f ca="1">IF(B_MSK[[#This Row],[A_1]]="","",B_MSK[[#This Row],[A_1]])*1</f>
        <v>#VALUE!</v>
      </c>
    </row>
    <row r="277" spans="1:42" x14ac:dyDescent="0.25">
      <c r="A277" s="7" t="s">
        <v>181</v>
      </c>
      <c r="B277" s="6">
        <f ca="1">IF(B_MSK[[#This Row],[N_ID]]="","",INDEX([2]!NOTA[ID],MATCH(B_MSK[[#This Row],[N_ID]],[2]!NOTA[ID_P],0)))</f>
        <v>58</v>
      </c>
      <c r="C277" s="6" t="str">
        <f ca="1">IF(B_MSK[[#This Row],[//]]="","",HYPERLINK("[NOTA_.xlsx]NOTA!C"&amp;B_MSK[[#This Row],[//]],"&gt;"))</f>
        <v>&gt;</v>
      </c>
      <c r="D277" s="6">
        <f ca="1">IF(B_MSK[[#This Row],[N_ID]]="","",COUNTIF([2]!NOTA[ID_H],B_MSK[[#This Row],[ID NOTA]]))</f>
        <v>1</v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 ca="1"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>Buku tamu batik kain</v>
      </c>
      <c r="H277" s="8" t="str">
        <f ca="1">IF(B_MSK[[#This Row],[//]]="","",INDEX([2]!NOTA[SUPPLIER_H],B_MSK[[#This Row],[//]]-2))</f>
        <v>GLORY</v>
      </c>
      <c r="I277" s="28" t="str">
        <f ca="1">IF(B_MSK[[#This Row],[//]]="","",IF(B_MSK[[#This Row],[C]]="",B_MSK[[#This Row],[JMLH BRG]]&amp;" "&amp;B_MSK[[#This Row],[SAT]],INDEX([3]!db[QTY/ CTN],B_MSK[[#This Row],[DB_ROW]]-1)))</f>
        <v>7 LSN</v>
      </c>
      <c r="J277" s="6" t="str">
        <f ca="1">IF(B_MSK[[#This Row],[//]]="","",IF(INDEX([2]!NOTA[C],B_MSK[[#This Row],[//]]-2)="","",INDEX([2]!NOTA[C],B_MSK[[#This Row],[//]]-2)))</f>
        <v/>
      </c>
      <c r="K277" s="6">
        <f ca="1">IF(B_MSK[[#This Row],[//]]="","",IF(INDEX([2]!NOTA[QTY],B_MSK[[#This Row],[//]]-2)=0,"",INDEX([2]!NOTA[QTY],B_MSK[[#This Row],[//]]-2)))</f>
        <v>7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7" s="14">
        <f ca="1">IF(B_MSK[[#This Row],[//]]="","",INDEX([2]!NOTA[HARGA SATUAN],B_MSK[[#This Row],[//]]-2))</f>
        <v>161000</v>
      </c>
      <c r="N277" s="14">
        <f ca="1">IF(B_MSK[[#This Row],[//]]="","",IF(INDEX([2]!NOTA[HARGA/ CTN_H],B_MSK[[#This Row],[//]]-2)&lt;1,"",INDEX([2]!NOTA[HARGA/ CTN_H],B_MSK[[#This Row],[//]]-2)))</f>
        <v>1127000</v>
      </c>
      <c r="O277" s="3" t="str">
        <f ca="1">IF(B_MSK[[#This Row],[//]]="","",IF(INDEX([2]!NOTA[DISC 1],B_MSK[[#This Row],[//]]-2)=0,"",INDEX([2]!NOTA[DISC 1],B_MSK[[#This Row],[//]]-2)))</f>
        <v/>
      </c>
      <c r="P277" s="3" t="str">
        <f ca="1">IF(B_MSK[[#This Row],[//]]="","",IF(INDEX([2]!NOTA[DISC 2],B_MSK[[#This Row],[//]]-2)=0,"",INDEX([2]!NOTA[DISC 2],B_MSK[[#This Row],[//]]-2)))</f>
        <v/>
      </c>
      <c r="Q277" s="13">
        <f ca="1">IF(B_MSK[[#This Row],[//]]="","",INDEX([2]!NOTA[TOTAL],B_MSK[[#This Row],[//]]-2))</f>
        <v>1127000</v>
      </c>
      <c r="R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BT BATIK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334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161000</v>
      </c>
      <c r="AB277" s="8" t="str">
        <f ca="1">IF(OR(B_MSK[[#This Row],[HARGA_1]]=0,B_MSK[[#This Row],[HARGA_1]]=""),"","/ "&amp;B_MSK[[#This Row],[A_2]])</f>
        <v>/ LSN</v>
      </c>
      <c r="AC2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2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7" s="6" t="str">
        <f ca="1">IF(ISNUMBER(B_MSK[[#This Row],[ JUMLAH ]]),SUBSTITUTE(SUBSTITUTE(SUBSTITUTE(B_MSK[[#This Row],[QTY/ CTN]]," ","_",2),"(",""),")","")&amp;"_","")</f>
        <v>7 LSN_</v>
      </c>
      <c r="AF277" s="6">
        <f ca="1">IF(B_MSK[[#This Row],[A_B]]="","",SEARCH("_",B_MSK[[#This Row],[A_B]]))</f>
        <v>6</v>
      </c>
      <c r="AG277" s="6">
        <f ca="1">IF(B_MSK[[#This Row],[A_B]]="","",LEN(B_MSK[[#This Row],[A_B]]))</f>
        <v>6</v>
      </c>
      <c r="AH277" s="6" t="str">
        <f ca="1">IF(B_MSK[[#This Row],[A_B]]="","",LEFT(B_MSK[[#This Row],[QTY/ CTN]],B_MSK[[#This Row],[A_B_1]]))</f>
        <v>7 LSN</v>
      </c>
      <c r="AI277" s="6" t="str">
        <f ca="1">IF(B_MSK[[#This Row],[A_B]]="","",LEFT(B_MSK[[#This Row],[A_]],SEARCH(" ",B_MSK[[#This Row],[A_]])-1))</f>
        <v>7</v>
      </c>
      <c r="AJ277" s="6" t="str">
        <f ca="1">IF(B_MSK[[#This Row],[A_B]]="","",RIGHT(B_MSK[[#This Row],[A_]],LEN(B_MSK[[#This Row],[A_]])-SEARCH(" ",B_MSK[[#This Row],[A_]])))</f>
        <v>LSN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44910</v>
      </c>
      <c r="AO277" s="6" t="str">
        <f ca="1">IF(B_MSK[[#This Row],[DB_ROW]]="","",INDEX([3]!db[JENIS],B_MSK[[#This Row],[DB_ROW]]-1))</f>
        <v>buku</v>
      </c>
      <c r="AP277" s="6">
        <f ca="1">IF(B_MSK[[#This Row],[A_1]]="","",B_MSK[[#This Row],[A_1]])*1</f>
        <v>7</v>
      </c>
    </row>
    <row r="278" spans="1:42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/>
      </c>
      <c r="D278" s="6" t="str">
        <f>IF(B_MSK[[#This Row],[N_ID]]="","",COUNTIF([2]!NOTA[ID_H],B_MSK[[#This Row],[ID NOTA]]))</f>
        <v/>
      </c>
      <c r="E2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Row],[stt]]="ada",INDEX([3]!db[NB BM],B_MSK[DB_ROW]-1),"")</f>
        <v/>
      </c>
      <c r="H278" s="8" t="str">
        <f ca="1">IF(B_MSK[[#This Row],[//]]="","",INDEX([2]!NOTA[SUPPLIER_H],B_MSK[[#This Row],[//]]-2))</f>
        <v/>
      </c>
      <c r="I278" s="28" t="str">
        <f ca="1">IF(B_MSK[[#This Row],[//]]="","",IF(B_MSK[[#This Row],[C]]="",B_MSK[[#This Row],[JMLH BRG]]&amp;" "&amp;B_MSK[[#This Row],[SAT]],INDEX([3]!db[QTY/ CTN],B_MSK[[#This Row],[DB_ROW]]-1)))</f>
        <v/>
      </c>
      <c r="J278" s="6" t="str">
        <f ca="1">IF(B_MSK[[#This Row],[//]]="","",IF(INDEX([2]!NOTA[C],B_MSK[[#This Row],[//]]-2)="","",INDEX([2]!NOTA[C],B_MSK[[#This Row],[//]]-2)))</f>
        <v/>
      </c>
      <c r="K278" s="6" t="str">
        <f ca="1">IF(B_MSK[[#This Row],[//]]="","",IF(INDEX([2]!NOTA[QTY],B_MSK[[#This Row],[//]]-2)=0,"",INDEX([2]!NOTA[QTY],B_MSK[[#This Row],[//]]-2)))</f>
        <v/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8" s="14" t="str">
        <f ca="1">IF(B_MSK[[#This Row],[//]]="","",INDEX([2]!NOTA[HARGA SATUAN],B_MSK[[#This Row],[//]]-2))</f>
        <v/>
      </c>
      <c r="N278" s="14" t="str">
        <f ca="1">IF(B_MSK[[#This Row],[//]]="","",IF(INDEX([2]!NOTA[HARGA/ CTN_H],B_MSK[[#This Row],[//]]-2)&lt;1,"",INDEX([2]!NOTA[HARGA/ CTN_H],B_MSK[[#This Row],[//]]-2)))</f>
        <v/>
      </c>
      <c r="O278" s="3" t="str">
        <f ca="1">IF(B_MSK[[#This Row],[//]]="","",IF(INDEX([2]!NOTA[DISC 1],B_MSK[[#This Row],[//]]-2)=0,"",INDEX([2]!NOTA[DISC 1],B_MSK[[#This Row],[//]]-2)))</f>
        <v/>
      </c>
      <c r="P278" s="3" t="str">
        <f ca="1">IF(B_MSK[[#This Row],[//]]="","",IF(INDEX([2]!NOTA[DISC 2],B_MSK[[#This Row],[//]]-2)=0,"",INDEX([2]!NOTA[DISC 2],B_MSK[[#This Row],[//]]-2)))</f>
        <v/>
      </c>
      <c r="Q278" s="13" t="str">
        <f ca="1">IF(B_MSK[[#This Row],[//]]="","",INDEX([2]!NOTA[TOTAL],B_MSK[[#This Row],[//]]-2))</f>
        <v/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/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8" s="6" t="str">
        <f ca="1">IF(B_MSK[[#This Row],[N.B.nota]]="","",IF(MATCH(B_MSK[[#This Row],[concat]],[3]!db[NB NOTA_C],0)&gt;0,"ada",0))</f>
        <v/>
      </c>
      <c r="X278" s="6" t="str">
        <f ca="1">IF(B_MSK[[#This Row],[N.B.nota]]="","",ADDRESS(ROW(B_MSK[QB]),COLUMN(B_MSK[QB]))&amp;":"&amp;ADDRESS(ROW(),COLUMN(B_MSK[QB])))</f>
        <v/>
      </c>
      <c r="Y278" s="6" t="str">
        <f ca="1">IF(B_MSK[[#This Row],[concat]]="","",MATCH(B_MSK[[#This Row],[concat]],[3]!db[NB NOTA_C],0)+1)</f>
        <v/>
      </c>
      <c r="Z278" s="6" t="str">
        <f ca="1">IF(B_MSK[[#This Row],[//]]="","",HYPERLINK("[..\\DB.xlsx]DB!e"&amp;B_MSK[[#This Row],[DB_ROW]],"&gt;"))</f>
        <v/>
      </c>
      <c r="AA278" s="12" t="str">
        <f ca="1">IF(ISNUMBER(B_MSK[[#This Row],[HARGA CTN]]),IF(B_MSK[[#This Row],[A_2]]=B_MSK[[#This Row],[SAT]],B_MSK[[#This Row],[ HARGA SATUAN ]],B_MSK[[#This Row],[HARGA CTN]]/B_MSK[[#This Row],[A_1]]),"")</f>
        <v/>
      </c>
      <c r="AB278" s="8" t="str">
        <f ca="1">IF(OR(B_MSK[[#This Row],[HARGA_1]]=0,B_MSK[[#This Row],[HARGA_1]]=""),"","/ "&amp;B_MSK[[#This Row],[A_2]])</f>
        <v/>
      </c>
      <c r="AC2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8" s="6" t="str">
        <f ca="1">IF(ISNUMBER(B_MSK[[#This Row],[ JUMLAH ]]),SUBSTITUTE(SUBSTITUTE(SUBSTITUTE(B_MSK[[#This Row],[QTY/ CTN]]," ","_",2),"(",""),")","")&amp;"_","")</f>
        <v/>
      </c>
      <c r="AF278" s="6" t="str">
        <f ca="1">IF(B_MSK[[#This Row],[A_B]]="","",SEARCH("_",B_MSK[[#This Row],[A_B]]))</f>
        <v/>
      </c>
      <c r="AG278" s="6" t="str">
        <f ca="1">IF(B_MSK[[#This Row],[A_B]]="","",LEN(B_MSK[[#This Row],[A_B]]))</f>
        <v/>
      </c>
      <c r="AH278" s="6" t="str">
        <f ca="1">IF(B_MSK[[#This Row],[A_B]]="","",LEFT(B_MSK[[#This Row],[QTY/ CTN]],B_MSK[[#This Row],[A_B_1]]))</f>
        <v/>
      </c>
      <c r="AI278" s="6" t="str">
        <f ca="1">IF(B_MSK[[#This Row],[A_B]]="","",LEFT(B_MSK[[#This Row],[A_]],SEARCH(" ",B_MSK[[#This Row],[A_]])-1))</f>
        <v/>
      </c>
      <c r="AJ278" s="6" t="str">
        <f ca="1">IF(B_MSK[[#This Row],[A_B]]="","",RIGHT(B_MSK[[#This Row],[A_]],LEN(B_MSK[[#This Row],[A_]])-SEARCH(" ",B_MSK[[#This Row],[A_]])))</f>
        <v/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44910</v>
      </c>
      <c r="AO278" s="6" t="str">
        <f ca="1">IF(B_MSK[[#This Row],[DB_ROW]]="","",INDEX([3]!db[JENIS],B_MSK[[#This Row],[DB_ROW]]-1))</f>
        <v/>
      </c>
      <c r="AP278" s="6" t="e">
        <f ca="1">IF(B_MSK[[#This Row],[A_1]]="","",B_MSK[[#This Row],[A_1]])*1</f>
        <v>#VALUE!</v>
      </c>
    </row>
    <row r="279" spans="1:42" x14ac:dyDescent="0.25">
      <c r="A279" s="7" t="s">
        <v>186</v>
      </c>
      <c r="B279" s="6">
        <f ca="1">IF(B_MSK[[#This Row],[N_ID]]="","",INDEX([2]!NOTA[ID],MATCH(B_MSK[[#This Row],[N_ID]],[2]!NOTA[ID_P],0)))</f>
        <v>59</v>
      </c>
      <c r="C279" s="6" t="str">
        <f ca="1">IF(B_MSK[[#This Row],[//]]="","",HYPERLINK("[NOTA_.xlsx]NOTA!C"&amp;B_MSK[[#This Row],[//]],"&gt;"))</f>
        <v>&gt;</v>
      </c>
      <c r="D279" s="6">
        <f ca="1">IF(B_MSK[[#This Row],[N_ID]]="","",COUNTIF([2]!NOTA[ID_H],B_MSK[[#This Row],[ID NOTA]]))</f>
        <v>1</v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 ca="1"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Crayon Putar 12W CP-SQ12S pendek</v>
      </c>
      <c r="H279" s="8" t="str">
        <f ca="1">IF(B_MSK[[#This Row],[//]]="","",INDEX([2]!NOTA[SUPPLIER_H],B_MSK[[#This Row],[//]]-2))</f>
        <v>BINTANG JAYA</v>
      </c>
      <c r="I279" s="28" t="str">
        <f ca="1">IF(B_MSK[[#This Row],[//]]="","",IF(B_MSK[[#This Row],[C]]="",B_MSK[[#This Row],[JMLH BRG]]&amp;" "&amp;B_MSK[[#This Row],[SAT]],INDEX([3]!db[QTY/ CTN],B_MSK[[#This Row],[DB_ROW]]-1)))</f>
        <v>192 PCS</v>
      </c>
      <c r="J279" s="6">
        <f ca="1">IF(B_MSK[[#This Row],[//]]="","",IF(INDEX([2]!NOTA[C],B_MSK[[#This Row],[//]]-2)="","",INDEX([2]!NOTA[C],B_MSK[[#This Row],[//]]-2)))</f>
        <v>14</v>
      </c>
      <c r="K279" s="6">
        <f ca="1">IF(B_MSK[[#This Row],[//]]="","",IF(INDEX([2]!NOTA[QTY],B_MSK[[#This Row],[//]]-2)=0,"",INDEX([2]!NOTA[QTY],B_MSK[[#This Row],[//]]-2)))</f>
        <v>2688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9" s="14">
        <f ca="1">IF(B_MSK[[#This Row],[//]]="","",INDEX([2]!NOTA[HARGA SATUAN],B_MSK[[#This Row],[//]]-2))</f>
        <v>10000</v>
      </c>
      <c r="N279" s="14">
        <f ca="1">IF(B_MSK[[#This Row],[//]]="","",IF(INDEX([2]!NOTA[HARGA/ CTN_H],B_MSK[[#This Row],[//]]-2)&lt;1,"",INDEX([2]!NOTA[HARGA/ CTN_H],B_MSK[[#This Row],[//]]-2)))</f>
        <v>1920000</v>
      </c>
      <c r="O279" s="3" t="str">
        <f ca="1">IF(B_MSK[[#This Row],[//]]="","",IF(INDEX([2]!NOTA[DISC 1],B_MSK[[#This Row],[//]]-2)=0,"",INDEX([2]!NOTA[DISC 1],B_MSK[[#This Row],[//]]-2)))</f>
        <v/>
      </c>
      <c r="P279" s="3" t="str">
        <f ca="1">IF(B_MSK[[#This Row],[//]]="","",IF(INDEX([2]!NOTA[DISC 2],B_MSK[[#This Row],[//]]-2)=0,"",INDEX([2]!NOTA[DISC 2],B_MSK[[#This Row],[//]]-2)))</f>
        <v/>
      </c>
      <c r="Q279" s="13">
        <f ca="1">IF(B_MSK[[#This Row],[//]]="","",INDEX([2]!NOTA[TOTAL],B_MSK[[#This Row],[//]]-2))</f>
        <v>26880000</v>
      </c>
      <c r="R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26880000</v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CRAYON PUTAR PENDEK 1011 CP-SQ 12S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crayonputarpendek1011cpsq12s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541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10000</v>
      </c>
      <c r="AB279" s="8" t="str">
        <f ca="1">IF(OR(B_MSK[[#This Row],[HARGA_1]]=0,B_MSK[[#This Row],[HARGA_1]]=""),"","/ "&amp;B_MSK[[#This Row],[A_2]])</f>
        <v>/ PCS</v>
      </c>
      <c r="AC2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9" s="6" t="str">
        <f ca="1">IF(ISNUMBER(B_MSK[[#This Row],[ JUMLAH ]]),SUBSTITUTE(SUBSTITUTE(SUBSTITUTE(B_MSK[[#This Row],[QTY/ CTN]]," ","_",2),"(",""),")","")&amp;"_","")</f>
        <v>192 PCS_</v>
      </c>
      <c r="AF279" s="6">
        <f ca="1">IF(B_MSK[[#This Row],[A_B]]="","",SEARCH("_",B_MSK[[#This Row],[A_B]]))</f>
        <v>8</v>
      </c>
      <c r="AG279" s="6">
        <f ca="1">IF(B_MSK[[#This Row],[A_B]]="","",LEN(B_MSK[[#This Row],[A_B]]))</f>
        <v>8</v>
      </c>
      <c r="AH279" s="6" t="str">
        <f ca="1">IF(B_MSK[[#This Row],[A_B]]="","",LEFT(B_MSK[[#This Row],[QTY/ CTN]],B_MSK[[#This Row],[A_B_1]]))</f>
        <v>192 PCS</v>
      </c>
      <c r="AI279" s="6" t="str">
        <f ca="1">IF(B_MSK[[#This Row],[A_B]]="","",LEFT(B_MSK[[#This Row],[A_]],SEARCH(" ",B_MSK[[#This Row],[A_]])-1))</f>
        <v>192</v>
      </c>
      <c r="AJ279" s="6" t="str">
        <f ca="1">IF(B_MSK[[#This Row],[A_B]]="","",RIGHT(B_MSK[[#This Row],[A_]],LEN(B_MSK[[#This Row],[A_]])-SEARCH(" ",B_MSK[[#This Row],[A_]])))</f>
        <v>PCS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44910</v>
      </c>
      <c r="AO279" s="6" t="str">
        <f ca="1">IF(B_MSK[[#This Row],[DB_ROW]]="","",INDEX([3]!db[JENIS],B_MSK[[#This Row],[DB_ROW]]-1))</f>
        <v>cr/op</v>
      </c>
      <c r="AP279" s="6">
        <f ca="1">IF(B_MSK[[#This Row],[A_1]]="","",B_MSK[[#This Row],[A_1]])*1</f>
        <v>192</v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/>
      </c>
      <c r="D280" s="6" t="str">
        <f>IF(B_MSK[[#This Row],[N_ID]]="","",COUNTIF([2]!NOTA[ID_H],B_MSK[[#This Row],[ID NOTA]]))</f>
        <v/>
      </c>
      <c r="E2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/>
      </c>
      <c r="H280" s="8" t="str">
        <f ca="1">IF(B_MSK[[#This Row],[//]]="","",INDEX([2]!NOTA[SUPPLIER_H],B_MSK[[#This Row],[//]]-2))</f>
        <v/>
      </c>
      <c r="I280" s="28" t="str">
        <f ca="1">IF(B_MSK[[#This Row],[//]]="","",IF(B_MSK[[#This Row],[C]]="",B_MSK[[#This Row],[JMLH BRG]]&amp;" "&amp;B_MSK[[#This Row],[SAT]],INDEX([3]!db[QTY/ CTN],B_MSK[[#This Row],[DB_ROW]]-1)))</f>
        <v/>
      </c>
      <c r="J280" s="6" t="str">
        <f ca="1">IF(B_MSK[[#This Row],[//]]="","",IF(INDEX([2]!NOTA[C],B_MSK[[#This Row],[//]]-2)="","",INDEX([2]!NOTA[C],B_MSK[[#This Row],[//]]-2)))</f>
        <v/>
      </c>
      <c r="K280" s="6" t="str">
        <f ca="1">IF(B_MSK[[#This Row],[//]]="","",IF(INDEX([2]!NOTA[QTY],B_MSK[[#This Row],[//]]-2)=0,"",INDEX([2]!NOTA[QTY],B_MSK[[#This Row],[//]]-2)))</f>
        <v/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 t="str">
        <f ca="1">IF(B_MSK[[#This Row],[//]]="","",INDEX([2]!NOTA[HARGA SATUAN],B_MSK[[#This Row],[//]]-2))</f>
        <v/>
      </c>
      <c r="N280" s="14" t="str">
        <f ca="1">IF(B_MSK[[#This Row],[//]]="","",IF(INDEX([2]!NOTA[HARGA/ CTN_H],B_MSK[[#This Row],[//]]-2)&lt;1,"",INDEX([2]!NOTA[HARGA/ CTN_H],B_MSK[[#This Row],[//]]-2)))</f>
        <v/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 t="str">
        <f ca="1">IF(B_MSK[[#This Row],[//]]="","",INDEX([2]!NOTA[TOTAL],B_MSK[[#This Row],[//]]-2))</f>
        <v/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/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0" s="6" t="str">
        <f ca="1">IF(B_MSK[[#This Row],[N.B.nota]]="","",IF(MATCH(B_MSK[[#This Row],[concat]],[3]!db[NB NOTA_C],0)&gt;0,"ada",0))</f>
        <v/>
      </c>
      <c r="X280" s="6" t="str">
        <f ca="1">IF(B_MSK[[#This Row],[N.B.nota]]="","",ADDRESS(ROW(B_MSK[QB]),COLUMN(B_MSK[QB]))&amp;":"&amp;ADDRESS(ROW(),COLUMN(B_MSK[QB])))</f>
        <v/>
      </c>
      <c r="Y280" s="6" t="str">
        <f ca="1">IF(B_MSK[[#This Row],[concat]]="","",MATCH(B_MSK[[#This Row],[concat]],[3]!db[NB NOTA_C],0)+1)</f>
        <v/>
      </c>
      <c r="Z280" s="6" t="str">
        <f ca="1">IF(B_MSK[[#This Row],[//]]="","",HYPERLINK("[..\\DB.xlsx]DB!e"&amp;B_MSK[[#This Row],[DB_ROW]],"&gt;"))</f>
        <v/>
      </c>
      <c r="AA280" s="12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Row],[A_]])-1))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44910</v>
      </c>
      <c r="AO280" s="6" t="str">
        <f ca="1">IF(B_MSK[[#This Row],[DB_ROW]]="","",INDEX([3]!db[JENIS],B_MSK[[#This Row],[DB_ROW]]-1))</f>
        <v/>
      </c>
      <c r="AP280" s="6" t="e">
        <f ca="1">IF(B_MSK[[#This Row],[A_1]]="","",B_MSK[[#This Row],[A_1]])*1</f>
        <v>#VALUE!</v>
      </c>
    </row>
    <row r="281" spans="1:42" x14ac:dyDescent="0.25">
      <c r="A281" s="7" t="s">
        <v>187</v>
      </c>
      <c r="B281" s="6">
        <f ca="1">IF(B_MSK[[#This Row],[N_ID]]="","",INDEX([2]!NOTA[ID],MATCH(B_MSK[[#This Row],[N_ID]],[2]!NOTA[ID_P],0)))</f>
        <v>60</v>
      </c>
      <c r="C281" s="6" t="str">
        <f ca="1">IF(B_MSK[[#This Row],[//]]="","",HYPERLINK("[NOTA_.xlsx]NOTA!C"&amp;B_MSK[[#This Row],[//]],"&gt;"))</f>
        <v>&gt;</v>
      </c>
      <c r="D281" s="6">
        <f ca="1">IF(B_MSK[[#This Row],[N_ID]]="","",COUNTIF([2]!NOTA[ID_H],B_MSK[[#This Row],[ID NOTA]]))</f>
        <v>1</v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 ca="1"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Box file Besi Microtop MT-115/ 1ssn</v>
      </c>
      <c r="H281" s="8" t="str">
        <f ca="1">IF(B_MSK[[#This Row],[//]]="","",INDEX([2]!NOTA[SUPPLIER_H],B_MSK[[#This Row],[//]]-2))</f>
        <v>SBS</v>
      </c>
      <c r="I281" s="28" t="str">
        <f ca="1">IF(B_MSK[[#This Row],[//]]="","",IF(B_MSK[[#This Row],[C]]="",B_MSK[[#This Row],[JMLH BRG]]&amp;" "&amp;B_MSK[[#This Row],[SAT]],INDEX([3]!db[QTY/ CTN],B_MSK[[#This Row],[DB_ROW]]-1)))</f>
        <v>24 PCS</v>
      </c>
      <c r="J281" s="6">
        <f ca="1">IF(B_MSK[[#This Row],[//]]="","",IF(INDEX([2]!NOTA[C],B_MSK[[#This Row],[//]]-2)="","",INDEX([2]!NOTA[C],B_MSK[[#This Row],[//]]-2)))</f>
        <v>3</v>
      </c>
      <c r="K281" s="6">
        <f ca="1">IF(B_MSK[[#This Row],[//]]="","",IF(INDEX([2]!NOTA[QTY],B_MSK[[#This Row],[//]]-2)=0,"",INDEX([2]!NOTA[QTY],B_MSK[[#This Row],[//]]-2)))</f>
        <v>72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1" s="14">
        <f ca="1">IF(B_MSK[[#This Row],[//]]="","",INDEX([2]!NOTA[HARGA SATUAN],B_MSK[[#This Row],[//]]-2))</f>
        <v>39500</v>
      </c>
      <c r="N281" s="14">
        <f ca="1">IF(B_MSK[[#This Row],[//]]="","",IF(INDEX([2]!NOTA[HARGA/ CTN_H],B_MSK[[#This Row],[//]]-2)&lt;1,"",INDEX([2]!NOTA[HARGA/ CTN_H],B_MSK[[#This Row],[//]]-2)))</f>
        <v>948000</v>
      </c>
      <c r="O281" s="3" t="str">
        <f ca="1">IF(B_MSK[[#This Row],[//]]="","",IF(INDEX([2]!NOTA[DISC 1],B_MSK[[#This Row],[//]]-2)=0,"",INDEX([2]!NOTA[DISC 1],B_MSK[[#This Row],[//]]-2)))</f>
        <v/>
      </c>
      <c r="P281" s="3" t="str">
        <f ca="1">IF(B_MSK[[#This Row],[//]]="","",IF(INDEX([2]!NOTA[DISC 2],B_MSK[[#This Row],[//]]-2)=0,"",INDEX([2]!NOTA[DISC 2],B_MSK[[#This Row],[//]]-2)))</f>
        <v/>
      </c>
      <c r="Q281" s="13">
        <f ca="1">IF(B_MSK[[#This Row],[//]]="","",INDEX([2]!NOTA[TOTAL],B_MSK[[#This Row],[//]]-2))</f>
        <v>2844000</v>
      </c>
      <c r="R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2844000</v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BOX FILE BESI MICROTOP MT-115/ 1 SSN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boxfilebesimicrotopmt1151ssn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282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39500</v>
      </c>
      <c r="AB281" s="8" t="str">
        <f ca="1">IF(OR(B_MSK[[#This Row],[HARGA_1]]=0,B_MSK[[#This Row],[HARGA_1]]=""),"","/ "&amp;B_MSK[[#This Row],[A_2]])</f>
        <v>/ PCS</v>
      </c>
      <c r="AC2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1" s="6" t="str">
        <f ca="1">IF(ISNUMBER(B_MSK[[#This Row],[ JUMLAH ]]),SUBSTITUTE(SUBSTITUTE(SUBSTITUTE(B_MSK[[#This Row],[QTY/ CTN]]," ","_",2),"(",""),")","")&amp;"_","")</f>
        <v>24 PCS_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24 PCS</v>
      </c>
      <c r="AI281" s="6" t="str">
        <f ca="1">IF(B_MSK[[#This Row],[A_B]]="","",LEFT(B_MSK[[#This Row],[A_]],SEARCH(" ",B_MSK[[#This Row],[A_]])-1))</f>
        <v>24</v>
      </c>
      <c r="AJ281" s="6" t="str">
        <f ca="1">IF(B_MSK[[#This Row],[A_B]]="","",RIGHT(B_MSK[[#This Row],[A_]],LEN(B_MSK[[#This Row],[A_]])-SEARCH(" ",B_MSK[[#This Row],[A_]])))</f>
        <v>PCS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44910</v>
      </c>
      <c r="AO281" s="6" t="str">
        <f ca="1">IF(B_MSK[[#This Row],[DB_ROW]]="","",INDEX([3]!db[JENIS],B_MSK[[#This Row],[DB_ROW]]-1))</f>
        <v>doc</v>
      </c>
      <c r="AP281" s="6">
        <f ca="1">IF(B_MSK[[#This Row],[A_1]]="","",B_MSK[[#This Row],[A_1]])*1</f>
        <v>24</v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/>
      </c>
      <c r="D282" s="6" t="str">
        <f>IF(B_MSK[[#This Row],[N_ID]]="","",COUNTIF([2]!NOTA[ID_H],B_MSK[[#This Row],[ID NOTA]]))</f>
        <v/>
      </c>
      <c r="E2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/>
      </c>
      <c r="H282" s="8" t="str">
        <f ca="1">IF(B_MSK[[#This Row],[//]]="","",INDEX([2]!NOTA[SUPPLIER_H],B_MSK[[#This Row],[//]]-2))</f>
        <v/>
      </c>
      <c r="I282" s="28" t="str">
        <f ca="1">IF(B_MSK[[#This Row],[//]]="","",IF(B_MSK[[#This Row],[C]]="",B_MSK[[#This Row],[JMLH BRG]]&amp;" "&amp;B_MSK[[#This Row],[SAT]],INDEX([3]!db[QTY/ CTN],B_MSK[[#This Row],[DB_ROW]]-1)))</f>
        <v/>
      </c>
      <c r="J282" s="6" t="str">
        <f ca="1">IF(B_MSK[[#This Row],[//]]="","",IF(INDEX([2]!NOTA[C],B_MSK[[#This Row],[//]]-2)="","",INDEX([2]!NOTA[C],B_MSK[[#This Row],[//]]-2)))</f>
        <v/>
      </c>
      <c r="K282" s="6" t="str">
        <f ca="1">IF(B_MSK[[#This Row],[//]]="","",IF(INDEX([2]!NOTA[QTY],B_MSK[[#This Row],[//]]-2)=0,"",INDEX([2]!NOTA[QTY],B_MSK[[#This Row],[//]]-2)))</f>
        <v/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2" s="14" t="str">
        <f ca="1">IF(B_MSK[[#This Row],[//]]="","",INDEX([2]!NOTA[HARGA SATUAN],B_MSK[[#This Row],[//]]-2))</f>
        <v/>
      </c>
      <c r="N282" s="14" t="str">
        <f ca="1">IF(B_MSK[[#This Row],[//]]="","",IF(INDEX([2]!NOTA[HARGA/ CTN_H],B_MSK[[#This Row],[//]]-2)&lt;1,"",INDEX([2]!NOTA[HARGA/ CTN_H],B_MSK[[#This Row],[//]]-2)))</f>
        <v/>
      </c>
      <c r="O282" s="3" t="str">
        <f ca="1">IF(B_MSK[[#This Row],[//]]="","",IF(INDEX([2]!NOTA[DISC 1],B_MSK[[#This Row],[//]]-2)=0,"",INDEX([2]!NOTA[DISC 1],B_MSK[[#This Row],[//]]-2)))</f>
        <v/>
      </c>
      <c r="P282" s="3" t="str">
        <f ca="1">IF(B_MSK[[#This Row],[//]]="","",IF(INDEX([2]!NOTA[DISC 2],B_MSK[[#This Row],[//]]-2)=0,"",INDEX([2]!NOTA[DISC 2],B_MSK[[#This Row],[//]]-2)))</f>
        <v/>
      </c>
      <c r="Q282" s="13" t="str">
        <f ca="1">IF(B_MSK[[#This Row],[//]]="","",INDEX([2]!NOTA[TOTAL],B_MSK[[#This Row],[//]]-2))</f>
        <v/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/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2" s="6" t="str">
        <f ca="1">IF(B_MSK[[#This Row],[N.B.nota]]="","",IF(MATCH(B_MSK[[#This Row],[concat]],[3]!db[NB NOTA_C],0)&gt;0,"ada",0))</f>
        <v/>
      </c>
      <c r="X282" s="6" t="str">
        <f ca="1">IF(B_MSK[[#This Row],[N.B.nota]]="","",ADDRESS(ROW(B_MSK[QB]),COLUMN(B_MSK[QB]))&amp;":"&amp;ADDRESS(ROW(),COLUMN(B_MSK[QB])))</f>
        <v/>
      </c>
      <c r="Y282" s="6" t="str">
        <f ca="1">IF(B_MSK[[#This Row],[concat]]="","",MATCH(B_MSK[[#This Row],[concat]],[3]!db[NB NOTA_C],0)+1)</f>
        <v/>
      </c>
      <c r="Z282" s="6" t="str">
        <f ca="1">IF(B_MSK[[#This Row],[//]]="","",HYPERLINK("[..\\DB.xlsx]DB!e"&amp;B_MSK[[#This Row],[DB_ROW]],"&gt;"))</f>
        <v/>
      </c>
      <c r="AA282" s="12" t="str">
        <f ca="1">IF(ISNUMBER(B_MSK[[#This Row],[HARGA CTN]]),IF(B_MSK[[#This Row],[A_2]]=B_MSK[[#This Row],[SAT]],B_MSK[[#This Row],[ HARGA SATUAN ]],B_MSK[[#This Row],[HARGA CTN]]/B_MSK[[#This Row],[A_1]]),"")</f>
        <v/>
      </c>
      <c r="AB282" s="8" t="str">
        <f ca="1">IF(OR(B_MSK[[#This Row],[HARGA_1]]=0,B_MSK[[#This Row],[HARGA_1]]=""),"","/ "&amp;B_MSK[[#This Row],[A_2]])</f>
        <v/>
      </c>
      <c r="AC2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2" s="6" t="str">
        <f ca="1">IF(ISNUMBER(B_MSK[[#This Row],[ JUMLAH ]]),SUBSTITUTE(SUBSTITUTE(SUBSTITUTE(B_MSK[[#This Row],[QTY/ CTN]]," ","_",2),"(",""),")","")&amp;"_","")</f>
        <v/>
      </c>
      <c r="AF282" s="6" t="str">
        <f ca="1">IF(B_MSK[[#This Row],[A_B]]="","",SEARCH("_",B_MSK[[#This Row],[A_B]]))</f>
        <v/>
      </c>
      <c r="AG282" s="6" t="str">
        <f ca="1">IF(B_MSK[[#This Row],[A_B]]="","",LEN(B_MSK[[#This Row],[A_B]]))</f>
        <v/>
      </c>
      <c r="AH282" s="6" t="str">
        <f ca="1">IF(B_MSK[[#This Row],[A_B]]="","",LEFT(B_MSK[[#This Row],[QTY/ CTN]],B_MSK[[#This Row],[A_B_1]]))</f>
        <v/>
      </c>
      <c r="AI282" s="6" t="str">
        <f ca="1">IF(B_MSK[[#This Row],[A_B]]="","",LEFT(B_MSK[[#This Row],[A_]],SEARCH(" ",B_MSK[[#This Row],[A_]])-1))</f>
        <v/>
      </c>
      <c r="AJ282" s="6" t="str">
        <f ca="1">IF(B_MSK[[#This Row],[A_B]]="","",RIGHT(B_MSK[[#This Row],[A_]],LEN(B_MSK[[#This Row],[A_]])-SEARCH(" ",B_MSK[[#This Row],[A_]])))</f>
        <v/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44910</v>
      </c>
      <c r="AO282" s="6" t="str">
        <f ca="1">IF(B_MSK[[#This Row],[DB_ROW]]="","",INDEX([3]!db[JENIS],B_MSK[[#This Row],[DB_ROW]]-1))</f>
        <v/>
      </c>
      <c r="AP282" s="6" t="e">
        <f ca="1">IF(B_MSK[[#This Row],[A_1]]="","",B_MSK[[#This Row],[A_1]])*1</f>
        <v>#VALUE!</v>
      </c>
    </row>
    <row r="283" spans="1:42" x14ac:dyDescent="0.25">
      <c r="A283" s="7" t="s">
        <v>188</v>
      </c>
      <c r="B283" s="6">
        <f ca="1">IF(B_MSK[[#This Row],[N_ID]]="","",INDEX([2]!NOTA[ID],MATCH(B_MSK[[#This Row],[N_ID]],[2]!NOTA[ID_P],0)))</f>
        <v>61</v>
      </c>
      <c r="C283" s="6" t="str">
        <f ca="1">IF(B_MSK[[#This Row],[//]]="","",HYPERLINK("[NOTA_.xlsx]NOTA!C"&amp;B_MSK[[#This Row],[//]],"&gt;"))</f>
        <v>&gt;</v>
      </c>
      <c r="D283" s="6">
        <f ca="1">IF(B_MSK[[#This Row],[N_ID]]="","",COUNTIF([2]!NOTA[ID_H],B_MSK[[#This Row],[ID NOTA]]))</f>
        <v>4</v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 t="str">
        <f ca="1"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Row],[stt]]="ada",INDEX([3]!db[NB BM],B_MSK[DB_ROW]-1),"")</f>
        <v>Palet gambar Biola-Anggur warna WAG-201</v>
      </c>
      <c r="H283" s="8" t="str">
        <f ca="1">IF(B_MSK[[#This Row],[//]]="","",INDEX([2]!NOTA[SUPPLIER_H],B_MSK[[#This Row],[//]]-2))</f>
        <v>SBS</v>
      </c>
      <c r="I283" s="28" t="str">
        <f ca="1">IF(B_MSK[[#This Row],[//]]="","",IF(B_MSK[[#This Row],[C]]="",B_MSK[[#This Row],[JMLH BRG]]&amp;" "&amp;B_MSK[[#This Row],[SAT]],INDEX([3]!db[QTY/ CTN],B_MSK[[#This Row],[DB_ROW]]-1)))</f>
        <v>60 LSN</v>
      </c>
      <c r="J283" s="6">
        <f ca="1">IF(B_MSK[[#This Row],[//]]="","",IF(INDEX([2]!NOTA[C],B_MSK[[#This Row],[//]]-2)="","",INDEX([2]!NOTA[C],B_MSK[[#This Row],[//]]-2)))</f>
        <v>5</v>
      </c>
      <c r="K283" s="6">
        <f ca="1">IF(B_MSK[[#This Row],[//]]="","",IF(INDEX([2]!NOTA[QTY],B_MSK[[#This Row],[//]]-2)=0,"",INDEX([2]!NOTA[QTY],B_MSK[[#This Row],[//]]-2)))</f>
        <v>300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3" s="14">
        <f ca="1">IF(B_MSK[[#This Row],[//]]="","",INDEX([2]!NOTA[HARGA SATUAN],B_MSK[[#This Row],[//]]-2))</f>
        <v>9300</v>
      </c>
      <c r="N283" s="14">
        <f ca="1">IF(B_MSK[[#This Row],[//]]="","",IF(INDEX([2]!NOTA[HARGA/ CTN_H],B_MSK[[#This Row],[//]]-2)&lt;1,"",INDEX([2]!NOTA[HARGA/ CTN_H],B_MSK[[#This Row],[//]]-2)))</f>
        <v>558000</v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>
        <f ca="1">IF(B_MSK[[#This Row],[//]]="","",INDEX([2]!NOTA[TOTAL],B_MSK[[#This Row],[//]]-2))</f>
        <v>2790000</v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PALET GAMBAR BIOLA-ANGGUR WARNA/ WAG-201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3" s="6" t="str">
        <f ca="1">IF(B_MSK[[#This Row],[N.B.nota]]="","",IF(MATCH(B_MSK[[#This Row],[concat]],[3]!db[NB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Row],[concat]],[3]!db[NB NOTA_C],0)+1)</f>
        <v>1561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9300</v>
      </c>
      <c r="AB283" s="8" t="str">
        <f ca="1">IF(OR(B_MSK[[#This Row],[HARGA_1]]=0,B_MSK[[#This Row],[HARGA_1]]=""),"","/ "&amp;B_MSK[[#This Row],[A_2]])</f>
        <v>/ LSN</v>
      </c>
      <c r="AC2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3" s="6" t="str">
        <f ca="1">IF(ISNUMBER(B_MSK[[#This Row],[ JUMLAH ]]),SUBSTITUTE(SUBSTITUTE(SUBSTITUTE(B_MSK[[#This Row],[QTY/ CTN]]," ","_",2),"(",""),")","")&amp;"_","")</f>
        <v>60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60 LSN</v>
      </c>
      <c r="AI283" s="6" t="str">
        <f ca="1">IF(B_MSK[[#This Row],[A_B]]="","",LEFT(B_MSK[[#This Row],[A_]],SEARCH(" ",B_MSK[[#This Row],[A_]])-1))</f>
        <v>60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44910</v>
      </c>
      <c r="AO283" s="6" t="str">
        <f ca="1">IF(B_MSK[[#This Row],[DB_ROW]]="","",INDEX([3]!db[JENIS],B_MSK[[#This Row],[DB_ROW]]-1))</f>
        <v>dll</v>
      </c>
      <c r="AP283" s="6">
        <f ca="1">IF(B_MSK[[#This Row],[A_1]]="","",B_MSK[[#This Row],[A_1]])*1</f>
        <v>60</v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>&gt;</v>
      </c>
      <c r="D284" s="6" t="str">
        <f>IF(B_MSK[[#This Row],[N_ID]]="","",COUNTIF([2]!NOTA[ID_H],B_MSK[[#This Row],[ID NOTA]]))</f>
        <v/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>Palet gambar Biola-Apel warna WAP-202</v>
      </c>
      <c r="H284" s="8" t="str">
        <f ca="1">IF(B_MSK[[#This Row],[//]]="","",INDEX([2]!NOTA[SUPPLIER_H],B_MSK[[#This Row],[//]]-2))</f>
        <v>SBS</v>
      </c>
      <c r="I284" s="28" t="str">
        <f ca="1">IF(B_MSK[[#This Row],[//]]="","",IF(B_MSK[[#This Row],[C]]="",B_MSK[[#This Row],[JMLH BRG]]&amp;" "&amp;B_MSK[[#This Row],[SAT]],INDEX([3]!db[QTY/ CTN],B_MSK[[#This Row],[DB_ROW]]-1)))</f>
        <v>60 LSN</v>
      </c>
      <c r="J284" s="6">
        <f ca="1">IF(B_MSK[[#This Row],[//]]="","",IF(INDEX([2]!NOTA[C],B_MSK[[#This Row],[//]]-2)="","",INDEX([2]!NOTA[C],B_MSK[[#This Row],[//]]-2)))</f>
        <v>5</v>
      </c>
      <c r="K284" s="6">
        <f ca="1">IF(B_MSK[[#This Row],[//]]="","",IF(INDEX([2]!NOTA[QTY],B_MSK[[#This Row],[//]]-2)=0,"",INDEX([2]!NOTA[QTY],B_MSK[[#This Row],[//]]-2)))</f>
        <v>300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4" s="14">
        <f ca="1">IF(B_MSK[[#This Row],[//]]="","",INDEX([2]!NOTA[HARGA SATUAN],B_MSK[[#This Row],[//]]-2))</f>
        <v>9300</v>
      </c>
      <c r="N284" s="14">
        <f ca="1">IF(B_MSK[[#This Row],[//]]="","",IF(INDEX([2]!NOTA[HARGA/ CTN_H],B_MSK[[#This Row],[//]]-2)&lt;1,"",INDEX([2]!NOTA[HARGA/ CTN_H],B_MSK[[#This Row],[//]]-2)))</f>
        <v>558000</v>
      </c>
      <c r="O284" s="3" t="str">
        <f ca="1">IF(B_MSK[[#This Row],[//]]="","",IF(INDEX([2]!NOTA[DISC 1],B_MSK[[#This Row],[//]]-2)=0,"",INDEX([2]!NOTA[DISC 1],B_MSK[[#This Row],[//]]-2)))</f>
        <v/>
      </c>
      <c r="P284" s="3" t="str">
        <f ca="1">IF(B_MSK[[#This Row],[//]]="","",IF(INDEX([2]!NOTA[DISC 2],B_MSK[[#This Row],[//]]-2)=0,"",INDEX([2]!NOTA[DISC 2],B_MSK[[#This Row],[//]]-2)))</f>
        <v/>
      </c>
      <c r="Q284" s="13">
        <f ca="1">IF(B_MSK[[#This Row],[//]]="","",INDEX([2]!NOTA[TOTAL],B_MSK[[#This Row],[//]]-2))</f>
        <v>2790000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PALET GAMBAR BIOLA-APEL  WARNA/ WAP-202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4" s="6" t="str">
        <f ca="1">IF(B_MSK[[#This Row],[N.B.nota]]="","",IF(MATCH(B_MSK[[#This Row],[concat]],[3]!db[NB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Row],[concat]],[3]!db[NB NOTA_C],0)+1)</f>
        <v>1562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9300</v>
      </c>
      <c r="AB284" s="8" t="str">
        <f ca="1">IF(OR(B_MSK[[#This Row],[HARGA_1]]=0,B_MSK[[#This Row],[HARGA_1]]=""),"","/ "&amp;B_MSK[[#This Row],[A_2]])</f>
        <v>/ LSN</v>
      </c>
      <c r="AC2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4" s="6" t="str">
        <f ca="1">IF(ISNUMBER(B_MSK[[#This Row],[ JUMLAH ]]),SUBSTITUTE(SUBSTITUTE(SUBSTITUTE(B_MSK[[#This Row],[QTY/ CTN]]," ","_",2),"(",""),")","")&amp;"_","")</f>
        <v>60 LSN_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7</v>
      </c>
      <c r="AH284" s="6" t="str">
        <f ca="1">IF(B_MSK[[#This Row],[A_B]]="","",LEFT(B_MSK[[#This Row],[QTY/ CTN]],B_MSK[[#This Row],[A_B_1]]))</f>
        <v>60 LSN</v>
      </c>
      <c r="AI284" s="6" t="str">
        <f ca="1">IF(B_MSK[[#This Row],[A_B]]="","",LEFT(B_MSK[[#This Row],[A_]],SEARCH(" ",B_MSK[[#This Row],[A_]])-1))</f>
        <v>60</v>
      </c>
      <c r="AJ284" s="6" t="str">
        <f ca="1">IF(B_MSK[[#This Row],[A_B]]="","",RIGHT(B_MSK[[#This Row],[A_]],LEN(B_MSK[[#This Row],[A_]])-SEARCH(" ",B_MSK[[#This Row],[A_]])))</f>
        <v>LSN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44910</v>
      </c>
      <c r="AO284" s="6" t="str">
        <f ca="1">IF(B_MSK[[#This Row],[DB_ROW]]="","",INDEX([3]!db[JENIS],B_MSK[[#This Row],[DB_ROW]]-1))</f>
        <v>dll</v>
      </c>
      <c r="AP284" s="6">
        <f ca="1">IF(B_MSK[[#This Row],[A_1]]="","",B_MSK[[#This Row],[A_1]])*1</f>
        <v>60</v>
      </c>
    </row>
    <row r="285" spans="1:42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>Palet gambar Biola-Anggur warna WAG-201</v>
      </c>
      <c r="H285" s="8" t="str">
        <f ca="1">IF(B_MSK[[#This Row],[//]]="","",INDEX([2]!NOTA[SUPPLIER_H],B_MSK[[#This Row],[//]]-2))</f>
        <v>SBS</v>
      </c>
      <c r="I285" s="28" t="str">
        <f ca="1">IF(B_MSK[[#This Row],[//]]="","",IF(B_MSK[[#This Row],[C]]="",B_MSK[[#This Row],[JMLH BRG]]&amp;" "&amp;B_MSK[[#This Row],[SAT]],INDEX([3]!db[QTY/ CTN],B_MSK[[#This Row],[DB_ROW]]-1)))</f>
        <v>60 LSN</v>
      </c>
      <c r="J285" s="6">
        <f ca="1">IF(B_MSK[[#This Row],[//]]="","",IF(INDEX([2]!NOTA[C],B_MSK[[#This Row],[//]]-2)="","",INDEX([2]!NOTA[C],B_MSK[[#This Row],[//]]-2)))</f>
        <v>1</v>
      </c>
      <c r="K285" s="6">
        <f ca="1">IF(B_MSK[[#This Row],[//]]="","",IF(INDEX([2]!NOTA[QTY],B_MSK[[#This Row],[//]]-2)=0,"",INDEX([2]!NOTA[QTY],B_MSK[[#This Row],[//]]-2)))</f>
        <v>60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5" s="14">
        <f ca="1">IF(B_MSK[[#This Row],[//]]="","",INDEX([2]!NOTA[HARGA SATUAN],B_MSK[[#This Row],[//]]-2))</f>
        <v>0</v>
      </c>
      <c r="N285" s="14" t="str">
        <f ca="1">IF(B_MSK[[#This Row],[//]]="","",IF(INDEX([2]!NOTA[HARGA/ CTN_H],B_MSK[[#This Row],[//]]-2)&lt;1,"",INDEX([2]!NOTA[HARGA/ CTN_H],B_MSK[[#This Row],[//]]-2)))</f>
        <v/>
      </c>
      <c r="O285" s="3" t="str">
        <f ca="1">IF(B_MSK[[#This Row],[//]]="","",IF(INDEX([2]!NOTA[DISC 1],B_MSK[[#This Row],[//]]-2)=0,"",INDEX([2]!NOTA[DISC 1],B_MSK[[#This Row],[//]]-2)))</f>
        <v/>
      </c>
      <c r="P285" s="3" t="str">
        <f ca="1">IF(B_MSK[[#This Row],[//]]="","",IF(INDEX([2]!NOTA[DISC 2],B_MSK[[#This Row],[//]]-2)=0,"",INDEX([2]!NOTA[DISC 2],B_MSK[[#This Row],[//]]-2)))</f>
        <v/>
      </c>
      <c r="Q285" s="13">
        <f ca="1">IF(B_MSK[[#This Row],[//]]="","",INDEX([2]!NOTA[TOTAL],B_MSK[[#This Row],[//]]-2))</f>
        <v>0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 xml:space="preserve">PALET GAMBAR BIOLA-ANGGUR WARNA/ WAG-201 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1561</v>
      </c>
      <c r="Z285" s="6" t="str">
        <f ca="1">IF(B_MSK[[#This Row],[//]]="","",HYPERLINK("[..\\DB.xlsx]DB!e"&amp;B_MSK[[#This Row],[DB_ROW]],"&gt;"))</f>
        <v>&gt;</v>
      </c>
      <c r="AA285" s="12" t="str">
        <f ca="1">IF(ISNUMBER(B_MSK[[#This Row],[HARGA CTN]]),IF(B_MSK[[#This Row],[A_2]]=B_MSK[[#This Row],[SAT]],B_MSK[[#This Row],[ HARGA SATUAN ]],B_MSK[[#This Row],[HARGA CTN]]/B_MSK[[#This Row],[A_1]]),"")</f>
        <v/>
      </c>
      <c r="AB285" s="8" t="str">
        <f ca="1">IF(OR(B_MSK[[#This Row],[HARGA_1]]=0,B_MSK[[#This Row],[HARGA_1]]=""),"","/ "&amp;B_MSK[[#This Row],[A_2]])</f>
        <v/>
      </c>
      <c r="AC2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5" s="6" t="str">
        <f ca="1">IF(ISNUMBER(B_MSK[[#This Row],[ JUMLAH ]]),SUBSTITUTE(SUBSTITUTE(SUBSTITUTE(B_MSK[[#This Row],[QTY/ CTN]]," ","_",2),"(",""),")","")&amp;"_","")</f>
        <v>60 LSN_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60 LSN</v>
      </c>
      <c r="AI285" s="6" t="str">
        <f ca="1">IF(B_MSK[[#This Row],[A_B]]="","",LEFT(B_MSK[[#This Row],[A_]],SEARCH(" ",B_MSK[[#This Row],[A_]])-1))</f>
        <v>60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44910</v>
      </c>
      <c r="AO285" s="6" t="str">
        <f ca="1">IF(B_MSK[[#This Row],[DB_ROW]]="","",INDEX([3]!db[JENIS],B_MSK[[#This Row],[DB_ROW]]-1))</f>
        <v>dll</v>
      </c>
      <c r="AP285" s="6">
        <f ca="1">IF(B_MSK[[#This Row],[A_1]]="","",B_MSK[[#This Row],[A_1]])*1</f>
        <v>60</v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>Palet gambar Biola-Apel warna WAP-202</v>
      </c>
      <c r="H286" s="8" t="str">
        <f ca="1">IF(B_MSK[[#This Row],[//]]="","",INDEX([2]!NOTA[SUPPLIER_H],B_MSK[[#This Row],[//]]-2))</f>
        <v>SBS</v>
      </c>
      <c r="I286" s="28" t="str">
        <f ca="1">IF(B_MSK[[#This Row],[//]]="","",IF(B_MSK[[#This Row],[C]]="",B_MSK[[#This Row],[JMLH BRG]]&amp;" "&amp;B_MSK[[#This Row],[SAT]],INDEX([3]!db[QTY/ CTN],B_MSK[[#This Row],[DB_ROW]]-1)))</f>
        <v>60 LSN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60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6" s="14">
        <f ca="1">IF(B_MSK[[#This Row],[//]]="","",INDEX([2]!NOTA[HARGA SATUAN],B_MSK[[#This Row],[//]]-2))</f>
        <v>0</v>
      </c>
      <c r="N286" s="14" t="str">
        <f ca="1">IF(B_MSK[[#This Row],[//]]="","",IF(INDEX([2]!NOTA[HARGA/ CTN_H],B_MSK[[#This Row],[//]]-2)&lt;1,"",INDEX([2]!NOTA[HARGA/ CTN_H],B_MSK[[#This Row],[//]]-2)))</f>
        <v/>
      </c>
      <c r="O286" s="3" t="str">
        <f ca="1">IF(B_MSK[[#This Row],[//]]="","",IF(INDEX([2]!NOTA[DISC 1],B_MSK[[#This Row],[//]]-2)=0,"",INDEX([2]!NOTA[DISC 1],B_MSK[[#This Row],[//]]-2)))</f>
        <v/>
      </c>
      <c r="P286" s="3" t="str">
        <f ca="1">IF(B_MSK[[#This Row],[//]]="","",IF(INDEX([2]!NOTA[DISC 2],B_MSK[[#This Row],[//]]-2)=0,"",INDEX([2]!NOTA[DISC 2],B_MSK[[#This Row],[//]]-2)))</f>
        <v/>
      </c>
      <c r="Q286" s="13">
        <f ca="1">IF(B_MSK[[#This Row],[//]]="","",INDEX([2]!NOTA[TOTAL],B_MSK[[#This Row],[//]]-2))</f>
        <v>0</v>
      </c>
      <c r="R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</v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PALET GAMBAR BIOLA-APEL WARNA/ WAP-202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1562</v>
      </c>
      <c r="Z286" s="6" t="str">
        <f ca="1">IF(B_MSK[[#This Row],[//]]="","",HYPERLINK("[..\\DB.xlsx]DB!e"&amp;B_MSK[[#This Row],[DB_ROW]],"&gt;"))</f>
        <v>&gt;</v>
      </c>
      <c r="AA286" s="12" t="str">
        <f ca="1">IF(ISNUMBER(B_MSK[[#This Row],[HARGA CTN]]),IF(B_MSK[[#This Row],[A_2]]=B_MSK[[#This Row],[SAT]],B_MSK[[#This Row],[ HARGA SATUAN ]],B_MSK[[#This Row],[HARGA CTN]]/B_MSK[[#This Row],[A_1]]),"")</f>
        <v/>
      </c>
      <c r="AB286" s="8" t="str">
        <f ca="1">IF(OR(B_MSK[[#This Row],[HARGA_1]]=0,B_MSK[[#This Row],[HARGA_1]]=""),"","/ "&amp;B_MSK[[#This Row],[A_2]])</f>
        <v/>
      </c>
      <c r="AC2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6" s="6" t="str">
        <f ca="1">IF(ISNUMBER(B_MSK[[#This Row],[ JUMLAH ]]),SUBSTITUTE(SUBSTITUTE(SUBSTITUTE(B_MSK[[#This Row],[QTY/ CTN]]," ","_",2),"(",""),")","")&amp;"_","")</f>
        <v>60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60 LSN</v>
      </c>
      <c r="AI286" s="6" t="str">
        <f ca="1">IF(B_MSK[[#This Row],[A_B]]="","",LEFT(B_MSK[[#This Row],[A_]],SEARCH(" ",B_MSK[[#This Row],[A_]])-1))</f>
        <v>60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44910</v>
      </c>
      <c r="AO286" s="6" t="str">
        <f ca="1">IF(B_MSK[[#This Row],[DB_ROW]]="","",INDEX([3]!db[JENIS],B_MSK[[#This Row],[DB_ROW]]-1))</f>
        <v>dll</v>
      </c>
      <c r="AP286" s="6">
        <f ca="1">IF(B_MSK[[#This Row],[A_1]]="","",B_MSK[[#This Row],[A_1]])*1</f>
        <v>60</v>
      </c>
    </row>
    <row r="287" spans="1:42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/>
      </c>
      <c r="D287" s="6" t="str">
        <f>IF(B_MSK[[#This Row],[N_ID]]="","",COUNTIF([2]!NOTA[ID_H],B_MSK[[#This Row],[ID NOTA]]))</f>
        <v/>
      </c>
      <c r="E2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/>
      </c>
      <c r="H287" s="8" t="str">
        <f ca="1">IF(B_MSK[[#This Row],[//]]="","",INDEX([2]!NOTA[SUPPLIER_H],B_MSK[[#This Row],[//]]-2))</f>
        <v/>
      </c>
      <c r="I287" s="28" t="str">
        <f ca="1">IF(B_MSK[[#This Row],[//]]="","",IF(B_MSK[[#This Row],[C]]="",B_MSK[[#This Row],[JMLH BRG]]&amp;" "&amp;B_MSK[[#This Row],[SAT]],INDEX([3]!db[QTY/ CTN],B_MSK[[#This Row],[DB_ROW]]-1)))</f>
        <v/>
      </c>
      <c r="J287" s="6" t="str">
        <f ca="1">IF(B_MSK[[#This Row],[//]]="","",IF(INDEX([2]!NOTA[C],B_MSK[[#This Row],[//]]-2)="","",INDEX([2]!NOTA[C],B_MSK[[#This Row],[//]]-2)))</f>
        <v/>
      </c>
      <c r="K287" s="6" t="str">
        <f ca="1">IF(B_MSK[[#This Row],[//]]="","",IF(INDEX([2]!NOTA[QTY],B_MSK[[#This Row],[//]]-2)=0,"",INDEX([2]!NOTA[QTY],B_MSK[[#This Row],[//]]-2)))</f>
        <v/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7" s="14" t="str">
        <f ca="1">IF(B_MSK[[#This Row],[//]]="","",INDEX([2]!NOTA[HARGA SATUAN],B_MSK[[#This Row],[//]]-2))</f>
        <v/>
      </c>
      <c r="N287" s="14" t="str">
        <f ca="1">IF(B_MSK[[#This Row],[//]]="","",IF(INDEX([2]!NOTA[HARGA/ CTN_H],B_MSK[[#This Row],[//]]-2)&lt;1,"",INDEX([2]!NOTA[HARGA/ CTN_H],B_MSK[[#This Row],[//]]-2)))</f>
        <v/>
      </c>
      <c r="O287" s="3" t="str">
        <f ca="1">IF(B_MSK[[#This Row],[//]]="","",IF(INDEX([2]!NOTA[DISC 1],B_MSK[[#This Row],[//]]-2)=0,"",INDEX([2]!NOTA[DISC 1],B_MSK[[#This Row],[//]]-2)))</f>
        <v/>
      </c>
      <c r="P287" s="3" t="str">
        <f ca="1">IF(B_MSK[[#This Row],[//]]="","",IF(INDEX([2]!NOTA[DISC 2],B_MSK[[#This Row],[//]]-2)=0,"",INDEX([2]!NOTA[DISC 2],B_MSK[[#This Row],[//]]-2)))</f>
        <v/>
      </c>
      <c r="Q287" s="13" t="str">
        <f ca="1">IF(B_MSK[[#This Row],[//]]="","",INDEX([2]!NOTA[TOTAL],B_MSK[[#This Row],[//]]-2))</f>
        <v/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/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7" s="6" t="str">
        <f ca="1">IF(B_MSK[[#This Row],[N.B.nota]]="","",IF(MATCH(B_MSK[[#This Row],[concat]],[3]!db[NB NOTA_C],0)&gt;0,"ada",0))</f>
        <v/>
      </c>
      <c r="X287" s="6" t="str">
        <f ca="1">IF(B_MSK[[#This Row],[N.B.nota]]="","",ADDRESS(ROW(B_MSK[QB]),COLUMN(B_MSK[QB]))&amp;":"&amp;ADDRESS(ROW(),COLUMN(B_MSK[QB])))</f>
        <v/>
      </c>
      <c r="Y287" s="6" t="str">
        <f ca="1">IF(B_MSK[[#This Row],[concat]]="","",MATCH(B_MSK[[#This Row],[concat]],[3]!db[NB NOTA_C],0)+1)</f>
        <v/>
      </c>
      <c r="Z287" s="6" t="str">
        <f ca="1">IF(B_MSK[[#This Row],[//]]="","",HYPERLINK("[..\\DB.xlsx]DB!e"&amp;B_MSK[[#This Row],[DB_ROW]],"&gt;"))</f>
        <v/>
      </c>
      <c r="AA287" s="12" t="str">
        <f ca="1">IF(ISNUMBER(B_MSK[[#This Row],[HARGA CTN]]),IF(B_MSK[[#This Row],[A_2]]=B_MSK[[#This Row],[SAT]],B_MSK[[#This Row],[ HARGA SATUAN ]],B_MSK[[#This Row],[HARGA CTN]]/B_MSK[[#This Row],[A_1]]),"")</f>
        <v/>
      </c>
      <c r="AB287" s="8" t="str">
        <f ca="1">IF(OR(B_MSK[[#This Row],[HARGA_1]]=0,B_MSK[[#This Row],[HARGA_1]]=""),"","/ "&amp;B_MSK[[#This Row],[A_2]])</f>
        <v/>
      </c>
      <c r="AC2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7" s="6" t="str">
        <f ca="1">IF(ISNUMBER(B_MSK[[#This Row],[ JUMLAH ]]),SUBSTITUTE(SUBSTITUTE(SUBSTITUTE(B_MSK[[#This Row],[QTY/ CTN]]," ","_",2),"(",""),")","")&amp;"_","")</f>
        <v/>
      </c>
      <c r="AF287" s="6" t="str">
        <f ca="1">IF(B_MSK[[#This Row],[A_B]]="","",SEARCH("_",B_MSK[[#This Row],[A_B]]))</f>
        <v/>
      </c>
      <c r="AG287" s="6" t="str">
        <f ca="1">IF(B_MSK[[#This Row],[A_B]]="","",LEN(B_MSK[[#This Row],[A_B]]))</f>
        <v/>
      </c>
      <c r="AH287" s="6" t="str">
        <f ca="1">IF(B_MSK[[#This Row],[A_B]]="","",LEFT(B_MSK[[#This Row],[QTY/ CTN]],B_MSK[[#This Row],[A_B_1]]))</f>
        <v/>
      </c>
      <c r="AI287" s="6" t="str">
        <f ca="1">IF(B_MSK[[#This Row],[A_B]]="","",LEFT(B_MSK[[#This Row],[A_]],SEARCH(" ",B_MSK[[#This Row],[A_]])-1))</f>
        <v/>
      </c>
      <c r="AJ287" s="6" t="str">
        <f ca="1">IF(B_MSK[[#This Row],[A_B]]="","",RIGHT(B_MSK[[#This Row],[A_]],LEN(B_MSK[[#This Row],[A_]])-SEARCH(" ",B_MSK[[#This Row],[A_]])))</f>
        <v/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44910</v>
      </c>
      <c r="AO287" s="6" t="str">
        <f ca="1">IF(B_MSK[[#This Row],[DB_ROW]]="","",INDEX([3]!db[JENIS],B_MSK[[#This Row],[DB_ROW]]-1))</f>
        <v/>
      </c>
      <c r="AP287" s="6" t="e">
        <f ca="1">IF(B_MSK[[#This Row],[A_1]]="","",B_MSK[[#This Row],[A_1]])*1</f>
        <v>#VALUE!</v>
      </c>
    </row>
    <row r="288" spans="1:42" x14ac:dyDescent="0.25">
      <c r="A288" s="7" t="s">
        <v>189</v>
      </c>
      <c r="B288" s="6">
        <f ca="1">IF(B_MSK[[#This Row],[N_ID]]="","",INDEX([2]!NOTA[ID],MATCH(B_MSK[[#This Row],[N_ID]],[2]!NOTA[ID_P],0)))</f>
        <v>62</v>
      </c>
      <c r="C288" s="6" t="str">
        <f ca="1">IF(B_MSK[[#This Row],[//]]="","",HYPERLINK("[NOTA_.xlsx]NOTA!C"&amp;B_MSK[[#This Row],[//]],"&gt;"))</f>
        <v>&gt;</v>
      </c>
      <c r="D288" s="6">
        <f ca="1">IF(B_MSK[[#This Row],[N_ID]]="","",COUNTIF([2]!NOTA[ID_H],B_MSK[[#This Row],[ID NOTA]]))</f>
        <v>1</v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 ca="1"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>Map Batik Sika</v>
      </c>
      <c r="H288" s="8" t="str">
        <f ca="1">IF(B_MSK[[#This Row],[//]]="","",INDEX([2]!NOTA[SUPPLIER_H],B_MSK[[#This Row],[//]]-2))</f>
        <v>GRAFINDO</v>
      </c>
      <c r="I288" s="28" t="str">
        <f ca="1">IF(B_MSK[[#This Row],[//]]="","",IF(B_MSK[[#This Row],[C]]="",B_MSK[[#This Row],[JMLH BRG]]&amp;" "&amp;B_MSK[[#This Row],[SAT]],INDEX([3]!db[QTY/ CTN],B_MSK[[#This Row],[DB_ROW]]-1)))</f>
        <v>600 PCS</v>
      </c>
      <c r="J288" s="6">
        <f ca="1">IF(B_MSK[[#This Row],[//]]="","",IF(INDEX([2]!NOTA[C],B_MSK[[#This Row],[//]]-2)="","",INDEX([2]!NOTA[C],B_MSK[[#This Row],[//]]-2)))</f>
        <v>5</v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>
        <f ca="1">IF(B_MSK[[#This Row],[//]]="","",INDEX([2]!NOTA[HARGA SATUAN],B_MSK[[#This Row],[//]]-2))</f>
        <v>1350</v>
      </c>
      <c r="N288" s="14">
        <f ca="1">IF(B_MSK[[#This Row],[//]]="","",IF(INDEX([2]!NOTA[HARGA/ CTN_H],B_MSK[[#This Row],[//]]-2)&lt;1,"",INDEX([2]!NOTA[HARGA/ CTN_H],B_MSK[[#This Row],[//]]-2)))</f>
        <v>810000</v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>
        <f ca="1">IF(B_MSK[[#This Row],[//]]="","",INDEX([2]!NOTA[TOTAL],B_MSK[[#This Row],[//]]-2))</f>
        <v>4050000</v>
      </c>
      <c r="R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4050000</v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MAP BATIK SIKA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mapbatiksika</v>
      </c>
      <c r="W288" s="6" t="str">
        <f ca="1">IF(B_MSK[[#This Row],[N.B.nota]]="","",IF(MATCH(B_MSK[[#This Row],[concat]],[3]!db[NB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Row],[concat]],[3]!db[NB NOTA_C],0)+1)</f>
        <v>1393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1350</v>
      </c>
      <c r="AB288" s="8" t="str">
        <f ca="1">IF(OR(B_MSK[[#This Row],[HARGA_1]]=0,B_MSK[[#This Row],[HARGA_1]]=""),"","/ "&amp;B_MSK[[#This Row],[A_2]])</f>
        <v>/ PCS</v>
      </c>
      <c r="AC2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8" s="6" t="str">
        <f ca="1">IF(ISNUMBER(B_MSK[[#This Row],[ JUMLAH ]]),SUBSTITUTE(SUBSTITUTE(SUBSTITUTE(B_MSK[[#This Row],[QTY/ CTN]]," ","_",2),"(",""),")","")&amp;"_","")</f>
        <v>600 PCS_</v>
      </c>
      <c r="AF288" s="6">
        <f ca="1">IF(B_MSK[[#This Row],[A_B]]="","",SEARCH("_",B_MSK[[#This Row],[A_B]]))</f>
        <v>8</v>
      </c>
      <c r="AG288" s="6">
        <f ca="1">IF(B_MSK[[#This Row],[A_B]]="","",LEN(B_MSK[[#This Row],[A_B]]))</f>
        <v>8</v>
      </c>
      <c r="AH288" s="6" t="str">
        <f ca="1">IF(B_MSK[[#This Row],[A_B]]="","",LEFT(B_MSK[[#This Row],[QTY/ CTN]],B_MSK[[#This Row],[A_B_1]]))</f>
        <v>600 PCS</v>
      </c>
      <c r="AI288" s="6" t="str">
        <f ca="1">IF(B_MSK[[#This Row],[A_B]]="","",LEFT(B_MSK[[#This Row],[A_]],SEARCH(" ",B_MSK[[#This Row],[A_]])-1))</f>
        <v>600</v>
      </c>
      <c r="AJ288" s="6" t="str">
        <f ca="1">IF(B_MSK[[#This Row],[A_B]]="","",RIGHT(B_MSK[[#This Row],[A_]],LEN(B_MSK[[#This Row],[A_]])-SEARCH(" ",B_MSK[[#This Row],[A_]])))</f>
        <v>PCS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44910</v>
      </c>
      <c r="AO288" s="6" t="str">
        <f ca="1">IF(B_MSK[[#This Row],[DB_ROW]]="","",INDEX([3]!db[JENIS],B_MSK[[#This Row],[DB_ROW]]-1))</f>
        <v>map</v>
      </c>
      <c r="AP288" s="6">
        <f ca="1">IF(B_MSK[[#This Row],[A_1]]="","",B_MSK[[#This Row],[A_1]])*1</f>
        <v>600</v>
      </c>
    </row>
    <row r="289" spans="1:42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/>
      </c>
      <c r="D289" s="6" t="str">
        <f>IF(B_MSK[[#This Row],[N_ID]]="","",COUNTIF([2]!NOTA[ID_H],B_MSK[[#This Row],[ID NOTA]]))</f>
        <v/>
      </c>
      <c r="E2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/>
      </c>
      <c r="H289" s="8" t="str">
        <f ca="1">IF(B_MSK[[#This Row],[//]]="","",INDEX([2]!NOTA[SUPPLIER_H],B_MSK[[#This Row],[//]]-2))</f>
        <v/>
      </c>
      <c r="I289" s="28" t="str">
        <f ca="1">IF(B_MSK[[#This Row],[//]]="","",IF(B_MSK[[#This Row],[C]]="",B_MSK[[#This Row],[JMLH BRG]]&amp;" "&amp;B_MSK[[#This Row],[SAT]],INDEX([3]!db[QTY/ CTN],B_MSK[[#This Row],[DB_ROW]]-1)))</f>
        <v/>
      </c>
      <c r="J289" s="6" t="str">
        <f ca="1">IF(B_MSK[[#This Row],[//]]="","",IF(INDEX([2]!NOTA[C],B_MSK[[#This Row],[//]]-2)="","",INDEX([2]!NOTA[C],B_MSK[[#This Row],[//]]-2)))</f>
        <v/>
      </c>
      <c r="K289" s="6" t="str">
        <f ca="1">IF(B_MSK[[#This Row],[//]]="","",IF(INDEX([2]!NOTA[QTY],B_MSK[[#This Row],[//]]-2)=0,"",INDEX([2]!NOTA[QTY],B_MSK[[#This Row],[//]]-2)))</f>
        <v/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9" s="14" t="str">
        <f ca="1">IF(B_MSK[[#This Row],[//]]="","",INDEX([2]!NOTA[HARGA SATUAN],B_MSK[[#This Row],[//]]-2))</f>
        <v/>
      </c>
      <c r="N289" s="14" t="str">
        <f ca="1">IF(B_MSK[[#This Row],[//]]="","",IF(INDEX([2]!NOTA[HARGA/ CTN_H],B_MSK[[#This Row],[//]]-2)&lt;1,"",INDEX([2]!NOTA[HARGA/ CTN_H],B_MSK[[#This Row],[//]]-2)))</f>
        <v/>
      </c>
      <c r="O289" s="3" t="str">
        <f ca="1">IF(B_MSK[[#This Row],[//]]="","",IF(INDEX([2]!NOTA[DISC 1],B_MSK[[#This Row],[//]]-2)=0,"",INDEX([2]!NOTA[DISC 1],B_MSK[[#This Row],[//]]-2)))</f>
        <v/>
      </c>
      <c r="P289" s="3" t="str">
        <f ca="1">IF(B_MSK[[#This Row],[//]]="","",IF(INDEX([2]!NOTA[DISC 2],B_MSK[[#This Row],[//]]-2)=0,"",INDEX([2]!NOTA[DISC 2],B_MSK[[#This Row],[//]]-2)))</f>
        <v/>
      </c>
      <c r="Q289" s="13" t="str">
        <f ca="1">IF(B_MSK[[#This Row],[//]]="","",INDEX([2]!NOTA[TOTAL],B_MSK[[#This Row],[//]]-2))</f>
        <v/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/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9" s="6" t="str">
        <f ca="1">IF(B_MSK[[#This Row],[N.B.nota]]="","",IF(MATCH(B_MSK[[#This Row],[concat]],[3]!db[NB NOTA_C],0)&gt;0,"ada",0))</f>
        <v/>
      </c>
      <c r="X289" s="6" t="str">
        <f ca="1">IF(B_MSK[[#This Row],[N.B.nota]]="","",ADDRESS(ROW(B_MSK[QB]),COLUMN(B_MSK[QB]))&amp;":"&amp;ADDRESS(ROW(),COLUMN(B_MSK[QB])))</f>
        <v/>
      </c>
      <c r="Y289" s="6" t="str">
        <f ca="1">IF(B_MSK[[#This Row],[concat]]="","",MATCH(B_MSK[[#This Row],[concat]],[3]!db[NB NOTA_C],0)+1)</f>
        <v/>
      </c>
      <c r="Z289" s="6" t="str">
        <f ca="1">IF(B_MSK[[#This Row],[//]]="","",HYPERLINK("[..\\DB.xlsx]DB!e"&amp;B_MSK[[#This Row],[DB_ROW]],"&gt;"))</f>
        <v/>
      </c>
      <c r="AA289" s="12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Row],[A_]])-1))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>
        <f ca="1">IF(ISNUMBER(B_MSK[[#This Row],[TANGGAL DATANG]]),B_MSK[[#This Row],[TANGGAL DATANG]],AN288)</f>
        <v>44910</v>
      </c>
      <c r="AO289" s="6" t="str">
        <f ca="1">IF(B_MSK[[#This Row],[DB_ROW]]="","",INDEX([3]!db[JENIS],B_MSK[[#This Row],[DB_ROW]]-1))</f>
        <v/>
      </c>
      <c r="AP289" s="6" t="e">
        <f ca="1">IF(B_MSK[[#This Row],[A_1]]="","",B_MSK[[#This Row],[A_1]])*1</f>
        <v>#VALUE!</v>
      </c>
    </row>
    <row r="290" spans="1:42" x14ac:dyDescent="0.25">
      <c r="A290" s="7" t="s">
        <v>190</v>
      </c>
      <c r="B290" s="6">
        <f ca="1">IF(B_MSK[[#This Row],[N_ID]]="","",INDEX([2]!NOTA[ID],MATCH(B_MSK[[#This Row],[N_ID]],[2]!NOTA[ID_P],0)))</f>
        <v>63</v>
      </c>
      <c r="C290" s="6" t="str">
        <f ca="1">IF(B_MSK[[#This Row],[//]]="","",HYPERLINK("[NOTA_.xlsx]NOTA!C"&amp;B_MSK[[#This Row],[//]],"&gt;"))</f>
        <v>&gt;</v>
      </c>
      <c r="D290" s="6">
        <f ca="1">IF(B_MSK[[#This Row],[N_ID]]="","",COUNTIF([2]!NOTA[ID_H],B_MSK[[#This Row],[ID NOTA]]))</f>
        <v>1</v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 ca="1"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>Garisan BT 30cm</v>
      </c>
      <c r="H290" s="8" t="str">
        <f ca="1">IF(B_MSK[[#This Row],[//]]="","",INDEX([2]!NOTA[SUPPLIER_H],B_MSK[[#This Row],[//]]-2))</f>
        <v>PPW</v>
      </c>
      <c r="I290" s="28" t="str">
        <f ca="1">IF(B_MSK[[#This Row],[//]]="","",IF(B_MSK[[#This Row],[C]]="",B_MSK[[#This Row],[JMLH BRG]]&amp;" "&amp;B_MSK[[#This Row],[SAT]],INDEX([3]!db[QTY/ CTN],B_MSK[[#This Row],[DB_ROW]]-1)))</f>
        <v>100 LSN</v>
      </c>
      <c r="J290" s="6">
        <f ca="1">IF(B_MSK[[#This Row],[//]]="","",IF(INDEX([2]!NOTA[C],B_MSK[[#This Row],[//]]-2)="","",INDEX([2]!NOTA[C],B_MSK[[#This Row],[//]]-2)))</f>
        <v>5</v>
      </c>
      <c r="K290" s="6">
        <f ca="1">IF(B_MSK[[#This Row],[//]]="","",IF(INDEX([2]!NOTA[QTY],B_MSK[[#This Row],[//]]-2)=0,"",INDEX([2]!NOTA[QTY],B_MSK[[#This Row],[//]]-2)))</f>
        <v>500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0" s="14">
        <f ca="1">IF(B_MSK[[#This Row],[//]]="","",INDEX([2]!NOTA[HARGA SATUAN],B_MSK[[#This Row],[//]]-2))</f>
        <v>26780</v>
      </c>
      <c r="N290" s="14">
        <f ca="1">IF(B_MSK[[#This Row],[//]]="","",IF(INDEX([2]!NOTA[HARGA/ CTN_H],B_MSK[[#This Row],[//]]-2)&lt;1,"",INDEX([2]!NOTA[HARGA/ CTN_H],B_MSK[[#This Row],[//]]-2)))</f>
        <v>2678000</v>
      </c>
      <c r="O290" s="3">
        <f ca="1">IF(B_MSK[[#This Row],[//]]="","",IF(INDEX([2]!NOTA[DISC 1],B_MSK[[#This Row],[//]]-2)=0,"",INDEX([2]!NOTA[DISC 1],B_MSK[[#This Row],[//]]-2)))</f>
        <v>0.2</v>
      </c>
      <c r="P290" s="3">
        <f ca="1">IF(B_MSK[[#This Row],[//]]="","",IF(INDEX([2]!NOTA[DISC 2],B_MSK[[#This Row],[//]]-2)=0,"",INDEX([2]!NOTA[DISC 2],B_MSK[[#This Row],[//]]-2)))</f>
        <v>0.04</v>
      </c>
      <c r="Q290" s="13">
        <f ca="1">IF(B_MSK[[#This Row],[//]]="","",INDEX([2]!NOTA[TOTAL],B_MSK[[#This Row],[//]]-2))</f>
        <v>10283520</v>
      </c>
      <c r="R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BT 30 CM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0" s="6" t="str">
        <f ca="1">IF(B_MSK[[#This Row],[N.B.nota]]="","",IF(MATCH(B_MSK[[#This Row],[concat]],[3]!db[NB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Row],[concat]],[3]!db[NB NOTA_C],0)+1)</f>
        <v>331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26780</v>
      </c>
      <c r="AB290" s="8" t="str">
        <f ca="1">IF(OR(B_MSK[[#This Row],[HARGA_1]]=0,B_MSK[[#This Row],[HARGA_1]]=""),"","/ "&amp;B_MSK[[#This Row],[A_2]])</f>
        <v>/ LSN</v>
      </c>
      <c r="AC2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0" s="6" t="str">
        <f ca="1">IF(ISNUMBER(B_MSK[[#This Row],[ JUMLAH ]]),SUBSTITUTE(SUBSTITUTE(SUBSTITUTE(B_MSK[[#This Row],[QTY/ CTN]]," ","_",2),"(",""),")","")&amp;"_","")</f>
        <v>100 LSN_</v>
      </c>
      <c r="AF290" s="6">
        <f ca="1">IF(B_MSK[[#This Row],[A_B]]="","",SEARCH("_",B_MSK[[#This Row],[A_B]]))</f>
        <v>8</v>
      </c>
      <c r="AG290" s="6">
        <f ca="1">IF(B_MSK[[#This Row],[A_B]]="","",LEN(B_MSK[[#This Row],[A_B]]))</f>
        <v>8</v>
      </c>
      <c r="AH290" s="6" t="str">
        <f ca="1">IF(B_MSK[[#This Row],[A_B]]="","",LEFT(B_MSK[[#This Row],[QTY/ CTN]],B_MSK[[#This Row],[A_B_1]]))</f>
        <v>100 LSN</v>
      </c>
      <c r="AI290" s="6" t="str">
        <f ca="1">IF(B_MSK[[#This Row],[A_B]]="","",LEFT(B_MSK[[#This Row],[A_]],SEARCH(" ",B_MSK[[#This Row],[A_]])-1))</f>
        <v>100</v>
      </c>
      <c r="AJ290" s="6" t="str">
        <f ca="1">IF(B_MSK[[#This Row],[A_B]]="","",RIGHT(B_MSK[[#This Row],[A_]],LEN(B_MSK[[#This Row],[A_]])-SEARCH(" ",B_MSK[[#This Row],[A_]])))</f>
        <v>LSN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44910</v>
      </c>
      <c r="AO290" s="6" t="str">
        <f ca="1">IF(B_MSK[[#This Row],[DB_ROW]]="","",INDEX([3]!db[JENIS],B_MSK[[#This Row],[DB_ROW]]-1))</f>
        <v>garisan</v>
      </c>
      <c r="AP290" s="6">
        <f ca="1">IF(B_MSK[[#This Row],[A_1]]="","",B_MSK[[#This Row],[A_1]])*1</f>
        <v>100</v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/>
      </c>
      <c r="D291" s="6" t="str">
        <f>IF(B_MSK[[#This Row],[N_ID]]="","",COUNTIF([2]!NOTA[ID_H],B_MSK[[#This Row],[ID NOTA]]))</f>
        <v/>
      </c>
      <c r="E2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/>
      </c>
      <c r="H291" s="8" t="str">
        <f ca="1">IF(B_MSK[[#This Row],[//]]="","",INDEX([2]!NOTA[SUPPLIER_H],B_MSK[[#This Row],[//]]-2))</f>
        <v/>
      </c>
      <c r="I291" s="28" t="str">
        <f ca="1">IF(B_MSK[[#This Row],[//]]="","",IF(B_MSK[[#This Row],[C]]="",B_MSK[[#This Row],[JMLH BRG]]&amp;" "&amp;B_MSK[[#This Row],[SAT]],INDEX([3]!db[QTY/ CTN],B_MSK[[#This Row],[DB_ROW]]-1)))</f>
        <v/>
      </c>
      <c r="J291" s="6" t="str">
        <f ca="1">IF(B_MSK[[#This Row],[//]]="","",IF(INDEX([2]!NOTA[C],B_MSK[[#This Row],[//]]-2)="","",INDEX([2]!NOTA[C],B_MSK[[#This Row],[//]]-2)))</f>
        <v/>
      </c>
      <c r="K291" s="6" t="str">
        <f ca="1">IF(B_MSK[[#This Row],[//]]="","",IF(INDEX([2]!NOTA[QTY],B_MSK[[#This Row],[//]]-2)=0,"",INDEX([2]!NOTA[QTY],B_MSK[[#This Row],[//]]-2)))</f>
        <v/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1" s="14" t="str">
        <f ca="1">IF(B_MSK[[#This Row],[//]]="","",INDEX([2]!NOTA[HARGA SATUAN],B_MSK[[#This Row],[//]]-2))</f>
        <v/>
      </c>
      <c r="N291" s="14" t="str">
        <f ca="1">IF(B_MSK[[#This Row],[//]]="","",IF(INDEX([2]!NOTA[HARGA/ CTN_H],B_MSK[[#This Row],[//]]-2)&lt;1,"",INDEX([2]!NOTA[HARGA/ CTN_H],B_MSK[[#This Row],[//]]-2)))</f>
        <v/>
      </c>
      <c r="O291" s="3" t="str">
        <f ca="1">IF(B_MSK[[#This Row],[//]]="","",IF(INDEX([2]!NOTA[DISC 1],B_MSK[[#This Row],[//]]-2)=0,"",INDEX([2]!NOTA[DISC 1],B_MSK[[#This Row],[//]]-2)))</f>
        <v/>
      </c>
      <c r="P291" s="3" t="str">
        <f ca="1">IF(B_MSK[[#This Row],[//]]="","",IF(INDEX([2]!NOTA[DISC 2],B_MSK[[#This Row],[//]]-2)=0,"",INDEX([2]!NOTA[DISC 2],B_MSK[[#This Row],[//]]-2)))</f>
        <v/>
      </c>
      <c r="Q291" s="13" t="str">
        <f ca="1">IF(B_MSK[[#This Row],[//]]="","",INDEX([2]!NOTA[TOTAL],B_MSK[[#This Row],[//]]-2))</f>
        <v/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/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1" s="6" t="str">
        <f ca="1">IF(B_MSK[[#This Row],[N.B.nota]]="","",IF(MATCH(B_MSK[[#This Row],[concat]],[3]!db[NB NOTA_C],0)&gt;0,"ada",0))</f>
        <v/>
      </c>
      <c r="X291" s="6" t="str">
        <f ca="1">IF(B_MSK[[#This Row],[N.B.nota]]="","",ADDRESS(ROW(B_MSK[QB]),COLUMN(B_MSK[QB]))&amp;":"&amp;ADDRESS(ROW(),COLUMN(B_MSK[QB])))</f>
        <v/>
      </c>
      <c r="Y291" s="6" t="str">
        <f ca="1">IF(B_MSK[[#This Row],[concat]]="","",MATCH(B_MSK[[#This Row],[concat]],[3]!db[NB NOTA_C],0)+1)</f>
        <v/>
      </c>
      <c r="Z291" s="6" t="str">
        <f ca="1">IF(B_MSK[[#This Row],[//]]="","",HYPERLINK("[..\\DB.xlsx]DB!e"&amp;B_MSK[[#This Row],[DB_ROW]],"&gt;"))</f>
        <v/>
      </c>
      <c r="AA291" s="12" t="str">
        <f ca="1">IF(ISNUMBER(B_MSK[[#This Row],[HARGA CTN]]),IF(B_MSK[[#This Row],[A_2]]=B_MSK[[#This Row],[SAT]],B_MSK[[#This Row],[ HARGA SATUAN ]],B_MSK[[#This Row],[HARGA CTN]]/B_MSK[[#This Row],[A_1]]),"")</f>
        <v/>
      </c>
      <c r="AB291" s="8" t="str">
        <f ca="1">IF(OR(B_MSK[[#This Row],[HARGA_1]]=0,B_MSK[[#This Row],[HARGA_1]]=""),"","/ "&amp;B_MSK[[#This Row],[A_2]])</f>
        <v/>
      </c>
      <c r="AC2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1" s="6" t="str">
        <f ca="1">IF(ISNUMBER(B_MSK[[#This Row],[ JUMLAH ]]),SUBSTITUTE(SUBSTITUTE(SUBSTITUTE(B_MSK[[#This Row],[QTY/ CTN]]," ","_",2),"(",""),")","")&amp;"_","")</f>
        <v/>
      </c>
      <c r="AF291" s="6" t="str">
        <f ca="1">IF(B_MSK[[#This Row],[A_B]]="","",SEARCH("_",B_MSK[[#This Row],[A_B]]))</f>
        <v/>
      </c>
      <c r="AG291" s="6" t="str">
        <f ca="1">IF(B_MSK[[#This Row],[A_B]]="","",LEN(B_MSK[[#This Row],[A_B]]))</f>
        <v/>
      </c>
      <c r="AH291" s="6" t="str">
        <f ca="1">IF(B_MSK[[#This Row],[A_B]]="","",LEFT(B_MSK[[#This Row],[QTY/ CTN]],B_MSK[[#This Row],[A_B_1]]))</f>
        <v/>
      </c>
      <c r="AI291" s="6" t="str">
        <f ca="1">IF(B_MSK[[#This Row],[A_B]]="","",LEFT(B_MSK[[#This Row],[A_]],SEARCH(" ",B_MSK[[#This Row],[A_]])-1))</f>
        <v/>
      </c>
      <c r="AJ291" s="6" t="str">
        <f ca="1">IF(B_MSK[[#This Row],[A_B]]="","",RIGHT(B_MSK[[#This Row],[A_]],LEN(B_MSK[[#This Row],[A_]])-SEARCH(" ",B_MSK[[#This Row],[A_]])))</f>
        <v/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44910</v>
      </c>
      <c r="AO291" s="6" t="str">
        <f ca="1">IF(B_MSK[[#This Row],[DB_ROW]]="","",INDEX([3]!db[JENIS],B_MSK[[#This Row],[DB_ROW]]-1))</f>
        <v/>
      </c>
      <c r="AP291" s="6" t="e">
        <f ca="1">IF(B_MSK[[#This Row],[A_1]]="","",B_MSK[[#This Row],[A_1]])*1</f>
        <v>#VALUE!</v>
      </c>
    </row>
    <row r="292" spans="1:42" x14ac:dyDescent="0.25">
      <c r="A292" s="7" t="s">
        <v>190</v>
      </c>
      <c r="B292" s="6">
        <f ca="1">IF(B_MSK[[#This Row],[N_ID]]="","",INDEX([2]!NOTA[ID],MATCH(B_MSK[[#This Row],[N_ID]],[2]!NOTA[ID_P],0)))</f>
        <v>63</v>
      </c>
      <c r="C292" s="6" t="str">
        <f ca="1">IF(B_MSK[[#This Row],[//]]="","",HYPERLINK("[NOTA_.xlsx]NOTA!C"&amp;B_MSK[[#This Row],[//]],"&gt;"))</f>
        <v>&gt;</v>
      </c>
      <c r="D292" s="6">
        <f ca="1">IF(B_MSK[[#This Row],[N_ID]]="","",COUNTIF([2]!NOTA[ID_H],B_MSK[[#This Row],[ID NOTA]]))</f>
        <v>1</v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2" s="2" t="str">
        <f ca="1"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>Garisan BT 30cm</v>
      </c>
      <c r="H292" s="8" t="str">
        <f ca="1">IF(B_MSK[[#This Row],[//]]="","",INDEX([2]!NOTA[SUPPLIER_H],B_MSK[[#This Row],[//]]-2))</f>
        <v>PPW</v>
      </c>
      <c r="I292" s="28" t="str">
        <f ca="1">IF(B_MSK[[#This Row],[//]]="","",IF(B_MSK[[#This Row],[C]]="",B_MSK[[#This Row],[JMLH BRG]]&amp;" "&amp;B_MSK[[#This Row],[SAT]],INDEX([3]!db[QTY/ CTN],B_MSK[[#This Row],[DB_ROW]]-1)))</f>
        <v>100 LSN</v>
      </c>
      <c r="J292" s="6">
        <f ca="1">IF(B_MSK[[#This Row],[//]]="","",IF(INDEX([2]!NOTA[C],B_MSK[[#This Row],[//]]-2)="","",INDEX([2]!NOTA[C],B_MSK[[#This Row],[//]]-2)))</f>
        <v>5</v>
      </c>
      <c r="K292" s="6">
        <f ca="1">IF(B_MSK[[#This Row],[//]]="","",IF(INDEX([2]!NOTA[QTY],B_MSK[[#This Row],[//]]-2)=0,"",INDEX([2]!NOTA[QTY],B_MSK[[#This Row],[//]]-2)))</f>
        <v>500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2" s="14">
        <f ca="1">IF(B_MSK[[#This Row],[//]]="","",INDEX([2]!NOTA[HARGA SATUAN],B_MSK[[#This Row],[//]]-2))</f>
        <v>26780</v>
      </c>
      <c r="N292" s="14">
        <f ca="1">IF(B_MSK[[#This Row],[//]]="","",IF(INDEX([2]!NOTA[HARGA/ CTN_H],B_MSK[[#This Row],[//]]-2)&lt;1,"",INDEX([2]!NOTA[HARGA/ CTN_H],B_MSK[[#This Row],[//]]-2)))</f>
        <v>2678000</v>
      </c>
      <c r="O292" s="3">
        <f ca="1">IF(B_MSK[[#This Row],[//]]="","",IF(INDEX([2]!NOTA[DISC 1],B_MSK[[#This Row],[//]]-2)=0,"",INDEX([2]!NOTA[DISC 1],B_MSK[[#This Row],[//]]-2)))</f>
        <v>0.2</v>
      </c>
      <c r="P292" s="3">
        <f ca="1">IF(B_MSK[[#This Row],[//]]="","",IF(INDEX([2]!NOTA[DISC 2],B_MSK[[#This Row],[//]]-2)=0,"",INDEX([2]!NOTA[DISC 2],B_MSK[[#This Row],[//]]-2)))</f>
        <v>0.04</v>
      </c>
      <c r="Q292" s="13">
        <f ca="1">IF(B_MSK[[#This Row],[//]]="","",INDEX([2]!NOTA[TOTAL],B_MSK[[#This Row],[//]]-2))</f>
        <v>10283520</v>
      </c>
      <c r="R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BT 30 CM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2" s="6" t="str">
        <f ca="1">IF(B_MSK[[#This Row],[N.B.nota]]="","",IF(MATCH(B_MSK[[#This Row],[concat]],[3]!db[NB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Row],[concat]],[3]!db[NB NOTA_C],0)+1)</f>
        <v>331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26780</v>
      </c>
      <c r="AB292" s="8" t="str">
        <f ca="1">IF(OR(B_MSK[[#This Row],[HARGA_1]]=0,B_MSK[[#This Row],[HARGA_1]]=""),"","/ "&amp;B_MSK[[#This Row],[A_2]])</f>
        <v>/ LSN</v>
      </c>
      <c r="AC2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2" s="6" t="str">
        <f ca="1">IF(ISNUMBER(B_MSK[[#This Row],[ JUMLAH ]]),SUBSTITUTE(SUBSTITUTE(SUBSTITUTE(B_MSK[[#This Row],[QTY/ CTN]]," ","_",2),"(",""),")","")&amp;"_","")</f>
        <v>100 LSN_</v>
      </c>
      <c r="AF292" s="6">
        <f ca="1">IF(B_MSK[[#This Row],[A_B]]="","",SEARCH("_",B_MSK[[#This Row],[A_B]]))</f>
        <v>8</v>
      </c>
      <c r="AG292" s="6">
        <f ca="1">IF(B_MSK[[#This Row],[A_B]]="","",LEN(B_MSK[[#This Row],[A_B]]))</f>
        <v>8</v>
      </c>
      <c r="AH292" s="6" t="str">
        <f ca="1">IF(B_MSK[[#This Row],[A_B]]="","",LEFT(B_MSK[[#This Row],[QTY/ CTN]],B_MSK[[#This Row],[A_B_1]]))</f>
        <v>100 LSN</v>
      </c>
      <c r="AI292" s="6" t="str">
        <f ca="1">IF(B_MSK[[#This Row],[A_B]]="","",LEFT(B_MSK[[#This Row],[A_]],SEARCH(" ",B_MSK[[#This Row],[A_]])-1))</f>
        <v>100</v>
      </c>
      <c r="AJ292" s="6" t="str">
        <f ca="1">IF(B_MSK[[#This Row],[A_B]]="","",RIGHT(B_MSK[[#This Row],[A_]],LEN(B_MSK[[#This Row],[A_]])-SEARCH(" ",B_MSK[[#This Row],[A_]])))</f>
        <v>LSN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44910</v>
      </c>
      <c r="AO292" s="6" t="str">
        <f ca="1">IF(B_MSK[[#This Row],[DB_ROW]]="","",INDEX([3]!db[JENIS],B_MSK[[#This Row],[DB_ROW]]-1))</f>
        <v>garisan</v>
      </c>
      <c r="AP292" s="6">
        <f ca="1">IF(B_MSK[[#This Row],[A_1]]="","",B_MSK[[#This Row],[A_1]])*1</f>
        <v>100</v>
      </c>
    </row>
    <row r="293" spans="1:42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/>
      </c>
      <c r="D293" s="6" t="str">
        <f>IF(B_MSK[[#This Row],[N_ID]]="","",COUNTIF([2]!NOTA[ID_H],B_MSK[[#This Row],[ID NOTA]]))</f>
        <v/>
      </c>
      <c r="E2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/>
      </c>
      <c r="H293" s="8" t="str">
        <f ca="1">IF(B_MSK[[#This Row],[//]]="","",INDEX([2]!NOTA[SUPPLIER_H],B_MSK[[#This Row],[//]]-2))</f>
        <v/>
      </c>
      <c r="I293" s="28" t="str">
        <f ca="1">IF(B_MSK[[#This Row],[//]]="","",IF(B_MSK[[#This Row],[C]]="",B_MSK[[#This Row],[JMLH BRG]]&amp;" "&amp;B_MSK[[#This Row],[SAT]],INDEX([3]!db[QTY/ CTN],B_MSK[[#This Row],[DB_ROW]]-1)))</f>
        <v/>
      </c>
      <c r="J293" s="6" t="str">
        <f ca="1">IF(B_MSK[[#This Row],[//]]="","",IF(INDEX([2]!NOTA[C],B_MSK[[#This Row],[//]]-2)="","",INDEX([2]!NOTA[C],B_MSK[[#This Row],[//]]-2)))</f>
        <v/>
      </c>
      <c r="K293" s="6" t="str">
        <f ca="1">IF(B_MSK[[#This Row],[//]]="","",IF(INDEX([2]!NOTA[QTY],B_MSK[[#This Row],[//]]-2)=0,"",INDEX([2]!NOTA[QTY],B_MSK[[#This Row],[//]]-2)))</f>
        <v/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3" s="14" t="str">
        <f ca="1">IF(B_MSK[[#This Row],[//]]="","",INDEX([2]!NOTA[HARGA SATUAN],B_MSK[[#This Row],[//]]-2))</f>
        <v/>
      </c>
      <c r="N293" s="14" t="str">
        <f ca="1">IF(B_MSK[[#This Row],[//]]="","",IF(INDEX([2]!NOTA[HARGA/ CTN_H],B_MSK[[#This Row],[//]]-2)&lt;1,"",INDEX([2]!NOTA[HARGA/ CTN_H],B_MSK[[#This Row],[//]]-2)))</f>
        <v/>
      </c>
      <c r="O293" s="3" t="str">
        <f ca="1">IF(B_MSK[[#This Row],[//]]="","",IF(INDEX([2]!NOTA[DISC 1],B_MSK[[#This Row],[//]]-2)=0,"",INDEX([2]!NOTA[DISC 1],B_MSK[[#This Row],[//]]-2)))</f>
        <v/>
      </c>
      <c r="P293" s="3" t="str">
        <f ca="1">IF(B_MSK[[#This Row],[//]]="","",IF(INDEX([2]!NOTA[DISC 2],B_MSK[[#This Row],[//]]-2)=0,"",INDEX([2]!NOTA[DISC 2],B_MSK[[#This Row],[//]]-2)))</f>
        <v/>
      </c>
      <c r="Q293" s="13" t="str">
        <f ca="1">IF(B_MSK[[#This Row],[//]]="","",INDEX([2]!NOTA[TOTAL],B_MSK[[#This Row],[//]]-2))</f>
        <v/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/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3" s="6" t="str">
        <f ca="1">IF(B_MSK[[#This Row],[N.B.nota]]="","",IF(MATCH(B_MSK[[#This Row],[concat]],[3]!db[NB NOTA_C],0)&gt;0,"ada",0))</f>
        <v/>
      </c>
      <c r="X293" s="6" t="str">
        <f ca="1">IF(B_MSK[[#This Row],[N.B.nota]]="","",ADDRESS(ROW(B_MSK[QB]),COLUMN(B_MSK[QB]))&amp;":"&amp;ADDRESS(ROW(),COLUMN(B_MSK[QB])))</f>
        <v/>
      </c>
      <c r="Y293" s="6" t="str">
        <f ca="1">IF(B_MSK[[#This Row],[concat]]="","",MATCH(B_MSK[[#This Row],[concat]],[3]!db[NB NOTA_C],0)+1)</f>
        <v/>
      </c>
      <c r="Z293" s="6" t="str">
        <f ca="1">IF(B_MSK[[#This Row],[//]]="","",HYPERLINK("[..\\DB.xlsx]DB!e"&amp;B_MSK[[#This Row],[DB_ROW]],"&gt;"))</f>
        <v/>
      </c>
      <c r="AA293" s="12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Row],[A_]])-1))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44910</v>
      </c>
      <c r="AO293" s="6" t="str">
        <f ca="1">IF(B_MSK[[#This Row],[DB_ROW]]="","",INDEX([3]!db[JENIS],B_MSK[[#This Row],[DB_ROW]]-1))</f>
        <v/>
      </c>
      <c r="AP293" s="6" t="e">
        <f ca="1">IF(B_MSK[[#This Row],[A_1]]="","",B_MSK[[#This Row],[A_1]])*1</f>
        <v>#VALUE!</v>
      </c>
    </row>
    <row r="294" spans="1:42" x14ac:dyDescent="0.25">
      <c r="A294" s="7" t="s">
        <v>191</v>
      </c>
      <c r="B294" s="6">
        <f ca="1">IF(B_MSK[[#This Row],[N_ID]]="","",INDEX([2]!NOTA[ID],MATCH(B_MSK[[#This Row],[N_ID]],[2]!NOTA[ID_P],0)))</f>
        <v>65</v>
      </c>
      <c r="C294" s="6" t="str">
        <f ca="1">IF(B_MSK[[#This Row],[//]]="","",HYPERLINK("[NOTA_.xlsx]NOTA!C"&amp;B_MSK[[#This Row],[//]],"&gt;"))</f>
        <v>&gt;</v>
      </c>
      <c r="D294" s="6">
        <f ca="1">IF(B_MSK[[#This Row],[N_ID]]="","",COUNTIF([2]!NOTA[ID_H],B_MSK[[#This Row],[ID NOTA]]))</f>
        <v>1</v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 ca="1"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Row],[stt]]="ada",INDEX([3]!db[NB BM],B_MSK[DB_ROW]-1),"")</f>
        <v>Paper Bag Batik Besar Tali Putih</v>
      </c>
      <c r="H294" s="8" t="str">
        <f ca="1">IF(B_MSK[[#This Row],[//]]="","",INDEX([2]!NOTA[SUPPLIER_H],B_MSK[[#This Row],[//]]-2))</f>
        <v>ALPINDO</v>
      </c>
      <c r="I294" s="28" t="str">
        <f ca="1">IF(B_MSK[[#This Row],[//]]="","",IF(B_MSK[[#This Row],[C]]="",B_MSK[[#This Row],[JMLH BRG]]&amp;" "&amp;B_MSK[[#This Row],[SAT]],INDEX([3]!db[QTY/ CTN],B_MSK[[#This Row],[DB_ROW]]-1)))</f>
        <v>50 LSN</v>
      </c>
      <c r="J294" s="6">
        <f ca="1">IF(B_MSK[[#This Row],[//]]="","",IF(INDEX([2]!NOTA[C],B_MSK[[#This Row],[//]]-2)="","",INDEX([2]!NOTA[C],B_MSK[[#This Row],[//]]-2)))</f>
        <v>4</v>
      </c>
      <c r="K294" s="6">
        <f ca="1">IF(B_MSK[[#This Row],[//]]="","",IF(INDEX([2]!NOTA[QTY],B_MSK[[#This Row],[//]]-2)=0,"",INDEX([2]!NOTA[QTY],B_MSK[[#This Row],[//]]-2)))</f>
        <v>200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4" s="14">
        <f ca="1">IF(B_MSK[[#This Row],[//]]="","",INDEX([2]!NOTA[HARGA SATUAN],B_MSK[[#This Row],[//]]-2))</f>
        <v>26500</v>
      </c>
      <c r="N294" s="14">
        <f ca="1">IF(B_MSK[[#This Row],[//]]="","",IF(INDEX([2]!NOTA[HARGA/ CTN_H],B_MSK[[#This Row],[//]]-2)&lt;1,"",INDEX([2]!NOTA[HARGA/ CTN_H],B_MSK[[#This Row],[//]]-2)))</f>
        <v>1325000</v>
      </c>
      <c r="O294" s="3" t="str">
        <f ca="1">IF(B_MSK[[#This Row],[//]]="","",IF(INDEX([2]!NOTA[DISC 1],B_MSK[[#This Row],[//]]-2)=0,"",INDEX([2]!NOTA[DISC 1],B_MSK[[#This Row],[//]]-2)))</f>
        <v/>
      </c>
      <c r="P294" s="3" t="str">
        <f ca="1">IF(B_MSK[[#This Row],[//]]="","",IF(INDEX([2]!NOTA[DISC 2],B_MSK[[#This Row],[//]]-2)=0,"",INDEX([2]!NOTA[DISC 2],B_MSK[[#This Row],[//]]-2)))</f>
        <v/>
      </c>
      <c r="Q294" s="13">
        <f ca="1">IF(B_MSK[[#This Row],[//]]="","",INDEX([2]!NOTA[TOTAL],B_MSK[[#This Row],[//]]-2))</f>
        <v>5300000</v>
      </c>
      <c r="R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5300000</v>
      </c>
      <c r="T294" s="4" t="str">
        <f ca="1">IF(B_MSK[[#This Row],[NAMA BARANG]]="","",IF(INDEX([2]!NOTA[KETERANGAN],B_MSK[[#This Row],[//]]-2)=0,"",INDEX([2]!NOTA[KETERANGAN],B_MSK[[#This Row],[//]]-2)))</f>
        <v>HB 29000</v>
      </c>
      <c r="U294" s="8" t="str">
        <f ca="1">IF(B_MSK[[#This Row],[//]]="","",INDEX([2]!NOTA[NAMA BARANG],B_MSK[[#This Row],[//]]-2))</f>
        <v>P BAG BATIK XL TALI PUTIH BESAR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pbagbatikxltaliputihbesar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1537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26500</v>
      </c>
      <c r="AB294" s="8" t="str">
        <f ca="1">IF(OR(B_MSK[[#This Row],[HARGA_1]]=0,B_MSK[[#This Row],[HARGA_1]]=""),"","/ "&amp;B_MSK[[#This Row],[A_2]])</f>
        <v>/ LSN</v>
      </c>
      <c r="AC2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29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4" s="6" t="str">
        <f ca="1">IF(ISNUMBER(B_MSK[[#This Row],[ JUMLAH ]]),SUBSTITUTE(SUBSTITUTE(SUBSTITUTE(B_MSK[[#This Row],[QTY/ CTN]]," ","_",2),"(",""),")","")&amp;"_","")</f>
        <v>50 LSN_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7</v>
      </c>
      <c r="AH294" s="6" t="str">
        <f ca="1">IF(B_MSK[[#This Row],[A_B]]="","",LEFT(B_MSK[[#This Row],[QTY/ CTN]],B_MSK[[#This Row],[A_B_1]]))</f>
        <v>50 LSN</v>
      </c>
      <c r="AI294" s="6" t="str">
        <f ca="1">IF(B_MSK[[#This Row],[A_B]]="","",LEFT(B_MSK[[#This Row],[A_]],SEARCH(" ",B_MSK[[#This Row],[A_]])-1))</f>
        <v>50</v>
      </c>
      <c r="AJ294" s="6" t="str">
        <f ca="1">IF(B_MSK[[#This Row],[A_B]]="","",RIGHT(B_MSK[[#This Row],[A_]],LEN(B_MSK[[#This Row],[A_]])-SEARCH(" ",B_MSK[[#This Row],[A_]])))</f>
        <v>LSN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44910</v>
      </c>
      <c r="AO294" s="6" t="str">
        <f ca="1">IF(B_MSK[[#This Row],[DB_ROW]]="","",INDEX([3]!db[JENIS],B_MSK[[#This Row],[DB_ROW]]-1))</f>
        <v>tas</v>
      </c>
      <c r="AP294" s="6">
        <f ca="1">IF(B_MSK[[#This Row],[A_1]]="","",B_MSK[[#This Row],[A_1]])*1</f>
        <v>50</v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/>
      </c>
      <c r="D295" s="6" t="str">
        <f>IF(B_MSK[[#This Row],[N_ID]]="","",COUNTIF([2]!NOTA[ID_H],B_MSK[[#This Row],[ID NOTA]]))</f>
        <v/>
      </c>
      <c r="E2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/>
      </c>
      <c r="H295" s="8" t="str">
        <f ca="1">IF(B_MSK[[#This Row],[//]]="","",INDEX([2]!NOTA[SUPPLIER_H],B_MSK[[#This Row],[//]]-2))</f>
        <v/>
      </c>
      <c r="I295" s="28" t="str">
        <f ca="1">IF(B_MSK[[#This Row],[//]]="","",IF(B_MSK[[#This Row],[C]]="",B_MSK[[#This Row],[JMLH BRG]]&amp;" "&amp;B_MSK[[#This Row],[SAT]],INDEX([3]!db[QTY/ CTN],B_MSK[[#This Row],[DB_ROW]]-1)))</f>
        <v/>
      </c>
      <c r="J295" s="6" t="str">
        <f ca="1">IF(B_MSK[[#This Row],[//]]="","",IF(INDEX([2]!NOTA[C],B_MSK[[#This Row],[//]]-2)="","",INDEX([2]!NOTA[C],B_MSK[[#This Row],[//]]-2)))</f>
        <v/>
      </c>
      <c r="K295" s="6" t="str">
        <f ca="1">IF(B_MSK[[#This Row],[//]]="","",IF(INDEX([2]!NOTA[QTY],B_MSK[[#This Row],[//]]-2)=0,"",INDEX([2]!NOTA[QTY],B_MSK[[#This Row],[//]]-2)))</f>
        <v/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5" s="14" t="str">
        <f ca="1">IF(B_MSK[[#This Row],[//]]="","",INDEX([2]!NOTA[HARGA SATUAN],B_MSK[[#This Row],[//]]-2))</f>
        <v/>
      </c>
      <c r="N295" s="14" t="str">
        <f ca="1">IF(B_MSK[[#This Row],[//]]="","",IF(INDEX([2]!NOTA[HARGA/ CTN_H],B_MSK[[#This Row],[//]]-2)&lt;1,"",INDEX([2]!NOTA[HARGA/ CTN_H],B_MSK[[#This Row],[//]]-2)))</f>
        <v/>
      </c>
      <c r="O295" s="3" t="str">
        <f ca="1">IF(B_MSK[[#This Row],[//]]="","",IF(INDEX([2]!NOTA[DISC 1],B_MSK[[#This Row],[//]]-2)=0,"",INDEX([2]!NOTA[DISC 1],B_MSK[[#This Row],[//]]-2)))</f>
        <v/>
      </c>
      <c r="P295" s="3" t="str">
        <f ca="1">IF(B_MSK[[#This Row],[//]]="","",IF(INDEX([2]!NOTA[DISC 2],B_MSK[[#This Row],[//]]-2)=0,"",INDEX([2]!NOTA[DISC 2],B_MSK[[#This Row],[//]]-2)))</f>
        <v/>
      </c>
      <c r="Q295" s="13" t="str">
        <f ca="1">IF(B_MSK[[#This Row],[//]]="","",INDEX([2]!NOTA[TOTAL],B_MSK[[#This Row],[//]]-2))</f>
        <v/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/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5" s="6" t="str">
        <f ca="1">IF(B_MSK[[#This Row],[N.B.nota]]="","",IF(MATCH(B_MSK[[#This Row],[concat]],[3]!db[NB NOTA_C],0)&gt;0,"ada",0))</f>
        <v/>
      </c>
      <c r="X295" s="6" t="str">
        <f ca="1">IF(B_MSK[[#This Row],[N.B.nota]]="","",ADDRESS(ROW(B_MSK[QB]),COLUMN(B_MSK[QB]))&amp;":"&amp;ADDRESS(ROW(),COLUMN(B_MSK[QB])))</f>
        <v/>
      </c>
      <c r="Y295" s="6" t="str">
        <f ca="1">IF(B_MSK[[#This Row],[concat]]="","",MATCH(B_MSK[[#This Row],[concat]],[3]!db[NB NOTA_C],0)+1)</f>
        <v/>
      </c>
      <c r="Z295" s="6" t="str">
        <f ca="1">IF(B_MSK[[#This Row],[//]]="","",HYPERLINK("[..\\DB.xlsx]DB!e"&amp;B_MSK[[#This Row],[DB_ROW]],"&gt;"))</f>
        <v/>
      </c>
      <c r="AA295" s="12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Row],[A_]])-1))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44910</v>
      </c>
      <c r="AO295" s="6" t="str">
        <f ca="1">IF(B_MSK[[#This Row],[DB_ROW]]="","",INDEX([3]!db[JENIS],B_MSK[[#This Row],[DB_ROW]]-1))</f>
        <v/>
      </c>
      <c r="AP295" s="6" t="e">
        <f ca="1">IF(B_MSK[[#This Row],[A_1]]="","",B_MSK[[#This Row],[A_1]])*1</f>
        <v>#VALUE!</v>
      </c>
    </row>
    <row r="296" spans="1:42" x14ac:dyDescent="0.25">
      <c r="A296" s="7" t="s">
        <v>192</v>
      </c>
      <c r="B296" s="6">
        <f ca="1">IF(B_MSK[[#This Row],[N_ID]]="","",INDEX([2]!NOTA[ID],MATCH(B_MSK[[#This Row],[N_ID]],[2]!NOTA[ID_P],0)))</f>
        <v>66</v>
      </c>
      <c r="C296" s="6" t="str">
        <f ca="1">IF(B_MSK[[#This Row],[//]]="","",HYPERLINK("[NOTA_.xlsx]NOTA!C"&amp;B_MSK[[#This Row],[//]],"&gt;"))</f>
        <v>&gt;</v>
      </c>
      <c r="D296" s="6">
        <f ca="1">IF(B_MSK[[#This Row],[N_ID]]="","",COUNTIF([2]!NOTA[ID_H],B_MSK[[#This Row],[ID NOTA]]))</f>
        <v>1</v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 ca="1"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>Palet cat air biasa DOF</v>
      </c>
      <c r="H296" s="8" t="str">
        <f ca="1">IF(B_MSK[[#This Row],[//]]="","",INDEX([2]!NOTA[SUPPLIER_H],B_MSK[[#This Row],[//]]-2))</f>
        <v>CAHAYA GEMILANG</v>
      </c>
      <c r="I296" s="28" t="str">
        <f ca="1">IF(B_MSK[[#This Row],[//]]="","",IF(B_MSK[[#This Row],[C]]="",B_MSK[[#This Row],[JMLH BRG]]&amp;" "&amp;B_MSK[[#This Row],[SAT]],INDEX([3]!db[QTY/ CTN],B_MSK[[#This Row],[DB_ROW]]-1)))</f>
        <v>84 LSN</v>
      </c>
      <c r="J296" s="6">
        <f ca="1">IF(B_MSK[[#This Row],[//]]="","",IF(INDEX([2]!NOTA[C],B_MSK[[#This Row],[//]]-2)="","",INDEX([2]!NOTA[C],B_MSK[[#This Row],[//]]-2)))</f>
        <v>10</v>
      </c>
      <c r="K296" s="6">
        <f ca="1">IF(B_MSK[[#This Row],[//]]="","",IF(INDEX([2]!NOTA[QTY],B_MSK[[#This Row],[//]]-2)=0,"",INDEX([2]!NOTA[QTY],B_MSK[[#This Row],[//]]-2)))</f>
        <v>840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6" s="14">
        <f ca="1">IF(B_MSK[[#This Row],[//]]="","",INDEX([2]!NOTA[HARGA SATUAN],B_MSK[[#This Row],[//]]-2))</f>
        <v>7000</v>
      </c>
      <c r="N296" s="14">
        <f ca="1">IF(B_MSK[[#This Row],[//]]="","",IF(INDEX([2]!NOTA[HARGA/ CTN_H],B_MSK[[#This Row],[//]]-2)&lt;1,"",INDEX([2]!NOTA[HARGA/ CTN_H],B_MSK[[#This Row],[//]]-2)))</f>
        <v>588000</v>
      </c>
      <c r="O296" s="3" t="str">
        <f ca="1">IF(B_MSK[[#This Row],[//]]="","",IF(INDEX([2]!NOTA[DISC 1],B_MSK[[#This Row],[//]]-2)=0,"",INDEX([2]!NOTA[DISC 1],B_MSK[[#This Row],[//]]-2)))</f>
        <v/>
      </c>
      <c r="P296" s="3" t="str">
        <f ca="1">IF(B_MSK[[#This Row],[//]]="","",IF(INDEX([2]!NOTA[DISC 2],B_MSK[[#This Row],[//]]-2)=0,"",INDEX([2]!NOTA[DISC 2],B_MSK[[#This Row],[//]]-2)))</f>
        <v/>
      </c>
      <c r="Q296" s="13">
        <f ca="1">IF(B_MSK[[#This Row],[//]]="","",INDEX([2]!NOTA[TOTAL],B_MSK[[#This Row],[//]]-2))</f>
        <v>5880000</v>
      </c>
      <c r="R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5880000</v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PALET CAT AIR BIASA DOF 06013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paletcatairbiasadof06013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1558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7000</v>
      </c>
      <c r="AB296" s="8" t="str">
        <f ca="1">IF(OR(B_MSK[[#This Row],[HARGA_1]]=0,B_MSK[[#This Row],[HARGA_1]]=""),"","/ "&amp;B_MSK[[#This Row],[A_2]])</f>
        <v>/ LSN</v>
      </c>
      <c r="AC2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583.33333333333337</v>
      </c>
      <c r="AD2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6" s="6" t="str">
        <f ca="1">IF(ISNUMBER(B_MSK[[#This Row],[ JUMLAH ]]),SUBSTITUTE(SUBSTITUTE(SUBSTITUTE(B_MSK[[#This Row],[QTY/ CTN]]," ","_",2),"(",""),")","")&amp;"_","")</f>
        <v>84 LSN_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84 LSN</v>
      </c>
      <c r="AI296" s="6" t="str">
        <f ca="1">IF(B_MSK[[#This Row],[A_B]]="","",LEFT(B_MSK[[#This Row],[A_]],SEARCH(" ",B_MSK[[#This Row],[A_]])-1))</f>
        <v>84</v>
      </c>
      <c r="AJ296" s="6" t="str">
        <f ca="1">IF(B_MSK[[#This Row],[A_B]]="","",RIGHT(B_MSK[[#This Row],[A_]],LEN(B_MSK[[#This Row],[A_]])-SEARCH(" ",B_MSK[[#This Row],[A_]])))</f>
        <v>LSN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44910</v>
      </c>
      <c r="AO296" s="6" t="str">
        <f ca="1">IF(B_MSK[[#This Row],[DB_ROW]]="","",INDEX([3]!db[JENIS],B_MSK[[#This Row],[DB_ROW]]-1))</f>
        <v>dll</v>
      </c>
      <c r="AP296" s="6">
        <f ca="1">IF(B_MSK[[#This Row],[A_1]]="","",B_MSK[[#This Row],[A_1]])*1</f>
        <v>84</v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/>
      </c>
      <c r="D297" s="6" t="str">
        <f>IF(B_MSK[[#This Row],[N_ID]]="","",COUNTIF([2]!NOTA[ID_H],B_MSK[[#This Row],[ID NOTA]]))</f>
        <v/>
      </c>
      <c r="E2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/>
      </c>
      <c r="H297" s="8" t="str">
        <f ca="1">IF(B_MSK[[#This Row],[//]]="","",INDEX([2]!NOTA[SUPPLIER_H],B_MSK[[#This Row],[//]]-2))</f>
        <v/>
      </c>
      <c r="I297" s="28" t="str">
        <f ca="1">IF(B_MSK[[#This Row],[//]]="","",IF(B_MSK[[#This Row],[C]]="",B_MSK[[#This Row],[JMLH BRG]]&amp;" "&amp;B_MSK[[#This Row],[SAT]],INDEX([3]!db[QTY/ CTN],B_MSK[[#This Row],[DB_ROW]]-1)))</f>
        <v/>
      </c>
      <c r="J297" s="6" t="str">
        <f ca="1">IF(B_MSK[[#This Row],[//]]="","",IF(INDEX([2]!NOTA[C],B_MSK[[#This Row],[//]]-2)="","",INDEX([2]!NOTA[C],B_MSK[[#This Row],[//]]-2)))</f>
        <v/>
      </c>
      <c r="K297" s="6" t="str">
        <f ca="1">IF(B_MSK[[#This Row],[//]]="","",IF(INDEX([2]!NOTA[QTY],B_MSK[[#This Row],[//]]-2)=0,"",INDEX([2]!NOTA[QTY],B_MSK[[#This Row],[//]]-2)))</f>
        <v/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7" s="14" t="str">
        <f ca="1">IF(B_MSK[[#This Row],[//]]="","",INDEX([2]!NOTA[HARGA SATUAN],B_MSK[[#This Row],[//]]-2))</f>
        <v/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/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7" s="6" t="str">
        <f ca="1">IF(B_MSK[[#This Row],[N.B.nota]]="","",IF(MATCH(B_MSK[[#This Row],[concat]],[3]!db[NB NOTA_C],0)&gt;0,"ada",0))</f>
        <v/>
      </c>
      <c r="X297" s="6" t="str">
        <f ca="1">IF(B_MSK[[#This Row],[N.B.nota]]="","",ADDRESS(ROW(B_MSK[QB]),COLUMN(B_MSK[QB]))&amp;":"&amp;ADDRESS(ROW(),COLUMN(B_MSK[QB])))</f>
        <v/>
      </c>
      <c r="Y297" s="6" t="str">
        <f ca="1">IF(B_MSK[[#This Row],[concat]]="","",MATCH(B_MSK[[#This Row],[concat]],[3]!db[NB NOTA_C],0)+1)</f>
        <v/>
      </c>
      <c r="Z297" s="6" t="str">
        <f ca="1">IF(B_MSK[[#This Row],[//]]="","",HYPERLINK("[..\\DB.xlsx]DB!e"&amp;B_MSK[[#This Row],[DB_ROW]],"&gt;"))</f>
        <v/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Row],[A_]])-1))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44910</v>
      </c>
      <c r="AO297" s="6" t="str">
        <f ca="1">IF(B_MSK[[#This Row],[DB_ROW]]="","",INDEX([3]!db[JENIS],B_MSK[[#This Row],[DB_ROW]]-1))</f>
        <v/>
      </c>
      <c r="AP297" s="6" t="e">
        <f ca="1">IF(B_MSK[[#This Row],[A_1]]="","",B_MSK[[#This Row],[A_1]])*1</f>
        <v>#VALUE!</v>
      </c>
    </row>
    <row r="298" spans="1:42" x14ac:dyDescent="0.25">
      <c r="A298" s="7" t="s">
        <v>193</v>
      </c>
      <c r="B298" s="6">
        <f ca="1">IF(B_MSK[[#This Row],[N_ID]]="","",INDEX([2]!NOTA[ID],MATCH(B_MSK[[#This Row],[N_ID]],[2]!NOTA[ID_P],0)))</f>
        <v>67</v>
      </c>
      <c r="C298" s="6" t="str">
        <f ca="1">IF(B_MSK[[#This Row],[//]]="","",HYPERLINK("[NOTA_.xlsx]NOTA!C"&amp;B_MSK[[#This Row],[//]],"&gt;"))</f>
        <v>&gt;</v>
      </c>
      <c r="D298" s="6">
        <f ca="1">IF(B_MSK[[#This Row],[N_ID]]="","",COUNTIF([2]!NOTA[ID_H],B_MSK[[#This Row],[ID NOTA]]))</f>
        <v>1</v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 ca="1"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>Gunting SPL coklat Gunindo</v>
      </c>
      <c r="H298" s="8" t="str">
        <f ca="1">IF(B_MSK[[#This Row],[//]]="","",INDEX([2]!NOTA[SUPPLIER_H],B_MSK[[#This Row],[//]]-2))</f>
        <v>GUNINDO</v>
      </c>
      <c r="I298" s="28" t="str">
        <f ca="1">IF(B_MSK[[#This Row],[//]]="","",IF(B_MSK[[#This Row],[C]]="",B_MSK[[#This Row],[JMLH BRG]]&amp;" "&amp;B_MSK[[#This Row],[SAT]],INDEX([3]!db[QTY/ CTN],B_MSK[[#This Row],[DB_ROW]]-1)))</f>
        <v>30 LSN</v>
      </c>
      <c r="J298" s="6">
        <f ca="1">IF(B_MSK[[#This Row],[//]]="","",IF(INDEX([2]!NOTA[C],B_MSK[[#This Row],[//]]-2)="","",INDEX([2]!NOTA[C],B_MSK[[#This Row],[//]]-2)))</f>
        <v>2</v>
      </c>
      <c r="K298" s="6">
        <f ca="1">IF(B_MSK[[#This Row],[//]]="","",IF(INDEX([2]!NOTA[QTY],B_MSK[[#This Row],[//]]-2)=0,"",INDEX([2]!NOTA[QTY],B_MSK[[#This Row],[//]]-2)))</f>
        <v>60</v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8" s="14">
        <f ca="1">IF(B_MSK[[#This Row],[//]]="","",INDEX([2]!NOTA[HARGA SATUAN],B_MSK[[#This Row],[//]]-2))</f>
        <v>60000</v>
      </c>
      <c r="N298" s="14">
        <f ca="1">IF(B_MSK[[#This Row],[//]]="","",IF(INDEX([2]!NOTA[HARGA/ CTN_H],B_MSK[[#This Row],[//]]-2)&lt;1,"",INDEX([2]!NOTA[HARGA/ CTN_H],B_MSK[[#This Row],[//]]-2)))</f>
        <v>1800000</v>
      </c>
      <c r="O298" s="3">
        <f ca="1">IF(B_MSK[[#This Row],[//]]="","",IF(INDEX([2]!NOTA[DISC 1],B_MSK[[#This Row],[//]]-2)=0,"",INDEX([2]!NOTA[DISC 1],B_MSK[[#This Row],[//]]-2)))</f>
        <v>0.05</v>
      </c>
      <c r="P298" s="3">
        <f ca="1">IF(B_MSK[[#This Row],[//]]="","",IF(INDEX([2]!NOTA[DISC 2],B_MSK[[#This Row],[//]]-2)=0,"",INDEX([2]!NOTA[DISC 2],B_MSK[[#This Row],[//]]-2)))</f>
        <v>0.1</v>
      </c>
      <c r="Q298" s="13">
        <f ca="1">IF(B_MSK[[#This Row],[//]]="","",INDEX([2]!NOTA[TOTAL],B_MSK[[#This Row],[//]]-2))</f>
        <v>3078000</v>
      </c>
      <c r="R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522000</v>
      </c>
      <c r="S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2556000</v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GUNINDO SPL COKLAT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W298" s="6" t="str">
        <f ca="1">IF(B_MSK[[#This Row],[N.B.nota]]="","",IF(MATCH(B_MSK[[#This Row],[concat]],[3]!db[NB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Row],[concat]],[3]!db[NB NOTA_C],0)+1)</f>
        <v>916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60000</v>
      </c>
      <c r="AB298" s="8" t="str">
        <f ca="1">IF(OR(B_MSK[[#This Row],[HARGA_1]]=0,B_MSK[[#This Row],[HARGA_1]]=""),"","/ "&amp;B_MSK[[#This Row],[A_2]])</f>
        <v>/ LSN</v>
      </c>
      <c r="AC2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2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8" s="6" t="str">
        <f ca="1">IF(ISNUMBER(B_MSK[[#This Row],[ JUMLAH ]]),SUBSTITUTE(SUBSTITUTE(SUBSTITUTE(B_MSK[[#This Row],[QTY/ CTN]]," ","_",2),"(",""),")","")&amp;"_","")</f>
        <v>30 LSN_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7</v>
      </c>
      <c r="AH298" s="6" t="str">
        <f ca="1">IF(B_MSK[[#This Row],[A_B]]="","",LEFT(B_MSK[[#This Row],[QTY/ CTN]],B_MSK[[#This Row],[A_B_1]]))</f>
        <v>30 LSN</v>
      </c>
      <c r="AI298" s="6" t="str">
        <f ca="1">IF(B_MSK[[#This Row],[A_B]]="","",LEFT(B_MSK[[#This Row],[A_]],SEARCH(" ",B_MSK[[#This Row],[A_]])-1))</f>
        <v>30</v>
      </c>
      <c r="AJ298" s="6" t="str">
        <f ca="1">IF(B_MSK[[#This Row],[A_B]]="","",RIGHT(B_MSK[[#This Row],[A_]],LEN(B_MSK[[#This Row],[A_]])-SEARCH(" ",B_MSK[[#This Row],[A_]])))</f>
        <v>LSN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44910</v>
      </c>
      <c r="AO298" s="6" t="str">
        <f ca="1">IF(B_MSK[[#This Row],[DB_ROW]]="","",INDEX([3]!db[JENIS],B_MSK[[#This Row],[DB_ROW]]-1))</f>
        <v>gunting</v>
      </c>
      <c r="AP298" s="6">
        <f ca="1">IF(B_MSK[[#This Row],[A_1]]="","",B_MSK[[#This Row],[A_1]])*1</f>
        <v>30</v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/>
      </c>
      <c r="D299" s="6" t="str">
        <f>IF(B_MSK[[#This Row],[N_ID]]="","",COUNTIF([2]!NOTA[ID_H],B_MSK[[#This Row],[ID NOTA]]))</f>
        <v/>
      </c>
      <c r="E2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/>
      </c>
      <c r="H299" s="8" t="str">
        <f ca="1">IF(B_MSK[[#This Row],[//]]="","",INDEX([2]!NOTA[SUPPLIER_H],B_MSK[[#This Row],[//]]-2))</f>
        <v/>
      </c>
      <c r="I299" s="28" t="str">
        <f ca="1">IF(B_MSK[[#This Row],[//]]="","",IF(B_MSK[[#This Row],[C]]="",B_MSK[[#This Row],[JMLH BRG]]&amp;" "&amp;B_MSK[[#This Row],[SAT]],INDEX([3]!db[QTY/ CTN],B_MSK[[#This Row],[DB_ROW]]-1)))</f>
        <v/>
      </c>
      <c r="J299" s="6" t="str">
        <f ca="1">IF(B_MSK[[#This Row],[//]]="","",IF(INDEX([2]!NOTA[C],B_MSK[[#This Row],[//]]-2)="","",INDEX([2]!NOTA[C],B_MSK[[#This Row],[//]]-2)))</f>
        <v/>
      </c>
      <c r="K299" s="6" t="str">
        <f ca="1">IF(B_MSK[[#This Row],[//]]="","",IF(INDEX([2]!NOTA[QTY],B_MSK[[#This Row],[//]]-2)=0,"",INDEX([2]!NOTA[QTY],B_MSK[[#This Row],[//]]-2)))</f>
        <v/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9" s="14" t="str">
        <f ca="1">IF(B_MSK[[#This Row],[//]]="","",INDEX([2]!NOTA[HARGA SATUAN],B_MSK[[#This Row],[//]]-2))</f>
        <v/>
      </c>
      <c r="N299" s="14" t="str">
        <f ca="1">IF(B_MSK[[#This Row],[//]]="","",IF(INDEX([2]!NOTA[HARGA/ CTN_H],B_MSK[[#This Row],[//]]-2)&lt;1,"",INDEX([2]!NOTA[HARGA/ CTN_H],B_MSK[[#This Row],[//]]-2)))</f>
        <v/>
      </c>
      <c r="O299" s="3" t="str">
        <f ca="1">IF(B_MSK[[#This Row],[//]]="","",IF(INDEX([2]!NOTA[DISC 1],B_MSK[[#This Row],[//]]-2)=0,"",INDEX([2]!NOTA[DISC 1],B_MSK[[#This Row],[//]]-2)))</f>
        <v/>
      </c>
      <c r="P299" s="3" t="str">
        <f ca="1">IF(B_MSK[[#This Row],[//]]="","",IF(INDEX([2]!NOTA[DISC 2],B_MSK[[#This Row],[//]]-2)=0,"",INDEX([2]!NOTA[DISC 2],B_MSK[[#This Row],[//]]-2)))</f>
        <v/>
      </c>
      <c r="Q299" s="13" t="str">
        <f ca="1">IF(B_MSK[[#This Row],[//]]="","",INDEX([2]!NOTA[TOTAL],B_MSK[[#This Row],[//]]-2))</f>
        <v/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/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9" s="6" t="str">
        <f ca="1">IF(B_MSK[[#This Row],[N.B.nota]]="","",IF(MATCH(B_MSK[[#This Row],[concat]],[3]!db[NB NOTA_C],0)&gt;0,"ada",0))</f>
        <v/>
      </c>
      <c r="X299" s="6" t="str">
        <f ca="1">IF(B_MSK[[#This Row],[N.B.nota]]="","",ADDRESS(ROW(B_MSK[QB]),COLUMN(B_MSK[QB]))&amp;":"&amp;ADDRESS(ROW(),COLUMN(B_MSK[QB])))</f>
        <v/>
      </c>
      <c r="Y299" s="6" t="str">
        <f ca="1">IF(B_MSK[[#This Row],[concat]]="","",MATCH(B_MSK[[#This Row],[concat]],[3]!db[NB NOTA_C],0)+1)</f>
        <v/>
      </c>
      <c r="Z299" s="6" t="str">
        <f ca="1">IF(B_MSK[[#This Row],[//]]="","",HYPERLINK("[..\\DB.xlsx]DB!e"&amp;B_MSK[[#This Row],[DB_ROW]],"&gt;"))</f>
        <v/>
      </c>
      <c r="AA299" s="12" t="str">
        <f ca="1">IF(ISNUMBER(B_MSK[[#This Row],[HARGA CTN]]),IF(B_MSK[[#This Row],[A_2]]=B_MSK[[#This Row],[SAT]],B_MSK[[#This Row],[ HARGA SATUAN ]],B_MSK[[#This Row],[HARGA CTN]]/B_MSK[[#This Row],[A_1]]),"")</f>
        <v/>
      </c>
      <c r="AB299" s="8" t="str">
        <f ca="1">IF(OR(B_MSK[[#This Row],[HARGA_1]]=0,B_MSK[[#This Row],[HARGA_1]]=""),"","/ "&amp;B_MSK[[#This Row],[A_2]])</f>
        <v/>
      </c>
      <c r="AC2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9" s="6" t="str">
        <f ca="1">IF(ISNUMBER(B_MSK[[#This Row],[ JUMLAH ]]),SUBSTITUTE(SUBSTITUTE(SUBSTITUTE(B_MSK[[#This Row],[QTY/ CTN]]," ","_",2),"(",""),")","")&amp;"_","")</f>
        <v/>
      </c>
      <c r="AF299" s="6" t="str">
        <f ca="1">IF(B_MSK[[#This Row],[A_B]]="","",SEARCH("_",B_MSK[[#This Row],[A_B]]))</f>
        <v/>
      </c>
      <c r="AG299" s="6" t="str">
        <f ca="1">IF(B_MSK[[#This Row],[A_B]]="","",LEN(B_MSK[[#This Row],[A_B]]))</f>
        <v/>
      </c>
      <c r="AH299" s="6" t="str">
        <f ca="1">IF(B_MSK[[#This Row],[A_B]]="","",LEFT(B_MSK[[#This Row],[QTY/ CTN]],B_MSK[[#This Row],[A_B_1]]))</f>
        <v/>
      </c>
      <c r="AI299" s="6" t="str">
        <f ca="1">IF(B_MSK[[#This Row],[A_B]]="","",LEFT(B_MSK[[#This Row],[A_]],SEARCH(" ",B_MSK[[#This Row],[A_]])-1))</f>
        <v/>
      </c>
      <c r="AJ299" s="6" t="str">
        <f ca="1">IF(B_MSK[[#This Row],[A_B]]="","",RIGHT(B_MSK[[#This Row],[A_]],LEN(B_MSK[[#This Row],[A_]])-SEARCH(" ",B_MSK[[#This Row],[A_]])))</f>
        <v/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44910</v>
      </c>
      <c r="AO299" s="6" t="str">
        <f ca="1">IF(B_MSK[[#This Row],[DB_ROW]]="","",INDEX([3]!db[JENIS],B_MSK[[#This Row],[DB_ROW]]-1))</f>
        <v/>
      </c>
      <c r="AP299" s="6" t="e">
        <f ca="1">IF(B_MSK[[#This Row],[A_1]]="","",B_MSK[[#This Row],[A_1]])*1</f>
        <v>#VALUE!</v>
      </c>
    </row>
    <row r="300" spans="1:42" x14ac:dyDescent="0.25">
      <c r="A300" s="7" t="s">
        <v>194</v>
      </c>
      <c r="B300" s="6">
        <f ca="1">IF(B_MSK[[#This Row],[N_ID]]="","",INDEX([2]!NOTA[ID],MATCH(B_MSK[[#This Row],[N_ID]],[2]!NOTA[ID_P],0)))</f>
        <v>68</v>
      </c>
      <c r="C300" s="6" t="str">
        <f ca="1">IF(B_MSK[[#This Row],[//]]="","",HYPERLINK("[NOTA_.xlsx]NOTA!C"&amp;B_MSK[[#This Row],[//]],"&gt;"))</f>
        <v>&gt;</v>
      </c>
      <c r="D300" s="6">
        <f ca="1">IF(B_MSK[[#This Row],[N_ID]]="","",COUNTIF([2]!NOTA[ID_H],B_MSK[[#This Row],[ID NOTA]]))</f>
        <v>16</v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 ca="1"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>Gel Tizo Fancy TG30802-E</v>
      </c>
      <c r="H300" s="8" t="str">
        <f ca="1">IF(B_MSK[[#This Row],[//]]="","",INDEX([2]!NOTA[SUPPLIER_H],B_MSK[[#This Row],[//]]-2))</f>
        <v>DB STATIONERY</v>
      </c>
      <c r="I300" s="28" t="str">
        <f ca="1">IF(B_MSK[[#This Row],[//]]="","",IF(B_MSK[[#This Row],[C]]="",B_MSK[[#This Row],[JMLH BRG]]&amp;" "&amp;B_MSK[[#This Row],[SAT]],INDEX([3]!db[QTY/ CTN],B_MSK[[#This Row],[DB_ROW]]-1)))</f>
        <v>144 LSN</v>
      </c>
      <c r="J300" s="6">
        <f ca="1">IF(B_MSK[[#This Row],[//]]="","",IF(INDEX([2]!NOTA[C],B_MSK[[#This Row],[//]]-2)="","",INDEX([2]!NOTA[C],B_MSK[[#This Row],[//]]-2)))</f>
        <v>1</v>
      </c>
      <c r="K300" s="6">
        <f ca="1">IF(B_MSK[[#This Row],[//]]="","",IF(INDEX([2]!NOTA[QTY],B_MSK[[#This Row],[//]]-2)=0,"",INDEX([2]!NOTA[QTY],B_MSK[[#This Row],[//]]-2)))</f>
        <v>144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0" s="14">
        <f ca="1">IF(B_MSK[[#This Row],[//]]="","",INDEX([2]!NOTA[HARGA SATUAN],B_MSK[[#This Row],[//]]-2))</f>
        <v>18250</v>
      </c>
      <c r="N300" s="14">
        <f ca="1">IF(B_MSK[[#This Row],[//]]="","",IF(INDEX([2]!NOTA[HARGA/ CTN_H],B_MSK[[#This Row],[//]]-2)&lt;1,"",INDEX([2]!NOTA[HARGA/ CTN_H],B_MSK[[#This Row],[//]]-2)))</f>
        <v>2628000</v>
      </c>
      <c r="O300" s="3" t="str">
        <f ca="1">IF(B_MSK[[#This Row],[//]]="","",IF(INDEX([2]!NOTA[DISC 1],B_MSK[[#This Row],[//]]-2)=0,"",INDEX([2]!NOTA[DISC 1],B_MSK[[#This Row],[//]]-2)))</f>
        <v/>
      </c>
      <c r="P300" s="3" t="str">
        <f ca="1">IF(B_MSK[[#This Row],[//]]="","",IF(INDEX([2]!NOTA[DISC 2],B_MSK[[#This Row],[//]]-2)=0,"",INDEX([2]!NOTA[DISC 2],B_MSK[[#This Row],[//]]-2)))</f>
        <v/>
      </c>
      <c r="Q300" s="13">
        <f ca="1">IF(B_MSK[[#This Row],[//]]="","",INDEX([2]!NOTA[TOTAL],B_MSK[[#This Row],[//]]-2))</f>
        <v>2628000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GEL TIZO FANCY TG 30802-E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778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18250</v>
      </c>
      <c r="AB300" s="8" t="str">
        <f ca="1">IF(OR(B_MSK[[#This Row],[HARGA_1]]=0,B_MSK[[#This Row],[HARGA_1]]=""),"","/ "&amp;B_MSK[[#This Row],[A_2]])</f>
        <v>/ LSN</v>
      </c>
      <c r="AC3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0" s="6" t="str">
        <f ca="1">IF(ISNUMBER(B_MSK[[#This Row],[ JUMLAH ]]),SUBSTITUTE(SUBSTITUTE(SUBSTITUTE(B_MSK[[#This Row],[QTY/ CTN]]," ","_",2),"(",""),")","")&amp;"_","")</f>
        <v>144 LSN_</v>
      </c>
      <c r="AF300" s="6">
        <f ca="1">IF(B_MSK[[#This Row],[A_B]]="","",SEARCH("_",B_MSK[[#This Row],[A_B]]))</f>
        <v>8</v>
      </c>
      <c r="AG300" s="6">
        <f ca="1">IF(B_MSK[[#This Row],[A_B]]="","",LEN(B_MSK[[#This Row],[A_B]]))</f>
        <v>8</v>
      </c>
      <c r="AH300" s="6" t="str">
        <f ca="1">IF(B_MSK[[#This Row],[A_B]]="","",LEFT(B_MSK[[#This Row],[QTY/ CTN]],B_MSK[[#This Row],[A_B_1]]))</f>
        <v>144 LSN</v>
      </c>
      <c r="AI300" s="6" t="str">
        <f ca="1">IF(B_MSK[[#This Row],[A_B]]="","",LEFT(B_MSK[[#This Row],[A_]],SEARCH(" ",B_MSK[[#This Row],[A_]])-1))</f>
        <v>144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44910</v>
      </c>
      <c r="AO300" s="6" t="str">
        <f ca="1">IF(B_MSK[[#This Row],[DB_ROW]]="","",INDEX([3]!db[JENIS],B_MSK[[#This Row],[DB_ROW]]-1))</f>
        <v>pen</v>
      </c>
      <c r="AP300" s="6">
        <f ca="1">IF(B_MSK[[#This Row],[A_1]]="","",B_MSK[[#This Row],[A_1]])*1</f>
        <v>144</v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>Gel Tizo Fancy TG30801-E</v>
      </c>
      <c r="H301" s="8" t="str">
        <f ca="1">IF(B_MSK[[#This Row],[//]]="","",INDEX([2]!NOTA[SUPPLIER_H],B_MSK[[#This Row],[//]]-2))</f>
        <v>DB STATIONERY</v>
      </c>
      <c r="I301" s="28" t="str">
        <f ca="1">IF(B_MSK[[#This Row],[//]]="","",IF(B_MSK[[#This Row],[C]]="",B_MSK[[#This Row],[JMLH BRG]]&amp;" "&amp;B_MSK[[#This Row],[SAT]],INDEX([3]!db[QTY/ CTN],B_MSK[[#This Row],[DB_ROW]]-1)))</f>
        <v>144 LSN</v>
      </c>
      <c r="J301" s="6">
        <f ca="1">IF(B_MSK[[#This Row],[//]]="","",IF(INDEX([2]!NOTA[C],B_MSK[[#This Row],[//]]-2)="","",INDEX([2]!NOTA[C],B_MSK[[#This Row],[//]]-2)))</f>
        <v>1</v>
      </c>
      <c r="K301" s="6">
        <f ca="1">IF(B_MSK[[#This Row],[//]]="","",IF(INDEX([2]!NOTA[QTY],B_MSK[[#This Row],[//]]-2)=0,"",INDEX([2]!NOTA[QTY],B_MSK[[#This Row],[//]]-2)))</f>
        <v>144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1" s="14">
        <f ca="1">IF(B_MSK[[#This Row],[//]]="","",INDEX([2]!NOTA[HARGA SATUAN],B_MSK[[#This Row],[//]]-2))</f>
        <v>18250</v>
      </c>
      <c r="N301" s="14">
        <f ca="1">IF(B_MSK[[#This Row],[//]]="","",IF(INDEX([2]!NOTA[HARGA/ CTN_H],B_MSK[[#This Row],[//]]-2)&lt;1,"",INDEX([2]!NOTA[HARGA/ CTN_H],B_MSK[[#This Row],[//]]-2)))</f>
        <v>2628000</v>
      </c>
      <c r="O301" s="3" t="str">
        <f ca="1">IF(B_MSK[[#This Row],[//]]="","",IF(INDEX([2]!NOTA[DISC 1],B_MSK[[#This Row],[//]]-2)=0,"",INDEX([2]!NOTA[DISC 1],B_MSK[[#This Row],[//]]-2)))</f>
        <v/>
      </c>
      <c r="P301" s="3" t="str">
        <f ca="1">IF(B_MSK[[#This Row],[//]]="","",IF(INDEX([2]!NOTA[DISC 2],B_MSK[[#This Row],[//]]-2)=0,"",INDEX([2]!NOTA[DISC 2],B_MSK[[#This Row],[//]]-2)))</f>
        <v/>
      </c>
      <c r="Q301" s="13">
        <f ca="1">IF(B_MSK[[#This Row],[//]]="","",INDEX([2]!NOTA[TOTAL],B_MSK[[#This Row],[//]]-2))</f>
        <v>2628000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GEL TIZO FANCY TG 30801-E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776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18250</v>
      </c>
      <c r="AB301" s="8" t="str">
        <f ca="1">IF(OR(B_MSK[[#This Row],[HARGA_1]]=0,B_MSK[[#This Row],[HARGA_1]]=""),"","/ "&amp;B_MSK[[#This Row],[A_2]])</f>
        <v>/ LSN</v>
      </c>
      <c r="AC3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1" s="6" t="str">
        <f ca="1">IF(ISNUMBER(B_MSK[[#This Row],[ JUMLAH ]]),SUBSTITUTE(SUBSTITUTE(SUBSTITUTE(B_MSK[[#This Row],[QTY/ CTN]]," ","_",2),"(",""),")","")&amp;"_","")</f>
        <v>144 LSN_</v>
      </c>
      <c r="AF301" s="6">
        <f ca="1">IF(B_MSK[[#This Row],[A_B]]="","",SEARCH("_",B_MSK[[#This Row],[A_B]]))</f>
        <v>8</v>
      </c>
      <c r="AG301" s="6">
        <f ca="1">IF(B_MSK[[#This Row],[A_B]]="","",LEN(B_MSK[[#This Row],[A_B]]))</f>
        <v>8</v>
      </c>
      <c r="AH301" s="6" t="str">
        <f ca="1">IF(B_MSK[[#This Row],[A_B]]="","",LEFT(B_MSK[[#This Row],[QTY/ CTN]],B_MSK[[#This Row],[A_B_1]]))</f>
        <v>144 LSN</v>
      </c>
      <c r="AI301" s="6" t="str">
        <f ca="1">IF(B_MSK[[#This Row],[A_B]]="","",LEFT(B_MSK[[#This Row],[A_]],SEARCH(" ",B_MSK[[#This Row],[A_]])-1))</f>
        <v>144</v>
      </c>
      <c r="AJ301" s="6" t="str">
        <f ca="1">IF(B_MSK[[#This Row],[A_B]]="","",RIGHT(B_MSK[[#This Row],[A_]],LEN(B_MSK[[#This Row],[A_]])-SEARCH(" ",B_MSK[[#This Row],[A_]])))</f>
        <v>LSN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44910</v>
      </c>
      <c r="AO301" s="6" t="str">
        <f ca="1">IF(B_MSK[[#This Row],[DB_ROW]]="","",INDEX([3]!db[JENIS],B_MSK[[#This Row],[DB_ROW]]-1))</f>
        <v>pen</v>
      </c>
      <c r="AP301" s="6">
        <f ca="1">IF(B_MSK[[#This Row],[A_1]]="","",B_MSK[[#This Row],[A_1]])*1</f>
        <v>144</v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>Gel Tizo Fancy TG31762-E</v>
      </c>
      <c r="H302" s="8" t="str">
        <f ca="1">IF(B_MSK[[#This Row],[//]]="","",INDEX([2]!NOTA[SUPPLIER_H],B_MSK[[#This Row],[//]]-2))</f>
        <v>DB STATIONERY</v>
      </c>
      <c r="I302" s="28" t="str">
        <f ca="1">IF(B_MSK[[#This Row],[//]]="","",IF(B_MSK[[#This Row],[C]]="",B_MSK[[#This Row],[JMLH BRG]]&amp;" "&amp;B_MSK[[#This Row],[SAT]],INDEX([3]!db[QTY/ CTN],B_MSK[[#This Row],[DB_ROW]]-1)))</f>
        <v>144 LSN</v>
      </c>
      <c r="J302" s="6">
        <f ca="1">IF(B_MSK[[#This Row],[//]]="","",IF(INDEX([2]!NOTA[C],B_MSK[[#This Row],[//]]-2)="","",INDEX([2]!NOTA[C],B_MSK[[#This Row],[//]]-2)))</f>
        <v>1</v>
      </c>
      <c r="K302" s="6">
        <f ca="1">IF(B_MSK[[#This Row],[//]]="","",IF(INDEX([2]!NOTA[QTY],B_MSK[[#This Row],[//]]-2)=0,"",INDEX([2]!NOTA[QTY],B_MSK[[#This Row],[//]]-2)))</f>
        <v>144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2" s="14">
        <f ca="1">IF(B_MSK[[#This Row],[//]]="","",INDEX([2]!NOTA[HARGA SATUAN],B_MSK[[#This Row],[//]]-2))</f>
        <v>18250</v>
      </c>
      <c r="N302" s="14">
        <f ca="1">IF(B_MSK[[#This Row],[//]]="","",IF(INDEX([2]!NOTA[HARGA/ CTN_H],B_MSK[[#This Row],[//]]-2)&lt;1,"",INDEX([2]!NOTA[HARGA/ CTN_H],B_MSK[[#This Row],[//]]-2)))</f>
        <v>2628000</v>
      </c>
      <c r="O302" s="3" t="str">
        <f ca="1">IF(B_MSK[[#This Row],[//]]="","",IF(INDEX([2]!NOTA[DISC 1],B_MSK[[#This Row],[//]]-2)=0,"",INDEX([2]!NOTA[DISC 1],B_MSK[[#This Row],[//]]-2)))</f>
        <v/>
      </c>
      <c r="P302" s="3" t="str">
        <f ca="1">IF(B_MSK[[#This Row],[//]]="","",IF(INDEX([2]!NOTA[DISC 2],B_MSK[[#This Row],[//]]-2)=0,"",INDEX([2]!NOTA[DISC 2],B_MSK[[#This Row],[//]]-2)))</f>
        <v/>
      </c>
      <c r="Q302" s="13">
        <f ca="1">IF(B_MSK[[#This Row],[//]]="","",INDEX([2]!NOTA[TOTAL],B_MSK[[#This Row],[//]]-2))</f>
        <v>2628000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GEL TIZO FANCY TG 31762-E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796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18250</v>
      </c>
      <c r="AB302" s="8" t="str">
        <f ca="1">IF(OR(B_MSK[[#This Row],[HARGA_1]]=0,B_MSK[[#This Row],[HARGA_1]]=""),"","/ "&amp;B_MSK[[#This Row],[A_2]])</f>
        <v>/ LSN</v>
      </c>
      <c r="AC3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2" s="6" t="str">
        <f ca="1">IF(ISNUMBER(B_MSK[[#This Row],[ JUMLAH ]]),SUBSTITUTE(SUBSTITUTE(SUBSTITUTE(B_MSK[[#This Row],[QTY/ CTN]]," ","_",2),"(",""),")","")&amp;"_","")</f>
        <v>144 LSN_</v>
      </c>
      <c r="AF302" s="6">
        <f ca="1">IF(B_MSK[[#This Row],[A_B]]="","",SEARCH("_",B_MSK[[#This Row],[A_B]]))</f>
        <v>8</v>
      </c>
      <c r="AG302" s="6">
        <f ca="1">IF(B_MSK[[#This Row],[A_B]]="","",LEN(B_MSK[[#This Row],[A_B]]))</f>
        <v>8</v>
      </c>
      <c r="AH302" s="6" t="str">
        <f ca="1">IF(B_MSK[[#This Row],[A_B]]="","",LEFT(B_MSK[[#This Row],[QTY/ CTN]],B_MSK[[#This Row],[A_B_1]]))</f>
        <v>144 LSN</v>
      </c>
      <c r="AI302" s="6" t="str">
        <f ca="1">IF(B_MSK[[#This Row],[A_B]]="","",LEFT(B_MSK[[#This Row],[A_]],SEARCH(" ",B_MSK[[#This Row],[A_]])-1))</f>
        <v>144</v>
      </c>
      <c r="AJ302" s="6" t="str">
        <f ca="1">IF(B_MSK[[#This Row],[A_B]]="","",RIGHT(B_MSK[[#This Row],[A_]],LEN(B_MSK[[#This Row],[A_]])-SEARCH(" ",B_MSK[[#This Row],[A_]])))</f>
        <v>LSN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44910</v>
      </c>
      <c r="AO302" s="6" t="str">
        <f ca="1">IF(B_MSK[[#This Row],[DB_ROW]]="","",INDEX([3]!db[JENIS],B_MSK[[#This Row],[DB_ROW]]-1))</f>
        <v>pen</v>
      </c>
      <c r="AP302" s="6">
        <f ca="1">IF(B_MSK[[#This Row],[A_1]]="","",B_MSK[[#This Row],[A_1]])*1</f>
        <v>144</v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>Gel Tizo Fancy TG31763-E</v>
      </c>
      <c r="H303" s="8" t="str">
        <f ca="1">IF(B_MSK[[#This Row],[//]]="","",INDEX([2]!NOTA[SUPPLIER_H],B_MSK[[#This Row],[//]]-2))</f>
        <v>DB STATIONERY</v>
      </c>
      <c r="I303" s="28" t="str">
        <f ca="1">IF(B_MSK[[#This Row],[//]]="","",IF(B_MSK[[#This Row],[C]]="",B_MSK[[#This Row],[JMLH BRG]]&amp;" "&amp;B_MSK[[#This Row],[SAT]],INDEX([3]!db[QTY/ CTN],B_MSK[[#This Row],[DB_ROW]]-1)))</f>
        <v>144 LSN</v>
      </c>
      <c r="J303" s="6">
        <f ca="1">IF(B_MSK[[#This Row],[//]]="","",IF(INDEX([2]!NOTA[C],B_MSK[[#This Row],[//]]-2)="","",INDEX([2]!NOTA[C],B_MSK[[#This Row],[//]]-2)))</f>
        <v>1</v>
      </c>
      <c r="K303" s="6">
        <f ca="1">IF(B_MSK[[#This Row],[//]]="","",IF(INDEX([2]!NOTA[QTY],B_MSK[[#This Row],[//]]-2)=0,"",INDEX([2]!NOTA[QTY],B_MSK[[#This Row],[//]]-2)))</f>
        <v>144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3" s="14">
        <f ca="1">IF(B_MSK[[#This Row],[//]]="","",INDEX([2]!NOTA[HARGA SATUAN],B_MSK[[#This Row],[//]]-2))</f>
        <v>18250</v>
      </c>
      <c r="N303" s="14">
        <f ca="1">IF(B_MSK[[#This Row],[//]]="","",IF(INDEX([2]!NOTA[HARGA/ CTN_H],B_MSK[[#This Row],[//]]-2)&lt;1,"",INDEX([2]!NOTA[HARGA/ CTN_H],B_MSK[[#This Row],[//]]-2)))</f>
        <v>2628000</v>
      </c>
      <c r="O303" s="3" t="str">
        <f ca="1">IF(B_MSK[[#This Row],[//]]="","",IF(INDEX([2]!NOTA[DISC 1],B_MSK[[#This Row],[//]]-2)=0,"",INDEX([2]!NOTA[DISC 1],B_MSK[[#This Row],[//]]-2)))</f>
        <v/>
      </c>
      <c r="P303" s="3" t="str">
        <f ca="1">IF(B_MSK[[#This Row],[//]]="","",IF(INDEX([2]!NOTA[DISC 2],B_MSK[[#This Row],[//]]-2)=0,"",INDEX([2]!NOTA[DISC 2],B_MSK[[#This Row],[//]]-2)))</f>
        <v/>
      </c>
      <c r="Q303" s="13">
        <f ca="1">IF(B_MSK[[#This Row],[//]]="","",INDEX([2]!NOTA[TOTAL],B_MSK[[#This Row],[//]]-2))</f>
        <v>2628000</v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GEL TIZO FANCY TG 31763-E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303" s="6" t="str">
        <f ca="1">IF(B_MSK[[#This Row],[N.B.nota]]="","",IF(MATCH(B_MSK[[#This Row],[concat]],[3]!db[NB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Row],[concat]],[3]!db[NB NOTA_C],0)+1)</f>
        <v>798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18250</v>
      </c>
      <c r="AB303" s="8" t="str">
        <f ca="1">IF(OR(B_MSK[[#This Row],[HARGA_1]]=0,B_MSK[[#This Row],[HARGA_1]]=""),"","/ "&amp;B_MSK[[#This Row],[A_2]])</f>
        <v>/ LSN</v>
      </c>
      <c r="AC3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3" s="6" t="str">
        <f ca="1">IF(ISNUMBER(B_MSK[[#This Row],[ JUMLAH ]]),SUBSTITUTE(SUBSTITUTE(SUBSTITUTE(B_MSK[[#This Row],[QTY/ CTN]]," ","_",2),"(",""),")","")&amp;"_","")</f>
        <v>144 LSN_</v>
      </c>
      <c r="AF303" s="6">
        <f ca="1">IF(B_MSK[[#This Row],[A_B]]="","",SEARCH("_",B_MSK[[#This Row],[A_B]]))</f>
        <v>8</v>
      </c>
      <c r="AG303" s="6">
        <f ca="1">IF(B_MSK[[#This Row],[A_B]]="","",LEN(B_MSK[[#This Row],[A_B]]))</f>
        <v>8</v>
      </c>
      <c r="AH303" s="6" t="str">
        <f ca="1">IF(B_MSK[[#This Row],[A_B]]="","",LEFT(B_MSK[[#This Row],[QTY/ CTN]],B_MSK[[#This Row],[A_B_1]]))</f>
        <v>144 LSN</v>
      </c>
      <c r="AI303" s="6" t="str">
        <f ca="1">IF(B_MSK[[#This Row],[A_B]]="","",LEFT(B_MSK[[#This Row],[A_]],SEARCH(" ",B_MSK[[#This Row],[A_]])-1))</f>
        <v>144</v>
      </c>
      <c r="AJ303" s="6" t="str">
        <f ca="1">IF(B_MSK[[#This Row],[A_B]]="","",RIGHT(B_MSK[[#This Row],[A_]],LEN(B_MSK[[#This Row],[A_]])-SEARCH(" ",B_MSK[[#This Row],[A_]])))</f>
        <v>LSN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44910</v>
      </c>
      <c r="AO303" s="6" t="str">
        <f ca="1">IF(B_MSK[[#This Row],[DB_ROW]]="","",INDEX([3]!db[JENIS],B_MSK[[#This Row],[DB_ROW]]-1))</f>
        <v>pen</v>
      </c>
      <c r="AP303" s="6">
        <f ca="1">IF(B_MSK[[#This Row],[A_1]]="","",B_MSK[[#This Row],[A_1]])*1</f>
        <v>144</v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Row],[N_ID]]="","",COUNTIF([2]!NOTA[ID_H],B_MSK[[#This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>Gel Tizo Fancy TG30734-E</v>
      </c>
      <c r="H304" s="8" t="str">
        <f ca="1">IF(B_MSK[[#This Row],[//]]="","",INDEX([2]!NOTA[SUPPLIER_H],B_MSK[[#This Row],[//]]-2))</f>
        <v>DB STATIONERY</v>
      </c>
      <c r="I304" s="28" t="str">
        <f ca="1">IF(B_MSK[[#This Row],[//]]="","",IF(B_MSK[[#This Row],[C]]="",B_MSK[[#This Row],[JMLH BRG]]&amp;" "&amp;B_MSK[[#This Row],[SAT]],INDEX([3]!db[QTY/ CTN],B_MSK[[#This Row],[DB_ROW]]-1)))</f>
        <v>144 LSN</v>
      </c>
      <c r="J304" s="6">
        <f ca="1">IF(B_MSK[[#This Row],[//]]="","",IF(INDEX([2]!NOTA[C],B_MSK[[#This Row],[//]]-2)="","",INDEX([2]!NOTA[C],B_MSK[[#This Row],[//]]-2)))</f>
        <v>1</v>
      </c>
      <c r="K304" s="6">
        <f ca="1">IF(B_MSK[[#This Row],[//]]="","",IF(INDEX([2]!NOTA[QTY],B_MSK[[#This Row],[//]]-2)=0,"",INDEX([2]!NOTA[QTY],B_MSK[[#This Row],[//]]-2)))</f>
        <v>144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4" s="14">
        <f ca="1">IF(B_MSK[[#This Row],[//]]="","",INDEX([2]!NOTA[HARGA SATUAN],B_MSK[[#This Row],[//]]-2))</f>
        <v>18250</v>
      </c>
      <c r="N304" s="14">
        <f ca="1">IF(B_MSK[[#This Row],[//]]="","",IF(INDEX([2]!NOTA[HARGA/ CTN_H],B_MSK[[#This Row],[//]]-2)&lt;1,"",INDEX([2]!NOTA[HARGA/ CTN_H],B_MSK[[#This Row],[//]]-2)))</f>
        <v>2628000</v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>
        <f ca="1">IF(B_MSK[[#This Row],[//]]="","",INDEX([2]!NOTA[TOTAL],B_MSK[[#This Row],[//]]-2))</f>
        <v>2628000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GEL TIZO FANCY TG 30734-E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geltizofancytg30734e</v>
      </c>
      <c r="W304" s="6" t="str">
        <f ca="1">IF(B_MSK[[#This Row],[N.B.nota]]="","",IF(MATCH(B_MSK[[#This Row],[concat]],[3]!db[NB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Row],[concat]],[3]!db[NB NOTA_C],0)+1)</f>
        <v>772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18250</v>
      </c>
      <c r="AB304" s="8" t="str">
        <f ca="1">IF(OR(B_MSK[[#This Row],[HARGA_1]]=0,B_MSK[[#This Row],[HARGA_1]]=""),"","/ "&amp;B_MSK[[#This Row],[A_2]])</f>
        <v>/ LSN</v>
      </c>
      <c r="AC3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4" s="6" t="str">
        <f ca="1">IF(ISNUMBER(B_MSK[[#This Row],[ JUMLAH ]]),SUBSTITUTE(SUBSTITUTE(SUBSTITUTE(B_MSK[[#This Row],[QTY/ CTN]]," ","_",2),"(",""),")","")&amp;"_","")</f>
        <v>144 LSN_</v>
      </c>
      <c r="AF304" s="6">
        <f ca="1">IF(B_MSK[[#This Row],[A_B]]="","",SEARCH("_",B_MSK[[#This Row],[A_B]]))</f>
        <v>8</v>
      </c>
      <c r="AG304" s="6">
        <f ca="1">IF(B_MSK[[#This Row],[A_B]]="","",LEN(B_MSK[[#This Row],[A_B]]))</f>
        <v>8</v>
      </c>
      <c r="AH304" s="6" t="str">
        <f ca="1">IF(B_MSK[[#This Row],[A_B]]="","",LEFT(B_MSK[[#This Row],[QTY/ CTN]],B_MSK[[#This Row],[A_B_1]]))</f>
        <v>144 LSN</v>
      </c>
      <c r="AI304" s="6" t="str">
        <f ca="1">IF(B_MSK[[#This Row],[A_B]]="","",LEFT(B_MSK[[#This Row],[A_]],SEARCH(" ",B_MSK[[#This Row],[A_]])-1))</f>
        <v>144</v>
      </c>
      <c r="AJ304" s="6" t="str">
        <f ca="1">IF(B_MSK[[#This Row],[A_B]]="","",RIGHT(B_MSK[[#This Row],[A_]],LEN(B_MSK[[#This Row],[A_]])-SEARCH(" ",B_MSK[[#This Row],[A_]])))</f>
        <v>LSN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44910</v>
      </c>
      <c r="AO304" s="6" t="str">
        <f ca="1">IF(B_MSK[[#This Row],[DB_ROW]]="","",INDEX([3]!db[JENIS],B_MSK[[#This Row],[DB_ROW]]-1))</f>
        <v>pen</v>
      </c>
      <c r="AP304" s="6">
        <f ca="1">IF(B_MSK[[#This Row],[A_1]]="","",B_MSK[[#This Row],[A_1]])*1</f>
        <v>144</v>
      </c>
    </row>
    <row r="305" spans="1:42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>Gel Tizo Fancy TG31475-E</v>
      </c>
      <c r="H305" s="8" t="str">
        <f ca="1">IF(B_MSK[[#This Row],[//]]="","",INDEX([2]!NOTA[SUPPLIER_H],B_MSK[[#This Row],[//]]-2))</f>
        <v>DB STATIONERY</v>
      </c>
      <c r="I305" s="28" t="str">
        <f ca="1">IF(B_MSK[[#This Row],[//]]="","",IF(B_MSK[[#This Row],[C]]="",B_MSK[[#This Row],[JMLH BRG]]&amp;" "&amp;B_MSK[[#This Row],[SAT]],INDEX([3]!db[QTY/ CTN],B_MSK[[#This Row],[DB_ROW]]-1)))</f>
        <v>144 LSN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144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5" s="14">
        <f ca="1">IF(B_MSK[[#This Row],[//]]="","",INDEX([2]!NOTA[HARGA SATUAN],B_MSK[[#This Row],[//]]-2))</f>
        <v>18250</v>
      </c>
      <c r="N305" s="14">
        <f ca="1">IF(B_MSK[[#This Row],[//]]="","",IF(INDEX([2]!NOTA[HARGA/ CTN_H],B_MSK[[#This Row],[//]]-2)&lt;1,"",INDEX([2]!NOTA[HARGA/ CTN_H],B_MSK[[#This Row],[//]]-2)))</f>
        <v>2628000</v>
      </c>
      <c r="O305" s="3" t="str">
        <f ca="1">IF(B_MSK[[#This Row],[//]]="","",IF(INDEX([2]!NOTA[DISC 1],B_MSK[[#This Row],[//]]-2)=0,"",INDEX([2]!NOTA[DISC 1],B_MSK[[#This Row],[//]]-2)))</f>
        <v/>
      </c>
      <c r="P305" s="3" t="str">
        <f ca="1">IF(B_MSK[[#This Row],[//]]="","",IF(INDEX([2]!NOTA[DISC 2],B_MSK[[#This Row],[//]]-2)=0,"",INDEX([2]!NOTA[DISC 2],B_MSK[[#This Row],[//]]-2)))</f>
        <v/>
      </c>
      <c r="Q305" s="13">
        <f ca="1">IF(B_MSK[[#This Row],[//]]="","",INDEX([2]!NOTA[TOTAL],B_MSK[[#This Row],[//]]-2))</f>
        <v>2628000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GEL TIZO FANCY TG 31475-E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790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18250</v>
      </c>
      <c r="AB305" s="8" t="str">
        <f ca="1">IF(OR(B_MSK[[#This Row],[HARGA_1]]=0,B_MSK[[#This Row],[HARGA_1]]=""),"","/ "&amp;B_MSK[[#This Row],[A_2]])</f>
        <v>/ LSN</v>
      </c>
      <c r="AC3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5" s="6" t="str">
        <f ca="1">IF(ISNUMBER(B_MSK[[#This Row],[ JUMLAH ]]),SUBSTITUTE(SUBSTITUTE(SUBSTITUTE(B_MSK[[#This Row],[QTY/ CTN]]," ","_",2),"(",""),")","")&amp;"_","")</f>
        <v>144 LSN_</v>
      </c>
      <c r="AF305" s="6">
        <f ca="1">IF(B_MSK[[#This Row],[A_B]]="","",SEARCH("_",B_MSK[[#This Row],[A_B]]))</f>
        <v>8</v>
      </c>
      <c r="AG305" s="6">
        <f ca="1">IF(B_MSK[[#This Row],[A_B]]="","",LEN(B_MSK[[#This Row],[A_B]]))</f>
        <v>8</v>
      </c>
      <c r="AH305" s="6" t="str">
        <f ca="1">IF(B_MSK[[#This Row],[A_B]]="","",LEFT(B_MSK[[#This Row],[QTY/ CTN]],B_MSK[[#This Row],[A_B_1]]))</f>
        <v>144 LSN</v>
      </c>
      <c r="AI305" s="6" t="str">
        <f ca="1">IF(B_MSK[[#This Row],[A_B]]="","",LEFT(B_MSK[[#This Row],[A_]],SEARCH(" ",B_MSK[[#This Row],[A_]])-1))</f>
        <v>144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44910</v>
      </c>
      <c r="AO305" s="6" t="str">
        <f ca="1">IF(B_MSK[[#This Row],[DB_ROW]]="","",INDEX([3]!db[JENIS],B_MSK[[#This Row],[DB_ROW]]-1))</f>
        <v>pen</v>
      </c>
      <c r="AP305" s="6">
        <f ca="1">IF(B_MSK[[#This Row],[A_1]]="","",B_MSK[[#This Row],[A_1]])*1</f>
        <v>144</v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>Gel Tizo Fancy TG30600-E</v>
      </c>
      <c r="H306" s="8" t="str">
        <f ca="1">IF(B_MSK[[#This Row],[//]]="","",INDEX([2]!NOTA[SUPPLIER_H],B_MSK[[#This Row],[//]]-2))</f>
        <v>DB STATIONERY</v>
      </c>
      <c r="I306" s="28" t="str">
        <f ca="1">IF(B_MSK[[#This Row],[//]]="","",IF(B_MSK[[#This Row],[C]]="",B_MSK[[#This Row],[JMLH BRG]]&amp;" "&amp;B_MSK[[#This Row],[SAT]],INDEX([3]!db[QTY/ CTN],B_MSK[[#This Row],[DB_ROW]]-1)))</f>
        <v>144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144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18250</v>
      </c>
      <c r="N306" s="14">
        <f ca="1">IF(B_MSK[[#This Row],[//]]="","",IF(INDEX([2]!NOTA[HARGA/ CTN_H],B_MSK[[#This Row],[//]]-2)&lt;1,"",INDEX([2]!NOTA[HARGA/ CTN_H],B_MSK[[#This Row],[//]]-2)))</f>
        <v>2628000</v>
      </c>
      <c r="O306" s="3" t="str">
        <f ca="1">IF(B_MSK[[#This Row],[//]]="","",IF(INDEX([2]!NOTA[DISC 1],B_MSK[[#This Row],[//]]-2)=0,"",INDEX([2]!NOTA[DISC 1],B_MSK[[#This Row],[//]]-2)))</f>
        <v/>
      </c>
      <c r="P306" s="3" t="str">
        <f ca="1">IF(B_MSK[[#This Row],[//]]="","",IF(INDEX([2]!NOTA[DISC 2],B_MSK[[#This Row],[//]]-2)=0,"",INDEX([2]!NOTA[DISC 2],B_MSK[[#This Row],[//]]-2)))</f>
        <v/>
      </c>
      <c r="Q306" s="13">
        <f ca="1">IF(B_MSK[[#This Row],[//]]="","",INDEX([2]!NOTA[TOTAL],B_MSK[[#This Row],[//]]-2))</f>
        <v>2628000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GEL TIZO FANCY TG 30600-E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765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18250</v>
      </c>
      <c r="AB306" s="8" t="str">
        <f ca="1">IF(OR(B_MSK[[#This Row],[HARGA_1]]=0,B_MSK[[#This Row],[HARGA_1]]=""),"","/ "&amp;B_MSK[[#This Row],[A_2]])</f>
        <v>/ LSN</v>
      </c>
      <c r="AC3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6" s="6" t="str">
        <f ca="1">IF(ISNUMBER(B_MSK[[#This Row],[ JUMLAH ]]),SUBSTITUTE(SUBSTITUTE(SUBSTITUTE(B_MSK[[#This Row],[QTY/ CTN]]," ","_",2),"(",""),")","")&amp;"_","")</f>
        <v>144 LSN_</v>
      </c>
      <c r="AF306" s="6">
        <f ca="1">IF(B_MSK[[#This Row],[A_B]]="","",SEARCH("_",B_MSK[[#This Row],[A_B]]))</f>
        <v>8</v>
      </c>
      <c r="AG306" s="6">
        <f ca="1">IF(B_MSK[[#This Row],[A_B]]="","",LEN(B_MSK[[#This Row],[A_B]]))</f>
        <v>8</v>
      </c>
      <c r="AH306" s="6" t="str">
        <f ca="1">IF(B_MSK[[#This Row],[A_B]]="","",LEFT(B_MSK[[#This Row],[QTY/ CTN]],B_MSK[[#This Row],[A_B_1]]))</f>
        <v>144 LSN</v>
      </c>
      <c r="AI306" s="6" t="str">
        <f ca="1">IF(B_MSK[[#This Row],[A_B]]="","",LEFT(B_MSK[[#This Row],[A_]],SEARCH(" ",B_MSK[[#This Row],[A_]])-1))</f>
        <v>144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44910</v>
      </c>
      <c r="AO306" s="6" t="str">
        <f ca="1">IF(B_MSK[[#This Row],[DB_ROW]]="","",INDEX([3]!db[JENIS],B_MSK[[#This Row],[DB_ROW]]-1))</f>
        <v>pen</v>
      </c>
      <c r="AP306" s="6">
        <f ca="1">IF(B_MSK[[#This Row],[A_1]]="","",B_MSK[[#This Row],[A_1]])*1</f>
        <v>144</v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>Gel Tizo Fancy TG31810-E</v>
      </c>
      <c r="H307" s="8" t="str">
        <f ca="1">IF(B_MSK[[#This Row],[//]]="","",INDEX([2]!NOTA[SUPPLIER_H],B_MSK[[#This Row],[//]]-2))</f>
        <v>DB STATIONERY</v>
      </c>
      <c r="I307" s="28" t="str">
        <f ca="1">IF(B_MSK[[#This Row],[//]]="","",IF(B_MSK[[#This Row],[C]]="",B_MSK[[#This Row],[JMLH BRG]]&amp;" "&amp;B_MSK[[#This Row],[SAT]],INDEX([3]!db[QTY/ CTN],B_MSK[[#This Row],[DB_ROW]]-1)))</f>
        <v>144 LSN</v>
      </c>
      <c r="J307" s="6">
        <f ca="1">IF(B_MSK[[#This Row],[//]]="","",IF(INDEX([2]!NOTA[C],B_MSK[[#This Row],[//]]-2)="","",INDEX([2]!NOTA[C],B_MSK[[#This Row],[//]]-2)))</f>
        <v>1</v>
      </c>
      <c r="K307" s="6">
        <f ca="1">IF(B_MSK[[#This Row],[//]]="","",IF(INDEX([2]!NOTA[QTY],B_MSK[[#This Row],[//]]-2)=0,"",INDEX([2]!NOTA[QTY],B_MSK[[#This Row],[//]]-2)))</f>
        <v>144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7" s="14">
        <f ca="1">IF(B_MSK[[#This Row],[//]]="","",INDEX([2]!NOTA[HARGA SATUAN],B_MSK[[#This Row],[//]]-2))</f>
        <v>18250</v>
      </c>
      <c r="N307" s="14">
        <f ca="1">IF(B_MSK[[#This Row],[//]]="","",IF(INDEX([2]!NOTA[HARGA/ CTN_H],B_MSK[[#This Row],[//]]-2)&lt;1,"",INDEX([2]!NOTA[HARGA/ CTN_H],B_MSK[[#This Row],[//]]-2)))</f>
        <v>2628000</v>
      </c>
      <c r="O307" s="3" t="str">
        <f ca="1">IF(B_MSK[[#This Row],[//]]="","",IF(INDEX([2]!NOTA[DISC 1],B_MSK[[#This Row],[//]]-2)=0,"",INDEX([2]!NOTA[DISC 1],B_MSK[[#This Row],[//]]-2)))</f>
        <v/>
      </c>
      <c r="P307" s="3" t="str">
        <f ca="1">IF(B_MSK[[#This Row],[//]]="","",IF(INDEX([2]!NOTA[DISC 2],B_MSK[[#This Row],[//]]-2)=0,"",INDEX([2]!NOTA[DISC 2],B_MSK[[#This Row],[//]]-2)))</f>
        <v/>
      </c>
      <c r="Q307" s="13">
        <f ca="1">IF(B_MSK[[#This Row],[//]]="","",INDEX([2]!NOTA[TOTAL],B_MSK[[#This Row],[//]]-2))</f>
        <v>2628000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GEL TIZO FANCY TG 31810-E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307" s="6" t="str">
        <f ca="1">IF(B_MSK[[#This Row],[N.B.nota]]="","",IF(MATCH(B_MSK[[#This Row],[concat]],[3]!db[NB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Row],[concat]],[3]!db[NB NOTA_C],0)+1)</f>
        <v>804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18250</v>
      </c>
      <c r="AB307" s="8" t="str">
        <f ca="1">IF(OR(B_MSK[[#This Row],[HARGA_1]]=0,B_MSK[[#This Row],[HARGA_1]]=""),"","/ "&amp;B_MSK[[#This Row],[A_2]])</f>
        <v>/ LSN</v>
      </c>
      <c r="AC3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7" s="6" t="str">
        <f ca="1">IF(ISNUMBER(B_MSK[[#This Row],[ JUMLAH ]]),SUBSTITUTE(SUBSTITUTE(SUBSTITUTE(B_MSK[[#This Row],[QTY/ CTN]]," ","_",2),"(",""),")","")&amp;"_","")</f>
        <v>144 LSN_</v>
      </c>
      <c r="AF307" s="6">
        <f ca="1">IF(B_MSK[[#This Row],[A_B]]="","",SEARCH("_",B_MSK[[#This Row],[A_B]]))</f>
        <v>8</v>
      </c>
      <c r="AG307" s="6">
        <f ca="1">IF(B_MSK[[#This Row],[A_B]]="","",LEN(B_MSK[[#This Row],[A_B]]))</f>
        <v>8</v>
      </c>
      <c r="AH307" s="6" t="str">
        <f ca="1">IF(B_MSK[[#This Row],[A_B]]="","",LEFT(B_MSK[[#This Row],[QTY/ CTN]],B_MSK[[#This Row],[A_B_1]]))</f>
        <v>144 LSN</v>
      </c>
      <c r="AI307" s="6" t="str">
        <f ca="1">IF(B_MSK[[#This Row],[A_B]]="","",LEFT(B_MSK[[#This Row],[A_]],SEARCH(" ",B_MSK[[#This Row],[A_]])-1))</f>
        <v>144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44910</v>
      </c>
      <c r="AO307" s="6" t="str">
        <f ca="1">IF(B_MSK[[#This Row],[DB_ROW]]="","",INDEX([3]!db[JENIS],B_MSK[[#This Row],[DB_ROW]]-1))</f>
        <v>pen</v>
      </c>
      <c r="AP307" s="6">
        <f ca="1">IF(B_MSK[[#This Row],[A_1]]="","",B_MSK[[#This Row],[A_1]])*1</f>
        <v>144</v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>Gel Tizo Fancy TG31830-E</v>
      </c>
      <c r="H308" s="8" t="str">
        <f ca="1">IF(B_MSK[[#This Row],[//]]="","",INDEX([2]!NOTA[SUPPLIER_H],B_MSK[[#This Row],[//]]-2))</f>
        <v>DB STATIONERY</v>
      </c>
      <c r="I308" s="28" t="str">
        <f ca="1">IF(B_MSK[[#This Row],[//]]="","",IF(B_MSK[[#This Row],[C]]="",B_MSK[[#This Row],[JMLH BRG]]&amp;" "&amp;B_MSK[[#This Row],[SAT]],INDEX([3]!db[QTY/ CTN],B_MSK[[#This Row],[DB_ROW]]-1)))</f>
        <v>144 LSN</v>
      </c>
      <c r="J308" s="6">
        <f ca="1">IF(B_MSK[[#This Row],[//]]="","",IF(INDEX([2]!NOTA[C],B_MSK[[#This Row],[//]]-2)="","",INDEX([2]!NOTA[C],B_MSK[[#This Row],[//]]-2)))</f>
        <v>1</v>
      </c>
      <c r="K308" s="6">
        <f ca="1">IF(B_MSK[[#This Row],[//]]="","",IF(INDEX([2]!NOTA[QTY],B_MSK[[#This Row],[//]]-2)=0,"",INDEX([2]!NOTA[QTY],B_MSK[[#This Row],[//]]-2)))</f>
        <v>144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8" s="14">
        <f ca="1">IF(B_MSK[[#This Row],[//]]="","",INDEX([2]!NOTA[HARGA SATUAN],B_MSK[[#This Row],[//]]-2))</f>
        <v>18250</v>
      </c>
      <c r="N308" s="14">
        <f ca="1">IF(B_MSK[[#This Row],[//]]="","",IF(INDEX([2]!NOTA[HARGA/ CTN_H],B_MSK[[#This Row],[//]]-2)&lt;1,"",INDEX([2]!NOTA[HARGA/ CTN_H],B_MSK[[#This Row],[//]]-2)))</f>
        <v>2628000</v>
      </c>
      <c r="O308" s="3" t="str">
        <f ca="1">IF(B_MSK[[#This Row],[//]]="","",IF(INDEX([2]!NOTA[DISC 1],B_MSK[[#This Row],[//]]-2)=0,"",INDEX([2]!NOTA[DISC 1],B_MSK[[#This Row],[//]]-2)))</f>
        <v/>
      </c>
      <c r="P308" s="3" t="str">
        <f ca="1">IF(B_MSK[[#This Row],[//]]="","",IF(INDEX([2]!NOTA[DISC 2],B_MSK[[#This Row],[//]]-2)=0,"",INDEX([2]!NOTA[DISC 2],B_MSK[[#This Row],[//]]-2)))</f>
        <v/>
      </c>
      <c r="Q308" s="13">
        <f ca="1">IF(B_MSK[[#This Row],[//]]="","",INDEX([2]!NOTA[TOTAL],B_MSK[[#This Row],[//]]-2))</f>
        <v>2628000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GEL TIZO FANCY TG 31830-E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308" s="6" t="str">
        <f ca="1">IF(B_MSK[[#This Row],[N.B.nota]]="","",IF(MATCH(B_MSK[[#This Row],[concat]],[3]!db[NB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Row],[concat]],[3]!db[NB NOTA_C],0)+1)</f>
        <v>807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18250</v>
      </c>
      <c r="AB308" s="8" t="str">
        <f ca="1">IF(OR(B_MSK[[#This Row],[HARGA_1]]=0,B_MSK[[#This Row],[HARGA_1]]=""),"","/ "&amp;B_MSK[[#This Row],[A_2]])</f>
        <v>/ LSN</v>
      </c>
      <c r="AC3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8" s="6" t="str">
        <f ca="1">IF(ISNUMBER(B_MSK[[#This Row],[ JUMLAH ]]),SUBSTITUTE(SUBSTITUTE(SUBSTITUTE(B_MSK[[#This Row],[QTY/ CTN]]," ","_",2),"(",""),")","")&amp;"_","")</f>
        <v>144 LSN_</v>
      </c>
      <c r="AF308" s="6">
        <f ca="1">IF(B_MSK[[#This Row],[A_B]]="","",SEARCH("_",B_MSK[[#This Row],[A_B]]))</f>
        <v>8</v>
      </c>
      <c r="AG308" s="6">
        <f ca="1">IF(B_MSK[[#This Row],[A_B]]="","",LEN(B_MSK[[#This Row],[A_B]]))</f>
        <v>8</v>
      </c>
      <c r="AH308" s="6" t="str">
        <f ca="1">IF(B_MSK[[#This Row],[A_B]]="","",LEFT(B_MSK[[#This Row],[QTY/ CTN]],B_MSK[[#This Row],[A_B_1]]))</f>
        <v>144 LSN</v>
      </c>
      <c r="AI308" s="6" t="str">
        <f ca="1">IF(B_MSK[[#This Row],[A_B]]="","",LEFT(B_MSK[[#This Row],[A_]],SEARCH(" ",B_MSK[[#This Row],[A_]])-1))</f>
        <v>144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44910</v>
      </c>
      <c r="AO308" s="6" t="str">
        <f ca="1">IF(B_MSK[[#This Row],[DB_ROW]]="","",INDEX([3]!db[JENIS],B_MSK[[#This Row],[DB_ROW]]-1))</f>
        <v>pen</v>
      </c>
      <c r="AP308" s="6">
        <f ca="1">IF(B_MSK[[#This Row],[A_1]]="","",B_MSK[[#This Row],[A_1]])*1</f>
        <v>144</v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>Gel Tizo Fancy TG31831-E</v>
      </c>
      <c r="H309" s="8" t="str">
        <f ca="1">IF(B_MSK[[#This Row],[//]]="","",INDEX([2]!NOTA[SUPPLIER_H],B_MSK[[#This Row],[//]]-2))</f>
        <v>DB STATIONERY</v>
      </c>
      <c r="I309" s="28" t="str">
        <f ca="1">IF(B_MSK[[#This Row],[//]]="","",IF(B_MSK[[#This Row],[C]]="",B_MSK[[#This Row],[JMLH BRG]]&amp;" "&amp;B_MSK[[#This Row],[SAT]],INDEX([3]!db[QTY/ CTN],B_MSK[[#This Row],[DB_ROW]]-1)))</f>
        <v>144 LSN</v>
      </c>
      <c r="J309" s="6">
        <f ca="1">IF(B_MSK[[#This Row],[//]]="","",IF(INDEX([2]!NOTA[C],B_MSK[[#This Row],[//]]-2)="","",INDEX([2]!NOTA[C],B_MSK[[#This Row],[//]]-2)))</f>
        <v>1</v>
      </c>
      <c r="K309" s="6">
        <f ca="1">IF(B_MSK[[#This Row],[//]]="","",IF(INDEX([2]!NOTA[QTY],B_MSK[[#This Row],[//]]-2)=0,"",INDEX([2]!NOTA[QTY],B_MSK[[#This Row],[//]]-2)))</f>
        <v>144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18250</v>
      </c>
      <c r="N309" s="14">
        <f ca="1">IF(B_MSK[[#This Row],[//]]="","",IF(INDEX([2]!NOTA[HARGA/ CTN_H],B_MSK[[#This Row],[//]]-2)&lt;1,"",INDEX([2]!NOTA[HARGA/ CTN_H],B_MSK[[#This Row],[//]]-2)))</f>
        <v>2628000</v>
      </c>
      <c r="O309" s="3" t="str">
        <f ca="1">IF(B_MSK[[#This Row],[//]]="","",IF(INDEX([2]!NOTA[DISC 1],B_MSK[[#This Row],[//]]-2)=0,"",INDEX([2]!NOTA[DISC 1],B_MSK[[#This Row],[//]]-2)))</f>
        <v/>
      </c>
      <c r="P309" s="3" t="str">
        <f ca="1">IF(B_MSK[[#This Row],[//]]="","",IF(INDEX([2]!NOTA[DISC 2],B_MSK[[#This Row],[//]]-2)=0,"",INDEX([2]!NOTA[DISC 2],B_MSK[[#This Row],[//]]-2)))</f>
        <v/>
      </c>
      <c r="Q309" s="13">
        <f ca="1">IF(B_MSK[[#This Row],[//]]="","",INDEX([2]!NOTA[TOTAL],B_MSK[[#This Row],[//]]-2))</f>
        <v>2628000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GEL TIZO FANCY TG 31831-E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809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18250</v>
      </c>
      <c r="AB309" s="8" t="str">
        <f ca="1">IF(OR(B_MSK[[#This Row],[HARGA_1]]=0,B_MSK[[#This Row],[HARGA_1]]=""),"","/ "&amp;B_MSK[[#This Row],[A_2]])</f>
        <v>/ LSN</v>
      </c>
      <c r="AC3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9" s="6" t="str">
        <f ca="1">IF(ISNUMBER(B_MSK[[#This Row],[ JUMLAH ]]),SUBSTITUTE(SUBSTITUTE(SUBSTITUTE(B_MSK[[#This Row],[QTY/ CTN]]," ","_",2),"(",""),")","")&amp;"_","")</f>
        <v>144 LSN_</v>
      </c>
      <c r="AF309" s="6">
        <f ca="1">IF(B_MSK[[#This Row],[A_B]]="","",SEARCH("_",B_MSK[[#This Row],[A_B]]))</f>
        <v>8</v>
      </c>
      <c r="AG309" s="6">
        <f ca="1">IF(B_MSK[[#This Row],[A_B]]="","",LEN(B_MSK[[#This Row],[A_B]]))</f>
        <v>8</v>
      </c>
      <c r="AH309" s="6" t="str">
        <f ca="1">IF(B_MSK[[#This Row],[A_B]]="","",LEFT(B_MSK[[#This Row],[QTY/ CTN]],B_MSK[[#This Row],[A_B_1]]))</f>
        <v>144 LSN</v>
      </c>
      <c r="AI309" s="6" t="str">
        <f ca="1">IF(B_MSK[[#This Row],[A_B]]="","",LEFT(B_MSK[[#This Row],[A_]],SEARCH(" ",B_MSK[[#This Row],[A_]])-1))</f>
        <v>144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44910</v>
      </c>
      <c r="AO309" s="6" t="str">
        <f ca="1">IF(B_MSK[[#This Row],[DB_ROW]]="","",INDEX([3]!db[JENIS],B_MSK[[#This Row],[DB_ROW]]-1))</f>
        <v>pen</v>
      </c>
      <c r="AP309" s="6">
        <f ca="1">IF(B_MSK[[#This Row],[A_1]]="","",B_MSK[[#This Row],[A_1]])*1</f>
        <v>144</v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>Gel Tizo Fancy TG30900-E</v>
      </c>
      <c r="H310" s="8" t="str">
        <f ca="1">IF(B_MSK[[#This Row],[//]]="","",INDEX([2]!NOTA[SUPPLIER_H],B_MSK[[#This Row],[//]]-2))</f>
        <v>DB STATIONERY</v>
      </c>
      <c r="I310" s="28" t="str">
        <f ca="1">IF(B_MSK[[#This Row],[//]]="","",IF(B_MSK[[#This Row],[C]]="",B_MSK[[#This Row],[JMLH BRG]]&amp;" "&amp;B_MSK[[#This Row],[SAT]],INDEX([3]!db[QTY/ CTN],B_MSK[[#This Row],[DB_ROW]]-1)))</f>
        <v>144 LSN</v>
      </c>
      <c r="J310" s="6">
        <f ca="1">IF(B_MSK[[#This Row],[//]]="","",IF(INDEX([2]!NOTA[C],B_MSK[[#This Row],[//]]-2)="","",INDEX([2]!NOTA[C],B_MSK[[#This Row],[//]]-2)))</f>
        <v>1</v>
      </c>
      <c r="K310" s="6">
        <f ca="1">IF(B_MSK[[#This Row],[//]]="","",IF(INDEX([2]!NOTA[QTY],B_MSK[[#This Row],[//]]-2)=0,"",INDEX([2]!NOTA[QTY],B_MSK[[#This Row],[//]]-2)))</f>
        <v>144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18250</v>
      </c>
      <c r="N310" s="14">
        <f ca="1">IF(B_MSK[[#This Row],[//]]="","",IF(INDEX([2]!NOTA[HARGA/ CTN_H],B_MSK[[#This Row],[//]]-2)&lt;1,"",INDEX([2]!NOTA[HARGA/ CTN_H],B_MSK[[#This Row],[//]]-2)))</f>
        <v>2628000</v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>
        <f ca="1">IF(B_MSK[[#This Row],[//]]="","",INDEX([2]!NOTA[TOTAL],B_MSK[[#This Row],[//]]-2))</f>
        <v>2628000</v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>GEL TIZO FANCY TG 30900-E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310" s="6" t="str">
        <f ca="1">IF(B_MSK[[#This Row],[N.B.nota]]="","",IF(MATCH(B_MSK[[#This Row],[concat]],[3]!db[NB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Row],[concat]],[3]!db[NB NOTA_C],0)+1)</f>
        <v>781</v>
      </c>
      <c r="Z310" s="6" t="str">
        <f ca="1">IF(B_MSK[[#This Row],[//]]="","",HYPERLINK("[..\\DB.xlsx]DB!e"&amp;B_MSK[[#This Row],[DB_ROW]],"&gt;"))</f>
        <v>&gt;</v>
      </c>
      <c r="AA310" s="12">
        <f ca="1">IF(ISNUMBER(B_MSK[[#This Row],[HARGA CTN]]),IF(B_MSK[[#This Row],[A_2]]=B_MSK[[#This Row],[SAT]],B_MSK[[#This Row],[ HARGA SATUAN ]],B_MSK[[#This Row],[HARGA CTN]]/B_MSK[[#This Row],[A_1]]),"")</f>
        <v>18250</v>
      </c>
      <c r="AB310" s="8" t="str">
        <f ca="1">IF(OR(B_MSK[[#This Row],[HARGA_1]]=0,B_MSK[[#This Row],[HARGA_1]]=""),"","/ "&amp;B_MSK[[#This Row],[A_2]])</f>
        <v>/ LSN</v>
      </c>
      <c r="AC3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0" s="6" t="str">
        <f ca="1">IF(ISNUMBER(B_MSK[[#This Row],[ JUMLAH ]]),SUBSTITUTE(SUBSTITUTE(SUBSTITUTE(B_MSK[[#This Row],[QTY/ CTN]]," ","_",2),"(",""),")","")&amp;"_","")</f>
        <v>144 LSN_</v>
      </c>
      <c r="AF310" s="6">
        <f ca="1">IF(B_MSK[[#This Row],[A_B]]="","",SEARCH("_",B_MSK[[#This Row],[A_B]]))</f>
        <v>8</v>
      </c>
      <c r="AG310" s="6">
        <f ca="1">IF(B_MSK[[#This Row],[A_B]]="","",LEN(B_MSK[[#This Row],[A_B]]))</f>
        <v>8</v>
      </c>
      <c r="AH310" s="6" t="str">
        <f ca="1">IF(B_MSK[[#This Row],[A_B]]="","",LEFT(B_MSK[[#This Row],[QTY/ CTN]],B_MSK[[#This Row],[A_B_1]]))</f>
        <v>144 LSN</v>
      </c>
      <c r="AI310" s="6" t="str">
        <f ca="1">IF(B_MSK[[#This Row],[A_B]]="","",LEFT(B_MSK[[#This Row],[A_]],SEARCH(" ",B_MSK[[#This Row],[A_]])-1))</f>
        <v>144</v>
      </c>
      <c r="AJ310" s="6" t="str">
        <f ca="1">IF(B_MSK[[#This Row],[A_B]]="","",RIGHT(B_MSK[[#This Row],[A_]],LEN(B_MSK[[#This Row],[A_]])-SEARCH(" ",B_MSK[[#This Row],[A_]])))</f>
        <v>LSN</v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44910</v>
      </c>
      <c r="AO310" s="6" t="str">
        <f ca="1">IF(B_MSK[[#This Row],[DB_ROW]]="","",INDEX([3]!db[JENIS],B_MSK[[#This Row],[DB_ROW]]-1))</f>
        <v>pen</v>
      </c>
      <c r="AP310" s="6">
        <f ca="1">IF(B_MSK[[#This Row],[A_1]]="","",B_MSK[[#This Row],[A_1]])*1</f>
        <v>144</v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>&gt;</v>
      </c>
      <c r="D311" s="6" t="str">
        <f>IF(B_MSK[[#This Row],[N_ID]]="","",COUNTIF([2]!NOTA[ID_H],B_MSK[[#This Row],[ID NOTA]]))</f>
        <v/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>Gel Tizo Fancy TG30541-E</v>
      </c>
      <c r="H311" s="8" t="str">
        <f ca="1">IF(B_MSK[[#This Row],[//]]="","",INDEX([2]!NOTA[SUPPLIER_H],B_MSK[[#This Row],[//]]-2))</f>
        <v>DB STATIONERY</v>
      </c>
      <c r="I311" s="28" t="str">
        <f ca="1">IF(B_MSK[[#This Row],[//]]="","",IF(B_MSK[[#This Row],[C]]="",B_MSK[[#This Row],[JMLH BRG]]&amp;" "&amp;B_MSK[[#This Row],[SAT]],INDEX([3]!db[QTY/ CTN],B_MSK[[#This Row],[DB_ROW]]-1)))</f>
        <v>144 LSN</v>
      </c>
      <c r="J311" s="6">
        <f ca="1">IF(B_MSK[[#This Row],[//]]="","",IF(INDEX([2]!NOTA[C],B_MSK[[#This Row],[//]]-2)="","",INDEX([2]!NOTA[C],B_MSK[[#This Row],[//]]-2)))</f>
        <v>1</v>
      </c>
      <c r="K311" s="6">
        <f ca="1">IF(B_MSK[[#This Row],[//]]="","",IF(INDEX([2]!NOTA[QTY],B_MSK[[#This Row],[//]]-2)=0,"",INDEX([2]!NOTA[QTY],B_MSK[[#This Row],[//]]-2)))</f>
        <v>144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1" s="14">
        <f ca="1">IF(B_MSK[[#This Row],[//]]="","",INDEX([2]!NOTA[HARGA SATUAN],B_MSK[[#This Row],[//]]-2))</f>
        <v>18250</v>
      </c>
      <c r="N311" s="14">
        <f ca="1">IF(B_MSK[[#This Row],[//]]="","",IF(INDEX([2]!NOTA[HARGA/ CTN_H],B_MSK[[#This Row],[//]]-2)&lt;1,"",INDEX([2]!NOTA[HARGA/ CTN_H],B_MSK[[#This Row],[//]]-2)))</f>
        <v>2628000</v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2628000</v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GEL TIZO FANCY TG 30541-E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311" s="6" t="str">
        <f ca="1">IF(B_MSK[[#This Row],[N.B.nota]]="","",IF(MATCH(B_MSK[[#This Row],[concat]],[3]!db[NB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Row],[concat]],[3]!db[NB NOTA_C],0)+1)</f>
        <v>761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18250</v>
      </c>
      <c r="AB311" s="8" t="str">
        <f ca="1">IF(OR(B_MSK[[#This Row],[HARGA_1]]=0,B_MSK[[#This Row],[HARGA_1]]=""),"","/ "&amp;B_MSK[[#This Row],[A_2]])</f>
        <v>/ LSN</v>
      </c>
      <c r="AC3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1" s="6" t="str">
        <f ca="1">IF(ISNUMBER(B_MSK[[#This Row],[ JUMLAH ]]),SUBSTITUTE(SUBSTITUTE(SUBSTITUTE(B_MSK[[#This Row],[QTY/ CTN]]," ","_",2),"(",""),")","")&amp;"_","")</f>
        <v>144 LSN_</v>
      </c>
      <c r="AF311" s="6">
        <f ca="1">IF(B_MSK[[#This Row],[A_B]]="","",SEARCH("_",B_MSK[[#This Row],[A_B]]))</f>
        <v>8</v>
      </c>
      <c r="AG311" s="6">
        <f ca="1">IF(B_MSK[[#This Row],[A_B]]="","",LEN(B_MSK[[#This Row],[A_B]]))</f>
        <v>8</v>
      </c>
      <c r="AH311" s="6" t="str">
        <f ca="1">IF(B_MSK[[#This Row],[A_B]]="","",LEFT(B_MSK[[#This Row],[QTY/ CTN]],B_MSK[[#This Row],[A_B_1]]))</f>
        <v>144 LSN</v>
      </c>
      <c r="AI311" s="6" t="str">
        <f ca="1">IF(B_MSK[[#This Row],[A_B]]="","",LEFT(B_MSK[[#This Row],[A_]],SEARCH(" ",B_MSK[[#This Row],[A_]])-1))</f>
        <v>144</v>
      </c>
      <c r="AJ311" s="6" t="str">
        <f ca="1">IF(B_MSK[[#This Row],[A_B]]="","",RIGHT(B_MSK[[#This Row],[A_]],LEN(B_MSK[[#This Row],[A_]])-SEARCH(" ",B_MSK[[#This Row],[A_]])))</f>
        <v>LSN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44910</v>
      </c>
      <c r="AO311" s="6" t="str">
        <f ca="1">IF(B_MSK[[#This Row],[DB_ROW]]="","",INDEX([3]!db[JENIS],B_MSK[[#This Row],[DB_ROW]]-1))</f>
        <v>pen</v>
      </c>
      <c r="AP311" s="6">
        <f ca="1">IF(B_MSK[[#This Row],[A_1]]="","",B_MSK[[#This Row],[A_1]])*1</f>
        <v>144</v>
      </c>
    </row>
    <row r="312" spans="1:42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>&gt;</v>
      </c>
      <c r="D312" s="6" t="str">
        <f>IF(B_MSK[[#This Row],[N_ID]]="","",COUNTIF([2]!NOTA[ID_H],B_MSK[[#This Row],[ID NOTA]]))</f>
        <v/>
      </c>
      <c r="E3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312</v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>Gel Tizo Fancy TG 30606-D</v>
      </c>
      <c r="H312" s="8" t="str">
        <f ca="1">IF(B_MSK[[#This Row],[//]]="","",INDEX([2]!NOTA[SUPPLIER_H],B_MSK[[#This Row],[//]]-2))</f>
        <v>DB STATIONERY</v>
      </c>
      <c r="I312" s="28" t="str">
        <f ca="1">IF(B_MSK[[#This Row],[//]]="","",IF(B_MSK[[#This Row],[C]]="",B_MSK[[#This Row],[JMLH BRG]]&amp;" "&amp;B_MSK[[#This Row],[SAT]],INDEX([3]!db[QTY/ CTN],B_MSK[[#This Row],[DB_ROW]]-1)))</f>
        <v>144 LSN</v>
      </c>
      <c r="J312" s="6">
        <f ca="1">IF(B_MSK[[#This Row],[//]]="","",IF(INDEX([2]!NOTA[C],B_MSK[[#This Row],[//]]-2)="","",INDEX([2]!NOTA[C],B_MSK[[#This Row],[//]]-2)))</f>
        <v>1</v>
      </c>
      <c r="K312" s="6">
        <f ca="1">IF(B_MSK[[#This Row],[//]]="","",IF(INDEX([2]!NOTA[QTY],B_MSK[[#This Row],[//]]-2)=0,"",INDEX([2]!NOTA[QTY],B_MSK[[#This Row],[//]]-2)))</f>
        <v>144</v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2" s="14">
        <f ca="1">IF(B_MSK[[#This Row],[//]]="","",INDEX([2]!NOTA[HARGA SATUAN],B_MSK[[#This Row],[//]]-2))</f>
        <v>18250</v>
      </c>
      <c r="N312" s="14">
        <f ca="1">IF(B_MSK[[#This Row],[//]]="","",IF(INDEX([2]!NOTA[HARGA/ CTN_H],B_MSK[[#This Row],[//]]-2)&lt;1,"",INDEX([2]!NOTA[HARGA/ CTN_H],B_MSK[[#This Row],[//]]-2)))</f>
        <v>2628000</v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>
        <f ca="1">IF(B_MSK[[#This Row],[//]]="","",INDEX([2]!NOTA[TOTAL],B_MSK[[#This Row],[//]]-2))</f>
        <v>2628000</v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>GEL TIZO FANCY TG 30606-D</v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312" s="6" t="str">
        <f ca="1">IF(B_MSK[[#This Row],[N.B.nota]]="","",IF(MATCH(B_MSK[[#This Row],[concat]],[3]!db[NB NOTA_C],0)&gt;0,"ada",0))</f>
        <v>ada</v>
      </c>
      <c r="X312" s="6" t="str">
        <f ca="1">IF(B_MSK[[#This Row],[N.B.nota]]="","",ADDRESS(ROW(B_MSK[QB]),COLUMN(B_MSK[QB]))&amp;":"&amp;ADDRESS(ROW(),COLUMN(B_MSK[QB])))</f>
        <v>$D$3:$D$312</v>
      </c>
      <c r="Y312" s="6">
        <f ca="1">IF(B_MSK[[#This Row],[concat]]="","",MATCH(B_MSK[[#This Row],[concat]],[3]!db[NB NOTA_C],0)+1)</f>
        <v>770</v>
      </c>
      <c r="Z312" s="6" t="str">
        <f ca="1">IF(B_MSK[[#This Row],[//]]="","",HYPERLINK("[..\\DB.xlsx]DB!e"&amp;B_MSK[[#This Row],[DB_ROW]],"&gt;"))</f>
        <v>&gt;</v>
      </c>
      <c r="AA312" s="12">
        <f ca="1">IF(ISNUMBER(B_MSK[[#This Row],[HARGA CTN]]),IF(B_MSK[[#This Row],[A_2]]=B_MSK[[#This Row],[SAT]],B_MSK[[#This Row],[ HARGA SATUAN ]],B_MSK[[#This Row],[HARGA CTN]]/B_MSK[[#This Row],[A_1]]),"")</f>
        <v>18250</v>
      </c>
      <c r="AB312" s="8" t="str">
        <f ca="1">IF(OR(B_MSK[[#This Row],[HARGA_1]]=0,B_MSK[[#This Row],[HARGA_1]]=""),"","/ "&amp;B_MSK[[#This Row],[A_2]])</f>
        <v>/ LSN</v>
      </c>
      <c r="AC3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2" s="6" t="str">
        <f ca="1">IF(ISNUMBER(B_MSK[[#This Row],[ JUMLAH ]]),SUBSTITUTE(SUBSTITUTE(SUBSTITUTE(B_MSK[[#This Row],[QTY/ CTN]]," ","_",2),"(",""),")","")&amp;"_","")</f>
        <v>144 LSN_</v>
      </c>
      <c r="AF312" s="6">
        <f ca="1">IF(B_MSK[[#This Row],[A_B]]="","",SEARCH("_",B_MSK[[#This Row],[A_B]]))</f>
        <v>8</v>
      </c>
      <c r="AG312" s="6">
        <f ca="1">IF(B_MSK[[#This Row],[A_B]]="","",LEN(B_MSK[[#This Row],[A_B]]))</f>
        <v>8</v>
      </c>
      <c r="AH312" s="6" t="str">
        <f ca="1">IF(B_MSK[[#This Row],[A_B]]="","",LEFT(B_MSK[[#This Row],[QTY/ CTN]],B_MSK[[#This Row],[A_B_1]]))</f>
        <v>144 LSN</v>
      </c>
      <c r="AI312" s="6" t="str">
        <f ca="1">IF(B_MSK[[#This Row],[A_B]]="","",LEFT(B_MSK[[#This Row],[A_]],SEARCH(" ",B_MSK[[#This Row],[A_]])-1))</f>
        <v>144</v>
      </c>
      <c r="AJ312" s="6" t="str">
        <f ca="1">IF(B_MSK[[#This Row],[A_B]]="","",RIGHT(B_MSK[[#This Row],[A_]],LEN(B_MSK[[#This Row],[A_]])-SEARCH(" ",B_MSK[[#This Row],[A_]])))</f>
        <v>LSN</v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44910</v>
      </c>
      <c r="AO312" s="6" t="str">
        <f ca="1">IF(B_MSK[[#This Row],[DB_ROW]]="","",INDEX([3]!db[JENIS],B_MSK[[#This Row],[DB_ROW]]-1))</f>
        <v>pen</v>
      </c>
      <c r="AP312" s="6">
        <f ca="1">IF(B_MSK[[#This Row],[A_1]]="","",B_MSK[[#This Row],[A_1]])*1</f>
        <v>144</v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>&gt;</v>
      </c>
      <c r="D313" s="6" t="str">
        <f>IF(B_MSK[[#This Row],[N_ID]]="","",COUNTIF([2]!NOTA[ID_H],B_MSK[[#This Row],[ID NOTA]]))</f>
        <v/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>Gel Tizo Fancy TG348-E</v>
      </c>
      <c r="H313" s="8" t="str">
        <f ca="1">IF(B_MSK[[#This Row],[//]]="","",INDEX([2]!NOTA[SUPPLIER_H],B_MSK[[#This Row],[//]]-2))</f>
        <v>DB STATIONERY</v>
      </c>
      <c r="I313" s="28" t="str">
        <f ca="1">IF(B_MSK[[#This Row],[//]]="","",IF(B_MSK[[#This Row],[C]]="",B_MSK[[#This Row],[JMLH BRG]]&amp;" "&amp;B_MSK[[#This Row],[SAT]],INDEX([3]!db[QTY/ CTN],B_MSK[[#This Row],[DB_ROW]]-1)))</f>
        <v>144 LSN</v>
      </c>
      <c r="J313" s="6">
        <f ca="1">IF(B_MSK[[#This Row],[//]]="","",IF(INDEX([2]!NOTA[C],B_MSK[[#This Row],[//]]-2)="","",INDEX([2]!NOTA[C],B_MSK[[#This Row],[//]]-2)))</f>
        <v>1</v>
      </c>
      <c r="K313" s="6">
        <f ca="1">IF(B_MSK[[#This Row],[//]]="","",IF(INDEX([2]!NOTA[QTY],B_MSK[[#This Row],[//]]-2)=0,"",INDEX([2]!NOTA[QTY],B_MSK[[#This Row],[//]]-2)))</f>
        <v>144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3" s="14">
        <f ca="1">IF(B_MSK[[#This Row],[//]]="","",INDEX([2]!NOTA[HARGA SATUAN],B_MSK[[#This Row],[//]]-2))</f>
        <v>18250</v>
      </c>
      <c r="N313" s="14">
        <f ca="1">IF(B_MSK[[#This Row],[//]]="","",IF(INDEX([2]!NOTA[HARGA/ CTN_H],B_MSK[[#This Row],[//]]-2)&lt;1,"",INDEX([2]!NOTA[HARGA/ CTN_H],B_MSK[[#This Row],[//]]-2)))</f>
        <v>2628000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2628000</v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GEL TIZO FANCY TG 348-E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313" s="6" t="str">
        <f ca="1">IF(B_MSK[[#This Row],[N.B.nota]]="","",IF(MATCH(B_MSK[[#This Row],[concat]],[3]!db[NB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Row],[concat]],[3]!db[NB NOTA_C],0)+1)</f>
        <v>816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18250</v>
      </c>
      <c r="AB313" s="8" t="str">
        <f ca="1">IF(OR(B_MSK[[#This Row],[HARGA_1]]=0,B_MSK[[#This Row],[HARGA_1]]=""),"","/ "&amp;B_MSK[[#This Row],[A_2]])</f>
        <v>/ LSN</v>
      </c>
      <c r="AC3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3" s="6" t="str">
        <f ca="1">IF(ISNUMBER(B_MSK[[#This Row],[ JUMLAH ]]),SUBSTITUTE(SUBSTITUTE(SUBSTITUTE(B_MSK[[#This Row],[QTY/ CTN]]," ","_",2),"(",""),")","")&amp;"_","")</f>
        <v>144 LSN_</v>
      </c>
      <c r="AF313" s="6">
        <f ca="1">IF(B_MSK[[#This Row],[A_B]]="","",SEARCH("_",B_MSK[[#This Row],[A_B]]))</f>
        <v>8</v>
      </c>
      <c r="AG313" s="6">
        <f ca="1">IF(B_MSK[[#This Row],[A_B]]="","",LEN(B_MSK[[#This Row],[A_B]]))</f>
        <v>8</v>
      </c>
      <c r="AH313" s="6" t="str">
        <f ca="1">IF(B_MSK[[#This Row],[A_B]]="","",LEFT(B_MSK[[#This Row],[QTY/ CTN]],B_MSK[[#This Row],[A_B_1]]))</f>
        <v>144 LSN</v>
      </c>
      <c r="AI313" s="6" t="str">
        <f ca="1">IF(B_MSK[[#This Row],[A_B]]="","",LEFT(B_MSK[[#This Row],[A_]],SEARCH(" ",B_MSK[[#This Row],[A_]])-1))</f>
        <v>144</v>
      </c>
      <c r="AJ313" s="6" t="str">
        <f ca="1">IF(B_MSK[[#This Row],[A_B]]="","",RIGHT(B_MSK[[#This Row],[A_]],LEN(B_MSK[[#This Row],[A_]])-SEARCH(" ",B_MSK[[#This Row],[A_]])))</f>
        <v>LSN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DATANG]],AN312)</f>
        <v>44910</v>
      </c>
      <c r="AO313" s="6" t="str">
        <f ca="1">IF(B_MSK[[#This Row],[DB_ROW]]="","",INDEX([3]!db[JENIS],B_MSK[[#This Row],[DB_ROW]]-1))</f>
        <v>pen</v>
      </c>
      <c r="AP313" s="6">
        <f ca="1">IF(B_MSK[[#This Row],[A_1]]="","",B_MSK[[#This Row],[A_1]])*1</f>
        <v>144</v>
      </c>
    </row>
    <row r="314" spans="1:42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Row],[N_ID]]="","",COUNTIF([2]!NOTA[ID_H],B_MSK[[#This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>Gel Tizo Fancy TG31035-E</v>
      </c>
      <c r="H314" s="8" t="str">
        <f ca="1">IF(B_MSK[[#This Row],[//]]="","",INDEX([2]!NOTA[SUPPLIER_H],B_MSK[[#This Row],[//]]-2))</f>
        <v>DB STATIONERY</v>
      </c>
      <c r="I314" s="28" t="str">
        <f ca="1">IF(B_MSK[[#This Row],[//]]="","",IF(B_MSK[[#This Row],[C]]="",B_MSK[[#This Row],[JMLH BRG]]&amp;" "&amp;B_MSK[[#This Row],[SAT]],INDEX([3]!db[QTY/ CTN],B_MSK[[#This Row],[DB_ROW]]-1)))</f>
        <v>144 LSN</v>
      </c>
      <c r="J314" s="6">
        <f ca="1">IF(B_MSK[[#This Row],[//]]="","",IF(INDEX([2]!NOTA[C],B_MSK[[#This Row],[//]]-2)="","",INDEX([2]!NOTA[C],B_MSK[[#This Row],[//]]-2)))</f>
        <v>1</v>
      </c>
      <c r="K314" s="6">
        <f ca="1">IF(B_MSK[[#This Row],[//]]="","",IF(INDEX([2]!NOTA[QTY],B_MSK[[#This Row],[//]]-2)=0,"",INDEX([2]!NOTA[QTY],B_MSK[[#This Row],[//]]-2)))</f>
        <v>144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4" s="14">
        <f ca="1">IF(B_MSK[[#This Row],[//]]="","",INDEX([2]!NOTA[HARGA SATUAN],B_MSK[[#This Row],[//]]-2))</f>
        <v>18250</v>
      </c>
      <c r="N314" s="14">
        <f ca="1">IF(B_MSK[[#This Row],[//]]="","",IF(INDEX([2]!NOTA[HARGA/ CTN_H],B_MSK[[#This Row],[//]]-2)&lt;1,"",INDEX([2]!NOTA[HARGA/ CTN_H],B_MSK[[#This Row],[//]]-2)))</f>
        <v>2628000</v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2628000</v>
      </c>
      <c r="R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GEL TIZO FANCY TG 31035-E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314" s="6" t="str">
        <f ca="1">IF(B_MSK[[#This Row],[N.B.nota]]="","",IF(MATCH(B_MSK[[#This Row],[concat]],[3]!db[NB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Row],[concat]],[3]!db[NB NOTA_C],0)+1)</f>
        <v>785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18250</v>
      </c>
      <c r="AB314" s="8" t="str">
        <f ca="1">IF(OR(B_MSK[[#This Row],[HARGA_1]]=0,B_MSK[[#This Row],[HARGA_1]]=""),"","/ "&amp;B_MSK[[#This Row],[A_2]])</f>
        <v>/ LSN</v>
      </c>
      <c r="AC3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4" s="6" t="str">
        <f ca="1">IF(ISNUMBER(B_MSK[[#This Row],[ JUMLAH ]]),SUBSTITUTE(SUBSTITUTE(SUBSTITUTE(B_MSK[[#This Row],[QTY/ CTN]]," ","_",2),"(",""),")","")&amp;"_","")</f>
        <v>144 LSN_</v>
      </c>
      <c r="AF314" s="6">
        <f ca="1">IF(B_MSK[[#This Row],[A_B]]="","",SEARCH("_",B_MSK[[#This Row],[A_B]]))</f>
        <v>8</v>
      </c>
      <c r="AG314" s="6">
        <f ca="1">IF(B_MSK[[#This Row],[A_B]]="","",LEN(B_MSK[[#This Row],[A_B]]))</f>
        <v>8</v>
      </c>
      <c r="AH314" s="6" t="str">
        <f ca="1">IF(B_MSK[[#This Row],[A_B]]="","",LEFT(B_MSK[[#This Row],[QTY/ CTN]],B_MSK[[#This Row],[A_B_1]]))</f>
        <v>144 LSN</v>
      </c>
      <c r="AI314" s="6" t="str">
        <f ca="1">IF(B_MSK[[#This Row],[A_B]]="","",LEFT(B_MSK[[#This Row],[A_]],SEARCH(" ",B_MSK[[#This Row],[A_]])-1))</f>
        <v>144</v>
      </c>
      <c r="AJ314" s="6" t="str">
        <f ca="1">IF(B_MSK[[#This Row],[A_B]]="","",RIGHT(B_MSK[[#This Row],[A_]],LEN(B_MSK[[#This Row],[A_]])-SEARCH(" ",B_MSK[[#This Row],[A_]])))</f>
        <v>LSN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DATANG]],AN313)</f>
        <v>44910</v>
      </c>
      <c r="AO314" s="6" t="str">
        <f ca="1">IF(B_MSK[[#This Row],[DB_ROW]]="","",INDEX([3]!db[JENIS],B_MSK[[#This Row],[DB_ROW]]-1))</f>
        <v>pen</v>
      </c>
      <c r="AP314" s="6">
        <f ca="1">IF(B_MSK[[#This Row],[A_1]]="","",B_MSK[[#This Row],[A_1]])*1</f>
        <v>144</v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>&gt;</v>
      </c>
      <c r="D315" s="6" t="str">
        <f>IF(B_MSK[[#This Row],[N_ID]]="","",COUNTIF([2]!NOTA[ID_H],B_MSK[[#This Row],[ID NOTA]]))</f>
        <v/>
      </c>
      <c r="E3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315</v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>Gel Tizo Fancy TG31975-E</v>
      </c>
      <c r="H315" s="8" t="str">
        <f ca="1">IF(B_MSK[[#This Row],[//]]="","",INDEX([2]!NOTA[SUPPLIER_H],B_MSK[[#This Row],[//]]-2))</f>
        <v>DB STATIONERY</v>
      </c>
      <c r="I315" s="28" t="str">
        <f ca="1">IF(B_MSK[[#This Row],[//]]="","",IF(B_MSK[[#This Row],[C]]="",B_MSK[[#This Row],[JMLH BRG]]&amp;" "&amp;B_MSK[[#This Row],[SAT]],INDEX([3]!db[QTY/ CTN],B_MSK[[#This Row],[DB_ROW]]-1)))</f>
        <v>144 LSN</v>
      </c>
      <c r="J315" s="6">
        <f ca="1">IF(B_MSK[[#This Row],[//]]="","",IF(INDEX([2]!NOTA[C],B_MSK[[#This Row],[//]]-2)="","",INDEX([2]!NOTA[C],B_MSK[[#This Row],[//]]-2)))</f>
        <v>1</v>
      </c>
      <c r="K315" s="6">
        <f ca="1">IF(B_MSK[[#This Row],[//]]="","",IF(INDEX([2]!NOTA[QTY],B_MSK[[#This Row],[//]]-2)=0,"",INDEX([2]!NOTA[QTY],B_MSK[[#This Row],[//]]-2)))</f>
        <v>144</v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5" s="14">
        <f ca="1">IF(B_MSK[[#This Row],[//]]="","",INDEX([2]!NOTA[HARGA SATUAN],B_MSK[[#This Row],[//]]-2))</f>
        <v>0</v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>
        <f ca="1">IF(B_MSK[[#This Row],[//]]="","",INDEX([2]!NOTA[TOTAL],B_MSK[[#This Row],[//]]-2))</f>
        <v>0</v>
      </c>
      <c r="R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315" s="4" t="str">
        <f ca="1">IF(B_MSK[[#This Row],[NAMA BARANG]]="","",IF(INDEX([2]!NOTA[KETERANGAN],B_MSK[[#This Row],[//]]-2)=0,"",INDEX([2]!NOTA[KETERANGAN],B_MSK[[#This Row],[//]]-2)))</f>
        <v>BONUS</v>
      </c>
      <c r="U315" s="8" t="str">
        <f ca="1">IF(B_MSK[[#This Row],[//]]="","",INDEX([2]!NOTA[NAMA BARANG],B_MSK[[#This Row],[//]]-2))</f>
        <v>GEL TIZO FANCY TG 31975-E</v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315" s="6" t="str">
        <f ca="1">IF(B_MSK[[#This Row],[N.B.nota]]="","",IF(MATCH(B_MSK[[#This Row],[concat]],[3]!db[NB NOTA_C],0)&gt;0,"ada",0))</f>
        <v>ada</v>
      </c>
      <c r="X315" s="6" t="str">
        <f ca="1">IF(B_MSK[[#This Row],[N.B.nota]]="","",ADDRESS(ROW(B_MSK[QB]),COLUMN(B_MSK[QB]))&amp;":"&amp;ADDRESS(ROW(),COLUMN(B_MSK[QB])))</f>
        <v>$D$3:$D$315</v>
      </c>
      <c r="Y315" s="6">
        <f ca="1">IF(B_MSK[[#This Row],[concat]]="","",MATCH(B_MSK[[#This Row],[concat]],[3]!db[NB NOTA_C],0)+1)</f>
        <v>811</v>
      </c>
      <c r="Z315" s="6" t="str">
        <f ca="1">IF(B_MSK[[#This Row],[//]]="","",HYPERLINK("[..\\DB.xlsx]DB!e"&amp;B_MSK[[#This Row],[DB_ROW]],"&gt;"))</f>
        <v>&gt;</v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5" s="6" t="str">
        <f ca="1">IF(ISNUMBER(B_MSK[[#This Row],[ JUMLAH ]]),SUBSTITUTE(SUBSTITUTE(SUBSTITUTE(B_MSK[[#This Row],[QTY/ CTN]]," ","_",2),"(",""),")","")&amp;"_","")</f>
        <v>144 LSN_</v>
      </c>
      <c r="AF315" s="6">
        <f ca="1">IF(B_MSK[[#This Row],[A_B]]="","",SEARCH("_",B_MSK[[#This Row],[A_B]]))</f>
        <v>8</v>
      </c>
      <c r="AG315" s="6">
        <f ca="1">IF(B_MSK[[#This Row],[A_B]]="","",LEN(B_MSK[[#This Row],[A_B]]))</f>
        <v>8</v>
      </c>
      <c r="AH315" s="6" t="str">
        <f ca="1">IF(B_MSK[[#This Row],[A_B]]="","",LEFT(B_MSK[[#This Row],[QTY/ CTN]],B_MSK[[#This Row],[A_B_1]]))</f>
        <v>144 LSN</v>
      </c>
      <c r="AI315" s="6" t="str">
        <f ca="1">IF(B_MSK[[#This Row],[A_B]]="","",LEFT(B_MSK[[#This Row],[A_]],SEARCH(" ",B_MSK[[#This Row],[A_]])-1))</f>
        <v>144</v>
      </c>
      <c r="AJ315" s="6" t="str">
        <f ca="1">IF(B_MSK[[#This Row],[A_B]]="","",RIGHT(B_MSK[[#This Row],[A_]],LEN(B_MSK[[#This Row],[A_]])-SEARCH(" ",B_MSK[[#This Row],[A_]])))</f>
        <v>LSN</v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DATANG]],AN314)</f>
        <v>44910</v>
      </c>
      <c r="AO315" s="6" t="str">
        <f ca="1">IF(B_MSK[[#This Row],[DB_ROW]]="","",INDEX([3]!db[JENIS],B_MSK[[#This Row],[DB_ROW]]-1))</f>
        <v>pen</v>
      </c>
      <c r="AP315" s="6">
        <f ca="1">IF(B_MSK[[#This Row],[A_1]]="","",B_MSK[[#This Row],[A_1]])*1</f>
        <v>144</v>
      </c>
    </row>
    <row r="316" spans="1:42" x14ac:dyDescent="0.25">
      <c r="A316" s="7" t="s">
        <v>110</v>
      </c>
      <c r="B316" s="6" t="str">
        <f>IF(B_MSK[[#This Row],[N_ID]]="","",INDEX([2]!NOTA[ID],MATCH(B_MSK[[#This Row],[N_ID]],[2]!NOTA[ID_P],0)))</f>
        <v/>
      </c>
      <c r="C316" s="6" t="str">
        <f ca="1">IF(B_MSK[[#This Row],[//]]="","",HYPERLINK("[NOTA_.xlsx]NOTA!C"&amp;B_MSK[[#This Row],[//]],"&gt;"))</f>
        <v/>
      </c>
      <c r="D316" s="6" t="str">
        <f>IF(B_MSK[[#This Row],[N_ID]]="","",COUNTIF([2]!NOTA[ID_H],B_MSK[[#This Row],[ID NOTA]]))</f>
        <v/>
      </c>
      <c r="E3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/>
      </c>
      <c r="H316" s="8" t="str">
        <f ca="1">IF(B_MSK[[#This Row],[//]]="","",INDEX([2]!NOTA[SUPPLIER_H],B_MSK[[#This Row],[//]]-2))</f>
        <v/>
      </c>
      <c r="I316" s="28" t="str">
        <f ca="1">IF(B_MSK[[#This Row],[//]]="","",IF(B_MSK[[#This Row],[C]]="",B_MSK[[#This Row],[JMLH BRG]]&amp;" "&amp;B_MSK[[#This Row],[SAT]],INDEX([3]!db[QTY/ CTN],B_MSK[[#This Row],[DB_ROW]]-1)))</f>
        <v/>
      </c>
      <c r="J316" s="6" t="str">
        <f ca="1">IF(B_MSK[[#This Row],[//]]="","",IF(INDEX([2]!NOTA[C],B_MSK[[#This Row],[//]]-2)="","",INDEX([2]!NOTA[C],B_MSK[[#This Row],[//]]-2)))</f>
        <v/>
      </c>
      <c r="K316" s="6" t="str">
        <f ca="1">IF(B_MSK[[#This Row],[//]]="","",IF(INDEX([2]!NOTA[QTY],B_MSK[[#This Row],[//]]-2)=0,"",INDEX([2]!NOTA[QTY],B_MSK[[#This Row],[//]]-2)))</f>
        <v/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6" s="14" t="str">
        <f ca="1">IF(B_MSK[[#This Row],[//]]="","",INDEX([2]!NOTA[HARGA SATUAN],B_MSK[[#This Row],[//]]-2))</f>
        <v/>
      </c>
      <c r="N316" s="14" t="str">
        <f ca="1">IF(B_MSK[[#This Row],[//]]="","",IF(INDEX([2]!NOTA[HARGA/ CTN_H],B_MSK[[#This Row],[//]]-2)&lt;1,"",INDEX([2]!NOTA[HARGA/ CTN_H],B_MSK[[#This Row],[//]]-2)))</f>
        <v/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 t="str">
        <f ca="1">IF(B_MSK[[#This Row],[//]]="","",INDEX([2]!NOTA[TOTAL],B_MSK[[#This Row],[//]]-2))</f>
        <v/>
      </c>
      <c r="R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/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6" s="6" t="str">
        <f ca="1">IF(B_MSK[[#This Row],[N.B.nota]]="","",IF(MATCH(B_MSK[[#This Row],[concat]],[3]!db[NB NOTA_C],0)&gt;0,"ada",0))</f>
        <v/>
      </c>
      <c r="X316" s="6" t="str">
        <f ca="1">IF(B_MSK[[#This Row],[N.B.nota]]="","",ADDRESS(ROW(B_MSK[QB]),COLUMN(B_MSK[QB]))&amp;":"&amp;ADDRESS(ROW(),COLUMN(B_MSK[QB])))</f>
        <v/>
      </c>
      <c r="Y316" s="6" t="str">
        <f ca="1">IF(B_MSK[[#This Row],[concat]]="","",MATCH(B_MSK[[#This Row],[concat]],[3]!db[NB NOTA_C],0)+1)</f>
        <v/>
      </c>
      <c r="Z316" s="6" t="str">
        <f ca="1">IF(B_MSK[[#This Row],[//]]="","",HYPERLINK("[..\\DB.xlsx]DB!e"&amp;B_MSK[[#This Row],[DB_ROW]],"&gt;"))</f>
        <v/>
      </c>
      <c r="AA316" s="12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Row],[A_]])-1))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DATANG]],AN315)</f>
        <v>44910</v>
      </c>
      <c r="AO316" s="6" t="str">
        <f ca="1">IF(B_MSK[[#This Row],[DB_ROW]]="","",INDEX([3]!db[JENIS],B_MSK[[#This Row],[DB_ROW]]-1))</f>
        <v/>
      </c>
      <c r="AP316" s="6" t="e">
        <f ca="1">IF(B_MSK[[#This Row],[A_1]]="","",B_MSK[[#This Row],[A_1]])*1</f>
        <v>#VALUE!</v>
      </c>
    </row>
    <row r="317" spans="1:42" x14ac:dyDescent="0.25">
      <c r="A317" s="7" t="s">
        <v>195</v>
      </c>
      <c r="B317" s="6">
        <f ca="1">IF(B_MSK[[#This Row],[N_ID]]="","",INDEX([2]!NOTA[ID],MATCH(B_MSK[[#This Row],[N_ID]],[2]!NOTA[ID_P],0)))</f>
        <v>69</v>
      </c>
      <c r="C317" s="6" t="str">
        <f ca="1">IF(B_MSK[[#This Row],[//]]="","",HYPERLINK("[NOTA_.xlsx]NOTA!C"&amp;B_MSK[[#This Row],[//]],"&gt;"))</f>
        <v>&gt;</v>
      </c>
      <c r="D317" s="6">
        <f ca="1">IF(B_MSK[[#This Row],[N_ID]]="","",COUNTIF([2]!NOTA[ID_H],B_MSK[[#This Row],[ID NOTA]]))</f>
        <v>3</v>
      </c>
      <c r="E3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317</v>
      </c>
      <c r="F317" s="2" t="str">
        <f ca="1"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>Isi Gel 1.0 TG 308-AR</v>
      </c>
      <c r="H317" s="8" t="str">
        <f ca="1">IF(B_MSK[[#This Row],[//]]="","",INDEX([2]!NOTA[SUPPLIER_H],B_MSK[[#This Row],[//]]-2))</f>
        <v>DB STATIONERY</v>
      </c>
      <c r="I317" s="28" t="str">
        <f ca="1">IF(B_MSK[[#This Row],[//]]="","",IF(B_MSK[[#This Row],[C]]="",B_MSK[[#This Row],[JMLH BRG]]&amp;" "&amp;B_MSK[[#This Row],[SAT]],INDEX([3]!db[QTY/ CTN],B_MSK[[#This Row],[DB_ROW]]-1)))</f>
        <v>80 PCS</v>
      </c>
      <c r="J317" s="6" t="str">
        <f ca="1">IF(B_MSK[[#This Row],[//]]="","",IF(INDEX([2]!NOTA[C],B_MSK[[#This Row],[//]]-2)="","",INDEX([2]!NOTA[C],B_MSK[[#This Row],[//]]-2)))</f>
        <v/>
      </c>
      <c r="K317" s="6">
        <f ca="1">IF(B_MSK[[#This Row],[//]]="","",IF(INDEX([2]!NOTA[QTY],B_MSK[[#This Row],[//]]-2)=0,"",INDEX([2]!NOTA[QTY],B_MSK[[#This Row],[//]]-2)))</f>
        <v>80</v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7" s="14">
        <f ca="1">IF(B_MSK[[#This Row],[//]]="","",INDEX([2]!NOTA[HARGA SATUAN],B_MSK[[#This Row],[//]]-2))</f>
        <v>22500</v>
      </c>
      <c r="N317" s="14">
        <f ca="1">IF(B_MSK[[#This Row],[//]]="","",IF(INDEX([2]!NOTA[HARGA/ CTN_H],B_MSK[[#This Row],[//]]-2)&lt;1,"",INDEX([2]!NOTA[HARGA/ CTN_H],B_MSK[[#This Row],[//]]-2)))</f>
        <v>1800000</v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>
        <f ca="1">IF(B_MSK[[#This Row],[//]]="","",INDEX([2]!NOTA[TOTAL],B_MSK[[#This Row],[//]]-2))</f>
        <v>1800000</v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>ISI GEL 1.0 TG 308-AR</v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>isigel10tg308ar</v>
      </c>
      <c r="W317" s="6" t="str">
        <f ca="1">IF(B_MSK[[#This Row],[N.B.nota]]="","",IF(MATCH(B_MSK[[#This Row],[concat]],[3]!db[NB NOTA_C],0)&gt;0,"ada",0))</f>
        <v>ada</v>
      </c>
      <c r="X317" s="6" t="str">
        <f ca="1">IF(B_MSK[[#This Row],[N.B.nota]]="","",ADDRESS(ROW(B_MSK[QB]),COLUMN(B_MSK[QB]))&amp;":"&amp;ADDRESS(ROW(),COLUMN(B_MSK[QB])))</f>
        <v>$D$3:$D$317</v>
      </c>
      <c r="Y317" s="6">
        <f ca="1">IF(B_MSK[[#This Row],[concat]]="","",MATCH(B_MSK[[#This Row],[concat]],[3]!db[NB NOTA_C],0)+1)</f>
        <v>963</v>
      </c>
      <c r="Z317" s="6" t="str">
        <f ca="1">IF(B_MSK[[#This Row],[//]]="","",HYPERLINK("[..\\DB.xlsx]DB!e"&amp;B_MSK[[#This Row],[DB_ROW]],"&gt;"))</f>
        <v>&gt;</v>
      </c>
      <c r="AA317" s="12">
        <f ca="1">IF(ISNUMBER(B_MSK[[#This Row],[HARGA CTN]]),IF(B_MSK[[#This Row],[A_2]]=B_MSK[[#This Row],[SAT]],B_MSK[[#This Row],[ HARGA SATUAN ]],B_MSK[[#This Row],[HARGA CTN]]/B_MSK[[#This Row],[A_1]]),"")</f>
        <v>22500</v>
      </c>
      <c r="AB317" s="8" t="str">
        <f ca="1">IF(OR(B_MSK[[#This Row],[HARGA_1]]=0,B_MSK[[#This Row],[HARGA_1]]=""),"","/ "&amp;B_MSK[[#This Row],[A_2]])</f>
        <v>/ PCS</v>
      </c>
      <c r="AC3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7" s="6" t="str">
        <f ca="1">IF(ISNUMBER(B_MSK[[#This Row],[ JUMLAH ]]),SUBSTITUTE(SUBSTITUTE(SUBSTITUTE(B_MSK[[#This Row],[QTY/ CTN]]," ","_",2),"(",""),")","")&amp;"_","")</f>
        <v>80 PCS_</v>
      </c>
      <c r="AF317" s="6">
        <f ca="1">IF(B_MSK[[#This Row],[A_B]]="","",SEARCH("_",B_MSK[[#This Row],[A_B]]))</f>
        <v>7</v>
      </c>
      <c r="AG317" s="6">
        <f ca="1">IF(B_MSK[[#This Row],[A_B]]="","",LEN(B_MSK[[#This Row],[A_B]]))</f>
        <v>7</v>
      </c>
      <c r="AH317" s="6" t="str">
        <f ca="1">IF(B_MSK[[#This Row],[A_B]]="","",LEFT(B_MSK[[#This Row],[QTY/ CTN]],B_MSK[[#This Row],[A_B_1]]))</f>
        <v>80 PCS</v>
      </c>
      <c r="AI317" s="6" t="str">
        <f ca="1">IF(B_MSK[[#This Row],[A_B]]="","",LEFT(B_MSK[[#This Row],[A_]],SEARCH(" ",B_MSK[[#This Row],[A_]])-1))</f>
        <v>80</v>
      </c>
      <c r="AJ317" s="6" t="str">
        <f ca="1">IF(B_MSK[[#This Row],[A_B]]="","",RIGHT(B_MSK[[#This Row],[A_]],LEN(B_MSK[[#This Row],[A_]])-SEARCH(" ",B_MSK[[#This Row],[A_]])))</f>
        <v>PCS</v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DATANG]],AN316)</f>
        <v>44910</v>
      </c>
      <c r="AO317" s="6" t="str">
        <f ca="1">IF(B_MSK[[#This Row],[DB_ROW]]="","",INDEX([3]!db[JENIS],B_MSK[[#This Row],[DB_ROW]]-1))</f>
        <v>isi</v>
      </c>
      <c r="AP317" s="6">
        <f ca="1">IF(B_MSK[[#This Row],[A_1]]="","",B_MSK[[#This Row],[A_1]])*1</f>
        <v>80</v>
      </c>
    </row>
    <row r="318" spans="1:42" x14ac:dyDescent="0.25">
      <c r="A318" s="7" t="s">
        <v>110</v>
      </c>
      <c r="B318" s="6" t="str">
        <f>IF(B_MSK[[#This Row],[N_ID]]="","",INDEX([2]!NOTA[ID],MATCH(B_MSK[[#This Row],[N_ID]],[2]!NOTA[ID_P],0)))</f>
        <v/>
      </c>
      <c r="C318" s="6" t="str">
        <f ca="1">IF(B_MSK[[#This Row],[//]]="","",HYPERLINK("[NOTA_.xlsx]NOTA!C"&amp;B_MSK[[#This Row],[//]],"&gt;"))</f>
        <v>&gt;</v>
      </c>
      <c r="D318" s="6" t="str">
        <f>IF(B_MSK[[#This Row],[N_ID]]="","",COUNTIF([2]!NOTA[ID_H],B_MSK[[#This Row],[ID NOTA]]))</f>
        <v/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>Isi Gel 1.0 TG 308-ARB biru</v>
      </c>
      <c r="H318" s="8" t="str">
        <f ca="1">IF(B_MSK[[#This Row],[//]]="","",INDEX([2]!NOTA[SUPPLIER_H],B_MSK[[#This Row],[//]]-2))</f>
        <v>DB STATIONERY</v>
      </c>
      <c r="I318" s="28" t="str">
        <f ca="1">IF(B_MSK[[#This Row],[//]]="","",IF(B_MSK[[#This Row],[C]]="",B_MSK[[#This Row],[JMLH BRG]]&amp;" "&amp;B_MSK[[#This Row],[SAT]],INDEX([3]!db[QTY/ CTN],B_MSK[[#This Row],[DB_ROW]]-1)))</f>
        <v>80 PCS</v>
      </c>
      <c r="J318" s="6" t="str">
        <f ca="1">IF(B_MSK[[#This Row],[//]]="","",IF(INDEX([2]!NOTA[C],B_MSK[[#This Row],[//]]-2)="","",INDEX([2]!NOTA[C],B_MSK[[#This Row],[//]]-2)))</f>
        <v/>
      </c>
      <c r="K318" s="6">
        <f ca="1">IF(B_MSK[[#This Row],[//]]="","",IF(INDEX([2]!NOTA[QTY],B_MSK[[#This Row],[//]]-2)=0,"",INDEX([2]!NOTA[QTY],B_MSK[[#This Row],[//]]-2)))</f>
        <v>80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8" s="14">
        <f ca="1">IF(B_MSK[[#This Row],[//]]="","",INDEX([2]!NOTA[HARGA SATUAN],B_MSK[[#This Row],[//]]-2))</f>
        <v>22500</v>
      </c>
      <c r="N318" s="14">
        <f ca="1">IF(B_MSK[[#This Row],[//]]="","",IF(INDEX([2]!NOTA[HARGA/ CTN_H],B_MSK[[#This Row],[//]]-2)&lt;1,"",INDEX([2]!NOTA[HARGA/ CTN_H],B_MSK[[#This Row],[//]]-2)))</f>
        <v>1800000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1800000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ISI GEL 1.0 BIRU TG 308-ARB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isigel10birutg308arb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960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22500</v>
      </c>
      <c r="AB318" s="8" t="str">
        <f ca="1">IF(OR(B_MSK[[#This Row],[HARGA_1]]=0,B_MSK[[#This Row],[HARGA_1]]=""),"","/ "&amp;B_MSK[[#This Row],[A_2]])</f>
        <v>/ PCS</v>
      </c>
      <c r="AC3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8" s="6" t="str">
        <f ca="1">IF(ISNUMBER(B_MSK[[#This Row],[ JUMLAH ]]),SUBSTITUTE(SUBSTITUTE(SUBSTITUTE(B_MSK[[#This Row],[QTY/ CTN]]," ","_",2),"(",""),")","")&amp;"_","")</f>
        <v>80 PCS_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80 PCS</v>
      </c>
      <c r="AI318" s="6" t="str">
        <f ca="1">IF(B_MSK[[#This Row],[A_B]]="","",LEFT(B_MSK[[#This Row],[A_]],SEARCH(" ",B_MSK[[#This Row],[A_]])-1))</f>
        <v>80</v>
      </c>
      <c r="AJ318" s="6" t="str">
        <f ca="1">IF(B_MSK[[#This Row],[A_B]]="","",RIGHT(B_MSK[[#This Row],[A_]],LEN(B_MSK[[#This Row],[A_]])-SEARCH(" ",B_MSK[[#This Row],[A_]])))</f>
        <v>PCS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DATANG]],AN317)</f>
        <v>44910</v>
      </c>
      <c r="AO318" s="6" t="str">
        <f ca="1">IF(B_MSK[[#This Row],[DB_ROW]]="","",INDEX([3]!db[JENIS],B_MSK[[#This Row],[DB_ROW]]-1))</f>
        <v>isi</v>
      </c>
      <c r="AP318" s="6">
        <f ca="1">IF(B_MSK[[#This Row],[A_1]]="","",B_MSK[[#This Row],[A_1]])*1</f>
        <v>80</v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>Gel pen Tianjiao TZ-501</v>
      </c>
      <c r="H319" s="8" t="str">
        <f ca="1">IF(B_MSK[[#This Row],[//]]="","",INDEX([2]!NOTA[SUPPLIER_H],B_MSK[[#This Row],[//]]-2))</f>
        <v>DB STATIONERY</v>
      </c>
      <c r="I319" s="28" t="str">
        <f ca="1">IF(B_MSK[[#This Row],[//]]="","",IF(B_MSK[[#This Row],[C]]="",B_MSK[[#This Row],[JMLH BRG]]&amp;" "&amp;B_MSK[[#This Row],[SAT]],INDEX([3]!db[QTY/ CTN],B_MSK[[#This Row],[DB_ROW]]-1)))</f>
        <v>144 LSN</v>
      </c>
      <c r="J319" s="6">
        <f ca="1">IF(B_MSK[[#This Row],[//]]="","",IF(INDEX([2]!NOTA[C],B_MSK[[#This Row],[//]]-2)="","",INDEX([2]!NOTA[C],B_MSK[[#This Row],[//]]-2)))</f>
        <v>3</v>
      </c>
      <c r="K319" s="6">
        <f ca="1">IF(B_MSK[[#This Row],[//]]="","",IF(INDEX([2]!NOTA[QTY],B_MSK[[#This Row],[//]]-2)=0,"",INDEX([2]!NOTA[QTY],B_MSK[[#This Row],[//]]-2)))</f>
        <v>432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22500</v>
      </c>
      <c r="N319" s="14">
        <f ca="1">IF(B_MSK[[#This Row],[//]]="","",IF(INDEX([2]!NOTA[HARGA/ CTN_H],B_MSK[[#This Row],[//]]-2)&lt;1,"",INDEX([2]!NOTA[HARGA/ CTN_H],B_MSK[[#This Row],[//]]-2)))</f>
        <v>3240000</v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>
        <f ca="1">IF(B_MSK[[#This Row],[//]]="","",INDEX([2]!NOTA[TOTAL],B_MSK[[#This Row],[//]]-2))</f>
        <v>9720000</v>
      </c>
      <c r="R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13320000</v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GEL INK TIANJIAO TZ-501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319" s="6" t="str">
        <f ca="1">IF(B_MSK[[#This Row],[N.B.nota]]="","",IF(MATCH(B_MSK[[#This Row],[concat]],[3]!db[NB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Row],[concat]],[3]!db[NB NOTA_C],0)+1)</f>
        <v>703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22500</v>
      </c>
      <c r="AB319" s="8" t="str">
        <f ca="1">IF(OR(B_MSK[[#This Row],[HARGA_1]]=0,B_MSK[[#This Row],[HARGA_1]]=""),"","/ "&amp;B_MSK[[#This Row],[A_2]])</f>
        <v>/ LSN</v>
      </c>
      <c r="AC3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3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9" s="6" t="str">
        <f ca="1">IF(ISNUMBER(B_MSK[[#This Row],[ JUMLAH ]]),SUBSTITUTE(SUBSTITUTE(SUBSTITUTE(B_MSK[[#This Row],[QTY/ CTN]]," ","_",2),"(",""),")","")&amp;"_","")</f>
        <v>144 LSN_</v>
      </c>
      <c r="AF319" s="6">
        <f ca="1">IF(B_MSK[[#This Row],[A_B]]="","",SEARCH("_",B_MSK[[#This Row],[A_B]]))</f>
        <v>8</v>
      </c>
      <c r="AG319" s="6">
        <f ca="1">IF(B_MSK[[#This Row],[A_B]]="","",LEN(B_MSK[[#This Row],[A_B]]))</f>
        <v>8</v>
      </c>
      <c r="AH319" s="6" t="str">
        <f ca="1">IF(B_MSK[[#This Row],[A_B]]="","",LEFT(B_MSK[[#This Row],[QTY/ CTN]],B_MSK[[#This Row],[A_B_1]]))</f>
        <v>144 LSN</v>
      </c>
      <c r="AI319" s="6" t="str">
        <f ca="1">IF(B_MSK[[#This Row],[A_B]]="","",LEFT(B_MSK[[#This Row],[A_]],SEARCH(" ",B_MSK[[#This Row],[A_]])-1))</f>
        <v>144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DATANG]],AN318)</f>
        <v>44910</v>
      </c>
      <c r="AO319" s="6" t="str">
        <f ca="1">IF(B_MSK[[#This Row],[DB_ROW]]="","",INDEX([3]!db[JENIS],B_MSK[[#This Row],[DB_ROW]]-1))</f>
        <v>pen</v>
      </c>
      <c r="AP319" s="6">
        <f ca="1">IF(B_MSK[[#This Row],[A_1]]="","",B_MSK[[#This Row],[A_1]])*1</f>
        <v>144</v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Row],[SAT]],INDEX([3]!db[QTY/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Row],[concat]],[3]!db[NB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Row],[concat]],[3]!db[NB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Row],[A_]])-1))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DATANG]],AN319)</f>
        <v>44910</v>
      </c>
      <c r="AO320" s="6" t="str">
        <f ca="1">IF(B_MSK[[#This Row],[DB_ROW]]="","",INDEX([3]!db[JENIS],B_MSK[[#This Row],[DB_ROW]]-1))</f>
        <v/>
      </c>
      <c r="AP320" s="6" t="e">
        <f ca="1">IF(B_MSK[[#This Row],[A_1]]="","",B_MSK[[#This Row],[A_1]])*1</f>
        <v>#VALUE!</v>
      </c>
    </row>
    <row r="321" spans="1:42" x14ac:dyDescent="0.25">
      <c r="A321" s="7" t="s">
        <v>196</v>
      </c>
      <c r="B321" s="6">
        <f ca="1">IF(B_MSK[[#This Row],[N_ID]]="","",INDEX([2]!NOTA[ID],MATCH(B_MSK[[#This Row],[N_ID]],[2]!NOTA[ID_P],0)))</f>
        <v>70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Row],[N_ID]]="","",COUNTIF([2]!NOTA[ID_H],B_MSK[[#This Row],[ID NOTA]]))</f>
        <v>6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 ca="1"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>P case Kenko PC-0719-TK</v>
      </c>
      <c r="H321" s="8" t="str">
        <f ca="1">IF(B_MSK[[#This Row],[//]]="","",INDEX([2]!NOTA[SUPPLIER_H],B_MSK[[#This Row],[//]]-2))</f>
        <v>KENKO SINAR INDONESIA</v>
      </c>
      <c r="I321" s="28" t="str">
        <f ca="1">IF(B_MSK[[#This Row],[//]]="","",IF(B_MSK[[#This Row],[C]]="",B_MSK[[#This Row],[JMLH BRG]]&amp;" "&amp;B_MSK[[#This Row],[SAT]],INDEX([3]!db[QTY/ CTN],B_MSK[[#This Row],[DB_ROW]]-1)))</f>
        <v>24 LSN</v>
      </c>
      <c r="J321" s="6">
        <f ca="1">IF(B_MSK[[#This Row],[//]]="","",IF(INDEX([2]!NOTA[C],B_MSK[[#This Row],[//]]-2)="","",INDEX([2]!NOTA[C],B_MSK[[#This Row],[//]]-2)))</f>
        <v>1</v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>
        <f ca="1">IF(B_MSK[[#This Row],[//]]="","",INDEX([2]!NOTA[HARGA SATUAN],B_MSK[[#This Row],[//]]-2))</f>
        <v>0</v>
      </c>
      <c r="N321" s="14">
        <f ca="1">IF(B_MSK[[#This Row],[//]]="","",IF(INDEX([2]!NOTA[HARGA/ CTN_H],B_MSK[[#This Row],[//]]-2)&lt;1,"",INDEX([2]!NOTA[HARGA/ CTN_H],B_MSK[[#This Row],[//]]-2)))</f>
        <v>1497600</v>
      </c>
      <c r="O321" s="3">
        <f ca="1">IF(B_MSK[[#This Row],[//]]="","",IF(INDEX([2]!NOTA[DISC 1],B_MSK[[#This Row],[//]]-2)=0,"",INDEX([2]!NOTA[DISC 1],B_MSK[[#This Row],[//]]-2)))</f>
        <v>0.17</v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1243008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KENKO PENCIL CASE PC-0719-TK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21" s="6" t="str">
        <f ca="1">IF(B_MSK[[#This Row],[N.B.nota]]="","",IF(MATCH(B_MSK[[#This Row],[concat]],[3]!db[NB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Row],[concat]],[3]!db[NB NOTA_C],0)+1)</f>
        <v>1203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62400</v>
      </c>
      <c r="AB321" s="8" t="str">
        <f ca="1">IF(OR(B_MSK[[#This Row],[HARGA_1]]=0,B_MSK[[#This Row],[HARGA_1]]=""),"","/ "&amp;B_MSK[[#This Row],[A_2]])</f>
        <v>/ LSN</v>
      </c>
      <c r="AC3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1" s="6" t="str">
        <f ca="1">IF(ISNUMBER(B_MSK[[#This Row],[ JUMLAH ]]),SUBSTITUTE(SUBSTITUTE(SUBSTITUTE(B_MSK[[#This Row],[QTY/ CTN]]," ","_",2),"(",""),")","")&amp;"_","")</f>
        <v>24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24 LSN</v>
      </c>
      <c r="AI321" s="6" t="str">
        <f ca="1">IF(B_MSK[[#This Row],[A_B]]="","",LEFT(B_MSK[[#This Row],[A_]],SEARCH(" ",B_MSK[[#This Row],[A_]])-1))</f>
        <v>24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DATANG]],AN320)</f>
        <v>44910</v>
      </c>
      <c r="AO321" s="6" t="str">
        <f ca="1">IF(B_MSK[[#This Row],[DB_ROW]]="","",INDEX([3]!db[JENIS],B_MSK[[#This Row],[DB_ROW]]-1))</f>
        <v>pcase</v>
      </c>
      <c r="AP321" s="6">
        <f ca="1">IF(B_MSK[[#This Row],[A_1]]="","",B_MSK[[#This Row],[A_1]])*1</f>
        <v>24</v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>Stapler Kenko HD-50</v>
      </c>
      <c r="H322" s="8" t="str">
        <f ca="1">IF(B_MSK[[#This Row],[//]]="","",INDEX([2]!NOTA[SUPPLIER_H],B_MSK[[#This Row],[//]]-2))</f>
        <v>KENKO SINAR INDONESIA</v>
      </c>
      <c r="I322" s="28" t="str">
        <f ca="1">IF(B_MSK[[#This Row],[//]]="","",IF(B_MSK[[#This Row],[C]]="",B_MSK[[#This Row],[JMLH BRG]]&amp;" "&amp;B_MSK[[#This Row],[SAT]],INDEX([3]!db[QTY/ CTN],B_MSK[[#This Row],[DB_ROW]]-1)))</f>
        <v>20 BOX (6 PCS)</v>
      </c>
      <c r="J322" s="6">
        <f ca="1">IF(B_MSK[[#This Row],[//]]="","",IF(INDEX([2]!NOTA[C],B_MSK[[#This Row],[//]]-2)="","",INDEX([2]!NOTA[C],B_MSK[[#This Row],[//]]-2)))</f>
        <v>1</v>
      </c>
      <c r="K322" s="6" t="str">
        <f ca="1">IF(B_MSK[[#This Row],[//]]="","",IF(INDEX([2]!NOTA[QTY],B_MSK[[#This Row],[//]]-2)=0,"",INDEX([2]!NOTA[QTY],B_MSK[[#This Row],[//]]-2)))</f>
        <v/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2" s="14">
        <f ca="1">IF(B_MSK[[#This Row],[//]]="","",INDEX([2]!NOTA[HARGA SATUAN],B_MSK[[#This Row],[//]]-2))</f>
        <v>0</v>
      </c>
      <c r="N322" s="14">
        <f ca="1">IF(B_MSK[[#This Row],[//]]="","",IF(INDEX([2]!NOTA[HARGA/ CTN_H],B_MSK[[#This Row],[//]]-2)&lt;1,"",INDEX([2]!NOTA[HARGA/ CTN_H],B_MSK[[#This Row],[//]]-2)))</f>
        <v>2280000</v>
      </c>
      <c r="O322" s="3">
        <f ca="1">IF(B_MSK[[#This Row],[//]]="","",IF(INDEX([2]!NOTA[DISC 1],B_MSK[[#This Row],[//]]-2)=0,"",INDEX([2]!NOTA[DISC 1],B_MSK[[#This Row],[//]]-2)))</f>
        <v>0.17</v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1892400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KENKO STAPLER HD-50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1255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114000</v>
      </c>
      <c r="AB322" s="8" t="str">
        <f ca="1">IF(OR(B_MSK[[#This Row],[HARGA_1]]=0,B_MSK[[#This Row],[HARGA_1]]=""),"","/ "&amp;B_MSK[[#This Row],[A_2]])</f>
        <v xml:space="preserve">/ BOX </v>
      </c>
      <c r="AC3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3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2" s="6" t="str">
        <f ca="1">IF(ISNUMBER(B_MSK[[#This Row],[ JUMLAH ]]),SUBSTITUTE(SUBSTITUTE(SUBSTITUTE(B_MSK[[#This Row],[QTY/ CTN]]," ","_",2),"(",""),")","")&amp;"_","")</f>
        <v>20 BOX_6 PCS_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13</v>
      </c>
      <c r="AH322" s="6" t="str">
        <f ca="1">IF(B_MSK[[#This Row],[A_B]]="","",LEFT(B_MSK[[#This Row],[QTY/ CTN]],B_MSK[[#This Row],[A_B_1]]))</f>
        <v xml:space="preserve">20 BOX </v>
      </c>
      <c r="AI322" s="6" t="str">
        <f ca="1">IF(B_MSK[[#This Row],[A_B]]="","",LEFT(B_MSK[[#This Row],[A_]],SEARCH(" ",B_MSK[[#This Row],[A_]])-1))</f>
        <v>20</v>
      </c>
      <c r="AJ322" s="6" t="str">
        <f ca="1">IF(B_MSK[[#This Row],[A_B]]="","",RIGHT(B_MSK[[#This Row],[A_]],LEN(B_MSK[[#This Row],[A_]])-SEARCH(" ",B_MSK[[#This Row],[A_]])))</f>
        <v xml:space="preserve">BOX 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322" s="6" t="str">
        <f ca="1">IF(B_MSK[[#This Row],[B_]]="","",LEFT(B_MSK[[#This Row],[B_]],SEARCH(" ",B_MSK[[#This Row],[B_]])))</f>
        <v xml:space="preserve">6 </v>
      </c>
      <c r="AM322" s="6" t="str">
        <f ca="1">IF(B_MSK[[#This Row],[B_]]="","",RIGHT(B_MSK[[#This Row],[B_]],LEN(B_MSK[[#This Row],[B_]])-SEARCH(" ",B_MSK[[#This Row],[B_]])))</f>
        <v>PCS</v>
      </c>
      <c r="AN322" s="2">
        <f ca="1">IF(ISNUMBER(B_MSK[[#This Row],[TANGGAL DATANG]]),B_MSK[[#This Row],[TANGGAL DATANG]],AN321)</f>
        <v>44910</v>
      </c>
      <c r="AO322" s="6" t="str">
        <f ca="1">IF(B_MSK[[#This Row],[DB_ROW]]="","",INDEX([3]!db[JENIS],B_MSK[[#This Row],[DB_ROW]]-1))</f>
        <v>stapler</v>
      </c>
      <c r="AP322" s="6">
        <f ca="1">IF(B_MSK[[#This Row],[A_1]]="","",B_MSK[[#This Row],[A_1]])*1</f>
        <v>20</v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>Gel pen Kenko Hitech 0.28mm hitam</v>
      </c>
      <c r="H323" s="8" t="str">
        <f ca="1">IF(B_MSK[[#This Row],[//]]="","",INDEX([2]!NOTA[SUPPLIER_H],B_MSK[[#This Row],[//]]-2))</f>
        <v>KENKO SINAR INDONESIA</v>
      </c>
      <c r="I323" s="28" t="str">
        <f ca="1">IF(B_MSK[[#This Row],[//]]="","",IF(B_MSK[[#This Row],[C]]="",B_MSK[[#This Row],[JMLH BRG]]&amp;" "&amp;B_MSK[[#This Row],[SAT]],INDEX([3]!db[QTY/ CTN],B_MSK[[#This Row],[DB_ROW]]-1)))</f>
        <v>12 GRS</v>
      </c>
      <c r="J323" s="6">
        <f ca="1">IF(B_MSK[[#This Row],[//]]="","",IF(INDEX([2]!NOTA[C],B_MSK[[#This Row],[//]]-2)="","",INDEX([2]!NOTA[C],B_MSK[[#This Row],[//]]-2)))</f>
        <v>5</v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>
        <f ca="1">IF(B_MSK[[#This Row],[//]]="","",INDEX([2]!NOTA[HARGA SATUAN],B_MSK[[#This Row],[//]]-2))</f>
        <v>0</v>
      </c>
      <c r="N323" s="14">
        <f ca="1">IF(B_MSK[[#This Row],[//]]="","",IF(INDEX([2]!NOTA[HARGA/ CTN_H],B_MSK[[#This Row],[//]]-2)&lt;1,"",INDEX([2]!NOTA[HARGA/ CTN_H],B_MSK[[#This Row],[//]]-2)))</f>
        <v>5616000</v>
      </c>
      <c r="O323" s="3">
        <f ca="1">IF(B_MSK[[#This Row],[//]]="","",IF(INDEX([2]!NOTA[DISC 1],B_MSK[[#This Row],[//]]-2)=0,"",INDEX([2]!NOTA[DISC 1],B_MSK[[#This Row],[//]]-2)))</f>
        <v>0.17</v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23306400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KENKO GEL PEN HI-TECH-H 0.28MM BLACK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23" s="6" t="str">
        <f ca="1">IF(B_MSK[[#This Row],[N.B.nota]]="","",IF(MATCH(B_MSK[[#This Row],[concat]],[3]!db[NB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Row],[concat]],[3]!db[NB NOTA_C],0)+1)</f>
        <v>1112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468000</v>
      </c>
      <c r="AB323" s="8" t="str">
        <f ca="1">IF(OR(B_MSK[[#This Row],[HARGA_1]]=0,B_MSK[[#This Row],[HARGA_1]]=""),"","/ "&amp;B_MSK[[#This Row],[A_2]])</f>
        <v>/ GRS</v>
      </c>
      <c r="AC3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3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3" s="6" t="str">
        <f ca="1">IF(ISNUMBER(B_MSK[[#This Row],[ JUMLAH ]]),SUBSTITUTE(SUBSTITUTE(SUBSTITUTE(B_MSK[[#This Row],[QTY/ CTN]]," ","_",2),"(",""),")","")&amp;"_","")</f>
        <v>12 GRS_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12 GRS</v>
      </c>
      <c r="AI323" s="6" t="str">
        <f ca="1">IF(B_MSK[[#This Row],[A_B]]="","",LEFT(B_MSK[[#This Row],[A_]],SEARCH(" ",B_MSK[[#This Row],[A_]])-1))</f>
        <v>12</v>
      </c>
      <c r="AJ323" s="6" t="str">
        <f ca="1">IF(B_MSK[[#This Row],[A_B]]="","",RIGHT(B_MSK[[#This Row],[A_]],LEN(B_MSK[[#This Row],[A_]])-SEARCH(" ",B_MSK[[#This Row],[A_]])))</f>
        <v>GRS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DATANG]],AN322)</f>
        <v>44910</v>
      </c>
      <c r="AO323" s="6" t="str">
        <f ca="1">IF(B_MSK[[#This Row],[DB_ROW]]="","",INDEX([3]!db[JENIS],B_MSK[[#This Row],[DB_ROW]]-1))</f>
        <v>pen</v>
      </c>
      <c r="AP323" s="6">
        <f ca="1">IF(B_MSK[[#This Row],[A_1]]="","",B_MSK[[#This Row],[A_1]])*1</f>
        <v>12</v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>Binder clip Kenko No.260</v>
      </c>
      <c r="H324" s="8" t="str">
        <f ca="1">IF(B_MSK[[#This Row],[//]]="","",INDEX([2]!NOTA[SUPPLIER_H],B_MSK[[#This Row],[//]]-2))</f>
        <v>KENKO SINAR INDONESIA</v>
      </c>
      <c r="I324" s="28" t="str">
        <f ca="1">IF(B_MSK[[#This Row],[//]]="","",IF(B_MSK[[#This Row],[C]]="",B_MSK[[#This Row],[JMLH BRG]]&amp;" "&amp;B_MSK[[#This Row],[SAT]],INDEX([3]!db[QTY/ CTN],B_MSK[[#This Row],[DB_ROW]]-1)))</f>
        <v>5 GRS</v>
      </c>
      <c r="J324" s="6">
        <f ca="1">IF(B_MSK[[#This Row],[//]]="","",IF(INDEX([2]!NOTA[C],B_MSK[[#This Row],[//]]-2)="","",INDEX([2]!NOTA[C],B_MSK[[#This Row],[//]]-2)))</f>
        <v>2</v>
      </c>
      <c r="K324" s="6" t="str">
        <f ca="1">IF(B_MSK[[#This Row],[//]]="","",IF(INDEX([2]!NOTA[QTY],B_MSK[[#This Row],[//]]-2)=0,"",INDEX([2]!NOTA[QTY],B_MSK[[#This Row],[//]]-2)))</f>
        <v/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4" s="14">
        <f ca="1">IF(B_MSK[[#This Row],[//]]="","",INDEX([2]!NOTA[HARGA SATUAN],B_MSK[[#This Row],[//]]-2))</f>
        <v>0</v>
      </c>
      <c r="N324" s="14">
        <f ca="1">IF(B_MSK[[#This Row],[//]]="","",IF(INDEX([2]!NOTA[HARGA/ CTN_H],B_MSK[[#This Row],[//]]-2)&lt;1,"",INDEX([2]!NOTA[HARGA/ CTN_H],B_MSK[[#This Row],[//]]-2)))</f>
        <v>900000</v>
      </c>
      <c r="O324" s="3">
        <f ca="1">IF(B_MSK[[#This Row],[//]]="","",IF(INDEX([2]!NOTA[DISC 1],B_MSK[[#This Row],[//]]-2)=0,"",INDEX([2]!NOTA[DISC 1],B_MSK[[#This Row],[//]]-2)))</f>
        <v>0.17</v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1494000</v>
      </c>
      <c r="R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KENKO BINDER CLIP NO.260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24" s="6" t="str">
        <f ca="1">IF(B_MSK[[#This Row],[N.B.nota]]="","",IF(MATCH(B_MSK[[#This Row],[concat]],[3]!db[NB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Row],[concat]],[3]!db[NB NOTA_C],0)+1)</f>
        <v>1019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180000</v>
      </c>
      <c r="AB324" s="8" t="str">
        <f ca="1">IF(OR(B_MSK[[#This Row],[HARGA_1]]=0,B_MSK[[#This Row],[HARGA_1]]=""),"","/ "&amp;B_MSK[[#This Row],[A_2]])</f>
        <v>/ GRS</v>
      </c>
      <c r="AC3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3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4" s="6" t="str">
        <f ca="1">IF(ISNUMBER(B_MSK[[#This Row],[ JUMLAH ]]),SUBSTITUTE(SUBSTITUTE(SUBSTITUTE(B_MSK[[#This Row],[QTY/ CTN]]," ","_",2),"(",""),")","")&amp;"_","")</f>
        <v>5 GRS_</v>
      </c>
      <c r="AF324" s="6">
        <f ca="1">IF(B_MSK[[#This Row],[A_B]]="","",SEARCH("_",B_MSK[[#This Row],[A_B]]))</f>
        <v>6</v>
      </c>
      <c r="AG324" s="6">
        <f ca="1">IF(B_MSK[[#This Row],[A_B]]="","",LEN(B_MSK[[#This Row],[A_B]]))</f>
        <v>6</v>
      </c>
      <c r="AH324" s="6" t="str">
        <f ca="1">IF(B_MSK[[#This Row],[A_B]]="","",LEFT(B_MSK[[#This Row],[QTY/ CTN]],B_MSK[[#This Row],[A_B_1]]))</f>
        <v>5 GRS</v>
      </c>
      <c r="AI324" s="6" t="str">
        <f ca="1">IF(B_MSK[[#This Row],[A_B]]="","",LEFT(B_MSK[[#This Row],[A_]],SEARCH(" ",B_MSK[[#This Row],[A_]])-1))</f>
        <v>5</v>
      </c>
      <c r="AJ324" s="6" t="str">
        <f ca="1">IF(B_MSK[[#This Row],[A_B]]="","",RIGHT(B_MSK[[#This Row],[A_]],LEN(B_MSK[[#This Row],[A_]])-SEARCH(" ",B_MSK[[#This Row],[A_]])))</f>
        <v>GRS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DATANG]],AN323)</f>
        <v>44910</v>
      </c>
      <c r="AO324" s="6" t="str">
        <f ca="1">IF(B_MSK[[#This Row],[DB_ROW]]="","",INDEX([3]!db[JENIS],B_MSK[[#This Row],[DB_ROW]]-1))</f>
        <v>clip</v>
      </c>
      <c r="AP324" s="6">
        <f ca="1">IF(B_MSK[[#This Row],[A_1]]="","",B_MSK[[#This Row],[A_1]])*1</f>
        <v>5</v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>&gt;</v>
      </c>
      <c r="D325" s="6" t="str">
        <f>IF(B_MSK[[#This Row],[N_ID]]="","",COUNTIF([2]!NOTA[ID_H],B_MSK[[#This Row],[ID NOTA]]))</f>
        <v/>
      </c>
      <c r="E3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325</v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>Tape Dispenser Kenko TD-323</v>
      </c>
      <c r="H325" s="8" t="str">
        <f ca="1">IF(B_MSK[[#This Row],[//]]="","",INDEX([2]!NOTA[SUPPLIER_H],B_MSK[[#This Row],[//]]-2))</f>
        <v>KENKO SINAR INDONESIA</v>
      </c>
      <c r="I325" s="28" t="str">
        <f ca="1">IF(B_MSK[[#This Row],[//]]="","",IF(B_MSK[[#This Row],[C]]="",B_MSK[[#This Row],[JMLH BRG]]&amp;" "&amp;B_MSK[[#This Row],[SAT]],INDEX([3]!db[QTY/ CTN],B_MSK[[#This Row],[DB_ROW]]-1)))</f>
        <v>24 PCS</v>
      </c>
      <c r="J325" s="6">
        <f ca="1">IF(B_MSK[[#This Row],[//]]="","",IF(INDEX([2]!NOTA[C],B_MSK[[#This Row],[//]]-2)="","",INDEX([2]!NOTA[C],B_MSK[[#This Row],[//]]-2)))</f>
        <v>2</v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>
        <f ca="1">IF(B_MSK[[#This Row],[//]]="","",INDEX([2]!NOTA[HARGA SATUAN],B_MSK[[#This Row],[//]]-2))</f>
        <v>0</v>
      </c>
      <c r="N325" s="14">
        <f ca="1">IF(B_MSK[[#This Row],[//]]="","",IF(INDEX([2]!NOTA[HARGA/ CTN_H],B_MSK[[#This Row],[//]]-2)&lt;1,"",INDEX([2]!NOTA[HARGA/ CTN_H],B_MSK[[#This Row],[//]]-2)))</f>
        <v>462000</v>
      </c>
      <c r="O325" s="3">
        <f ca="1">IF(B_MSK[[#This Row],[//]]="","",IF(INDEX([2]!NOTA[DISC 1],B_MSK[[#This Row],[//]]-2)=0,"",INDEX([2]!NOTA[DISC 1],B_MSK[[#This Row],[//]]-2)))</f>
        <v>0.17</v>
      </c>
      <c r="P325" s="3" t="str">
        <f ca="1">IF(B_MSK[[#This Row],[//]]="","",IF(INDEX([2]!NOTA[DISC 2],B_MSK[[#This Row],[//]]-2)=0,"",INDEX([2]!NOTA[DISC 2],B_MSK[[#This Row],[//]]-2)))</f>
        <v/>
      </c>
      <c r="Q325" s="13">
        <f ca="1">IF(B_MSK[[#This Row],[//]]="","",INDEX([2]!NOTA[TOTAL],B_MSK[[#This Row],[//]]-2))</f>
        <v>766920</v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>KENKO TAPE DISPENSER TD-323 (1" &amp; 3" CORE)</v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25" s="6" t="str">
        <f ca="1">IF(B_MSK[[#This Row],[N.B.nota]]="","",IF(MATCH(B_MSK[[#This Row],[concat]],[3]!db[NB NOTA_C],0)&gt;0,"ada",0))</f>
        <v>ada</v>
      </c>
      <c r="X325" s="6" t="str">
        <f ca="1">IF(B_MSK[[#This Row],[N.B.nota]]="","",ADDRESS(ROW(B_MSK[QB]),COLUMN(B_MSK[QB]))&amp;":"&amp;ADDRESS(ROW(),COLUMN(B_MSK[QB])))</f>
        <v>$D$3:$D$325</v>
      </c>
      <c r="Y325" s="6">
        <f ca="1">IF(B_MSK[[#This Row],[concat]]="","",MATCH(B_MSK[[#This Row],[concat]],[3]!db[NB NOTA_C],0)+1)</f>
        <v>1264</v>
      </c>
      <c r="Z325" s="6" t="str">
        <f ca="1">IF(B_MSK[[#This Row],[//]]="","",HYPERLINK("[..\\DB.xlsx]DB!e"&amp;B_MSK[[#This Row],[DB_ROW]],"&gt;"))</f>
        <v>&gt;</v>
      </c>
      <c r="AA325" s="12">
        <f ca="1">IF(ISNUMBER(B_MSK[[#This Row],[HARGA CTN]]),IF(B_MSK[[#This Row],[A_2]]=B_MSK[[#This Row],[SAT]],B_MSK[[#This Row],[ HARGA SATUAN ]],B_MSK[[#This Row],[HARGA CTN]]/B_MSK[[#This Row],[A_1]]),"")</f>
        <v>19250</v>
      </c>
      <c r="AB325" s="8" t="str">
        <f ca="1">IF(OR(B_MSK[[#This Row],[HARGA_1]]=0,B_MSK[[#This Row],[HARGA_1]]=""),"","/ "&amp;B_MSK[[#This Row],[A_2]])</f>
        <v>/ PCS</v>
      </c>
      <c r="AC3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5" s="6" t="str">
        <f ca="1">IF(ISNUMBER(B_MSK[[#This Row],[ JUMLAH ]]),SUBSTITUTE(SUBSTITUTE(SUBSTITUTE(B_MSK[[#This Row],[QTY/ CTN]]," ","_",2),"(",""),")","")&amp;"_","")</f>
        <v>24 PCS_</v>
      </c>
      <c r="AF325" s="6">
        <f ca="1">IF(B_MSK[[#This Row],[A_B]]="","",SEARCH("_",B_MSK[[#This Row],[A_B]]))</f>
        <v>7</v>
      </c>
      <c r="AG325" s="6">
        <f ca="1">IF(B_MSK[[#This Row],[A_B]]="","",LEN(B_MSK[[#This Row],[A_B]]))</f>
        <v>7</v>
      </c>
      <c r="AH325" s="6" t="str">
        <f ca="1">IF(B_MSK[[#This Row],[A_B]]="","",LEFT(B_MSK[[#This Row],[QTY/ CTN]],B_MSK[[#This Row],[A_B_1]]))</f>
        <v>24 PCS</v>
      </c>
      <c r="AI325" s="6" t="str">
        <f ca="1">IF(B_MSK[[#This Row],[A_B]]="","",LEFT(B_MSK[[#This Row],[A_]],SEARCH(" ",B_MSK[[#This Row],[A_]])-1))</f>
        <v>24</v>
      </c>
      <c r="AJ325" s="6" t="str">
        <f ca="1">IF(B_MSK[[#This Row],[A_B]]="","",RIGHT(B_MSK[[#This Row],[A_]],LEN(B_MSK[[#This Row],[A_]])-SEARCH(" ",B_MSK[[#This Row],[A_]])))</f>
        <v>PCS</v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DATANG]],AN324)</f>
        <v>44910</v>
      </c>
      <c r="AO325" s="6" t="str">
        <f ca="1">IF(B_MSK[[#This Row],[DB_ROW]]="","",INDEX([3]!db[JENIS],B_MSK[[#This Row],[DB_ROW]]-1))</f>
        <v>isolasi</v>
      </c>
      <c r="AP325" s="6">
        <f ca="1">IF(B_MSK[[#This Row],[A_1]]="","",B_MSK[[#This Row],[A_1]])*1</f>
        <v>24</v>
      </c>
    </row>
    <row r="326" spans="1:42" x14ac:dyDescent="0.25">
      <c r="A326" s="7" t="s">
        <v>110</v>
      </c>
      <c r="B326" s="6" t="str">
        <f>IF(B_MSK[[#This Row],[N_ID]]="","",INDEX([2]!NOTA[ID],MATCH(B_MSK[[#This Row],[N_ID]],[2]!NOTA[ID_P],0)))</f>
        <v/>
      </c>
      <c r="C326" s="6" t="str">
        <f ca="1">IF(B_MSK[[#This Row],[//]]="","",HYPERLINK("[NOTA_.xlsx]NOTA!C"&amp;B_MSK[[#This Row],[//]],"&gt;"))</f>
        <v>&gt;</v>
      </c>
      <c r="D326" s="6" t="str">
        <f>IF(B_MSK[[#This Row],[N_ID]]="","",COUNTIF([2]!NOTA[ID_H],B_MSK[[#This Row],[ID NOTA]]))</f>
        <v/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>PW Kenko 12W CP-12 F classic panjang</v>
      </c>
      <c r="H326" s="8" t="str">
        <f ca="1">IF(B_MSK[[#This Row],[//]]="","",INDEX([2]!NOTA[SUPPLIER_H],B_MSK[[#This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Row],[SAT]],INDEX([3]!db[QTY/ CTN],B_MSK[[#This Row],[DB_ROW]]-1)))</f>
        <v>24 LSN</v>
      </c>
      <c r="J326" s="6">
        <f ca="1">IF(B_MSK[[#This Row],[//]]="","",IF(INDEX([2]!NOTA[C],B_MSK[[#This Row],[//]]-2)="","",INDEX([2]!NOTA[C],B_MSK[[#This Row],[//]]-2)))</f>
        <v>3</v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>
        <f ca="1">IF(B_MSK[[#This Row],[//]]="","",INDEX([2]!NOTA[HARGA SATUAN],B_MSK[[#This Row],[//]]-2))</f>
        <v>0</v>
      </c>
      <c r="N326" s="14">
        <f ca="1">IF(B_MSK[[#This Row],[//]]="","",IF(INDEX([2]!NOTA[HARGA/ CTN_H],B_MSK[[#This Row],[//]]-2)&lt;1,"",INDEX([2]!NOTA[HARGA/ CTN_H],B_MSK[[#This Row],[//]]-2)))</f>
        <v>2980800</v>
      </c>
      <c r="O326" s="3">
        <f ca="1">IF(B_MSK[[#This Row],[//]]="","",IF(INDEX([2]!NOTA[DISC 1],B_MSK[[#This Row],[//]]-2)=0,"",INDEX([2]!NOTA[DISC 1],B_MSK[[#This Row],[//]]-2)))</f>
        <v>0.17</v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7422192</v>
      </c>
      <c r="R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7399080</v>
      </c>
      <c r="S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28725840</v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KENKO 12 COLOR PENCIL CP-12F CLASSIC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1002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124200</v>
      </c>
      <c r="AB326" s="8" t="str">
        <f ca="1">IF(OR(B_MSK[[#This Row],[HARGA_1]]=0,B_MSK[[#This Row],[HARGA_1]]=""),"","/ "&amp;B_MSK[[#This Row],[A_2]])</f>
        <v>/ LSN</v>
      </c>
      <c r="AC3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3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6" s="6" t="str">
        <f ca="1">IF(ISNUMBER(B_MSK[[#This Row],[ JUMLAH ]]),SUBSTITUTE(SUBSTITUTE(SUBSTITUTE(B_MSK[[#This Row],[QTY/ CTN]]," ","_",2),"(",""),")","")&amp;"_","")</f>
        <v>24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24 LSN</v>
      </c>
      <c r="AI326" s="6" t="str">
        <f ca="1">IF(B_MSK[[#This Row],[A_B]]="","",LEFT(B_MSK[[#This Row],[A_]],SEARCH(" ",B_MSK[[#This Row],[A_]])-1))</f>
        <v>24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DATANG]],AN325)</f>
        <v>44910</v>
      </c>
      <c r="AO326" s="6" t="str">
        <f ca="1">IF(B_MSK[[#This Row],[DB_ROW]]="","",INDEX([3]!db[JENIS],B_MSK[[#This Row],[DB_ROW]]-1))</f>
        <v>pw</v>
      </c>
      <c r="AP326" s="6">
        <f ca="1">IF(B_MSK[[#This Row],[A_1]]="","",B_MSK[[#This Row],[A_1]])*1</f>
        <v>24</v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/>
      </c>
      <c r="D327" s="6" t="str">
        <f>IF(B_MSK[[#This Row],[N_ID]]="","",COUNTIF([2]!NOTA[ID_H],B_MSK[[#This Row],[ID NOTA]]))</f>
        <v/>
      </c>
      <c r="E3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/>
      </c>
      <c r="H327" s="8" t="str">
        <f ca="1">IF(B_MSK[[#This Row],[//]]="","",INDEX([2]!NOTA[SUPPLIER_H],B_MSK[[#This Row],[//]]-2))</f>
        <v/>
      </c>
      <c r="I327" s="28" t="str">
        <f ca="1">IF(B_MSK[[#This Row],[//]]="","",IF(B_MSK[[#This Row],[C]]="",B_MSK[[#This Row],[JMLH BRG]]&amp;" "&amp;B_MSK[[#This Row],[SAT]],INDEX([3]!db[QTY/ CTN],B_MSK[[#This Row],[DB_ROW]]-1)))</f>
        <v/>
      </c>
      <c r="J327" s="6" t="str">
        <f ca="1">IF(B_MSK[[#This Row],[//]]="","",IF(INDEX([2]!NOTA[C],B_MSK[[#This Row],[//]]-2)="","",INDEX([2]!NOTA[C],B_MSK[[#This Row],[//]]-2)))</f>
        <v/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 t="str">
        <f ca="1">IF(B_MSK[[#This Row],[//]]="","",INDEX([2]!NOTA[HARGA SATUAN],B_MSK[[#This Row],[//]]-2))</f>
        <v/>
      </c>
      <c r="N327" s="14" t="str">
        <f ca="1">IF(B_MSK[[#This Row],[//]]="","",IF(INDEX([2]!NOTA[HARGA/ CTN_H],B_MSK[[#This Row],[//]]-2)&lt;1,"",INDEX([2]!NOTA[HARGA/ CTN_H],B_MSK[[#This Row],[//]]-2)))</f>
        <v/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 t="str">
        <f ca="1">IF(B_MSK[[#This Row],[//]]="","",INDEX([2]!NOTA[TOTAL],B_MSK[[#This Row],[//]]-2))</f>
        <v/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/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7" s="6" t="str">
        <f ca="1">IF(B_MSK[[#This Row],[N.B.nota]]="","",IF(MATCH(B_MSK[[#This Row],[concat]],[3]!db[NB NOTA_C],0)&gt;0,"ada",0))</f>
        <v/>
      </c>
      <c r="X327" s="6" t="str">
        <f ca="1">IF(B_MSK[[#This Row],[N.B.nota]]="","",ADDRESS(ROW(B_MSK[QB]),COLUMN(B_MSK[QB]))&amp;":"&amp;ADDRESS(ROW(),COLUMN(B_MSK[QB])))</f>
        <v/>
      </c>
      <c r="Y327" s="6" t="str">
        <f ca="1">IF(B_MSK[[#This Row],[concat]]="","",MATCH(B_MSK[[#This Row],[concat]],[3]!db[NB NOTA_C],0)+1)</f>
        <v/>
      </c>
      <c r="Z327" s="6" t="str">
        <f ca="1">IF(B_MSK[[#This Row],[//]]="","",HYPERLINK("[..\\DB.xlsx]DB!e"&amp;B_MSK[[#This Row],[DB_ROW]],"&gt;"))</f>
        <v/>
      </c>
      <c r="AA327" s="12" t="str">
        <f ca="1">IF(ISNUMBER(B_MSK[[#This Row],[HARGA CTN]]),IF(B_MSK[[#This Row],[A_2]]=B_MSK[[#This Row],[SAT]],B_MSK[[#This Row],[ HARGA SATUAN ]],B_MSK[[#This Row],[HARGA CTN]]/B_MSK[[#This Row],[A_1]]),"")</f>
        <v/>
      </c>
      <c r="AB327" s="8" t="str">
        <f ca="1">IF(OR(B_MSK[[#This Row],[HARGA_1]]=0,B_MSK[[#This Row],[HARGA_1]]=""),"","/ "&amp;B_MSK[[#This Row],[A_2]])</f>
        <v/>
      </c>
      <c r="AC3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7" s="6" t="str">
        <f ca="1">IF(ISNUMBER(B_MSK[[#This Row],[ JUMLAH ]]),SUBSTITUTE(SUBSTITUTE(SUBSTITUTE(B_MSK[[#This Row],[QTY/ CTN]]," ","_",2),"(",""),")","")&amp;"_","")</f>
        <v/>
      </c>
      <c r="AF327" s="6" t="str">
        <f ca="1">IF(B_MSK[[#This Row],[A_B]]="","",SEARCH("_",B_MSK[[#This Row],[A_B]]))</f>
        <v/>
      </c>
      <c r="AG327" s="6" t="str">
        <f ca="1">IF(B_MSK[[#This Row],[A_B]]="","",LEN(B_MSK[[#This Row],[A_B]]))</f>
        <v/>
      </c>
      <c r="AH327" s="6" t="str">
        <f ca="1">IF(B_MSK[[#This Row],[A_B]]="","",LEFT(B_MSK[[#This Row],[QTY/ CTN]],B_MSK[[#This Row],[A_B_1]]))</f>
        <v/>
      </c>
      <c r="AI327" s="6" t="str">
        <f ca="1">IF(B_MSK[[#This Row],[A_B]]="","",LEFT(B_MSK[[#This Row],[A_]],SEARCH(" ",B_MSK[[#This Row],[A_]])-1))</f>
        <v/>
      </c>
      <c r="AJ327" s="6" t="str">
        <f ca="1">IF(B_MSK[[#This Row],[A_B]]="","",RIGHT(B_MSK[[#This Row],[A_]],LEN(B_MSK[[#This Row],[A_]])-SEARCH(" ",B_MSK[[#This Row],[A_]])))</f>
        <v/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DATANG]],AN326)</f>
        <v>44910</v>
      </c>
      <c r="AO327" s="6" t="str">
        <f ca="1">IF(B_MSK[[#This Row],[DB_ROW]]="","",INDEX([3]!db[JENIS],B_MSK[[#This Row],[DB_ROW]]-1))</f>
        <v/>
      </c>
      <c r="AP327" s="6" t="e">
        <f ca="1">IF(B_MSK[[#This Row],[A_1]]="","",B_MSK[[#This Row],[A_1]])*1</f>
        <v>#VALUE!</v>
      </c>
    </row>
    <row r="328" spans="1:42" x14ac:dyDescent="0.25">
      <c r="A328" s="7" t="s">
        <v>197</v>
      </c>
      <c r="B328" s="6">
        <f ca="1">IF(B_MSK[[#This Row],[N_ID]]="","",INDEX([2]!NOTA[ID],MATCH(B_MSK[[#This Row],[N_ID]],[2]!NOTA[ID_P],0)))</f>
        <v>71</v>
      </c>
      <c r="C328" s="6" t="str">
        <f ca="1">IF(B_MSK[[#This Row],[//]]="","",HYPERLINK("[NOTA_.xlsx]NOTA!C"&amp;B_MSK[[#This Row],[//]],"&gt;"))</f>
        <v>&gt;</v>
      </c>
      <c r="D328" s="6">
        <f ca="1">IF(B_MSK[[#This Row],[N_ID]]="","",COUNTIF([2]!NOTA[ID_H],B_MSK[[#This Row],[ID NOTA]]))</f>
        <v>10</v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28" s="2" t="str">
        <f ca="1"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>Label JK LB-2 RL 1brs</v>
      </c>
      <c r="H328" s="8" t="str">
        <f ca="1">IF(B_MSK[[#This Row],[//]]="","",INDEX([2]!NOTA[SUPPLIER_H],B_MSK[[#This Row],[//]]-2))</f>
        <v>ATALI MAKMUR</v>
      </c>
      <c r="I328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28" s="6">
        <f ca="1">IF(B_MSK[[#This Row],[//]]="","",IF(INDEX([2]!NOTA[C],B_MSK[[#This Row],[//]]-2)="","",INDEX([2]!NOTA[C],B_MSK[[#This Row],[//]]-2)))</f>
        <v>6</v>
      </c>
      <c r="K328" s="6">
        <f ca="1">IF(B_MSK[[#This Row],[//]]="","",IF(INDEX([2]!NOTA[QTY],B_MSK[[#This Row],[//]]-2)=0,"",INDEX([2]!NOTA[QTY],B_MSK[[#This Row],[//]]-2)))</f>
        <v>6000</v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8" s="14">
        <f ca="1">IF(B_MSK[[#This Row],[//]]="","",INDEX([2]!NOTA[HARGA SATUAN],B_MSK[[#This Row],[//]]-2))</f>
        <v>2050</v>
      </c>
      <c r="N328" s="14">
        <f ca="1">IF(B_MSK[[#This Row],[//]]="","",IF(INDEX([2]!NOTA[HARGA/ CTN_H],B_MSK[[#This Row],[//]]-2)&lt;1,"",INDEX([2]!NOTA[HARGA/ CTN_H],B_MSK[[#This Row],[//]]-2)))</f>
        <v>2050000</v>
      </c>
      <c r="O328" s="3">
        <f ca="1">IF(B_MSK[[#This Row],[//]]="","",IF(INDEX([2]!NOTA[DISC 1],B_MSK[[#This Row],[//]]-2)=0,"",INDEX([2]!NOTA[DISC 1],B_MSK[[#This Row],[//]]-2)))</f>
        <v>0.125</v>
      </c>
      <c r="P328" s="3">
        <f ca="1">IF(B_MSK[[#This Row],[//]]="","",IF(INDEX([2]!NOTA[DISC 2],B_MSK[[#This Row],[//]]-2)=0,"",INDEX([2]!NOTA[DISC 2],B_MSK[[#This Row],[//]]-2)))</f>
        <v>0.05</v>
      </c>
      <c r="Q328" s="13">
        <f ca="1">IF(B_MSK[[#This Row],[//]]="","",INDEX([2]!NOTA[TOTAL],B_MSK[[#This Row],[//]]-2))</f>
        <v>10224375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LABEL LB-2RL 1 BARIS JK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28" s="6" t="str">
        <f ca="1">IF(B_MSK[[#This Row],[N.B.nota]]="","",IF(MATCH(B_MSK[[#This Row],[concat]],[3]!db[NB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Row],[concat]],[3]!db[NB NOTA_C],0)+1)</f>
        <v>1306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20500</v>
      </c>
      <c r="AB328" s="8" t="str">
        <f ca="1">IF(OR(B_MSK[[#This Row],[HARGA_1]]=0,B_MSK[[#This Row],[HARGA_1]]=""),"","/ "&amp;B_MSK[[#This Row],[A_2]])</f>
        <v xml:space="preserve">/ PAK </v>
      </c>
      <c r="AC3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28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8" s="6" t="str">
        <f ca="1">IF(ISNUMBER(B_MSK[[#This Row],[ JUMLAH ]]),SUBSTITUTE(SUBSTITUTE(SUBSTITUTE(B_MSK[[#This Row],[QTY/ CTN]]," ","_",2),"(",""),")","")&amp;"_","")</f>
        <v>100 PAK_10 ROL_</v>
      </c>
      <c r="AF328" s="6">
        <f ca="1">IF(B_MSK[[#This Row],[A_B]]="","",SEARCH("_",B_MSK[[#This Row],[A_B]]))</f>
        <v>8</v>
      </c>
      <c r="AG328" s="6">
        <f ca="1">IF(B_MSK[[#This Row],[A_B]]="","",LEN(B_MSK[[#This Row],[A_B]]))</f>
        <v>15</v>
      </c>
      <c r="AH328" s="6" t="str">
        <f ca="1">IF(B_MSK[[#This Row],[A_B]]="","",LEFT(B_MSK[[#This Row],[QTY/ CTN]],B_MSK[[#This Row],[A_B_1]]))</f>
        <v xml:space="preserve">100 PAK </v>
      </c>
      <c r="AI328" s="6" t="str">
        <f ca="1">IF(B_MSK[[#This Row],[A_B]]="","",LEFT(B_MSK[[#This Row],[A_]],SEARCH(" ",B_MSK[[#This Row],[A_]])-1))</f>
        <v>100</v>
      </c>
      <c r="AJ328" s="6" t="str">
        <f ca="1">IF(B_MSK[[#This Row],[A_B]]="","",RIGHT(B_MSK[[#This Row],[A_]],LEN(B_MSK[[#This Row],[A_]])-SEARCH(" ",B_MSK[[#This Row],[A_]])))</f>
        <v xml:space="preserve">PAK 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8" s="6" t="str">
        <f ca="1">IF(B_MSK[[#This Row],[B_]]="","",LEFT(B_MSK[[#This Row],[B_]],SEARCH(" ",B_MSK[[#This Row],[B_]])))</f>
        <v xml:space="preserve">10 </v>
      </c>
      <c r="AM328" s="6" t="str">
        <f ca="1">IF(B_MSK[[#This Row],[B_]]="","",RIGHT(B_MSK[[#This Row],[B_]],LEN(B_MSK[[#This Row],[B_]])-SEARCH(" ",B_MSK[[#This Row],[B_]])))</f>
        <v>ROL</v>
      </c>
      <c r="AN328" s="2">
        <f ca="1">IF(ISNUMBER(B_MSK[[#This Row],[TANGGAL DATANG]]),B_MSK[[#This Row],[TANGGAL DATANG]],AN327)</f>
        <v>44910</v>
      </c>
      <c r="AO328" s="6" t="str">
        <f ca="1">IF(B_MSK[[#This Row],[DB_ROW]]="","",INDEX([3]!db[JENIS],B_MSK[[#This Row],[DB_ROW]]-1))</f>
        <v>label</v>
      </c>
      <c r="AP328" s="6">
        <f ca="1">IF(B_MSK[[#This Row],[A_1]]="","",B_MSK[[#This Row],[A_1]])*1</f>
        <v>100</v>
      </c>
    </row>
    <row r="329" spans="1:42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>Label JK LB-P2 CY 2brs kuning</v>
      </c>
      <c r="H329" s="8" t="str">
        <f ca="1">IF(B_MSK[[#This Row],[//]]="","",INDEX([2]!NOTA[SUPPLIER_H],B_MSK[[#This Row],[//]]-2))</f>
        <v>ATALI MAKMUR</v>
      </c>
      <c r="I329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29" s="6">
        <f ca="1">IF(B_MSK[[#This Row],[//]]="","",IF(INDEX([2]!NOTA[C],B_MSK[[#This Row],[//]]-2)="","",INDEX([2]!NOTA[C],B_MSK[[#This Row],[//]]-2)))</f>
        <v>1</v>
      </c>
      <c r="K329" s="6">
        <f ca="1">IF(B_MSK[[#This Row],[//]]="","",IF(INDEX([2]!NOTA[QTY],B_MSK[[#This Row],[//]]-2)=0,"",INDEX([2]!NOTA[QTY],B_MSK[[#This Row],[//]]-2)))</f>
        <v>500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9" s="14">
        <f ca="1">IF(B_MSK[[#This Row],[//]]="","",INDEX([2]!NOTA[HARGA SATUAN],B_MSK[[#This Row],[//]]-2))</f>
        <v>4200</v>
      </c>
      <c r="N329" s="14">
        <f ca="1">IF(B_MSK[[#This Row],[//]]="","",IF(INDEX([2]!NOTA[HARGA/ CTN_H],B_MSK[[#This Row],[//]]-2)&lt;1,"",INDEX([2]!NOTA[HARGA/ CTN_H],B_MSK[[#This Row],[//]]-2)))</f>
        <v>2100000</v>
      </c>
      <c r="O329" s="3">
        <f ca="1">IF(B_MSK[[#This Row],[//]]="","",IF(INDEX([2]!NOTA[DISC 1],B_MSK[[#This Row],[//]]-2)=0,"",INDEX([2]!NOTA[DISC 1],B_MSK[[#This Row],[//]]-2)))</f>
        <v>0.125</v>
      </c>
      <c r="P329" s="3">
        <f ca="1">IF(B_MSK[[#This Row],[//]]="","",IF(INDEX([2]!NOTA[DISC 2],B_MSK[[#This Row],[//]]-2)=0,"",INDEX([2]!NOTA[DISC 2],B_MSK[[#This Row],[//]]-2)))</f>
        <v>0.05</v>
      </c>
      <c r="Q329" s="13">
        <f ca="1">IF(B_MSK[[#This Row],[//]]="","",INDEX([2]!NOTA[TOTAL],B_MSK[[#This Row],[//]]-2))</f>
        <v>1745625</v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LABEL LB-P2CY 2 BARIS YELLOW JK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1309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42000</v>
      </c>
      <c r="AB329" s="8" t="str">
        <f ca="1">IF(OR(B_MSK[[#This Row],[HARGA_1]]=0,B_MSK[[#This Row],[HARGA_1]]=""),"","/ "&amp;B_MSK[[#This Row],[A_2]])</f>
        <v xml:space="preserve">/ PAK </v>
      </c>
      <c r="AC3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29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9" s="6" t="str">
        <f ca="1">IF(ISNUMBER(B_MSK[[#This Row],[ JUMLAH ]]),SUBSTITUTE(SUBSTITUTE(SUBSTITUTE(B_MSK[[#This Row],[QTY/ CTN]]," ","_",2),"(",""),")","")&amp;"_","")</f>
        <v>50 PAK_10 ROL_</v>
      </c>
      <c r="AF329" s="6">
        <f ca="1">IF(B_MSK[[#This Row],[A_B]]="","",SEARCH("_",B_MSK[[#This Row],[A_B]]))</f>
        <v>7</v>
      </c>
      <c r="AG329" s="6">
        <f ca="1">IF(B_MSK[[#This Row],[A_B]]="","",LEN(B_MSK[[#This Row],[A_B]]))</f>
        <v>14</v>
      </c>
      <c r="AH329" s="6" t="str">
        <f ca="1">IF(B_MSK[[#This Row],[A_B]]="","",LEFT(B_MSK[[#This Row],[QTY/ CTN]],B_MSK[[#This Row],[A_B_1]]))</f>
        <v xml:space="preserve">50 PAK </v>
      </c>
      <c r="AI329" s="6" t="str">
        <f ca="1">IF(B_MSK[[#This Row],[A_B]]="","",LEFT(B_MSK[[#This Row],[A_]],SEARCH(" ",B_MSK[[#This Row],[A_]])-1))</f>
        <v>50</v>
      </c>
      <c r="AJ329" s="6" t="str">
        <f ca="1">IF(B_MSK[[#This Row],[A_B]]="","",RIGHT(B_MSK[[#This Row],[A_]],LEN(B_MSK[[#This Row],[A_]])-SEARCH(" ",B_MSK[[#This Row],[A_]])))</f>
        <v xml:space="preserve">PAK 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9" s="6" t="str">
        <f ca="1">IF(B_MSK[[#This Row],[B_]]="","",LEFT(B_MSK[[#This Row],[B_]],SEARCH(" ",B_MSK[[#This Row],[B_]])))</f>
        <v xml:space="preserve">10 </v>
      </c>
      <c r="AM329" s="6" t="str">
        <f ca="1">IF(B_MSK[[#This Row],[B_]]="","",RIGHT(B_MSK[[#This Row],[B_]],LEN(B_MSK[[#This Row],[B_]])-SEARCH(" ",B_MSK[[#This Row],[B_]])))</f>
        <v>ROL</v>
      </c>
      <c r="AN329" s="2">
        <f ca="1">IF(ISNUMBER(B_MSK[[#This Row],[TANGGAL DATANG]]),B_MSK[[#This Row],[TANGGAL DATANG]],AN328)</f>
        <v>44910</v>
      </c>
      <c r="AO329" s="6" t="str">
        <f ca="1">IF(B_MSK[[#This Row],[DB_ROW]]="","",INDEX([3]!db[JENIS],B_MSK[[#This Row],[DB_ROW]]-1))</f>
        <v>label</v>
      </c>
      <c r="AP329" s="6">
        <f ca="1">IF(B_MSK[[#This Row],[A_1]]="","",B_MSK[[#This Row],[A_1]])*1</f>
        <v>50</v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Row],[N_ID]]="","",COUNTIF([2]!NOTA[ID_H],B_MSK[[#This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330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>Label JK LB-P2 LN 2brs</v>
      </c>
      <c r="H330" s="8" t="str">
        <f ca="1">IF(B_MSK[[#This Row],[//]]="","",INDEX([2]!NOTA[SUPPLIER_H],B_MSK[[#This Row],[//]]-2))</f>
        <v>ATALI MAKMUR</v>
      </c>
      <c r="I330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30" s="6">
        <f ca="1">IF(B_MSK[[#This Row],[//]]="","",IF(INDEX([2]!NOTA[C],B_MSK[[#This Row],[//]]-2)="","",INDEX([2]!NOTA[C],B_MSK[[#This Row],[//]]-2)))</f>
        <v>1</v>
      </c>
      <c r="K330" s="6">
        <f ca="1">IF(B_MSK[[#This Row],[//]]="","",IF(INDEX([2]!NOTA[QTY],B_MSK[[#This Row],[//]]-2)=0,"",INDEX([2]!NOTA[QTY],B_MSK[[#This Row],[//]]-2)))</f>
        <v>500</v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30" s="14">
        <f ca="1">IF(B_MSK[[#This Row],[//]]="","",INDEX([2]!NOTA[HARGA SATUAN],B_MSK[[#This Row],[//]]-2))</f>
        <v>3050</v>
      </c>
      <c r="N330" s="14">
        <f ca="1">IF(B_MSK[[#This Row],[//]]="","",IF(INDEX([2]!NOTA[HARGA/ CTN_H],B_MSK[[#This Row],[//]]-2)&lt;1,"",INDEX([2]!NOTA[HARGA/ CTN_H],B_MSK[[#This Row],[//]]-2)))</f>
        <v>1525000</v>
      </c>
      <c r="O330" s="3">
        <f ca="1">IF(B_MSK[[#This Row],[//]]="","",IF(INDEX([2]!NOTA[DISC 1],B_MSK[[#This Row],[//]]-2)=0,"",INDEX([2]!NOTA[DISC 1],B_MSK[[#This Row],[//]]-2)))</f>
        <v>0.125</v>
      </c>
      <c r="P330" s="3">
        <f ca="1">IF(B_MSK[[#This Row],[//]]="","",IF(INDEX([2]!NOTA[DISC 2],B_MSK[[#This Row],[//]]-2)=0,"",INDEX([2]!NOTA[DISC 2],B_MSK[[#This Row],[//]]-2)))</f>
        <v>0.05</v>
      </c>
      <c r="Q330" s="13">
        <f ca="1">IF(B_MSK[[#This Row],[//]]="","",INDEX([2]!NOTA[TOTAL],B_MSK[[#This Row],[//]]-2))</f>
        <v>1267656.25</v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>LABEL LB-P2LN 2 BARIS JK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330" s="6" t="str">
        <f ca="1">IF(B_MSK[[#This Row],[N.B.nota]]="","",IF(MATCH(B_MSK[[#This Row],[concat]],[3]!db[NB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Row],[concat]],[3]!db[NB NOTA_C],0)+1)</f>
        <v>1310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30500</v>
      </c>
      <c r="AB330" s="8" t="str">
        <f ca="1">IF(OR(B_MSK[[#This Row],[HARGA_1]]=0,B_MSK[[#This Row],[HARGA_1]]=""),"","/ "&amp;B_MSK[[#This Row],[A_2]])</f>
        <v xml:space="preserve">/ PAK </v>
      </c>
      <c r="AC3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3050</v>
      </c>
      <c r="AD330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30" s="6" t="str">
        <f ca="1">IF(ISNUMBER(B_MSK[[#This Row],[ JUMLAH ]]),SUBSTITUTE(SUBSTITUTE(SUBSTITUTE(B_MSK[[#This Row],[QTY/ CTN]]," ","_",2),"(",""),")","")&amp;"_","")</f>
        <v>50 PAK_10 ROL_</v>
      </c>
      <c r="AF330" s="6">
        <f ca="1">IF(B_MSK[[#This Row],[A_B]]="","",SEARCH("_",B_MSK[[#This Row],[A_B]]))</f>
        <v>7</v>
      </c>
      <c r="AG330" s="6">
        <f ca="1">IF(B_MSK[[#This Row],[A_B]]="","",LEN(B_MSK[[#This Row],[A_B]]))</f>
        <v>14</v>
      </c>
      <c r="AH330" s="6" t="str">
        <f ca="1">IF(B_MSK[[#This Row],[A_B]]="","",LEFT(B_MSK[[#This Row],[QTY/ CTN]],B_MSK[[#This Row],[A_B_1]]))</f>
        <v xml:space="preserve">50 PAK </v>
      </c>
      <c r="AI330" s="6" t="str">
        <f ca="1">IF(B_MSK[[#This Row],[A_B]]="","",LEFT(B_MSK[[#This Row],[A_]],SEARCH(" ",B_MSK[[#This Row],[A_]])-1))</f>
        <v>50</v>
      </c>
      <c r="AJ330" s="6" t="str">
        <f ca="1">IF(B_MSK[[#This Row],[A_B]]="","",RIGHT(B_MSK[[#This Row],[A_]],LEN(B_MSK[[#This Row],[A_]])-SEARCH(" ",B_MSK[[#This Row],[A_]])))</f>
        <v xml:space="preserve">PAK 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30" s="6" t="str">
        <f ca="1">IF(B_MSK[[#This Row],[B_]]="","",LEFT(B_MSK[[#This Row],[B_]],SEARCH(" ",B_MSK[[#This Row],[B_]])))</f>
        <v xml:space="preserve">10 </v>
      </c>
      <c r="AM330" s="6" t="str">
        <f ca="1">IF(B_MSK[[#This Row],[B_]]="","",RIGHT(B_MSK[[#This Row],[B_]],LEN(B_MSK[[#This Row],[B_]])-SEARCH(" ",B_MSK[[#This Row],[B_]])))</f>
        <v>ROL</v>
      </c>
      <c r="AN330" s="2">
        <f ca="1">IF(ISNUMBER(B_MSK[[#This Row],[TANGGAL DATANG]]),B_MSK[[#This Row],[TANGGAL DATANG]],AN329)</f>
        <v>44910</v>
      </c>
      <c r="AO330" s="6" t="str">
        <f ca="1">IF(B_MSK[[#This Row],[DB_ROW]]="","",INDEX([3]!db[JENIS],B_MSK[[#This Row],[DB_ROW]]-1))</f>
        <v>label</v>
      </c>
      <c r="AP330" s="6">
        <f ca="1">IF(B_MSK[[#This Row],[A_1]]="","",B_MSK[[#This Row],[A_1]])*1</f>
        <v>50</v>
      </c>
    </row>
    <row r="331" spans="1:42" x14ac:dyDescent="0.25">
      <c r="A331" s="7" t="s">
        <v>110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Row],[N_ID]]="","",COUNTIF([2]!NOTA[ID_H],B_MSK[[#This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>Lem stick JK GS-100</v>
      </c>
      <c r="H331" s="8" t="str">
        <f ca="1">IF(B_MSK[[#This Row],[//]]="","",INDEX([2]!NOTA[SUPPLIER_H],B_MSK[[#This Row],[//]]-2))</f>
        <v>ATALI MAKMUR</v>
      </c>
      <c r="I33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331" s="6">
        <f ca="1">IF(B_MSK[[#This Row],[//]]="","",IF(INDEX([2]!NOTA[C],B_MSK[[#This Row],[//]]-2)="","",INDEX([2]!NOTA[C],B_MSK[[#This Row],[//]]-2)))</f>
        <v>3</v>
      </c>
      <c r="K331" s="6">
        <f ca="1">IF(B_MSK[[#This Row],[//]]="","",IF(INDEX([2]!NOTA[QTY],B_MSK[[#This Row],[//]]-2)=0,"",INDEX([2]!NOTA[QTY],B_MSK[[#This Row],[//]]-2)))</f>
        <v>2592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1" s="14">
        <f ca="1">IF(B_MSK[[#This Row],[//]]="","",INDEX([2]!NOTA[HARGA SATUAN],B_MSK[[#This Row],[//]]-2))</f>
        <v>2100</v>
      </c>
      <c r="N331" s="14">
        <f ca="1">IF(B_MSK[[#This Row],[//]]="","",IF(INDEX([2]!NOTA[HARGA/ CTN_H],B_MSK[[#This Row],[//]]-2)&lt;1,"",INDEX([2]!NOTA[HARGA/ CTN_H],B_MSK[[#This Row],[//]]-2)))</f>
        <v>1814400</v>
      </c>
      <c r="O331" s="3">
        <f ca="1">IF(B_MSK[[#This Row],[//]]="","",IF(INDEX([2]!NOTA[DISC 1],B_MSK[[#This Row],[//]]-2)=0,"",INDEX([2]!NOTA[DISC 1],B_MSK[[#This Row],[//]]-2)))</f>
        <v>0.125</v>
      </c>
      <c r="P331" s="3">
        <f ca="1">IF(B_MSK[[#This Row],[//]]="","",IF(INDEX([2]!NOTA[DISC 2],B_MSK[[#This Row],[//]]-2)=0,"",INDEX([2]!NOTA[DISC 2],B_MSK[[#This Row],[//]]-2)))</f>
        <v>0.05</v>
      </c>
      <c r="Q331" s="13">
        <f ca="1">IF(B_MSK[[#This Row],[//]]="","",INDEX([2]!NOTA[TOTAL],B_MSK[[#This Row],[//]]-2))</f>
        <v>4524660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GLUE STICK GS-100 8 GRAM JK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901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50400</v>
      </c>
      <c r="AB331" s="8" t="str">
        <f ca="1">IF(OR(B_MSK[[#This Row],[HARGA_1]]=0,B_MSK[[#This Row],[HARGA_1]]=""),"","/ "&amp;B_MSK[[#This Row],[A_2]])</f>
        <v xml:space="preserve">/ BOX </v>
      </c>
      <c r="AC3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3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1" s="6" t="str">
        <f ca="1">IF(ISNUMBER(B_MSK[[#This Row],[ JUMLAH ]]),SUBSTITUTE(SUBSTITUTE(SUBSTITUTE(B_MSK[[#This Row],[QTY/ CTN]]," ","_",2),"(",""),")","")&amp;"_","")</f>
        <v>36 BOX_24 PCS_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14</v>
      </c>
      <c r="AH331" s="6" t="str">
        <f ca="1">IF(B_MSK[[#This Row],[A_B]]="","",LEFT(B_MSK[[#This Row],[QTY/ CTN]],B_MSK[[#This Row],[A_B_1]]))</f>
        <v xml:space="preserve">36 BOX </v>
      </c>
      <c r="AI331" s="6" t="str">
        <f ca="1">IF(B_MSK[[#This Row],[A_B]]="","",LEFT(B_MSK[[#This Row],[A_]],SEARCH(" ",B_MSK[[#This Row],[A_]])-1))</f>
        <v>36</v>
      </c>
      <c r="AJ331" s="6" t="str">
        <f ca="1">IF(B_MSK[[#This Row],[A_B]]="","",RIGHT(B_MSK[[#This Row],[A_]],LEN(B_MSK[[#This Row],[A_]])-SEARCH(" ",B_MSK[[#This Row],[A_]])))</f>
        <v xml:space="preserve">BOX 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1" s="6" t="str">
        <f ca="1">IF(B_MSK[[#This Row],[B_]]="","",LEFT(B_MSK[[#This Row],[B_]],SEARCH(" ",B_MSK[[#This Row],[B_]])))</f>
        <v xml:space="preserve">24 </v>
      </c>
      <c r="AM331" s="6" t="str">
        <f ca="1">IF(B_MSK[[#This Row],[B_]]="","",RIGHT(B_MSK[[#This Row],[B_]],LEN(B_MSK[[#This Row],[B_]])-SEARCH(" ",B_MSK[[#This Row],[B_]])))</f>
        <v>PCS</v>
      </c>
      <c r="AN331" s="2">
        <f ca="1">IF(ISNUMBER(B_MSK[[#This Row],[TANGGAL DATANG]]),B_MSK[[#This Row],[TANGGAL DATANG]],AN330)</f>
        <v>44910</v>
      </c>
      <c r="AO331" s="6" t="str">
        <f ca="1">IF(B_MSK[[#This Row],[DB_ROW]]="","",INDEX([3]!db[JENIS],B_MSK[[#This Row],[DB_ROW]]-1))</f>
        <v>lem</v>
      </c>
      <c r="AP331" s="6">
        <f ca="1">IF(B_MSK[[#This Row],[A_1]]="","",B_MSK[[#This Row],[A_1]])*1</f>
        <v>36</v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>Stapler JK HD-10</v>
      </c>
      <c r="H332" s="8" t="str">
        <f ca="1">IF(B_MSK[[#This Row],[//]]="","",INDEX([2]!NOTA[SUPPLIER_H],B_MSK[[#This Row],[//]]-2))</f>
        <v>ATALI MAKMUR</v>
      </c>
      <c r="I332" s="28" t="str">
        <f ca="1">IF(B_MSK[[#This Row],[//]]="","",IF(B_MSK[[#This Row],[C]]="",B_MSK[[#This Row],[JMLH BRG]]&amp;" "&amp;B_MSK[[#This Row],[SAT]],INDEX([3]!db[QTY/ CTN],B_MSK[[#This Row],[DB_ROW]]-1)))</f>
        <v>20 LSN</v>
      </c>
      <c r="J332" s="6">
        <f ca="1">IF(B_MSK[[#This Row],[//]]="","",IF(INDEX([2]!NOTA[C],B_MSK[[#This Row],[//]]-2)="","",INDEX([2]!NOTA[C],B_MSK[[#This Row],[//]]-2)))</f>
        <v>1</v>
      </c>
      <c r="K332" s="6">
        <f ca="1">IF(B_MSK[[#This Row],[//]]="","",IF(INDEX([2]!NOTA[QTY],B_MSK[[#This Row],[//]]-2)=0,"",INDEX([2]!NOTA[QTY],B_MSK[[#This Row],[//]]-2)))</f>
        <v>20</v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2" s="14">
        <f ca="1">IF(B_MSK[[#This Row],[//]]="","",INDEX([2]!NOTA[HARGA SATUAN],B_MSK[[#This Row],[//]]-2))</f>
        <v>85200</v>
      </c>
      <c r="N332" s="14">
        <f ca="1">IF(B_MSK[[#This Row],[//]]="","",IF(INDEX([2]!NOTA[HARGA/ CTN_H],B_MSK[[#This Row],[//]]-2)&lt;1,"",INDEX([2]!NOTA[HARGA/ CTN_H],B_MSK[[#This Row],[//]]-2)))</f>
        <v>1704000</v>
      </c>
      <c r="O332" s="3">
        <f ca="1">IF(B_MSK[[#This Row],[//]]="","",IF(INDEX([2]!NOTA[DISC 1],B_MSK[[#This Row],[//]]-2)=0,"",INDEX([2]!NOTA[DISC 1],B_MSK[[#This Row],[//]]-2)))</f>
        <v>0.125</v>
      </c>
      <c r="P332" s="3">
        <f ca="1">IF(B_MSK[[#This Row],[//]]="","",IF(INDEX([2]!NOTA[DISC 2],B_MSK[[#This Row],[//]]-2)=0,"",INDEX([2]!NOTA[DISC 2],B_MSK[[#This Row],[//]]-2)))</f>
        <v>0.05</v>
      </c>
      <c r="Q332" s="13">
        <f ca="1">IF(B_MSK[[#This Row],[//]]="","",INDEX([2]!NOTA[TOTAL],B_MSK[[#This Row],[//]]-2))</f>
        <v>1416450</v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STAPLER HD-10 JK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32" s="6" t="str">
        <f ca="1">IF(B_MSK[[#This Row],[N.B.nota]]="","",IF(MATCH(B_MSK[[#This Row],[concat]],[3]!db[NB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Row],[concat]],[3]!db[NB NOTA_C],0)+1)</f>
        <v>1900</v>
      </c>
      <c r="Z332" s="6" t="str">
        <f ca="1">IF(B_MSK[[#This Row],[//]]="","",HYPERLINK("[..\\DB.xlsx]DB!e"&amp;B_MSK[[#This Row],[DB_ROW]],"&gt;"))</f>
        <v>&gt;</v>
      </c>
      <c r="AA332" s="12">
        <f ca="1">IF(ISNUMBER(B_MSK[[#This Row],[HARGA CTN]]),IF(B_MSK[[#This Row],[A_2]]=B_MSK[[#This Row],[SAT]],B_MSK[[#This Row],[ HARGA SATUAN ]],B_MSK[[#This Row],[HARGA CTN]]/B_MSK[[#This Row],[A_1]]),"")</f>
        <v>85200</v>
      </c>
      <c r="AB332" s="8" t="str">
        <f ca="1">IF(OR(B_MSK[[#This Row],[HARGA_1]]=0,B_MSK[[#This Row],[HARGA_1]]=""),"","/ "&amp;B_MSK[[#This Row],[A_2]])</f>
        <v>/ LSN</v>
      </c>
      <c r="AC3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3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2" s="6" t="str">
        <f ca="1">IF(ISNUMBER(B_MSK[[#This Row],[ JUMLAH ]]),SUBSTITUTE(SUBSTITUTE(SUBSTITUTE(B_MSK[[#This Row],[QTY/ CTN]]," ","_",2),"(",""),")","")&amp;"_","")</f>
        <v>20 LSN_</v>
      </c>
      <c r="AF332" s="6">
        <f ca="1">IF(B_MSK[[#This Row],[A_B]]="","",SEARCH("_",B_MSK[[#This Row],[A_B]]))</f>
        <v>7</v>
      </c>
      <c r="AG332" s="6">
        <f ca="1">IF(B_MSK[[#This Row],[A_B]]="","",LEN(B_MSK[[#This Row],[A_B]]))</f>
        <v>7</v>
      </c>
      <c r="AH332" s="6" t="str">
        <f ca="1">IF(B_MSK[[#This Row],[A_B]]="","",LEFT(B_MSK[[#This Row],[QTY/ CTN]],B_MSK[[#This Row],[A_B_1]]))</f>
        <v>20 LSN</v>
      </c>
      <c r="AI332" s="6" t="str">
        <f ca="1">IF(B_MSK[[#This Row],[A_B]]="","",LEFT(B_MSK[[#This Row],[A_]],SEARCH(" ",B_MSK[[#This Row],[A_]])-1))</f>
        <v>20</v>
      </c>
      <c r="AJ332" s="6" t="str">
        <f ca="1">IF(B_MSK[[#This Row],[A_B]]="","",RIGHT(B_MSK[[#This Row],[A_]],LEN(B_MSK[[#This Row],[A_]])-SEARCH(" ",B_MSK[[#This Row],[A_]])))</f>
        <v>LSN</v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DATANG]],AN331)</f>
        <v>44910</v>
      </c>
      <c r="AO332" s="6" t="str">
        <f ca="1">IF(B_MSK[[#This Row],[DB_ROW]]="","",INDEX([3]!db[JENIS],B_MSK[[#This Row],[DB_ROW]]-1))</f>
        <v>stapler</v>
      </c>
      <c r="AP332" s="6">
        <f ca="1">IF(B_MSK[[#This Row],[A_1]]="","",B_MSK[[#This Row],[A_1]])*1</f>
        <v>20</v>
      </c>
    </row>
    <row r="333" spans="1:42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>&gt;</v>
      </c>
      <c r="D333" s="6" t="str">
        <f>IF(B_MSK[[#This Row],[N_ID]]="","",COUNTIF([2]!NOTA[ID_H],B_MSK[[#This Row],[ID NOTA]]))</f>
        <v/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>Binder clip JK 107</v>
      </c>
      <c r="H333" s="8" t="str">
        <f ca="1">IF(B_MSK[[#This Row],[//]]="","",INDEX([2]!NOTA[SUPPLIER_H],B_MSK[[#This Row],[//]]-2))</f>
        <v>ATALI MAKMUR</v>
      </c>
      <c r="I333" s="28" t="str">
        <f ca="1">IF(B_MSK[[#This Row],[//]]="","",IF(B_MSK[[#This Row],[C]]="",B_MSK[[#This Row],[JMLH BRG]]&amp;" "&amp;B_MSK[[#This Row],[SAT]],INDEX([3]!db[QTY/ CTN],B_MSK[[#This Row],[DB_ROW]]-1)))</f>
        <v>50 GRS</v>
      </c>
      <c r="J333" s="6">
        <f ca="1">IF(B_MSK[[#This Row],[//]]="","",IF(INDEX([2]!NOTA[C],B_MSK[[#This Row],[//]]-2)="","",INDEX([2]!NOTA[C],B_MSK[[#This Row],[//]]-2)))</f>
        <v>1</v>
      </c>
      <c r="K333" s="6">
        <f ca="1">IF(B_MSK[[#This Row],[//]]="","",IF(INDEX([2]!NOTA[QTY],B_MSK[[#This Row],[//]]-2)=0,"",INDEX([2]!NOTA[QTY],B_MSK[[#This Row],[//]]-2)))</f>
        <v>50</v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3" s="14">
        <f ca="1">IF(B_MSK[[#This Row],[//]]="","",INDEX([2]!NOTA[HARGA SATUAN],B_MSK[[#This Row],[//]]-2))</f>
        <v>31200</v>
      </c>
      <c r="N333" s="14">
        <f ca="1">IF(B_MSK[[#This Row],[//]]="","",IF(INDEX([2]!NOTA[HARGA/ CTN_H],B_MSK[[#This Row],[//]]-2)&lt;1,"",INDEX([2]!NOTA[HARGA/ CTN_H],B_MSK[[#This Row],[//]]-2)))</f>
        <v>1560000</v>
      </c>
      <c r="O333" s="3">
        <f ca="1">IF(B_MSK[[#This Row],[//]]="","",IF(INDEX([2]!NOTA[DISC 1],B_MSK[[#This Row],[//]]-2)=0,"",INDEX([2]!NOTA[DISC 1],B_MSK[[#This Row],[//]]-2)))</f>
        <v>0.125</v>
      </c>
      <c r="P333" s="3">
        <f ca="1">IF(B_MSK[[#This Row],[//]]="","",IF(INDEX([2]!NOTA[DISC 2],B_MSK[[#This Row],[//]]-2)=0,"",INDEX([2]!NOTA[DISC 2],B_MSK[[#This Row],[//]]-2)))</f>
        <v>0.05</v>
      </c>
      <c r="Q333" s="13">
        <f ca="1">IF(B_MSK[[#This Row],[//]]="","",INDEX([2]!NOTA[TOTAL],B_MSK[[#This Row],[//]]-2))</f>
        <v>1296750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BINDER CLIP 107 JK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binderclip107jk</v>
      </c>
      <c r="W333" s="6" t="str">
        <f ca="1">IF(B_MSK[[#This Row],[N.B.nota]]="","",IF(MATCH(B_MSK[[#This Row],[concat]],[3]!db[NB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Row],[concat]],[3]!db[NB NOTA_C],0)+1)</f>
        <v>196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31200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2600</v>
      </c>
      <c r="AD3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3" s="6" t="str">
        <f ca="1">IF(ISNUMBER(B_MSK[[#This Row],[ JUMLAH ]]),SUBSTITUTE(SUBSTITUTE(SUBSTITUTE(B_MSK[[#This Row],[QTY/ CTN]]," ","_",2),"(",""),")","")&amp;"_","")</f>
        <v>50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50 GRS</v>
      </c>
      <c r="AI333" s="6" t="str">
        <f ca="1">IF(B_MSK[[#This Row],[A_B]]="","",LEFT(B_MSK[[#This Row],[A_]],SEARCH(" ",B_MSK[[#This Row],[A_]])-1))</f>
        <v>50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DATANG]],AN332)</f>
        <v>44910</v>
      </c>
      <c r="AO333" s="6" t="str">
        <f ca="1">IF(B_MSK[[#This Row],[DB_ROW]]="","",INDEX([3]!db[JENIS],B_MSK[[#This Row],[DB_ROW]]-1))</f>
        <v>clip</v>
      </c>
      <c r="AP333" s="6">
        <f ca="1">IF(B_MSK[[#This Row],[A_1]]="","",B_MSK[[#This Row],[A_1]])*1</f>
        <v>50</v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>Binder clip JK 111</v>
      </c>
      <c r="H334" s="8" t="str">
        <f ca="1">IF(B_MSK[[#This Row],[//]]="","",INDEX([2]!NOTA[SUPPLIER_H],B_MSK[[#This Row],[//]]-2))</f>
        <v>ATALI MAKMUR</v>
      </c>
      <c r="I334" s="28" t="str">
        <f ca="1">IF(B_MSK[[#This Row],[//]]="","",IF(B_MSK[[#This Row],[C]]="",B_MSK[[#This Row],[JMLH BRG]]&amp;" "&amp;B_MSK[[#This Row],[SAT]],INDEX([3]!db[QTY/ CTN],B_MSK[[#This Row],[DB_ROW]]-1)))</f>
        <v>30 GRS</v>
      </c>
      <c r="J334" s="6">
        <f ca="1">IF(B_MSK[[#This Row],[//]]="","",IF(INDEX([2]!NOTA[C],B_MSK[[#This Row],[//]]-2)="","",INDEX([2]!NOTA[C],B_MSK[[#This Row],[//]]-2)))</f>
        <v>1</v>
      </c>
      <c r="K334" s="6">
        <f ca="1">IF(B_MSK[[#This Row],[//]]="","",IF(INDEX([2]!NOTA[QTY],B_MSK[[#This Row],[//]]-2)=0,"",INDEX([2]!NOTA[QTY],B_MSK[[#This Row],[//]]-2)))</f>
        <v>30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4" s="14">
        <f ca="1">IF(B_MSK[[#This Row],[//]]="","",INDEX([2]!NOTA[HARGA SATUAN],B_MSK[[#This Row],[//]]-2))</f>
        <v>48600</v>
      </c>
      <c r="N334" s="14">
        <f ca="1">IF(B_MSK[[#This Row],[//]]="","",IF(INDEX([2]!NOTA[HARGA/ CTN_H],B_MSK[[#This Row],[//]]-2)&lt;1,"",INDEX([2]!NOTA[HARGA/ CTN_H],B_MSK[[#This Row],[//]]-2)))</f>
        <v>1458000</v>
      </c>
      <c r="O334" s="3">
        <f ca="1">IF(B_MSK[[#This Row],[//]]="","",IF(INDEX([2]!NOTA[DISC 1],B_MSK[[#This Row],[//]]-2)=0,"",INDEX([2]!NOTA[DISC 1],B_MSK[[#This Row],[//]]-2)))</f>
        <v>0.125</v>
      </c>
      <c r="P334" s="3">
        <f ca="1">IF(B_MSK[[#This Row],[//]]="","",IF(INDEX([2]!NOTA[DISC 2],B_MSK[[#This Row],[//]]-2)=0,"",INDEX([2]!NOTA[DISC 2],B_MSK[[#This Row],[//]]-2)))</f>
        <v>0.05</v>
      </c>
      <c r="Q334" s="13">
        <f ca="1">IF(B_MSK[[#This Row],[//]]="","",INDEX([2]!NOTA[TOTAL],B_MSK[[#This Row],[//]]-2))</f>
        <v>1211962.5</v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BINDER CLIP 111 JK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198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48600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4050</v>
      </c>
      <c r="AD3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4" s="6" t="str">
        <f ca="1">IF(ISNUMBER(B_MSK[[#This Row],[ JUMLAH ]]),SUBSTITUTE(SUBSTITUTE(SUBSTITUTE(B_MSK[[#This Row],[QTY/ CTN]]," ","_",2),"(",""),")","")&amp;"_","")</f>
        <v>30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30 GRS</v>
      </c>
      <c r="AI334" s="6" t="str">
        <f ca="1">IF(B_MSK[[#This Row],[A_B]]="","",LEFT(B_MSK[[#This Row],[A_]],SEARCH(" ",B_MSK[[#This Row],[A_]])-1))</f>
        <v>30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DATANG]],AN333)</f>
        <v>44910</v>
      </c>
      <c r="AO334" s="6" t="str">
        <f ca="1">IF(B_MSK[[#This Row],[DB_ROW]]="","",INDEX([3]!db[JENIS],B_MSK[[#This Row],[DB_ROW]]-1))</f>
        <v>clip</v>
      </c>
      <c r="AP334" s="6">
        <f ca="1">IF(B_MSK[[#This Row],[A_1]]="","",B_MSK[[#This Row],[A_1]])*1</f>
        <v>30</v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Row],[N_ID]]="","",COUNTIF([2]!NOTA[ID_H],B_MSK[[#This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>Binder clip JK 155</v>
      </c>
      <c r="H335" s="8" t="str">
        <f ca="1">IF(B_MSK[[#This Row],[//]]="","",INDEX([2]!NOTA[SUPPLIER_H],B_MSK[[#This Row],[//]]-2))</f>
        <v>ATALI MAKMUR</v>
      </c>
      <c r="I335" s="28" t="str">
        <f ca="1">IF(B_MSK[[#This Row],[//]]="","",IF(B_MSK[[#This Row],[C]]="",B_MSK[[#This Row],[JMLH BRG]]&amp;" "&amp;B_MSK[[#This Row],[SAT]],INDEX([3]!db[QTY/ CTN],B_MSK[[#This Row],[DB_ROW]]-1)))</f>
        <v>20 GRS</v>
      </c>
      <c r="J335" s="6">
        <f ca="1">IF(B_MSK[[#This Row],[//]]="","",IF(INDEX([2]!NOTA[C],B_MSK[[#This Row],[//]]-2)="","",INDEX([2]!NOTA[C],B_MSK[[#This Row],[//]]-2)))</f>
        <v>2</v>
      </c>
      <c r="K335" s="6">
        <f ca="1">IF(B_MSK[[#This Row],[//]]="","",IF(INDEX([2]!NOTA[QTY],B_MSK[[#This Row],[//]]-2)=0,"",INDEX([2]!NOTA[QTY],B_MSK[[#This Row],[//]]-2)))</f>
        <v>40</v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5" s="14">
        <f ca="1">IF(B_MSK[[#This Row],[//]]="","",INDEX([2]!NOTA[HARGA SATUAN],B_MSK[[#This Row],[//]]-2))</f>
        <v>67800</v>
      </c>
      <c r="N335" s="14">
        <f ca="1">IF(B_MSK[[#This Row],[//]]="","",IF(INDEX([2]!NOTA[HARGA/ CTN_H],B_MSK[[#This Row],[//]]-2)&lt;1,"",INDEX([2]!NOTA[HARGA/ CTN_H],B_MSK[[#This Row],[//]]-2)))</f>
        <v>1356000</v>
      </c>
      <c r="O335" s="3">
        <f ca="1">IF(B_MSK[[#This Row],[//]]="","",IF(INDEX([2]!NOTA[DISC 1],B_MSK[[#This Row],[//]]-2)=0,"",INDEX([2]!NOTA[DISC 1],B_MSK[[#This Row],[//]]-2)))</f>
        <v>0.125</v>
      </c>
      <c r="P335" s="3">
        <f ca="1">IF(B_MSK[[#This Row],[//]]="","",IF(INDEX([2]!NOTA[DISC 2],B_MSK[[#This Row],[//]]-2)=0,"",INDEX([2]!NOTA[DISC 2],B_MSK[[#This Row],[//]]-2)))</f>
        <v>0.05</v>
      </c>
      <c r="Q335" s="13">
        <f ca="1">IF(B_MSK[[#This Row],[//]]="","",INDEX([2]!NOTA[TOTAL],B_MSK[[#This Row],[//]]-2))</f>
        <v>2254350</v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>BINDER CLIP 155 JK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335" s="6" t="str">
        <f ca="1">IF(B_MSK[[#This Row],[N.B.nota]]="","",IF(MATCH(B_MSK[[#This Row],[concat]],[3]!db[NB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Row],[concat]],[3]!db[NB NOTA_C],0)+1)</f>
        <v>199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67800</v>
      </c>
      <c r="AB335" s="8" t="str">
        <f ca="1">IF(OR(B_MSK[[#This Row],[HARGA_1]]=0,B_MSK[[#This Row],[HARGA_1]]=""),"","/ "&amp;B_MSK[[#This Row],[A_2]])</f>
        <v>/ GRS</v>
      </c>
      <c r="AC3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5650</v>
      </c>
      <c r="AD3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5" s="6" t="str">
        <f ca="1">IF(ISNUMBER(B_MSK[[#This Row],[ JUMLAH ]]),SUBSTITUTE(SUBSTITUTE(SUBSTITUTE(B_MSK[[#This Row],[QTY/ CTN]]," ","_",2),"(",""),")","")&amp;"_","")</f>
        <v>20 GRS_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20 GRS</v>
      </c>
      <c r="AI335" s="6" t="str">
        <f ca="1">IF(B_MSK[[#This Row],[A_B]]="","",LEFT(B_MSK[[#This Row],[A_]],SEARCH(" ",B_MSK[[#This Row],[A_]])-1))</f>
        <v>20</v>
      </c>
      <c r="AJ335" s="6" t="str">
        <f ca="1">IF(B_MSK[[#This Row],[A_B]]="","",RIGHT(B_MSK[[#This Row],[A_]],LEN(B_MSK[[#This Row],[A_]])-SEARCH(" ",B_MSK[[#This Row],[A_]])))</f>
        <v>GRS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DATANG]],AN334)</f>
        <v>44910</v>
      </c>
      <c r="AO335" s="6" t="str">
        <f ca="1">IF(B_MSK[[#This Row],[DB_ROW]]="","",INDEX([3]!db[JENIS],B_MSK[[#This Row],[DB_ROW]]-1))</f>
        <v>clip</v>
      </c>
      <c r="AP335" s="6">
        <f ca="1">IF(B_MSK[[#This Row],[A_1]]="","",B_MSK[[#This Row],[A_1]])*1</f>
        <v>20</v>
      </c>
    </row>
    <row r="336" spans="1:42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Row],[N_ID]]="","",COUNTIF([2]!NOTA[ID_H],B_MSK[[#This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Row],[stt]]="ada",INDEX([3]!db[NB BM],B_MSK[DB_ROW]-1),"")</f>
        <v>Binder clip JK 200</v>
      </c>
      <c r="H336" s="8" t="str">
        <f ca="1">IF(B_MSK[[#This Row],[//]]="","",INDEX([2]!NOTA[SUPPLIER_H],B_MSK[[#This Row],[//]]-2))</f>
        <v>ATALI MAKMUR</v>
      </c>
      <c r="I336" s="28" t="str">
        <f ca="1">IF(B_MSK[[#This Row],[//]]="","",IF(B_MSK[[#This Row],[C]]="",B_MSK[[#This Row],[JMLH BRG]]&amp;" "&amp;B_MSK[[#This Row],[SAT]],INDEX([3]!db[QTY/ CTN],B_MSK[[#This Row],[DB_ROW]]-1)))</f>
        <v>10 GRS</v>
      </c>
      <c r="J336" s="6">
        <f ca="1">IF(B_MSK[[#This Row],[//]]="","",IF(INDEX([2]!NOTA[C],B_MSK[[#This Row],[//]]-2)="","",INDEX([2]!NOTA[C],B_MSK[[#This Row],[//]]-2)))</f>
        <v>1</v>
      </c>
      <c r="K336" s="6">
        <f ca="1">IF(B_MSK[[#This Row],[//]]="","",IF(INDEX([2]!NOTA[QTY],B_MSK[[#This Row],[//]]-2)=0,"",INDEX([2]!NOTA[QTY],B_MSK[[#This Row],[//]]-2)))</f>
        <v>10</v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6" s="14">
        <f ca="1">IF(B_MSK[[#This Row],[//]]="","",INDEX([2]!NOTA[HARGA SATUAN],B_MSK[[#This Row],[//]]-2))</f>
        <v>115800</v>
      </c>
      <c r="N336" s="14">
        <f ca="1">IF(B_MSK[[#This Row],[//]]="","",IF(INDEX([2]!NOTA[HARGA/ CTN_H],B_MSK[[#This Row],[//]]-2)&lt;1,"",INDEX([2]!NOTA[HARGA/ CTN_H],B_MSK[[#This Row],[//]]-2)))</f>
        <v>1158000</v>
      </c>
      <c r="O336" s="3">
        <f ca="1">IF(B_MSK[[#This Row],[//]]="","",IF(INDEX([2]!NOTA[DISC 1],B_MSK[[#This Row],[//]]-2)=0,"",INDEX([2]!NOTA[DISC 1],B_MSK[[#This Row],[//]]-2)))</f>
        <v>0.125</v>
      </c>
      <c r="P336" s="3">
        <f ca="1">IF(B_MSK[[#This Row],[//]]="","",IF(INDEX([2]!NOTA[DISC 2],B_MSK[[#This Row],[//]]-2)=0,"",INDEX([2]!NOTA[DISC 2],B_MSK[[#This Row],[//]]-2)))</f>
        <v>0.05</v>
      </c>
      <c r="Q336" s="13">
        <f ca="1">IF(B_MSK[[#This Row],[//]]="","",INDEX([2]!NOTA[TOTAL],B_MSK[[#This Row],[//]]-2))</f>
        <v>962587.5</v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BINDER CLIP 200 JK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201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115800</v>
      </c>
      <c r="AB336" s="8" t="str">
        <f ca="1">IF(OR(B_MSK[[#This Row],[HARGA_1]]=0,B_MSK[[#This Row],[HARGA_1]]=""),"","/ "&amp;B_MSK[[#This Row],[A_2]])</f>
        <v>/ GRS</v>
      </c>
      <c r="AC3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9650</v>
      </c>
      <c r="AD33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6" s="6" t="str">
        <f ca="1">IF(ISNUMBER(B_MSK[[#This Row],[ JUMLAH ]]),SUBSTITUTE(SUBSTITUTE(SUBSTITUTE(B_MSK[[#This Row],[QTY/ CTN]]," ","_",2),"(",""),")","")&amp;"_","")</f>
        <v>10 GRS_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10 GRS</v>
      </c>
      <c r="AI336" s="6" t="str">
        <f ca="1">IF(B_MSK[[#This Row],[A_B]]="","",LEFT(B_MSK[[#This Row],[A_]],SEARCH(" ",B_MSK[[#This Row],[A_]])-1))</f>
        <v>10</v>
      </c>
      <c r="AJ336" s="6" t="str">
        <f ca="1">IF(B_MSK[[#This Row],[A_B]]="","",RIGHT(B_MSK[[#This Row],[A_]],LEN(B_MSK[[#This Row],[A_]])-SEARCH(" ",B_MSK[[#This Row],[A_]])))</f>
        <v>GRS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DATANG]],AN335)</f>
        <v>44910</v>
      </c>
      <c r="AO336" s="6" t="str">
        <f ca="1">IF(B_MSK[[#This Row],[DB_ROW]]="","",INDEX([3]!db[JENIS],B_MSK[[#This Row],[DB_ROW]]-1))</f>
        <v>clip</v>
      </c>
      <c r="AP336" s="6">
        <f ca="1">IF(B_MSK[[#This Row],[A_1]]="","",B_MSK[[#This Row],[A_1]])*1</f>
        <v>10</v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Row],[N_ID]]="","",COUNTIF([2]!NOTA[ID_H],B_MSK[[#This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337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>Marker Permanen JK PM-34 Hitam</v>
      </c>
      <c r="H337" s="8" t="str">
        <f ca="1">IF(B_MSK[[#This Row],[//]]="","",INDEX([2]!NOTA[SUPPLIER_H],B_MSK[[#This Row],[//]]-2))</f>
        <v>ATALI MAKMUR</v>
      </c>
      <c r="I337" s="28" t="str">
        <f ca="1">IF(B_MSK[[#This Row],[//]]="","",IF(B_MSK[[#This Row],[C]]="",B_MSK[[#This Row],[JMLH BRG]]&amp;" "&amp;B_MSK[[#This Row],[SAT]],INDEX([3]!db[QTY/ CTN],B_MSK[[#This Row],[DB_ROW]]-1)))</f>
        <v>120 PCS</v>
      </c>
      <c r="J337" s="6" t="str">
        <f ca="1">IF(B_MSK[[#This Row],[//]]="","",IF(INDEX([2]!NOTA[C],B_MSK[[#This Row],[//]]-2)="","",INDEX([2]!NOTA[C],B_MSK[[#This Row],[//]]-2)))</f>
        <v/>
      </c>
      <c r="K337" s="6">
        <f ca="1">IF(B_MSK[[#This Row],[//]]="","",IF(INDEX([2]!NOTA[QTY],B_MSK[[#This Row],[//]]-2)=0,"",INDEX([2]!NOTA[QTY],B_MSK[[#This Row],[//]]-2)))</f>
        <v>120</v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7" s="14">
        <f ca="1">IF(B_MSK[[#This Row],[//]]="","",INDEX([2]!NOTA[HARGA SATUAN],B_MSK[[#This Row],[//]]-2))</f>
        <v>2350</v>
      </c>
      <c r="N337" s="14">
        <f ca="1">IF(B_MSK[[#This Row],[//]]="","",IF(INDEX([2]!NOTA[HARGA/ CTN_H],B_MSK[[#This Row],[//]]-2)&lt;1,"",INDEX([2]!NOTA[HARGA/ CTN_H],B_MSK[[#This Row],[//]]-2)))</f>
        <v>282000</v>
      </c>
      <c r="O337" s="3">
        <f ca="1">IF(B_MSK[[#This Row],[//]]="","",IF(INDEX([2]!NOTA[DISC 1],B_MSK[[#This Row],[//]]-2)=0,"",INDEX([2]!NOTA[DISC 1],B_MSK[[#This Row],[//]]-2)))</f>
        <v>0.1</v>
      </c>
      <c r="P337" s="3">
        <f ca="1">IF(B_MSK[[#This Row],[//]]="","",IF(INDEX([2]!NOTA[DISC 2],B_MSK[[#This Row],[//]]-2)=0,"",INDEX([2]!NOTA[DISC 2],B_MSK[[#This Row],[//]]-2)))</f>
        <v>0.05</v>
      </c>
      <c r="Q337" s="13">
        <f ca="1">IF(B_MSK[[#This Row],[//]]="","",INDEX([2]!NOTA[TOTAL],B_MSK[[#This Row],[//]]-2))</f>
        <v>241110</v>
      </c>
      <c r="R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5096673.75</v>
      </c>
      <c r="S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20048852.5</v>
      </c>
      <c r="T337" s="4" t="str">
        <f ca="1">IF(B_MSK[[#This Row],[NAMA BARANG]]="","",IF(INDEX([2]!NOTA[KETERANGAN],B_MSK[[#This Row],[//]]-2)=0,"",INDEX([2]!NOTA[KETERANGAN],B_MSK[[#This Row],[//]]-2)))</f>
        <v>BONUS PEMBELIAN BINDER CLIP JK</v>
      </c>
      <c r="U337" s="8" t="str">
        <f ca="1">IF(B_MSK[[#This Row],[//]]="","",INDEX([2]!NOTA[NAMA BARANG],B_MSK[[#This Row],[//]]-2))</f>
        <v>PERMANENT MARKER PM-34 (BLACK) JK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37" s="6" t="str">
        <f ca="1">IF(B_MSK[[#This Row],[N.B.nota]]="","",IF(MATCH(B_MSK[[#This Row],[concat]],[3]!db[NB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Row],[concat]],[3]!db[NB NOTA_C],0)+1)</f>
        <v>1762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2350</v>
      </c>
      <c r="AB337" s="8" t="str">
        <f ca="1">IF(OR(B_MSK[[#This Row],[HARGA_1]]=0,B_MSK[[#This Row],[HARGA_1]]=""),"","/ "&amp;B_MSK[[#This Row],[A_2]])</f>
        <v>/ PCS</v>
      </c>
      <c r="AC3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7" s="6" t="str">
        <f ca="1">IF(ISNUMBER(B_MSK[[#This Row],[ JUMLAH ]]),SUBSTITUTE(SUBSTITUTE(SUBSTITUTE(B_MSK[[#This Row],[QTY/ CTN]]," ","_",2),"(",""),")","")&amp;"_","")</f>
        <v>120 PCS_</v>
      </c>
      <c r="AF337" s="6">
        <f ca="1">IF(B_MSK[[#This Row],[A_B]]="","",SEARCH("_",B_MSK[[#This Row],[A_B]]))</f>
        <v>8</v>
      </c>
      <c r="AG337" s="6">
        <f ca="1">IF(B_MSK[[#This Row],[A_B]]="","",LEN(B_MSK[[#This Row],[A_B]]))</f>
        <v>8</v>
      </c>
      <c r="AH337" s="6" t="str">
        <f ca="1">IF(B_MSK[[#This Row],[A_B]]="","",LEFT(B_MSK[[#This Row],[QTY/ CTN]],B_MSK[[#This Row],[A_B_1]]))</f>
        <v>120 PCS</v>
      </c>
      <c r="AI337" s="6" t="str">
        <f ca="1">IF(B_MSK[[#This Row],[A_B]]="","",LEFT(B_MSK[[#This Row],[A_]],SEARCH(" ",B_MSK[[#This Row],[A_]])-1))</f>
        <v>120</v>
      </c>
      <c r="AJ337" s="6" t="str">
        <f ca="1">IF(B_MSK[[#This Row],[A_B]]="","",RIGHT(B_MSK[[#This Row],[A_]],LEN(B_MSK[[#This Row],[A_]])-SEARCH(" ",B_MSK[[#This Row],[A_]])))</f>
        <v>PCS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DATANG]],AN336)</f>
        <v>44910</v>
      </c>
      <c r="AO337" s="6" t="str">
        <f ca="1">IF(B_MSK[[#This Row],[DB_ROW]]="","",INDEX([3]!db[JENIS],B_MSK[[#This Row],[DB_ROW]]-1))</f>
        <v>spidol</v>
      </c>
      <c r="AP337" s="6">
        <f ca="1">IF(B_MSK[[#This Row],[A_1]]="","",B_MSK[[#This Row],[A_1]])*1</f>
        <v>120</v>
      </c>
    </row>
    <row r="338" spans="1:42" x14ac:dyDescent="0.25">
      <c r="A338" s="7" t="s">
        <v>110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/>
      </c>
      <c r="D338" s="6" t="str">
        <f>IF(B_MSK[[#This Row],[N_ID]]="","",COUNTIF([2]!NOTA[ID_H],B_MSK[[#This Row],[ID NOTA]]))</f>
        <v/>
      </c>
      <c r="E3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Row],[stt]]="ada",INDEX([3]!db[NB BM],B_MSK[DB_ROW]-1),"")</f>
        <v/>
      </c>
      <c r="H338" s="8" t="str">
        <f ca="1">IF(B_MSK[[#This Row],[//]]="","",INDEX([2]!NOTA[SUPPLIER_H],B_MSK[[#This Row],[//]]-2))</f>
        <v/>
      </c>
      <c r="I338" s="28" t="str">
        <f ca="1">IF(B_MSK[[#This Row],[//]]="","",IF(B_MSK[[#This Row],[C]]="",B_MSK[[#This Row],[JMLH BRG]]&amp;" "&amp;B_MSK[[#This Row],[SAT]],INDEX([3]!db[QTY/ CTN],B_MSK[[#This Row],[DB_ROW]]-1)))</f>
        <v/>
      </c>
      <c r="J338" s="6" t="str">
        <f ca="1">IF(B_MSK[[#This Row],[//]]="","",IF(INDEX([2]!NOTA[C],B_MSK[[#This Row],[//]]-2)="","",INDEX([2]!NOTA[C],B_MSK[[#This Row],[//]]-2)))</f>
        <v/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 t="str">
        <f ca="1">IF(B_MSK[[#This Row],[//]]="","",INDEX([2]!NOTA[HARGA SATUAN],B_MSK[[#This Row],[//]]-2))</f>
        <v/>
      </c>
      <c r="N338" s="14" t="str">
        <f ca="1">IF(B_MSK[[#This Row],[//]]="","",IF(INDEX([2]!NOTA[HARGA/ CTN_H],B_MSK[[#This Row],[//]]-2)&lt;1,"",INDEX([2]!NOTA[HARGA/ CTN_H],B_MSK[[#This Row],[//]]-2)))</f>
        <v/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 t="str">
        <f ca="1">IF(B_MSK[[#This Row],[//]]="","",INDEX([2]!NOTA[TOTAL],B_MSK[[#This Row],[//]]-2))</f>
        <v/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/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8" s="6" t="str">
        <f ca="1">IF(B_MSK[[#This Row],[N.B.nota]]="","",IF(MATCH(B_MSK[[#This Row],[concat]],[3]!db[NB NOTA_C],0)&gt;0,"ada",0))</f>
        <v/>
      </c>
      <c r="X338" s="6" t="str">
        <f ca="1">IF(B_MSK[[#This Row],[N.B.nota]]="","",ADDRESS(ROW(B_MSK[QB]),COLUMN(B_MSK[QB]))&amp;":"&amp;ADDRESS(ROW(),COLUMN(B_MSK[QB])))</f>
        <v/>
      </c>
      <c r="Y338" s="6" t="str">
        <f ca="1">IF(B_MSK[[#This Row],[concat]]="","",MATCH(B_MSK[[#This Row],[concat]],[3]!db[NB NOTA_C],0)+1)</f>
        <v/>
      </c>
      <c r="Z338" s="6" t="str">
        <f ca="1">IF(B_MSK[[#This Row],[//]]="","",HYPERLINK("[..\\DB.xlsx]DB!e"&amp;B_MSK[[#This Row],[DB_ROW]],"&gt;"))</f>
        <v/>
      </c>
      <c r="AA338" s="12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Row],[A_]])-1))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DATANG]],AN337)</f>
        <v>44910</v>
      </c>
      <c r="AO338" s="6" t="str">
        <f ca="1">IF(B_MSK[[#This Row],[DB_ROW]]="","",INDEX([3]!db[JENIS],B_MSK[[#This Row],[DB_ROW]]-1))</f>
        <v/>
      </c>
      <c r="AP338" s="6" t="e">
        <f ca="1">IF(B_MSK[[#This Row],[A_1]]="","",B_MSK[[#This Row],[A_1]])*1</f>
        <v>#VALUE!</v>
      </c>
    </row>
    <row r="339" spans="1:42" x14ac:dyDescent="0.25">
      <c r="A339" s="7" t="s">
        <v>198</v>
      </c>
      <c r="B339" s="6">
        <f ca="1">IF(B_MSK[[#This Row],[N_ID]]="","",INDEX([2]!NOTA[ID],MATCH(B_MSK[[#This Row],[N_ID]],[2]!NOTA[ID_P],0)))</f>
        <v>72</v>
      </c>
      <c r="C339" s="6" t="str">
        <f ca="1">IF(B_MSK[[#This Row],[//]]="","",HYPERLINK("[NOTA_.xlsx]NOTA!C"&amp;B_MSK[[#This Row],[//]],"&gt;"))</f>
        <v>&gt;</v>
      </c>
      <c r="D339" s="6">
        <f ca="1">IF(B_MSK[[#This Row],[N_ID]]="","",COUNTIF([2]!NOTA[ID_H],B_MSK[[#This Row],[ID NOTA]]))</f>
        <v>11</v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 ca="1"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>Stamp pad JK No.00</v>
      </c>
      <c r="H339" s="8" t="str">
        <f ca="1">IF(B_MSK[[#This Row],[//]]="","",INDEX([2]!NOTA[SUPPLIER_H],B_MSK[[#This Row],[//]]-2))</f>
        <v>ATALI MAKMUR</v>
      </c>
      <c r="I339" s="28" t="str">
        <f ca="1">IF(B_MSK[[#This Row],[//]]="","",IF(B_MSK[[#This Row],[C]]="",B_MSK[[#This Row],[JMLH BRG]]&amp;" "&amp;B_MSK[[#This Row],[SAT]],INDEX([3]!db[QTY/ CTN],B_MSK[[#This Row],[DB_ROW]]-1)))</f>
        <v>12 PAK (24 PCS)</v>
      </c>
      <c r="J339" s="6">
        <f ca="1">IF(B_MSK[[#This Row],[//]]="","",IF(INDEX([2]!NOTA[C],B_MSK[[#This Row],[//]]-2)="","",INDEX([2]!NOTA[C],B_MSK[[#This Row],[//]]-2)))</f>
        <v>1</v>
      </c>
      <c r="K339" s="6">
        <f ca="1">IF(B_MSK[[#This Row],[//]]="","",IF(INDEX([2]!NOTA[QTY],B_MSK[[#This Row],[//]]-2)=0,"",INDEX([2]!NOTA[QTY],B_MSK[[#This Row],[//]]-2)))</f>
        <v>576</v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9" s="14">
        <f ca="1">IF(B_MSK[[#This Row],[//]]="","",INDEX([2]!NOTA[HARGA SATUAN],B_MSK[[#This Row],[//]]-2))</f>
        <v>4700</v>
      </c>
      <c r="N339" s="14">
        <f ca="1">IF(B_MSK[[#This Row],[//]]="","",IF(INDEX([2]!NOTA[HARGA/ CTN_H],B_MSK[[#This Row],[//]]-2)&lt;1,"",INDEX([2]!NOTA[HARGA/ CTN_H],B_MSK[[#This Row],[//]]-2)))</f>
        <v>2707200</v>
      </c>
      <c r="O339" s="3">
        <f ca="1">IF(B_MSK[[#This Row],[//]]="","",IF(INDEX([2]!NOTA[DISC 1],B_MSK[[#This Row],[//]]-2)=0,"",INDEX([2]!NOTA[DISC 1],B_MSK[[#This Row],[//]]-2)))</f>
        <v>0.125</v>
      </c>
      <c r="P339" s="3">
        <f ca="1">IF(B_MSK[[#This Row],[//]]="","",IF(INDEX([2]!NOTA[DISC 2],B_MSK[[#This Row],[//]]-2)=0,"",INDEX([2]!NOTA[DISC 2],B_MSK[[#This Row],[//]]-2)))</f>
        <v>0.05</v>
      </c>
      <c r="Q339" s="13">
        <f ca="1">IF(B_MSK[[#This Row],[//]]="","",INDEX([2]!NOTA[TOTAL],B_MSK[[#This Row],[//]]-2))</f>
        <v>2250360</v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STAMP PAD NO.00 JK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stamppadno00jk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1896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225600</v>
      </c>
      <c r="AB339" s="8" t="str">
        <f ca="1">IF(OR(B_MSK[[#This Row],[HARGA_1]]=0,B_MSK[[#This Row],[HARGA_1]]=""),"","/ "&amp;B_MSK[[#This Row],[A_2]])</f>
        <v xml:space="preserve">/ PAK </v>
      </c>
      <c r="AC3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9400</v>
      </c>
      <c r="AD3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9" s="6" t="str">
        <f ca="1">IF(ISNUMBER(B_MSK[[#This Row],[ JUMLAH ]]),SUBSTITUTE(SUBSTITUTE(SUBSTITUTE(B_MSK[[#This Row],[QTY/ CTN]]," ","_",2),"(",""),")","")&amp;"_","")</f>
        <v>12 PAK_24 PCS_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14</v>
      </c>
      <c r="AH339" s="6" t="str">
        <f ca="1">IF(B_MSK[[#This Row],[A_B]]="","",LEFT(B_MSK[[#This Row],[QTY/ CTN]],B_MSK[[#This Row],[A_B_1]]))</f>
        <v xml:space="preserve">12 PAK </v>
      </c>
      <c r="AI339" s="6" t="str">
        <f ca="1">IF(B_MSK[[#This Row],[A_B]]="","",LEFT(B_MSK[[#This Row],[A_]],SEARCH(" ",B_MSK[[#This Row],[A_]])-1))</f>
        <v>12</v>
      </c>
      <c r="AJ339" s="6" t="str">
        <f ca="1">IF(B_MSK[[#This Row],[A_B]]="","",RIGHT(B_MSK[[#This Row],[A_]],LEN(B_MSK[[#This Row],[A_]])-SEARCH(" ",B_MSK[[#This Row],[A_]])))</f>
        <v xml:space="preserve">PAK 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9" s="6" t="str">
        <f ca="1">IF(B_MSK[[#This Row],[B_]]="","",LEFT(B_MSK[[#This Row],[B_]],SEARCH(" ",B_MSK[[#This Row],[B_]])))</f>
        <v xml:space="preserve">24 </v>
      </c>
      <c r="AM339" s="6" t="str">
        <f ca="1">IF(B_MSK[[#This Row],[B_]]="","",RIGHT(B_MSK[[#This Row],[B_]],LEN(B_MSK[[#This Row],[B_]])-SEARCH(" ",B_MSK[[#This Row],[B_]])))</f>
        <v>PCS</v>
      </c>
      <c r="AN339" s="2">
        <f ca="1">IF(ISNUMBER(B_MSK[[#This Row],[TANGGAL DATANG]]),B_MSK[[#This Row],[TANGGAL DATANG]],AN338)</f>
        <v>44910</v>
      </c>
      <c r="AO339" s="6" t="str">
        <f ca="1">IF(B_MSK[[#This Row],[DB_ROW]]="","",INDEX([3]!db[JENIS],B_MSK[[#This Row],[DB_ROW]]-1))</f>
        <v>stamp</v>
      </c>
      <c r="AP339" s="6">
        <f ca="1">IF(B_MSK[[#This Row],[A_1]]="","",B_MSK[[#This Row],[A_1]])*1</f>
        <v>12</v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>&gt;</v>
      </c>
      <c r="D340" s="6" t="str">
        <f>IF(B_MSK[[#This Row],[N_ID]]="","",COUNTIF([2]!NOTA[ID_H],B_MSK[[#This Row],[ID NOTA]]))</f>
        <v/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>Stamp pad JK no.0</v>
      </c>
      <c r="H340" s="8" t="str">
        <f ca="1">IF(B_MSK[[#This Row],[//]]="","",INDEX([2]!NOTA[SUPPLIER_H],B_MSK[[#This Row],[//]]-2))</f>
        <v>ATALI MAKMUR</v>
      </c>
      <c r="I340" s="28" t="str">
        <f ca="1">IF(B_MSK[[#This Row],[//]]="","",IF(B_MSK[[#This Row],[C]]="",B_MSK[[#This Row],[JMLH BRG]]&amp;" "&amp;B_MSK[[#This Row],[SAT]],INDEX([3]!db[QTY/ CTN],B_MSK[[#This Row],[DB_ROW]]-1)))</f>
        <v>18 LSN</v>
      </c>
      <c r="J340" s="6">
        <f ca="1">IF(B_MSK[[#This Row],[//]]="","",IF(INDEX([2]!NOTA[C],B_MSK[[#This Row],[//]]-2)="","",INDEX([2]!NOTA[C],B_MSK[[#This Row],[//]]-2)))</f>
        <v>1</v>
      </c>
      <c r="K340" s="6">
        <f ca="1">IF(B_MSK[[#This Row],[//]]="","",IF(INDEX([2]!NOTA[QTY],B_MSK[[#This Row],[//]]-2)=0,"",INDEX([2]!NOTA[QTY],B_MSK[[#This Row],[//]]-2)))</f>
        <v>216</v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0" s="14">
        <f ca="1">IF(B_MSK[[#This Row],[//]]="","",INDEX([2]!NOTA[HARGA SATUAN],B_MSK[[#This Row],[//]]-2))</f>
        <v>4900</v>
      </c>
      <c r="N340" s="14">
        <f ca="1">IF(B_MSK[[#This Row],[//]]="","",IF(INDEX([2]!NOTA[HARGA/ CTN_H],B_MSK[[#This Row],[//]]-2)&lt;1,"",INDEX([2]!NOTA[HARGA/ CTN_H],B_MSK[[#This Row],[//]]-2)))</f>
        <v>1058400</v>
      </c>
      <c r="O340" s="3">
        <f ca="1">IF(B_MSK[[#This Row],[//]]="","",IF(INDEX([2]!NOTA[DISC 1],B_MSK[[#This Row],[//]]-2)=0,"",INDEX([2]!NOTA[DISC 1],B_MSK[[#This Row],[//]]-2)))</f>
        <v>0.125</v>
      </c>
      <c r="P340" s="3">
        <f ca="1">IF(B_MSK[[#This Row],[//]]="","",IF(INDEX([2]!NOTA[DISC 2],B_MSK[[#This Row],[//]]-2)=0,"",INDEX([2]!NOTA[DISC 2],B_MSK[[#This Row],[//]]-2)))</f>
        <v>0.05</v>
      </c>
      <c r="Q340" s="13">
        <f ca="1">IF(B_MSK[[#This Row],[//]]="","",INDEX([2]!NOTA[TOTAL],B_MSK[[#This Row],[//]]-2))</f>
        <v>879795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STAMP PAD NO.0 JK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340" s="6" t="str">
        <f ca="1">IF(B_MSK[[#This Row],[N.B.nota]]="","",IF(MATCH(B_MSK[[#This Row],[concat]],[3]!db[NB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Row],[concat]],[3]!db[NB NOTA_C],0)+1)</f>
        <v>1895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58800</v>
      </c>
      <c r="AB340" s="8" t="str">
        <f ca="1">IF(OR(B_MSK[[#This Row],[HARGA_1]]=0,B_MSK[[#This Row],[HARGA_1]]=""),"","/ "&amp;B_MSK[[#This Row],[A_2]])</f>
        <v>/ LSN</v>
      </c>
      <c r="AC3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4900</v>
      </c>
      <c r="AD3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0" s="6" t="str">
        <f ca="1">IF(ISNUMBER(B_MSK[[#This Row],[ JUMLAH ]]),SUBSTITUTE(SUBSTITUTE(SUBSTITUTE(B_MSK[[#This Row],[QTY/ CTN]]," ","_",2),"(",""),")","")&amp;"_","")</f>
        <v>18 LSN_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7</v>
      </c>
      <c r="AH340" s="6" t="str">
        <f ca="1">IF(B_MSK[[#This Row],[A_B]]="","",LEFT(B_MSK[[#This Row],[QTY/ CTN]],B_MSK[[#This Row],[A_B_1]]))</f>
        <v>18 LSN</v>
      </c>
      <c r="AI340" s="6" t="str">
        <f ca="1">IF(B_MSK[[#This Row],[A_B]]="","",LEFT(B_MSK[[#This Row],[A_]],SEARCH(" ",B_MSK[[#This Row],[A_]])-1))</f>
        <v>18</v>
      </c>
      <c r="AJ340" s="6" t="str">
        <f ca="1">IF(B_MSK[[#This Row],[A_B]]="","",RIGHT(B_MSK[[#This Row],[A_]],LEN(B_MSK[[#This Row],[A_]])-SEARCH(" ",B_MSK[[#This Row],[A_]])))</f>
        <v>LSN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44910</v>
      </c>
      <c r="AO340" s="6" t="str">
        <f ca="1">IF(B_MSK[[#This Row],[DB_ROW]]="","",INDEX([3]!db[JENIS],B_MSK[[#This Row],[DB_ROW]]-1))</f>
        <v>stamp</v>
      </c>
      <c r="AP340" s="6">
        <f ca="1">IF(B_MSK[[#This Row],[A_1]]="","",B_MSK[[#This Row],[A_1]])*1</f>
        <v>18</v>
      </c>
    </row>
    <row r="341" spans="1:42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>Stamp pad JK 1</v>
      </c>
      <c r="H341" s="8" t="str">
        <f ca="1">IF(B_MSK[[#This Row],[//]]="","",INDEX([2]!NOTA[SUPPLIER_H],B_MSK[[#This Row],[//]]-2))</f>
        <v>ATALI MAKMUR</v>
      </c>
      <c r="I341" s="28" t="str">
        <f ca="1">IF(B_MSK[[#This Row],[//]]="","",IF(B_MSK[[#This Row],[C]]="",B_MSK[[#This Row],[JMLH BRG]]&amp;" "&amp;B_MSK[[#This Row],[SAT]],INDEX([3]!db[QTY/ CTN],B_MSK[[#This Row],[DB_ROW]]-1)))</f>
        <v>18 LSN</v>
      </c>
      <c r="J341" s="6">
        <f ca="1">IF(B_MSK[[#This Row],[//]]="","",IF(INDEX([2]!NOTA[C],B_MSK[[#This Row],[//]]-2)="","",INDEX([2]!NOTA[C],B_MSK[[#This Row],[//]]-2)))</f>
        <v>1</v>
      </c>
      <c r="K341" s="6">
        <f ca="1">IF(B_MSK[[#This Row],[//]]="","",IF(INDEX([2]!NOTA[QTY],B_MSK[[#This Row],[//]]-2)=0,"",INDEX([2]!NOTA[QTY],B_MSK[[#This Row],[//]]-2)))</f>
        <v>216</v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1" s="14">
        <f ca="1">IF(B_MSK[[#This Row],[//]]="","",INDEX([2]!NOTA[HARGA SATUAN],B_MSK[[#This Row],[//]]-2))</f>
        <v>5800</v>
      </c>
      <c r="N341" s="14">
        <f ca="1">IF(B_MSK[[#This Row],[//]]="","",IF(INDEX([2]!NOTA[HARGA/ CTN_H],B_MSK[[#This Row],[//]]-2)&lt;1,"",INDEX([2]!NOTA[HARGA/ CTN_H],B_MSK[[#This Row],[//]]-2)))</f>
        <v>1252800</v>
      </c>
      <c r="O341" s="3">
        <f ca="1">IF(B_MSK[[#This Row],[//]]="","",IF(INDEX([2]!NOTA[DISC 1],B_MSK[[#This Row],[//]]-2)=0,"",INDEX([2]!NOTA[DISC 1],B_MSK[[#This Row],[//]]-2)))</f>
        <v>0.125</v>
      </c>
      <c r="P341" s="3">
        <f ca="1">IF(B_MSK[[#This Row],[//]]="","",IF(INDEX([2]!NOTA[DISC 2],B_MSK[[#This Row],[//]]-2)=0,"",INDEX([2]!NOTA[DISC 2],B_MSK[[#This Row],[//]]-2)))</f>
        <v>0.05</v>
      </c>
      <c r="Q341" s="13">
        <f ca="1">IF(B_MSK[[#This Row],[//]]="","",INDEX([2]!NOTA[TOTAL],B_MSK[[#This Row],[//]]-2))</f>
        <v>1041390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STAMP PAD NO.1 JK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1897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69600</v>
      </c>
      <c r="AB341" s="8" t="str">
        <f ca="1">IF(OR(B_MSK[[#This Row],[HARGA_1]]=0,B_MSK[[#This Row],[HARGA_1]]=""),"","/ "&amp;B_MSK[[#This Row],[A_2]])</f>
        <v>/ LSN</v>
      </c>
      <c r="AC3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3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1" s="6" t="str">
        <f ca="1">IF(ISNUMBER(B_MSK[[#This Row],[ JUMLAH ]]),SUBSTITUTE(SUBSTITUTE(SUBSTITUTE(B_MSK[[#This Row],[QTY/ CTN]]," ","_",2),"(",""),")","")&amp;"_","")</f>
        <v>18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18 LSN</v>
      </c>
      <c r="AI341" s="6" t="str">
        <f ca="1">IF(B_MSK[[#This Row],[A_B]]="","",LEFT(B_MSK[[#This Row],[A_]],SEARCH(" ",B_MSK[[#This Row],[A_]])-1))</f>
        <v>18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44910</v>
      </c>
      <c r="AO341" s="6" t="str">
        <f ca="1">IF(B_MSK[[#This Row],[DB_ROW]]="","",INDEX([3]!db[JENIS],B_MSK[[#This Row],[DB_ROW]]-1))</f>
        <v>stamp</v>
      </c>
      <c r="AP341" s="6">
        <f ca="1">IF(B_MSK[[#This Row],[A_1]]="","",B_MSK[[#This Row],[A_1]])*1</f>
        <v>18</v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>Stapler JK HD-10 D</v>
      </c>
      <c r="H342" s="8" t="str">
        <f ca="1">IF(B_MSK[[#This Row],[//]]="","",INDEX([2]!NOTA[SUPPLIER_H],B_MSK[[#This Row],[//]]-2))</f>
        <v>ATALI MAKMUR</v>
      </c>
      <c r="I342" s="28" t="str">
        <f ca="1">IF(B_MSK[[#This Row],[//]]="","",IF(B_MSK[[#This Row],[C]]="",B_MSK[[#This Row],[JMLH BRG]]&amp;" "&amp;B_MSK[[#This Row],[SAT]],INDEX([3]!db[QTY/ CTN],B_MSK[[#This Row],[DB_ROW]]-1)))</f>
        <v>24 BOX (10 PCS)</v>
      </c>
      <c r="J342" s="6">
        <f ca="1">IF(B_MSK[[#This Row],[//]]="","",IF(INDEX([2]!NOTA[C],B_MSK[[#This Row],[//]]-2)="","",INDEX([2]!NOTA[C],B_MSK[[#This Row],[//]]-2)))</f>
        <v>1</v>
      </c>
      <c r="K342" s="6">
        <f ca="1">IF(B_MSK[[#This Row],[//]]="","",IF(INDEX([2]!NOTA[QTY],B_MSK[[#This Row],[//]]-2)=0,"",INDEX([2]!NOTA[QTY],B_MSK[[#This Row],[//]]-2)))</f>
        <v>240</v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2" s="14">
        <f ca="1">IF(B_MSK[[#This Row],[//]]="","",INDEX([2]!NOTA[HARGA SATUAN],B_MSK[[#This Row],[//]]-2))</f>
        <v>9750</v>
      </c>
      <c r="N342" s="14">
        <f ca="1">IF(B_MSK[[#This Row],[//]]="","",IF(INDEX([2]!NOTA[HARGA/ CTN_H],B_MSK[[#This Row],[//]]-2)&lt;1,"",INDEX([2]!NOTA[HARGA/ CTN_H],B_MSK[[#This Row],[//]]-2)))</f>
        <v>2340000</v>
      </c>
      <c r="O342" s="3">
        <f ca="1">IF(B_MSK[[#This Row],[//]]="","",IF(INDEX([2]!NOTA[DISC 1],B_MSK[[#This Row],[//]]-2)=0,"",INDEX([2]!NOTA[DISC 1],B_MSK[[#This Row],[//]]-2)))</f>
        <v>0.125</v>
      </c>
      <c r="P342" s="3">
        <f ca="1">IF(B_MSK[[#This Row],[//]]="","",IF(INDEX([2]!NOTA[DISC 2],B_MSK[[#This Row],[//]]-2)=0,"",INDEX([2]!NOTA[DISC 2],B_MSK[[#This Row],[//]]-2)))</f>
        <v>0.05</v>
      </c>
      <c r="Q342" s="13">
        <f ca="1">IF(B_MSK[[#This Row],[//]]="","",INDEX([2]!NOTA[TOTAL],B_MSK[[#This Row],[//]]-2))</f>
        <v>1945125</v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STAPLER HD-10D JK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342" s="6" t="str">
        <f ca="1">IF(B_MSK[[#This Row],[N.B.nota]]="","",IF(MATCH(B_MSK[[#This Row],[concat]],[3]!db[NB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Row],[concat]],[3]!db[NB NOTA_C],0)+1)</f>
        <v>1899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97500</v>
      </c>
      <c r="AB342" s="8" t="str">
        <f ca="1">IF(OR(B_MSK[[#This Row],[HARGA_1]]=0,B_MSK[[#This Row],[HARGA_1]]=""),"","/ "&amp;B_MSK[[#This Row],[A_2]])</f>
        <v xml:space="preserve">/ BOX </v>
      </c>
      <c r="AC3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2" s="6" t="str">
        <f ca="1">IF(ISNUMBER(B_MSK[[#This Row],[ JUMLAH ]]),SUBSTITUTE(SUBSTITUTE(SUBSTITUTE(B_MSK[[#This Row],[QTY/ CTN]]," ","_",2),"(",""),")","")&amp;"_","")</f>
        <v>24 BOX_10 PCS_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14</v>
      </c>
      <c r="AH342" s="6" t="str">
        <f ca="1">IF(B_MSK[[#This Row],[A_B]]="","",LEFT(B_MSK[[#This Row],[QTY/ CTN]],B_MSK[[#This Row],[A_B_1]]))</f>
        <v xml:space="preserve">24 BOX </v>
      </c>
      <c r="AI342" s="6" t="str">
        <f ca="1">IF(B_MSK[[#This Row],[A_B]]="","",LEFT(B_MSK[[#This Row],[A_]],SEARCH(" ",B_MSK[[#This Row],[A_]])-1))</f>
        <v>24</v>
      </c>
      <c r="AJ342" s="6" t="str">
        <f ca="1">IF(B_MSK[[#This Row],[A_B]]="","",RIGHT(B_MSK[[#This Row],[A_]],LEN(B_MSK[[#This Row],[A_]])-SEARCH(" ",B_MSK[[#This Row],[A_]])))</f>
        <v xml:space="preserve">BOX 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342" s="6" t="str">
        <f ca="1">IF(B_MSK[[#This Row],[B_]]="","",LEFT(B_MSK[[#This Row],[B_]],SEARCH(" ",B_MSK[[#This Row],[B_]])))</f>
        <v xml:space="preserve">10 </v>
      </c>
      <c r="AM342" s="6" t="str">
        <f ca="1">IF(B_MSK[[#This Row],[B_]]="","",RIGHT(B_MSK[[#This Row],[B_]],LEN(B_MSK[[#This Row],[B_]])-SEARCH(" ",B_MSK[[#This Row],[B_]])))</f>
        <v>PCS</v>
      </c>
      <c r="AN342" s="2">
        <f ca="1">IF(ISNUMBER(B_MSK[[#This Row],[TANGGAL DATANG]]),B_MSK[[#This Row],[TANGGAL DATANG]],AN341)</f>
        <v>44910</v>
      </c>
      <c r="AO342" s="6" t="str">
        <f ca="1">IF(B_MSK[[#This Row],[DB_ROW]]="","",INDEX([3]!db[JENIS],B_MSK[[#This Row],[DB_ROW]]-1))</f>
        <v>stapler</v>
      </c>
      <c r="AP342" s="6">
        <f ca="1">IF(B_MSK[[#This Row],[A_1]]="","",B_MSK[[#This Row],[A_1]])*1</f>
        <v>24</v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>&gt;</v>
      </c>
      <c r="D343" s="6" t="str">
        <f>IF(B_MSK[[#This Row],[N_ID]]="","",COUNTIF([2]!NOTA[ID_H],B_MSK[[#This Row],[ID NOTA]]))</f>
        <v/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>Stapler JK HD-10</v>
      </c>
      <c r="H343" s="8" t="str">
        <f ca="1">IF(B_MSK[[#This Row],[//]]="","",INDEX([2]!NOTA[SUPPLIER_H],B_MSK[[#This Row],[//]]-2))</f>
        <v>ATALI MAKMUR</v>
      </c>
      <c r="I343" s="28" t="str">
        <f ca="1">IF(B_MSK[[#This Row],[//]]="","",IF(B_MSK[[#This Row],[C]]="",B_MSK[[#This Row],[JMLH BRG]]&amp;" "&amp;B_MSK[[#This Row],[SAT]],INDEX([3]!db[QTY/ CTN],B_MSK[[#This Row],[DB_ROW]]-1)))</f>
        <v>20 LSN</v>
      </c>
      <c r="J343" s="6">
        <f ca="1">IF(B_MSK[[#This Row],[//]]="","",IF(INDEX([2]!NOTA[C],B_MSK[[#This Row],[//]]-2)="","",INDEX([2]!NOTA[C],B_MSK[[#This Row],[//]]-2)))</f>
        <v>2</v>
      </c>
      <c r="K343" s="6">
        <f ca="1">IF(B_MSK[[#This Row],[//]]="","",IF(INDEX([2]!NOTA[QTY],B_MSK[[#This Row],[//]]-2)=0,"",INDEX([2]!NOTA[QTY],B_MSK[[#This Row],[//]]-2)))</f>
        <v>40</v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3" s="14">
        <f ca="1">IF(B_MSK[[#This Row],[//]]="","",INDEX([2]!NOTA[HARGA SATUAN],B_MSK[[#This Row],[//]]-2))</f>
        <v>85200</v>
      </c>
      <c r="N343" s="14">
        <f ca="1">IF(B_MSK[[#This Row],[//]]="","",IF(INDEX([2]!NOTA[HARGA/ CTN_H],B_MSK[[#This Row],[//]]-2)&lt;1,"",INDEX([2]!NOTA[HARGA/ CTN_H],B_MSK[[#This Row],[//]]-2)))</f>
        <v>1704000</v>
      </c>
      <c r="O343" s="3">
        <f ca="1">IF(B_MSK[[#This Row],[//]]="","",IF(INDEX([2]!NOTA[DISC 1],B_MSK[[#This Row],[//]]-2)=0,"",INDEX([2]!NOTA[DISC 1],B_MSK[[#This Row],[//]]-2)))</f>
        <v>0.125</v>
      </c>
      <c r="P343" s="3">
        <f ca="1">IF(B_MSK[[#This Row],[//]]="","",IF(INDEX([2]!NOTA[DISC 2],B_MSK[[#This Row],[//]]-2)=0,"",INDEX([2]!NOTA[DISC 2],B_MSK[[#This Row],[//]]-2)))</f>
        <v>0.05</v>
      </c>
      <c r="Q343" s="13">
        <f ca="1">IF(B_MSK[[#This Row],[//]]="","",INDEX([2]!NOTA[TOTAL],B_MSK[[#This Row],[//]]-2))</f>
        <v>2832900</v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>STAPLER HD-10 JK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43" s="6" t="str">
        <f ca="1">IF(B_MSK[[#This Row],[N.B.nota]]="","",IF(MATCH(B_MSK[[#This Row],[concat]],[3]!db[NB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Row],[concat]],[3]!db[NB NOTA_C],0)+1)</f>
        <v>1900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85200</v>
      </c>
      <c r="AB343" s="8" t="str">
        <f ca="1">IF(OR(B_MSK[[#This Row],[HARGA_1]]=0,B_MSK[[#This Row],[HARGA_1]]=""),"","/ "&amp;B_MSK[[#This Row],[A_2]])</f>
        <v>/ LSN</v>
      </c>
      <c r="AC3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3" s="6" t="str">
        <f ca="1">IF(ISNUMBER(B_MSK[[#This Row],[ JUMLAH ]]),SUBSTITUTE(SUBSTITUTE(SUBSTITUTE(B_MSK[[#This Row],[QTY/ CTN]]," ","_",2),"(",""),")","")&amp;"_","")</f>
        <v>20 LSN_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7</v>
      </c>
      <c r="AH343" s="6" t="str">
        <f ca="1">IF(B_MSK[[#This Row],[A_B]]="","",LEFT(B_MSK[[#This Row],[QTY/ CTN]],B_MSK[[#This Row],[A_B_1]]))</f>
        <v>20 LSN</v>
      </c>
      <c r="AI343" s="6" t="str">
        <f ca="1">IF(B_MSK[[#This Row],[A_B]]="","",LEFT(B_MSK[[#This Row],[A_]],SEARCH(" ",B_MSK[[#This Row],[A_]])-1))</f>
        <v>20</v>
      </c>
      <c r="AJ343" s="6" t="str">
        <f ca="1">IF(B_MSK[[#This Row],[A_B]]="","",RIGHT(B_MSK[[#This Row],[A_]],LEN(B_MSK[[#This Row],[A_]])-SEARCH(" ",B_MSK[[#This Row],[A_]])))</f>
        <v>LSN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44910</v>
      </c>
      <c r="AO343" s="6" t="str">
        <f ca="1">IF(B_MSK[[#This Row],[DB_ROW]]="","",INDEX([3]!db[JENIS],B_MSK[[#This Row],[DB_ROW]]-1))</f>
        <v>stapler</v>
      </c>
      <c r="AP343" s="6">
        <f ca="1">IF(B_MSK[[#This Row],[A_1]]="","",B_MSK[[#This Row],[A_1]])*1</f>
        <v>20</v>
      </c>
    </row>
    <row r="344" spans="1:42" x14ac:dyDescent="0.25">
      <c r="A344" s="7" t="s">
        <v>110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Row],[N_ID]]="","",COUNTIF([2]!NOTA[ID_H],B_MSK[[#This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>Tipe-ex JK CF-S209 A</v>
      </c>
      <c r="H344" s="8" t="str">
        <f ca="1">IF(B_MSK[[#This Row],[//]]="","",INDEX([2]!NOTA[SUPPLIER_H],B_MSK[[#This Row],[//]]-2))</f>
        <v>ATALI MAKMUR</v>
      </c>
      <c r="I344" s="28" t="str">
        <f ca="1">IF(B_MSK[[#This Row],[//]]="","",IF(B_MSK[[#This Row],[C]]="",B_MSK[[#This Row],[JMLH BRG]]&amp;" "&amp;B_MSK[[#This Row],[SAT]],INDEX([3]!db[QTY/ CTN],B_MSK[[#This Row],[DB_ROW]]-1)))</f>
        <v>36 LSN</v>
      </c>
      <c r="J344" s="6">
        <f ca="1">IF(B_MSK[[#This Row],[//]]="","",IF(INDEX([2]!NOTA[C],B_MSK[[#This Row],[//]]-2)="","",INDEX([2]!NOTA[C],B_MSK[[#This Row],[//]]-2)))</f>
        <v>1</v>
      </c>
      <c r="K344" s="6">
        <f ca="1">IF(B_MSK[[#This Row],[//]]="","",IF(INDEX([2]!NOTA[QTY],B_MSK[[#This Row],[//]]-2)=0,"",INDEX([2]!NOTA[QTY],B_MSK[[#This Row],[//]]-2)))</f>
        <v>36</v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4" s="14">
        <f ca="1">IF(B_MSK[[#This Row],[//]]="","",INDEX([2]!NOTA[HARGA SATUAN],B_MSK[[#This Row],[//]]-2))</f>
        <v>41400</v>
      </c>
      <c r="N344" s="14">
        <f ca="1">IF(B_MSK[[#This Row],[//]]="","",IF(INDEX([2]!NOTA[HARGA/ CTN_H],B_MSK[[#This Row],[//]]-2)&lt;1,"",INDEX([2]!NOTA[HARGA/ CTN_H],B_MSK[[#This Row],[//]]-2)))</f>
        <v>1490400</v>
      </c>
      <c r="O344" s="3">
        <f ca="1">IF(B_MSK[[#This Row],[//]]="","",IF(INDEX([2]!NOTA[DISC 1],B_MSK[[#This Row],[//]]-2)=0,"",INDEX([2]!NOTA[DISC 1],B_MSK[[#This Row],[//]]-2)))</f>
        <v>0.125</v>
      </c>
      <c r="P344" s="3">
        <f ca="1">IF(B_MSK[[#This Row],[//]]="","",IF(INDEX([2]!NOTA[DISC 2],B_MSK[[#This Row],[//]]-2)=0,"",INDEX([2]!NOTA[DISC 2],B_MSK[[#This Row],[//]]-2)))</f>
        <v>0.05</v>
      </c>
      <c r="Q344" s="13">
        <f ca="1">IF(B_MSK[[#This Row],[//]]="","",INDEX([2]!NOTA[TOTAL],B_MSK[[#This Row],[//]]-2))</f>
        <v>1238895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CORRECTION FLUID CF-S209A JK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500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41400</v>
      </c>
      <c r="AB344" s="8" t="str">
        <f ca="1">IF(OR(B_MSK[[#This Row],[HARGA_1]]=0,B_MSK[[#This Row],[HARGA_1]]=""),"","/ "&amp;B_MSK[[#This Row],[A_2]])</f>
        <v>/ LSN</v>
      </c>
      <c r="AC3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3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4" s="6" t="str">
        <f ca="1">IF(ISNUMBER(B_MSK[[#This Row],[ JUMLAH ]]),SUBSTITUTE(SUBSTITUTE(SUBSTITUTE(B_MSK[[#This Row],[QTY/ CTN]]," ","_",2),"(",""),")","")&amp;"_","")</f>
        <v>36 LSN_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36 LSN</v>
      </c>
      <c r="AI344" s="6" t="str">
        <f ca="1">IF(B_MSK[[#This Row],[A_B]]="","",LEFT(B_MSK[[#This Row],[A_]],SEARCH(" ",B_MSK[[#This Row],[A_]])-1))</f>
        <v>36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44910</v>
      </c>
      <c r="AO344" s="6" t="str">
        <f ca="1">IF(B_MSK[[#This Row],[DB_ROW]]="","",INDEX([3]!db[JENIS],B_MSK[[#This Row],[DB_ROW]]-1))</f>
        <v>tipex</v>
      </c>
      <c r="AP344" s="6">
        <f ca="1">IF(B_MSK[[#This Row],[A_1]]="","",B_MSK[[#This Row],[A_1]])*1</f>
        <v>36</v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>Cutter JK A-300</v>
      </c>
      <c r="H345" s="8" t="str">
        <f ca="1">IF(B_MSK[[#This Row],[//]]="","",INDEX([2]!NOTA[SUPPLIER_H],B_MSK[[#This Row],[//]]-2))</f>
        <v>ATALI MAKMUR</v>
      </c>
      <c r="I345" s="28" t="str">
        <f ca="1">IF(B_MSK[[#This Row],[//]]="","",IF(B_MSK[[#This Row],[C]]="",B_MSK[[#This Row],[JMLH BRG]]&amp;" "&amp;B_MSK[[#This Row],[SAT]],INDEX([3]!db[QTY/ CTN],B_MSK[[#This Row],[DB_ROW]]-1)))</f>
        <v>48 LSN</v>
      </c>
      <c r="J345" s="6">
        <f ca="1">IF(B_MSK[[#This Row],[//]]="","",IF(INDEX([2]!NOTA[C],B_MSK[[#This Row],[//]]-2)="","",INDEX([2]!NOTA[C],B_MSK[[#This Row],[//]]-2)))</f>
        <v>2</v>
      </c>
      <c r="K345" s="6">
        <f ca="1">IF(B_MSK[[#This Row],[//]]="","",IF(INDEX([2]!NOTA[QTY],B_MSK[[#This Row],[//]]-2)=0,"",INDEX([2]!NOTA[QTY],B_MSK[[#This Row],[//]]-2)))</f>
        <v>96</v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5" s="14">
        <f ca="1">IF(B_MSK[[#This Row],[//]]="","",INDEX([2]!NOTA[HARGA SATUAN],B_MSK[[#This Row],[//]]-2))</f>
        <v>55800</v>
      </c>
      <c r="N345" s="14">
        <f ca="1">IF(B_MSK[[#This Row],[//]]="","",IF(INDEX([2]!NOTA[HARGA/ CTN_H],B_MSK[[#This Row],[//]]-2)&lt;1,"",INDEX([2]!NOTA[HARGA/ CTN_H],B_MSK[[#This Row],[//]]-2)))</f>
        <v>2678400</v>
      </c>
      <c r="O345" s="3">
        <f ca="1">IF(B_MSK[[#This Row],[//]]="","",IF(INDEX([2]!NOTA[DISC 1],B_MSK[[#This Row],[//]]-2)=0,"",INDEX([2]!NOTA[DISC 1],B_MSK[[#This Row],[//]]-2)))</f>
        <v>0.125</v>
      </c>
      <c r="P345" s="3">
        <f ca="1">IF(B_MSK[[#This Row],[//]]="","",IF(INDEX([2]!NOTA[DISC 2],B_MSK[[#This Row],[//]]-2)=0,"",INDEX([2]!NOTA[DISC 2],B_MSK[[#This Row],[//]]-2)))</f>
        <v>0.05</v>
      </c>
      <c r="Q345" s="13">
        <f ca="1">IF(B_MSK[[#This Row],[//]]="","",INDEX([2]!NOTA[TOTAL],B_MSK[[#This Row],[//]]-2))</f>
        <v>4452840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CUTTER A-300 A (AUTOLOCK) JK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549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55800</v>
      </c>
      <c r="AB345" s="8" t="str">
        <f ca="1">IF(OR(B_MSK[[#This Row],[HARGA_1]]=0,B_MSK[[#This Row],[HARGA_1]]=""),"","/ "&amp;B_MSK[[#This Row],[A_2]])</f>
        <v>/ LSN</v>
      </c>
      <c r="AC3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4650</v>
      </c>
      <c r="AD3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5" s="6" t="str">
        <f ca="1">IF(ISNUMBER(B_MSK[[#This Row],[ JUMLAH ]]),SUBSTITUTE(SUBSTITUTE(SUBSTITUTE(B_MSK[[#This Row],[QTY/ CTN]]," ","_",2),"(",""),")","")&amp;"_","")</f>
        <v>48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48 LSN</v>
      </c>
      <c r="AI345" s="6" t="str">
        <f ca="1">IF(B_MSK[[#This Row],[A_B]]="","",LEFT(B_MSK[[#This Row],[A_]],SEARCH(" ",B_MSK[[#This Row],[A_]])-1))</f>
        <v>48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44910</v>
      </c>
      <c r="AO345" s="6" t="str">
        <f ca="1">IF(B_MSK[[#This Row],[DB_ROW]]="","",INDEX([3]!db[JENIS],B_MSK[[#This Row],[DB_ROW]]-1))</f>
        <v>cutter</v>
      </c>
      <c r="AP345" s="6">
        <f ca="1">IF(B_MSK[[#This Row],[A_1]]="","",B_MSK[[#This Row],[A_1]])*1</f>
        <v>48</v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>Pensil JK P-94</v>
      </c>
      <c r="H346" s="8" t="str">
        <f ca="1">IF(B_MSK[[#This Row],[//]]="","",INDEX([2]!NOTA[SUPPLIER_H],B_MSK[[#This Row],[//]]-2))</f>
        <v>ATALI MAKMUR</v>
      </c>
      <c r="I346" s="28" t="str">
        <f ca="1">IF(B_MSK[[#This Row],[//]]="","",IF(B_MSK[[#This Row],[C]]="",B_MSK[[#This Row],[JMLH BRG]]&amp;" "&amp;B_MSK[[#This Row],[SAT]],INDEX([3]!db[QTY/ CTN],B_MSK[[#This Row],[DB_ROW]]-1)))</f>
        <v>30 GRS</v>
      </c>
      <c r="J346" s="6">
        <f ca="1">IF(B_MSK[[#This Row],[//]]="","",IF(INDEX([2]!NOTA[C],B_MSK[[#This Row],[//]]-2)="","",INDEX([2]!NOTA[C],B_MSK[[#This Row],[//]]-2)))</f>
        <v>1</v>
      </c>
      <c r="K346" s="6">
        <f ca="1">IF(B_MSK[[#This Row],[//]]="","",IF(INDEX([2]!NOTA[QTY],B_MSK[[#This Row],[//]]-2)=0,"",INDEX([2]!NOTA[QTY],B_MSK[[#This Row],[//]]-2)))</f>
        <v>30</v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6" s="14">
        <f ca="1">IF(B_MSK[[#This Row],[//]]="","",INDEX([2]!NOTA[HARGA SATUAN],B_MSK[[#This Row],[//]]-2))</f>
        <v>109000</v>
      </c>
      <c r="N346" s="14">
        <f ca="1">IF(B_MSK[[#This Row],[//]]="","",IF(INDEX([2]!NOTA[HARGA/ CTN_H],B_MSK[[#This Row],[//]]-2)&lt;1,"",INDEX([2]!NOTA[HARGA/ CTN_H],B_MSK[[#This Row],[//]]-2)))</f>
        <v>3270000</v>
      </c>
      <c r="O346" s="3">
        <f ca="1">IF(B_MSK[[#This Row],[//]]="","",IF(INDEX([2]!NOTA[DISC 1],B_MSK[[#This Row],[//]]-2)=0,"",INDEX([2]!NOTA[DISC 1],B_MSK[[#This Row],[//]]-2)))</f>
        <v>0.125</v>
      </c>
      <c r="P346" s="3">
        <f ca="1">IF(B_MSK[[#This Row],[//]]="","",IF(INDEX([2]!NOTA[DISC 2],B_MSK[[#This Row],[//]]-2)=0,"",INDEX([2]!NOTA[DISC 2],B_MSK[[#This Row],[//]]-2)))</f>
        <v>0.05</v>
      </c>
      <c r="Q346" s="13">
        <f ca="1">IF(B_MSK[[#This Row],[//]]="","",INDEX([2]!NOTA[TOTAL],B_MSK[[#This Row],[//]]-2))</f>
        <v>2718187.5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PENCIL P-94 2B JK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pencilp942bjk</v>
      </c>
      <c r="W346" s="6" t="str">
        <f ca="1">IF(B_MSK[[#This Row],[N.B.nota]]="","",IF(MATCH(B_MSK[[#This Row],[concat]],[3]!db[NB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Row],[concat]],[3]!db[NB NOTA_C],0)+1)</f>
        <v>1700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109000</v>
      </c>
      <c r="AB346" s="8" t="str">
        <f ca="1">IF(OR(B_MSK[[#This Row],[HARGA_1]]=0,B_MSK[[#This Row],[HARGA_1]]=""),"","/ "&amp;B_MSK[[#This Row],[A_2]])</f>
        <v>/ GRS</v>
      </c>
      <c r="AC3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9083.3333333333339</v>
      </c>
      <c r="AD34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6" s="6" t="str">
        <f ca="1">IF(ISNUMBER(B_MSK[[#This Row],[ JUMLAH ]]),SUBSTITUTE(SUBSTITUTE(SUBSTITUTE(B_MSK[[#This Row],[QTY/ CTN]]," ","_",2),"(",""),")","")&amp;"_","")</f>
        <v>30 GRS_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30 GRS</v>
      </c>
      <c r="AI346" s="6" t="str">
        <f ca="1">IF(B_MSK[[#This Row],[A_B]]="","",LEFT(B_MSK[[#This Row],[A_]],SEARCH(" ",B_MSK[[#This Row],[A_]])-1))</f>
        <v>30</v>
      </c>
      <c r="AJ346" s="6" t="str">
        <f ca="1">IF(B_MSK[[#This Row],[A_B]]="","",RIGHT(B_MSK[[#This Row],[A_]],LEN(B_MSK[[#This Row],[A_]])-SEARCH(" ",B_MSK[[#This Row],[A_]])))</f>
        <v>GRS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44910</v>
      </c>
      <c r="AO346" s="6" t="str">
        <f ca="1">IF(B_MSK[[#This Row],[DB_ROW]]="","",INDEX([3]!db[JENIS],B_MSK[[#This Row],[DB_ROW]]-1))</f>
        <v>pensil</v>
      </c>
      <c r="AP346" s="6">
        <f ca="1">IF(B_MSK[[#This Row],[A_1]]="","",B_MSK[[#This Row],[A_1]])*1</f>
        <v>30</v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>Pencil lead JK PL-05</v>
      </c>
      <c r="H347" s="8" t="str">
        <f ca="1">IF(B_MSK[[#This Row],[//]]="","",INDEX([2]!NOTA[SUPPLIER_H],B_MSK[[#This Row],[//]]-2))</f>
        <v>ATALI MAKMUR</v>
      </c>
      <c r="I347" s="28" t="str">
        <f ca="1">IF(B_MSK[[#This Row],[//]]="","",IF(B_MSK[[#This Row],[C]]="",B_MSK[[#This Row],[JMLH BRG]]&amp;" "&amp;B_MSK[[#This Row],[SAT]],INDEX([3]!db[QTY/ CTN],B_MSK[[#This Row],[DB_ROW]]-1)))</f>
        <v>12 GRS</v>
      </c>
      <c r="J347" s="6">
        <f ca="1">IF(B_MSK[[#This Row],[//]]="","",IF(INDEX([2]!NOTA[C],B_MSK[[#This Row],[//]]-2)="","",INDEX([2]!NOTA[C],B_MSK[[#This Row],[//]]-2)))</f>
        <v>3</v>
      </c>
      <c r="K347" s="6">
        <f ca="1">IF(B_MSK[[#This Row],[//]]="","",IF(INDEX([2]!NOTA[QTY],B_MSK[[#This Row],[//]]-2)=0,"",INDEX([2]!NOTA[QTY],B_MSK[[#This Row],[//]]-2)))</f>
        <v>36</v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7" s="14">
        <f ca="1">IF(B_MSK[[#This Row],[//]]="","",INDEX([2]!NOTA[HARGA SATUAN],B_MSK[[#This Row],[//]]-2))</f>
        <v>176400</v>
      </c>
      <c r="N347" s="14">
        <f ca="1">IF(B_MSK[[#This Row],[//]]="","",IF(INDEX([2]!NOTA[HARGA/ CTN_H],B_MSK[[#This Row],[//]]-2)&lt;1,"",INDEX([2]!NOTA[HARGA/ CTN_H],B_MSK[[#This Row],[//]]-2)))</f>
        <v>2116800</v>
      </c>
      <c r="O347" s="3">
        <f ca="1">IF(B_MSK[[#This Row],[//]]="","",IF(INDEX([2]!NOTA[DISC 1],B_MSK[[#This Row],[//]]-2)=0,"",INDEX([2]!NOTA[DISC 1],B_MSK[[#This Row],[//]]-2)))</f>
        <v>0.125</v>
      </c>
      <c r="P347" s="3">
        <f ca="1">IF(B_MSK[[#This Row],[//]]="","",IF(INDEX([2]!NOTA[DISC 2],B_MSK[[#This Row],[//]]-2)=0,"",INDEX([2]!NOTA[DISC 2],B_MSK[[#This Row],[//]]-2)))</f>
        <v>0.05</v>
      </c>
      <c r="Q347" s="13">
        <f ca="1">IF(B_MSK[[#This Row],[//]]="","",INDEX([2]!NOTA[TOTAL],B_MSK[[#This Row],[//]]-2))</f>
        <v>5278770</v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PENCIL LEAD PL-05 (2B) JK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1691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176400</v>
      </c>
      <c r="AB347" s="8" t="str">
        <f ca="1">IF(OR(B_MSK[[#This Row],[HARGA_1]]=0,B_MSK[[#This Row],[HARGA_1]]=""),"","/ "&amp;B_MSK[[#This Row],[A_2]])</f>
        <v>/ GRS</v>
      </c>
      <c r="AC3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14700</v>
      </c>
      <c r="AD3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7" s="6" t="str">
        <f ca="1">IF(ISNUMBER(B_MSK[[#This Row],[ JUMLAH ]]),SUBSTITUTE(SUBSTITUTE(SUBSTITUTE(B_MSK[[#This Row],[QTY/ CTN]]," ","_",2),"(",""),")","")&amp;"_","")</f>
        <v>12 GRS_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12 GRS</v>
      </c>
      <c r="AI347" s="6" t="str">
        <f ca="1">IF(B_MSK[[#This Row],[A_B]]="","",LEFT(B_MSK[[#This Row],[A_]],SEARCH(" ",B_MSK[[#This Row],[A_]])-1))</f>
        <v>12</v>
      </c>
      <c r="AJ347" s="6" t="str">
        <f ca="1">IF(B_MSK[[#This Row],[A_B]]="","",RIGHT(B_MSK[[#This Row],[A_]],LEN(B_MSK[[#This Row],[A_]])-SEARCH(" ",B_MSK[[#This Row],[A_]])))</f>
        <v>GRS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44910</v>
      </c>
      <c r="AO347" s="6" t="str">
        <f ca="1">IF(B_MSK[[#This Row],[DB_ROW]]="","",INDEX([3]!db[JENIS],B_MSK[[#This Row],[DB_ROW]]-1))</f>
        <v>isi</v>
      </c>
      <c r="AP347" s="6">
        <f ca="1">IF(B_MSK[[#This Row],[A_1]]="","",B_MSK[[#This Row],[A_1]])*1</f>
        <v>12</v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Row],[N_ID]]="","",COUNTIF([2]!NOTA[ID_H],B_MSK[[#This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>Pencil lead JK PL-16</v>
      </c>
      <c r="H348" s="8" t="str">
        <f ca="1">IF(B_MSK[[#This Row],[//]]="","",INDEX([2]!NOTA[SUPPLIER_H],B_MSK[[#This Row],[//]]-2))</f>
        <v>ATALI MAKMUR</v>
      </c>
      <c r="I348" s="28" t="str">
        <f ca="1">IF(B_MSK[[#This Row],[//]]="","",IF(B_MSK[[#This Row],[C]]="",B_MSK[[#This Row],[JMLH BRG]]&amp;" "&amp;B_MSK[[#This Row],[SAT]],INDEX([3]!db[QTY/ CTN],B_MSK[[#This Row],[DB_ROW]]-1)))</f>
        <v>12 GRS</v>
      </c>
      <c r="J348" s="6">
        <f ca="1">IF(B_MSK[[#This Row],[//]]="","",IF(INDEX([2]!NOTA[C],B_MSK[[#This Row],[//]]-2)="","",INDEX([2]!NOTA[C],B_MSK[[#This Row],[//]]-2)))</f>
        <v>2</v>
      </c>
      <c r="K348" s="6">
        <f ca="1">IF(B_MSK[[#This Row],[//]]="","",IF(INDEX([2]!NOTA[QTY],B_MSK[[#This Row],[//]]-2)=0,"",INDEX([2]!NOTA[QTY],B_MSK[[#This Row],[//]]-2)))</f>
        <v>24</v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8" s="14">
        <f ca="1">IF(B_MSK[[#This Row],[//]]="","",INDEX([2]!NOTA[HARGA SATUAN],B_MSK[[#This Row],[//]]-2))</f>
        <v>198000</v>
      </c>
      <c r="N348" s="14">
        <f ca="1">IF(B_MSK[[#This Row],[//]]="","",IF(INDEX([2]!NOTA[HARGA/ CTN_H],B_MSK[[#This Row],[//]]-2)&lt;1,"",INDEX([2]!NOTA[HARGA/ CTN_H],B_MSK[[#This Row],[//]]-2)))</f>
        <v>2376000</v>
      </c>
      <c r="O348" s="3">
        <f ca="1">IF(B_MSK[[#This Row],[//]]="","",IF(INDEX([2]!NOTA[DISC 1],B_MSK[[#This Row],[//]]-2)=0,"",INDEX([2]!NOTA[DISC 1],B_MSK[[#This Row],[//]]-2)))</f>
        <v>0.125</v>
      </c>
      <c r="P348" s="3">
        <f ca="1">IF(B_MSK[[#This Row],[//]]="","",IF(INDEX([2]!NOTA[DISC 2],B_MSK[[#This Row],[//]]-2)=0,"",INDEX([2]!NOTA[DISC 2],B_MSK[[#This Row],[//]]-2)))</f>
        <v>0.05</v>
      </c>
      <c r="Q348" s="13">
        <f ca="1">IF(B_MSK[[#This Row],[//]]="","",INDEX([2]!NOTA[TOTAL],B_MSK[[#This Row],[//]]-2))</f>
        <v>3950100</v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>PENCIL LEAD PL-16 (2.0) JK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348" s="6" t="str">
        <f ca="1">IF(B_MSK[[#This Row],[N.B.nota]]="","",IF(MATCH(B_MSK[[#This Row],[concat]],[3]!db[NB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Row],[concat]],[3]!db[NB NOTA_C],0)+1)</f>
        <v>1694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198000</v>
      </c>
      <c r="AB348" s="8" t="str">
        <f ca="1">IF(OR(B_MSK[[#This Row],[HARGA_1]]=0,B_MSK[[#This Row],[HARGA_1]]=""),"","/ "&amp;B_MSK[[#This Row],[A_2]])</f>
        <v>/ GRS</v>
      </c>
      <c r="AC3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3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8" s="6" t="str">
        <f ca="1">IF(ISNUMBER(B_MSK[[#This Row],[ JUMLAH ]]),SUBSTITUTE(SUBSTITUTE(SUBSTITUTE(B_MSK[[#This Row],[QTY/ CTN]]," ","_",2),"(",""),")","")&amp;"_","")</f>
        <v>12 GRS_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12 GRS</v>
      </c>
      <c r="AI348" s="6" t="str">
        <f ca="1">IF(B_MSK[[#This Row],[A_B]]="","",LEFT(B_MSK[[#This Row],[A_]],SEARCH(" ",B_MSK[[#This Row],[A_]])-1))</f>
        <v>12</v>
      </c>
      <c r="AJ348" s="6" t="str">
        <f ca="1">IF(B_MSK[[#This Row],[A_B]]="","",RIGHT(B_MSK[[#This Row],[A_]],LEN(B_MSK[[#This Row],[A_]])-SEARCH(" ",B_MSK[[#This Row],[A_]])))</f>
        <v>GRS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44910</v>
      </c>
      <c r="AO348" s="6" t="str">
        <f ca="1">IF(B_MSK[[#This Row],[DB_ROW]]="","",INDEX([3]!db[JENIS],B_MSK[[#This Row],[DB_ROW]]-1))</f>
        <v>isi</v>
      </c>
      <c r="AP348" s="6">
        <f ca="1">IF(B_MSK[[#This Row],[A_1]]="","",B_MSK[[#This Row],[A_1]])*1</f>
        <v>12</v>
      </c>
    </row>
    <row r="349" spans="1:42" x14ac:dyDescent="0.25">
      <c r="A349" s="7" t="s">
        <v>110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>&gt;</v>
      </c>
      <c r="D349" s="6" t="str">
        <f>IF(B_MSK[[#This Row],[N_ID]]="","",COUNTIF([2]!NOTA[ID_H],B_MSK[[#This Row],[ID NOTA]]))</f>
        <v/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>Tape cutter JK TD-103</v>
      </c>
      <c r="H349" s="8" t="str">
        <f ca="1">IF(B_MSK[[#This Row],[//]]="","",INDEX([2]!NOTA[SUPPLIER_H],B_MSK[[#This Row],[//]]-2))</f>
        <v>ATALI MAKMUR</v>
      </c>
      <c r="I349" s="28" t="str">
        <f ca="1">IF(B_MSK[[#This Row],[//]]="","",IF(B_MSK[[#This Row],[C]]="",B_MSK[[#This Row],[JMLH BRG]]&amp;" "&amp;B_MSK[[#This Row],[SAT]],INDEX([3]!db[QTY/ CTN],B_MSK[[#This Row],[DB_ROW]]-1)))</f>
        <v>24 PCS</v>
      </c>
      <c r="J349" s="6">
        <f ca="1">IF(B_MSK[[#This Row],[//]]="","",IF(INDEX([2]!NOTA[C],B_MSK[[#This Row],[//]]-2)="","",INDEX([2]!NOTA[C],B_MSK[[#This Row],[//]]-2)))</f>
        <v>4</v>
      </c>
      <c r="K349" s="6">
        <f ca="1">IF(B_MSK[[#This Row],[//]]="","",IF(INDEX([2]!NOTA[QTY],B_MSK[[#This Row],[//]]-2)=0,"",INDEX([2]!NOTA[QTY],B_MSK[[#This Row],[//]]-2)))</f>
        <v>96</v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9" s="14">
        <f ca="1">IF(B_MSK[[#This Row],[//]]="","",INDEX([2]!NOTA[HARGA SATUAN],B_MSK[[#This Row],[//]]-2))</f>
        <v>19000</v>
      </c>
      <c r="N349" s="14">
        <f ca="1">IF(B_MSK[[#This Row],[//]]="","",IF(INDEX([2]!NOTA[HARGA/ CTN_H],B_MSK[[#This Row],[//]]-2)&lt;1,"",INDEX([2]!NOTA[HARGA/ CTN_H],B_MSK[[#This Row],[//]]-2)))</f>
        <v>456000</v>
      </c>
      <c r="O349" s="3">
        <f ca="1">IF(B_MSK[[#This Row],[//]]="","",IF(INDEX([2]!NOTA[DISC 1],B_MSK[[#This Row],[//]]-2)=0,"",INDEX([2]!NOTA[DISC 1],B_MSK[[#This Row],[//]]-2)))</f>
        <v>0.125</v>
      </c>
      <c r="P349" s="3">
        <f ca="1">IF(B_MSK[[#This Row],[//]]="","",IF(INDEX([2]!NOTA[DISC 2],B_MSK[[#This Row],[//]]-2)=0,"",INDEX([2]!NOTA[DISC 2],B_MSK[[#This Row],[//]]-2)))</f>
        <v>0.05</v>
      </c>
      <c r="Q349" s="13">
        <f ca="1">IF(B_MSK[[#This Row],[//]]="","",INDEX([2]!NOTA[TOTAL],B_MSK[[#This Row],[//]]-2))</f>
        <v>1516200</v>
      </c>
      <c r="R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5705437.5</v>
      </c>
      <c r="S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22399125</v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TAPE CUTTER TD-103 JK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49" s="6" t="str">
        <f ca="1">IF(B_MSK[[#This Row],[N.B.nota]]="","",IF(MATCH(B_MSK[[#This Row],[concat]],[3]!db[NB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Row],[concat]],[3]!db[NB NOTA_C],0)+1)</f>
        <v>1940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19000</v>
      </c>
      <c r="AB349" s="8" t="str">
        <f ca="1">IF(OR(B_MSK[[#This Row],[HARGA_1]]=0,B_MSK[[#This Row],[HARGA_1]]=""),"","/ "&amp;B_MSK[[#This Row],[A_2]])</f>
        <v>/ PCS</v>
      </c>
      <c r="AC3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49" s="6" t="str">
        <f ca="1">IF(ISNUMBER(B_MSK[[#This Row],[ JUMLAH ]]),SUBSTITUTE(SUBSTITUTE(SUBSTITUTE(B_MSK[[#This Row],[QTY/ CTN]]," ","_",2),"(",""),")","")&amp;"_","")</f>
        <v>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7</v>
      </c>
      <c r="AH349" s="6" t="str">
        <f ca="1">IF(B_MSK[[#This Row],[A_B]]="","",LEFT(B_MSK[[#This Row],[QTY/ CTN]],B_MSK[[#This Row],[A_B_1]]))</f>
        <v>24 PCS</v>
      </c>
      <c r="AI349" s="6" t="str">
        <f ca="1">IF(B_MSK[[#This Row],[A_B]]="","",LEFT(B_MSK[[#This Row],[A_]],SEARCH(" ",B_MSK[[#This Row],[A_]])-1))</f>
        <v>24</v>
      </c>
      <c r="AJ349" s="6" t="str">
        <f ca="1">IF(B_MSK[[#This Row],[A_B]]="","",RIGHT(B_MSK[[#This Row],[A_]],LEN(B_MSK[[#This Row],[A_]])-SEARCH(" ",B_MSK[[#This Row],[A_]])))</f>
        <v>PCS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44910</v>
      </c>
      <c r="AO349" s="6" t="str">
        <f ca="1">IF(B_MSK[[#This Row],[DB_ROW]]="","",INDEX([3]!db[JENIS],B_MSK[[#This Row],[DB_ROW]]-1))</f>
        <v>isolasi</v>
      </c>
      <c r="AP349" s="6">
        <f ca="1">IF(B_MSK[[#This Row],[A_1]]="","",B_MSK[[#This Row],[A_1]])*1</f>
        <v>24</v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/>
      </c>
      <c r="D350" s="6" t="str">
        <f>IF(B_MSK[[#This Row],[N_ID]]="","",COUNTIF([2]!NOTA[ID_H],B_MSK[[#This Row],[ID NOTA]]))</f>
        <v/>
      </c>
      <c r="E3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/>
      </c>
      <c r="H350" s="8" t="str">
        <f ca="1">IF(B_MSK[[#This Row],[//]]="","",INDEX([2]!NOTA[SUPPLIER_H],B_MSK[[#This Row],[//]]-2))</f>
        <v/>
      </c>
      <c r="I350" s="28" t="str">
        <f ca="1">IF(B_MSK[[#This Row],[//]]="","",IF(B_MSK[[#This Row],[C]]="",B_MSK[[#This Row],[JMLH BRG]]&amp;" "&amp;B_MSK[[#This Row],[SAT]],INDEX([3]!db[QTY/ CTN],B_MSK[[#This Row],[DB_ROW]]-1)))</f>
        <v/>
      </c>
      <c r="J350" s="6" t="str">
        <f ca="1">IF(B_MSK[[#This Row],[//]]="","",IF(INDEX([2]!NOTA[C],B_MSK[[#This Row],[//]]-2)="","",INDEX([2]!NOTA[C],B_MSK[[#This Row],[//]]-2)))</f>
        <v/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 t="str">
        <f ca="1">IF(B_MSK[[#This Row],[//]]="","",INDEX([2]!NOTA[HARGA SATUAN],B_MSK[[#This Row],[//]]-2))</f>
        <v/>
      </c>
      <c r="N350" s="14" t="str">
        <f ca="1">IF(B_MSK[[#This Row],[//]]="","",IF(INDEX([2]!NOTA[HARGA/ CTN_H],B_MSK[[#This Row],[//]]-2)&lt;1,"",INDEX([2]!NOTA[HARGA/ CTN_H],B_MSK[[#This Row],[//]]-2)))</f>
        <v/>
      </c>
      <c r="O350" s="3" t="str">
        <f ca="1">IF(B_MSK[[#This Row],[//]]="","",IF(INDEX([2]!NOTA[DISC 1],B_MSK[[#This Row],[//]]-2)=0,"",INDEX([2]!NOTA[DISC 1],B_MSK[[#This Row],[//]]-2)))</f>
        <v/>
      </c>
      <c r="P350" s="3" t="str">
        <f ca="1">IF(B_MSK[[#This Row],[//]]="","",IF(INDEX([2]!NOTA[DISC 2],B_MSK[[#This Row],[//]]-2)=0,"",INDEX([2]!NOTA[DISC 2],B_MSK[[#This Row],[//]]-2)))</f>
        <v/>
      </c>
      <c r="Q350" s="13" t="str">
        <f ca="1">IF(B_MSK[[#This Row],[//]]="","",INDEX([2]!NOTA[TOTAL],B_MSK[[#This Row],[//]]-2))</f>
        <v/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/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0" s="6" t="str">
        <f ca="1">IF(B_MSK[[#This Row],[N.B.nota]]="","",IF(MATCH(B_MSK[[#This Row],[concat]],[3]!db[NB NOTA_C],0)&gt;0,"ada",0))</f>
        <v/>
      </c>
      <c r="X350" s="6" t="str">
        <f ca="1">IF(B_MSK[[#This Row],[N.B.nota]]="","",ADDRESS(ROW(B_MSK[QB]),COLUMN(B_MSK[QB]))&amp;":"&amp;ADDRESS(ROW(),COLUMN(B_MSK[QB])))</f>
        <v/>
      </c>
      <c r="Y350" s="6" t="str">
        <f ca="1">IF(B_MSK[[#This Row],[concat]]="","",MATCH(B_MSK[[#This Row],[concat]],[3]!db[NB NOTA_C],0)+1)</f>
        <v/>
      </c>
      <c r="Z350" s="6" t="str">
        <f ca="1">IF(B_MSK[[#This Row],[//]]="","",HYPERLINK("[..\\DB.xlsx]DB!e"&amp;B_MSK[[#This Row],[DB_ROW]],"&gt;"))</f>
        <v/>
      </c>
      <c r="AA350" s="12" t="str">
        <f ca="1">IF(ISNUMBER(B_MSK[[#This Row],[HARGA CTN]]),IF(B_MSK[[#This Row],[A_2]]=B_MSK[[#This Row],[SAT]],B_MSK[[#This Row],[ HARGA SATUAN ]],B_MSK[[#This Row],[HARGA CTN]]/B_MSK[[#This Row],[A_1]]),"")</f>
        <v/>
      </c>
      <c r="AB350" s="8" t="str">
        <f ca="1">IF(OR(B_MSK[[#This Row],[HARGA_1]]=0,B_MSK[[#This Row],[HARGA_1]]=""),"","/ "&amp;B_MSK[[#This Row],[A_2]])</f>
        <v/>
      </c>
      <c r="AC3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0" s="6" t="str">
        <f ca="1">IF(ISNUMBER(B_MSK[[#This Row],[ JUMLAH ]]),SUBSTITUTE(SUBSTITUTE(SUBSTITUTE(B_MSK[[#This Row],[QTY/ CTN]]," ","_",2),"(",""),")","")&amp;"_","")</f>
        <v/>
      </c>
      <c r="AF350" s="6" t="str">
        <f ca="1">IF(B_MSK[[#This Row],[A_B]]="","",SEARCH("_",B_MSK[[#This Row],[A_B]]))</f>
        <v/>
      </c>
      <c r="AG350" s="6" t="str">
        <f ca="1">IF(B_MSK[[#This Row],[A_B]]="","",LEN(B_MSK[[#This Row],[A_B]]))</f>
        <v/>
      </c>
      <c r="AH350" s="6" t="str">
        <f ca="1">IF(B_MSK[[#This Row],[A_B]]="","",LEFT(B_MSK[[#This Row],[QTY/ CTN]],B_MSK[[#This Row],[A_B_1]]))</f>
        <v/>
      </c>
      <c r="AI350" s="6" t="str">
        <f ca="1">IF(B_MSK[[#This Row],[A_B]]="","",LEFT(B_MSK[[#This Row],[A_]],SEARCH(" ",B_MSK[[#This Row],[A_]])-1))</f>
        <v/>
      </c>
      <c r="AJ350" s="6" t="str">
        <f ca="1">IF(B_MSK[[#This Row],[A_B]]="","",RIGHT(B_MSK[[#This Row],[A_]],LEN(B_MSK[[#This Row],[A_]])-SEARCH(" ",B_MSK[[#This Row],[A_]])))</f>
        <v/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44910</v>
      </c>
      <c r="AO350" s="6" t="str">
        <f ca="1">IF(B_MSK[[#This Row],[DB_ROW]]="","",INDEX([3]!db[JENIS],B_MSK[[#This Row],[DB_ROW]]-1))</f>
        <v/>
      </c>
      <c r="AP350" s="6" t="e">
        <f ca="1">IF(B_MSK[[#This Row],[A_1]]="","",B_MSK[[#This Row],[A_1]])*1</f>
        <v>#VALUE!</v>
      </c>
    </row>
    <row r="351" spans="1:42" x14ac:dyDescent="0.25">
      <c r="A351" s="7" t="s">
        <v>199</v>
      </c>
      <c r="B351" s="6">
        <f ca="1">IF(B_MSK[[#This Row],[N_ID]]="","",INDEX([2]!NOTA[ID],MATCH(B_MSK[[#This Row],[N_ID]],[2]!NOTA[ID_P],0)))</f>
        <v>73</v>
      </c>
      <c r="C351" s="6" t="str">
        <f ca="1">IF(B_MSK[[#This Row],[//]]="","",HYPERLINK("[NOTA_.xlsx]NOTA!C"&amp;B_MSK[[#This Row],[//]],"&gt;"))</f>
        <v>&gt;</v>
      </c>
      <c r="D351" s="6">
        <f ca="1">IF(B_MSK[[#This Row],[N_ID]]="","",COUNTIF([2]!NOTA[ID_H],B_MSK[[#This Row],[ID NOTA]]))</f>
        <v>11</v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 ca="1"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>PW JK 12W CP-12 PB panjang</v>
      </c>
      <c r="H351" s="8" t="str">
        <f ca="1">IF(B_MSK[[#This Row],[//]]="","",INDEX([2]!NOTA[SUPPLIER_H],B_MSK[[#This Row],[//]]-2))</f>
        <v>ATALI MAKMUR</v>
      </c>
      <c r="I351" s="28" t="str">
        <f ca="1">IF(B_MSK[[#This Row],[//]]="","",IF(B_MSK[[#This Row],[C]]="",B_MSK[[#This Row],[JMLH BRG]]&amp;" "&amp;B_MSK[[#This Row],[SAT]],INDEX([3]!db[QTY/ CTN],B_MSK[[#This Row],[DB_ROW]]-1)))</f>
        <v>12 LSN</v>
      </c>
      <c r="J351" s="6">
        <f ca="1">IF(B_MSK[[#This Row],[//]]="","",IF(INDEX([2]!NOTA[C],B_MSK[[#This Row],[//]]-2)="","",INDEX([2]!NOTA[C],B_MSK[[#This Row],[//]]-2)))</f>
        <v>5</v>
      </c>
      <c r="K351" s="6">
        <f ca="1">IF(B_MSK[[#This Row],[//]]="","",IF(INDEX([2]!NOTA[QTY],B_MSK[[#This Row],[//]]-2)=0,"",INDEX([2]!NOTA[QTY],B_MSK[[#This Row],[//]]-2)))</f>
        <v>720</v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1" s="14">
        <f ca="1">IF(B_MSK[[#This Row],[//]]="","",INDEX([2]!NOTA[HARGA SATUAN],B_MSK[[#This Row],[//]]-2))</f>
        <v>10600</v>
      </c>
      <c r="N351" s="14">
        <f ca="1">IF(B_MSK[[#This Row],[//]]="","",IF(INDEX([2]!NOTA[HARGA/ CTN_H],B_MSK[[#This Row],[//]]-2)&lt;1,"",INDEX([2]!NOTA[HARGA/ CTN_H],B_MSK[[#This Row],[//]]-2)))</f>
        <v>1526400</v>
      </c>
      <c r="O351" s="3">
        <f ca="1">IF(B_MSK[[#This Row],[//]]="","",IF(INDEX([2]!NOTA[DISC 1],B_MSK[[#This Row],[//]]-2)=0,"",INDEX([2]!NOTA[DISC 1],B_MSK[[#This Row],[//]]-2)))</f>
        <v>0.125</v>
      </c>
      <c r="P351" s="3">
        <f ca="1">IF(B_MSK[[#This Row],[//]]="","",IF(INDEX([2]!NOTA[DISC 2],B_MSK[[#This Row],[//]]-2)=0,"",INDEX([2]!NOTA[DISC 2],B_MSK[[#This Row],[//]]-2)))</f>
        <v>0.1</v>
      </c>
      <c r="Q351" s="13">
        <f ca="1">IF(B_MSK[[#This Row],[//]]="","",INDEX([2]!NOTA[TOTAL],B_MSK[[#This Row],[//]]-2))</f>
        <v>6010200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COLOR PENCIL CP-12PB JK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480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127200</v>
      </c>
      <c r="AB351" s="8" t="str">
        <f ca="1">IF(OR(B_MSK[[#This Row],[HARGA_1]]=0,B_MSK[[#This Row],[HARGA_1]]=""),"","/ "&amp;B_MSK[[#This Row],[A_2]])</f>
        <v>/ LSN</v>
      </c>
      <c r="AC3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3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1" s="6" t="str">
        <f ca="1">IF(ISNUMBER(B_MSK[[#This Row],[ JUMLAH ]]),SUBSTITUTE(SUBSTITUTE(SUBSTITUTE(B_MSK[[#This Row],[QTY/ CTN]]," ","_",2),"(",""),")","")&amp;"_","")</f>
        <v>12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12 LSN</v>
      </c>
      <c r="AI351" s="6" t="str">
        <f ca="1">IF(B_MSK[[#This Row],[A_B]]="","",LEFT(B_MSK[[#This Row],[A_]],SEARCH(" ",B_MSK[[#This Row],[A_]])-1))</f>
        <v>12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44910</v>
      </c>
      <c r="AO351" s="6" t="str">
        <f ca="1">IF(B_MSK[[#This Row],[DB_ROW]]="","",INDEX([3]!db[JENIS],B_MSK[[#This Row],[DB_ROW]]-1))</f>
        <v>pw</v>
      </c>
      <c r="AP351" s="6">
        <f ca="1">IF(B_MSK[[#This Row],[A_1]]="","",B_MSK[[#This Row],[A_1]])*1</f>
        <v>12</v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>PW JK 24W CP-24 PB panjang</v>
      </c>
      <c r="H352" s="8" t="str">
        <f ca="1">IF(B_MSK[[#This Row],[//]]="","",INDEX([2]!NOTA[SUPPLIER_H],B_MSK[[#This Row],[//]]-2))</f>
        <v>ATALI MAKMUR</v>
      </c>
      <c r="I352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52" s="6">
        <f ca="1">IF(B_MSK[[#This Row],[//]]="","",IF(INDEX([2]!NOTA[C],B_MSK[[#This Row],[//]]-2)="","",INDEX([2]!NOTA[C],B_MSK[[#This Row],[//]]-2)))</f>
        <v>2</v>
      </c>
      <c r="K352" s="6">
        <f ca="1">IF(B_MSK[[#This Row],[//]]="","",IF(INDEX([2]!NOTA[QTY],B_MSK[[#This Row],[//]]-2)=0,"",INDEX([2]!NOTA[QTY],B_MSK[[#This Row],[//]]-2)))</f>
        <v>144</v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2" s="14">
        <f ca="1">IF(B_MSK[[#This Row],[//]]="","",INDEX([2]!NOTA[HARGA SATUAN],B_MSK[[#This Row],[//]]-2))</f>
        <v>21200</v>
      </c>
      <c r="N352" s="14">
        <f ca="1">IF(B_MSK[[#This Row],[//]]="","",IF(INDEX([2]!NOTA[HARGA/ CTN_H],B_MSK[[#This Row],[//]]-2)&lt;1,"",INDEX([2]!NOTA[HARGA/ CTN_H],B_MSK[[#This Row],[//]]-2)))</f>
        <v>1526400</v>
      </c>
      <c r="O352" s="3">
        <f ca="1">IF(B_MSK[[#This Row],[//]]="","",IF(INDEX([2]!NOTA[DISC 1],B_MSK[[#This Row],[//]]-2)=0,"",INDEX([2]!NOTA[DISC 1],B_MSK[[#This Row],[//]]-2)))</f>
        <v>0.125</v>
      </c>
      <c r="P352" s="3">
        <f ca="1">IF(B_MSK[[#This Row],[//]]="","",IF(INDEX([2]!NOTA[DISC 2],B_MSK[[#This Row],[//]]-2)=0,"",INDEX([2]!NOTA[DISC 2],B_MSK[[#This Row],[//]]-2)))</f>
        <v>0.1</v>
      </c>
      <c r="Q352" s="13">
        <f ca="1">IF(B_MSK[[#This Row],[//]]="","",INDEX([2]!NOTA[TOTAL],B_MSK[[#This Row],[//]]-2))</f>
        <v>2404080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COLOR PENCIL CP-24PB JK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2" s="6" t="str">
        <f ca="1">IF(B_MSK[[#This Row],[N.B.nota]]="","",IF(MATCH(B_MSK[[#This Row],[concat]],[3]!db[NB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Row],[concat]],[3]!db[NB NOTA_C],0)+1)</f>
        <v>482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127200</v>
      </c>
      <c r="AB352" s="8" t="str">
        <f ca="1">IF(OR(B_MSK[[#This Row],[HARGA_1]]=0,B_MSK[[#This Row],[HARGA_1]]=""),"","/ "&amp;B_MSK[[#This Row],[A_2]])</f>
        <v xml:space="preserve">/ BOX </v>
      </c>
      <c r="AC3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35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2" s="6" t="str">
        <f ca="1">IF(ISNUMBER(B_MSK[[#This Row],[ JUMLAH ]]),SUBSTITUTE(SUBSTITUTE(SUBSTITUTE(B_MSK[[#This Row],[QTY/ CTN]]," ","_",2),"(",""),")","")&amp;"_","")</f>
        <v>12 BOX_6 SET_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13</v>
      </c>
      <c r="AH352" s="6" t="str">
        <f ca="1">IF(B_MSK[[#This Row],[A_B]]="","",LEFT(B_MSK[[#This Row],[QTY/ CTN]],B_MSK[[#This Row],[A_B_1]]))</f>
        <v xml:space="preserve">12 BOX </v>
      </c>
      <c r="AI352" s="6" t="str">
        <f ca="1">IF(B_MSK[[#This Row],[A_B]]="","",LEFT(B_MSK[[#This Row],[A_]],SEARCH(" ",B_MSK[[#This Row],[A_]])-1))</f>
        <v>12</v>
      </c>
      <c r="AJ352" s="6" t="str">
        <f ca="1">IF(B_MSK[[#This Row],[A_B]]="","",RIGHT(B_MSK[[#This Row],[A_]],LEN(B_MSK[[#This Row],[A_]])-SEARCH(" ",B_MSK[[#This Row],[A_]])))</f>
        <v xml:space="preserve">BOX 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2" s="6" t="str">
        <f ca="1">IF(B_MSK[[#This Row],[B_]]="","",LEFT(B_MSK[[#This Row],[B_]],SEARCH(" ",B_MSK[[#This Row],[B_]])))</f>
        <v xml:space="preserve">6 </v>
      </c>
      <c r="AM352" s="6" t="str">
        <f ca="1">IF(B_MSK[[#This Row],[B_]]="","",RIGHT(B_MSK[[#This Row],[B_]],LEN(B_MSK[[#This Row],[B_]])-SEARCH(" ",B_MSK[[#This Row],[B_]])))</f>
        <v>SET</v>
      </c>
      <c r="AN352" s="2">
        <f ca="1">IF(ISNUMBER(B_MSK[[#This Row],[TANGGAL DATANG]]),B_MSK[[#This Row],[TANGGAL DATANG]],AN351)</f>
        <v>44910</v>
      </c>
      <c r="AO352" s="6" t="str">
        <f ca="1">IF(B_MSK[[#This Row],[DB_ROW]]="","",INDEX([3]!db[JENIS],B_MSK[[#This Row],[DB_ROW]]-1))</f>
        <v>pw</v>
      </c>
      <c r="AP352" s="6">
        <f ca="1">IF(B_MSK[[#This Row],[A_1]]="","",B_MSK[[#This Row],[A_1]])*1</f>
        <v>12</v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>PW JK 12W CP-S12 pendek</v>
      </c>
      <c r="H353" s="8" t="str">
        <f ca="1">IF(B_MSK[[#This Row],[//]]="","",INDEX([2]!NOTA[SUPPLIER_H],B_MSK[[#This Row],[//]]-2))</f>
        <v>ATALI MAKMUR</v>
      </c>
      <c r="I353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353" s="6">
        <f ca="1">IF(B_MSK[[#This Row],[//]]="","",IF(INDEX([2]!NOTA[C],B_MSK[[#This Row],[//]]-2)="","",INDEX([2]!NOTA[C],B_MSK[[#This Row],[//]]-2)))</f>
        <v>6</v>
      </c>
      <c r="K353" s="6">
        <f ca="1">IF(B_MSK[[#This Row],[//]]="","",IF(INDEX([2]!NOTA[QTY],B_MSK[[#This Row],[//]]-2)=0,"",INDEX([2]!NOTA[QTY],B_MSK[[#This Row],[//]]-2)))</f>
        <v>1728</v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3" s="14">
        <f ca="1">IF(B_MSK[[#This Row],[//]]="","",INDEX([2]!NOTA[HARGA SATUAN],B_MSK[[#This Row],[//]]-2))</f>
        <v>6700</v>
      </c>
      <c r="N353" s="14">
        <f ca="1">IF(B_MSK[[#This Row],[//]]="","",IF(INDEX([2]!NOTA[HARGA/ CTN_H],B_MSK[[#This Row],[//]]-2)&lt;1,"",INDEX([2]!NOTA[HARGA/ CTN_H],B_MSK[[#This Row],[//]]-2)))</f>
        <v>1929600</v>
      </c>
      <c r="O353" s="3">
        <f ca="1">IF(B_MSK[[#This Row],[//]]="","",IF(INDEX([2]!NOTA[DISC 1],B_MSK[[#This Row],[//]]-2)=0,"",INDEX([2]!NOTA[DISC 1],B_MSK[[#This Row],[//]]-2)))</f>
        <v>0.125</v>
      </c>
      <c r="P353" s="3">
        <f ca="1">IF(B_MSK[[#This Row],[//]]="","",IF(INDEX([2]!NOTA[DISC 2],B_MSK[[#This Row],[//]]-2)=0,"",INDEX([2]!NOTA[DISC 2],B_MSK[[#This Row],[//]]-2)))</f>
        <v>0.1</v>
      </c>
      <c r="Q353" s="13">
        <f ca="1">IF(B_MSK[[#This Row],[//]]="","",INDEX([2]!NOTA[TOTAL],B_MSK[[#This Row],[//]]-2))</f>
        <v>9117360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COLOR PENCIL CP-S12 JK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485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160800</v>
      </c>
      <c r="AB353" s="8" t="str">
        <f ca="1">IF(OR(B_MSK[[#This Row],[HARGA_1]]=0,B_MSK[[#This Row],[HARGA_1]]=""),"","/ "&amp;B_MSK[[#This Row],[A_2]])</f>
        <v xml:space="preserve">/ BOX </v>
      </c>
      <c r="AC3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6700</v>
      </c>
      <c r="AD35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3" s="6" t="str">
        <f ca="1">IF(ISNUMBER(B_MSK[[#This Row],[ JUMLAH ]]),SUBSTITUTE(SUBSTITUTE(SUBSTITUTE(B_MSK[[#This Row],[QTY/ CTN]]," ","_",2),"(",""),")","")&amp;"_","")</f>
        <v>12 BOX_24 SET_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14</v>
      </c>
      <c r="AH353" s="6" t="str">
        <f ca="1">IF(B_MSK[[#This Row],[A_B]]="","",LEFT(B_MSK[[#This Row],[QTY/ CTN]],B_MSK[[#This Row],[A_B_1]]))</f>
        <v xml:space="preserve">12 BOX </v>
      </c>
      <c r="AI353" s="6" t="str">
        <f ca="1">IF(B_MSK[[#This Row],[A_B]]="","",LEFT(B_MSK[[#This Row],[A_]],SEARCH(" ",B_MSK[[#This Row],[A_]])-1))</f>
        <v>12</v>
      </c>
      <c r="AJ353" s="6" t="str">
        <f ca="1">IF(B_MSK[[#This Row],[A_B]]="","",RIGHT(B_MSK[[#This Row],[A_]],LEN(B_MSK[[#This Row],[A_]])-SEARCH(" ",B_MSK[[#This Row],[A_]])))</f>
        <v xml:space="preserve">BOX 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53" s="6" t="str">
        <f ca="1">IF(B_MSK[[#This Row],[B_]]="","",LEFT(B_MSK[[#This Row],[B_]],SEARCH(" ",B_MSK[[#This Row],[B_]])))</f>
        <v xml:space="preserve">24 </v>
      </c>
      <c r="AM353" s="6" t="str">
        <f ca="1">IF(B_MSK[[#This Row],[B_]]="","",RIGHT(B_MSK[[#This Row],[B_]],LEN(B_MSK[[#This Row],[B_]])-SEARCH(" ",B_MSK[[#This Row],[B_]])))</f>
        <v>SET</v>
      </c>
      <c r="AN353" s="2">
        <f ca="1">IF(ISNUMBER(B_MSK[[#This Row],[TANGGAL DATANG]]),B_MSK[[#This Row],[TANGGAL DATANG]],AN352)</f>
        <v>44910</v>
      </c>
      <c r="AO353" s="6" t="str">
        <f ca="1">IF(B_MSK[[#This Row],[DB_ROW]]="","",INDEX([3]!db[JENIS],B_MSK[[#This Row],[DB_ROW]]-1))</f>
        <v>pw</v>
      </c>
      <c r="AP353" s="6">
        <f ca="1">IF(B_MSK[[#This Row],[A_1]]="","",B_MSK[[#This Row],[A_1]])*1</f>
        <v>12</v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>Isi cutter JK L-150</v>
      </c>
      <c r="H354" s="8" t="str">
        <f ca="1">IF(B_MSK[[#This Row],[//]]="","",INDEX([2]!NOTA[SUPPLIER_H],B_MSK[[#This Row],[//]]-2))</f>
        <v>ATALI MAKMUR</v>
      </c>
      <c r="I354" s="28" t="str">
        <f ca="1">IF(B_MSK[[#This Row],[//]]="","",IF(B_MSK[[#This Row],[C]]="",B_MSK[[#This Row],[JMLH BRG]]&amp;" "&amp;B_MSK[[#This Row],[SAT]],INDEX([3]!db[QTY/ CTN],B_MSK[[#This Row],[DB_ROW]]-1)))</f>
        <v>40 LSN</v>
      </c>
      <c r="J354" s="6">
        <f ca="1">IF(B_MSK[[#This Row],[//]]="","",IF(INDEX([2]!NOTA[C],B_MSK[[#This Row],[//]]-2)="","",INDEX([2]!NOTA[C],B_MSK[[#This Row],[//]]-2)))</f>
        <v>1</v>
      </c>
      <c r="K354" s="6">
        <f ca="1">IF(B_MSK[[#This Row],[//]]="","",IF(INDEX([2]!NOTA[QTY],B_MSK[[#This Row],[//]]-2)=0,"",INDEX([2]!NOTA[QTY],B_MSK[[#This Row],[//]]-2)))</f>
        <v>40</v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4" s="14">
        <f ca="1">IF(B_MSK[[#This Row],[//]]="","",INDEX([2]!NOTA[HARGA SATUAN],B_MSK[[#This Row],[//]]-2))</f>
        <v>49200</v>
      </c>
      <c r="N354" s="14">
        <f ca="1">IF(B_MSK[[#This Row],[//]]="","",IF(INDEX([2]!NOTA[HARGA/ CTN_H],B_MSK[[#This Row],[//]]-2)&lt;1,"",INDEX([2]!NOTA[HARGA/ CTN_H],B_MSK[[#This Row],[//]]-2)))</f>
        <v>1968000</v>
      </c>
      <c r="O354" s="3">
        <f ca="1">IF(B_MSK[[#This Row],[//]]="","",IF(INDEX([2]!NOTA[DISC 1],B_MSK[[#This Row],[//]]-2)=0,"",INDEX([2]!NOTA[DISC 1],B_MSK[[#This Row],[//]]-2)))</f>
        <v>0.125</v>
      </c>
      <c r="P354" s="3">
        <f ca="1">IF(B_MSK[[#This Row],[//]]="","",IF(INDEX([2]!NOTA[DISC 2],B_MSK[[#This Row],[//]]-2)=0,"",INDEX([2]!NOTA[DISC 2],B_MSK[[#This Row],[//]]-2)))</f>
        <v>0.1</v>
      </c>
      <c r="Q354" s="13">
        <f ca="1">IF(B_MSK[[#This Row],[//]]="","",INDEX([2]!NOTA[TOTAL],B_MSK[[#This Row],[//]]-2))</f>
        <v>1549800</v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CUTTER BLADE L-150 AM (L) JK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54" s="6" t="str">
        <f ca="1">IF(B_MSK[[#This Row],[N.B.nota]]="","",IF(MATCH(B_MSK[[#This Row],[concat]],[3]!db[NB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Row],[concat]],[3]!db[NB NOTA_C],0)+1)</f>
        <v>552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49200</v>
      </c>
      <c r="AB354" s="8" t="str">
        <f ca="1">IF(OR(B_MSK[[#This Row],[HARGA_1]]=0,B_MSK[[#This Row],[HARGA_1]]=""),"","/ "&amp;B_MSK[[#This Row],[A_2]])</f>
        <v>/ LSN</v>
      </c>
      <c r="AC3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3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4" s="6" t="str">
        <f ca="1">IF(ISNUMBER(B_MSK[[#This Row],[ JUMLAH ]]),SUBSTITUTE(SUBSTITUTE(SUBSTITUTE(B_MSK[[#This Row],[QTY/ CTN]]," ","_",2),"(",""),")","")&amp;"_","")</f>
        <v>40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40 LSN</v>
      </c>
      <c r="AI354" s="6" t="str">
        <f ca="1">IF(B_MSK[[#This Row],[A_B]]="","",LEFT(B_MSK[[#This Row],[A_]],SEARCH(" ",B_MSK[[#This Row],[A_]])-1))</f>
        <v>40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44910</v>
      </c>
      <c r="AO354" s="6" t="str">
        <f ca="1">IF(B_MSK[[#This Row],[DB_ROW]]="","",INDEX([3]!db[JENIS],B_MSK[[#This Row],[DB_ROW]]-1))</f>
        <v>isi</v>
      </c>
      <c r="AP354" s="6">
        <f ca="1">IF(B_MSK[[#This Row],[A_1]]="","",B_MSK[[#This Row],[A_1]])*1</f>
        <v>40</v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>&gt;</v>
      </c>
      <c r="D355" s="6" t="str">
        <f>IF(B_MSK[[#This Row],[N_ID]]="","",COUNTIF([2]!NOTA[ID_H],B_MSK[[#This Row],[ID NOTA]]))</f>
        <v/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>Punch JK 85 B</v>
      </c>
      <c r="H355" s="8" t="str">
        <f ca="1">IF(B_MSK[[#This Row],[//]]="","",INDEX([2]!NOTA[SUPPLIER_H],B_MSK[[#This Row],[//]]-2))</f>
        <v>ATALI MAKMUR</v>
      </c>
      <c r="I355" s="28" t="str">
        <f ca="1">IF(B_MSK[[#This Row],[//]]="","",IF(B_MSK[[#This Row],[C]]="",B_MSK[[#This Row],[JMLH BRG]]&amp;" "&amp;B_MSK[[#This Row],[SAT]],INDEX([3]!db[QTY/ CTN],B_MSK[[#This Row],[DB_ROW]]-1)))</f>
        <v>24 PCS</v>
      </c>
      <c r="J355" s="6">
        <f ca="1">IF(B_MSK[[#This Row],[//]]="","",IF(INDEX([2]!NOTA[C],B_MSK[[#This Row],[//]]-2)="","",INDEX([2]!NOTA[C],B_MSK[[#This Row],[//]]-2)))</f>
        <v>1</v>
      </c>
      <c r="K355" s="6">
        <f ca="1">IF(B_MSK[[#This Row],[//]]="","",IF(INDEX([2]!NOTA[QTY],B_MSK[[#This Row],[//]]-2)=0,"",INDEX([2]!NOTA[QTY],B_MSK[[#This Row],[//]]-2)))</f>
        <v>24</v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5" s="14">
        <f ca="1">IF(B_MSK[[#This Row],[//]]="","",INDEX([2]!NOTA[HARGA SATUAN],B_MSK[[#This Row],[//]]-2))</f>
        <v>45500</v>
      </c>
      <c r="N355" s="14">
        <f ca="1">IF(B_MSK[[#This Row],[//]]="","",IF(INDEX([2]!NOTA[HARGA/ CTN_H],B_MSK[[#This Row],[//]]-2)&lt;1,"",INDEX([2]!NOTA[HARGA/ CTN_H],B_MSK[[#This Row],[//]]-2)))</f>
        <v>1092000</v>
      </c>
      <c r="O355" s="3">
        <f ca="1">IF(B_MSK[[#This Row],[//]]="","",IF(INDEX([2]!NOTA[DISC 1],B_MSK[[#This Row],[//]]-2)=0,"",INDEX([2]!NOTA[DISC 1],B_MSK[[#This Row],[//]]-2)))</f>
        <v>0.125</v>
      </c>
      <c r="P355" s="3">
        <f ca="1">IF(B_MSK[[#This Row],[//]]="","",IF(INDEX([2]!NOTA[DISC 2],B_MSK[[#This Row],[//]]-2)=0,"",INDEX([2]!NOTA[DISC 2],B_MSK[[#This Row],[//]]-2)))</f>
        <v>0.05</v>
      </c>
      <c r="Q355" s="13">
        <f ca="1">IF(B_MSK[[#This Row],[//]]="","",INDEX([2]!NOTA[TOTAL],B_MSK[[#This Row],[//]]-2))</f>
        <v>907725</v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>PUNCH 85 B JK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punch85bjk</v>
      </c>
      <c r="W355" s="6" t="str">
        <f ca="1">IF(B_MSK[[#This Row],[N.B.nota]]="","",IF(MATCH(B_MSK[[#This Row],[concat]],[3]!db[NB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Row],[concat]],[3]!db[NB NOTA_C],0)+1)</f>
        <v>1810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45500</v>
      </c>
      <c r="AB355" s="8" t="str">
        <f ca="1">IF(OR(B_MSK[[#This Row],[HARGA_1]]=0,B_MSK[[#This Row],[HARGA_1]]=""),"","/ "&amp;B_MSK[[#This Row],[A_2]])</f>
        <v>/ PCS</v>
      </c>
      <c r="AC3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5" s="6" t="str">
        <f ca="1">IF(ISNUMBER(B_MSK[[#This Row],[ JUMLAH ]]),SUBSTITUTE(SUBSTITUTE(SUBSTITUTE(B_MSK[[#This Row],[QTY/ CTN]]," ","_",2),"(",""),")","")&amp;"_","")</f>
        <v>24 PCS_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24 PCS</v>
      </c>
      <c r="AI355" s="6" t="str">
        <f ca="1">IF(B_MSK[[#This Row],[A_B]]="","",LEFT(B_MSK[[#This Row],[A_]],SEARCH(" ",B_MSK[[#This Row],[A_]])-1))</f>
        <v>24</v>
      </c>
      <c r="AJ355" s="6" t="str">
        <f ca="1">IF(B_MSK[[#This Row],[A_B]]="","",RIGHT(B_MSK[[#This Row],[A_]],LEN(B_MSK[[#This Row],[A_]])-SEARCH(" ",B_MSK[[#This Row],[A_]])))</f>
        <v>PCS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44910</v>
      </c>
      <c r="AO355" s="6" t="str">
        <f ca="1">IF(B_MSK[[#This Row],[DB_ROW]]="","",INDEX([3]!db[JENIS],B_MSK[[#This Row],[DB_ROW]]-1))</f>
        <v>punch</v>
      </c>
      <c r="AP355" s="6">
        <f ca="1">IF(B_MSK[[#This Row],[A_1]]="","",B_MSK[[#This Row],[A_1]])*1</f>
        <v>24</v>
      </c>
    </row>
    <row r="356" spans="1:42" x14ac:dyDescent="0.25">
      <c r="A356" s="7" t="s">
        <v>110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>&gt;</v>
      </c>
      <c r="D356" s="6" t="str">
        <f>IF(B_MSK[[#This Row],[N_ID]]="","",COUNTIF([2]!NOTA[ID_H],B_MSK[[#This Row],[ID NOTA]]))</f>
        <v/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>Punch JK 40 XL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Row],[SAT]],INDEX([3]!db[QTY/ CTN],B_MSK[[#This Row],[DB_ROW]]-1)))</f>
        <v>5 LSN</v>
      </c>
      <c r="J356" s="6">
        <f ca="1">IF(B_MSK[[#This Row],[//]]="","",IF(INDEX([2]!NOTA[C],B_MSK[[#This Row],[//]]-2)="","",INDEX([2]!NOTA[C],B_MSK[[#This Row],[//]]-2)))</f>
        <v>1</v>
      </c>
      <c r="K356" s="6">
        <f ca="1">IF(B_MSK[[#This Row],[//]]="","",IF(INDEX([2]!NOTA[QTY],B_MSK[[#This Row],[//]]-2)=0,"",INDEX([2]!NOTA[QTY],B_MSK[[#This Row],[//]]-2)))</f>
        <v>60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6" s="14">
        <f ca="1">IF(B_MSK[[#This Row],[//]]="","",INDEX([2]!NOTA[HARGA SATUAN],B_MSK[[#This Row],[//]]-2))</f>
        <v>29500</v>
      </c>
      <c r="N356" s="14">
        <f ca="1">IF(B_MSK[[#This Row],[//]]="","",IF(INDEX([2]!NOTA[HARGA/ CTN_H],B_MSK[[#This Row],[//]]-2)&lt;1,"",INDEX([2]!NOTA[HARGA/ CTN_H],B_MSK[[#This Row],[//]]-2)))</f>
        <v>1770000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1471312.5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PUNCH 40 XL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punch40xljk</v>
      </c>
      <c r="W356" s="6" t="str">
        <f ca="1">IF(B_MSK[[#This Row],[N.B.nota]]="","",IF(MATCH(B_MSK[[#This Row],[concat]],[3]!db[NB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Row],[concat]],[3]!db[NB NOTA_C],0)+1)</f>
        <v>1809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354000</v>
      </c>
      <c r="AB356" s="8" t="str">
        <f ca="1">IF(OR(B_MSK[[#This Row],[HARGA_1]]=0,B_MSK[[#This Row],[HARGA_1]]=""),"","/ "&amp;B_MSK[[#This Row],[A_2]])</f>
        <v>/ LSN</v>
      </c>
      <c r="AC3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29500</v>
      </c>
      <c r="AD3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6" s="6" t="str">
        <f ca="1">IF(ISNUMBER(B_MSK[[#This Row],[ JUMLAH ]]),SUBSTITUTE(SUBSTITUTE(SUBSTITUTE(B_MSK[[#This Row],[QTY/ CTN]]," ","_",2),"(",""),")","")&amp;"_","")</f>
        <v>5 LSN_</v>
      </c>
      <c r="AF356" s="6">
        <f ca="1">IF(B_MSK[[#This Row],[A_B]]="","",SEARCH("_",B_MSK[[#This Row],[A_B]]))</f>
        <v>6</v>
      </c>
      <c r="AG356" s="6">
        <f ca="1">IF(B_MSK[[#This Row],[A_B]]="","",LEN(B_MSK[[#This Row],[A_B]]))</f>
        <v>6</v>
      </c>
      <c r="AH356" s="6" t="str">
        <f ca="1">IF(B_MSK[[#This Row],[A_B]]="","",LEFT(B_MSK[[#This Row],[QTY/ CTN]],B_MSK[[#This Row],[A_B_1]]))</f>
        <v>5 LSN</v>
      </c>
      <c r="AI356" s="6" t="str">
        <f ca="1">IF(B_MSK[[#This Row],[A_B]]="","",LEFT(B_MSK[[#This Row],[A_]],SEARCH(" ",B_MSK[[#This Row],[A_]])-1))</f>
        <v>5</v>
      </c>
      <c r="AJ356" s="6" t="str">
        <f ca="1">IF(B_MSK[[#This Row],[A_B]]="","",RIGHT(B_MSK[[#This Row],[A_]],LEN(B_MSK[[#This Row],[A_]])-SEARCH(" ",B_MSK[[#This Row],[A_]])))</f>
        <v>LSN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44910</v>
      </c>
      <c r="AO356" s="6" t="str">
        <f ca="1">IF(B_MSK[[#This Row],[DB_ROW]]="","",INDEX([3]!db[JENIS],B_MSK[[#This Row],[DB_ROW]]-1))</f>
        <v>punch</v>
      </c>
      <c r="AP356" s="6">
        <f ca="1">IF(B_MSK[[#This Row],[A_1]]="","",B_MSK[[#This Row],[A_1]])*1</f>
        <v>5</v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>Gunting JK SC-838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Row],[SAT]],INDEX([3]!db[QTY/ CTN],B_MSK[[#This Row],[DB_ROW]]-1)))</f>
        <v>12 LSN</v>
      </c>
      <c r="J357" s="6">
        <f ca="1">IF(B_MSK[[#This Row],[//]]="","",IF(INDEX([2]!NOTA[C],B_MSK[[#This Row],[//]]-2)="","",INDEX([2]!NOTA[C],B_MSK[[#This Row],[//]]-2)))</f>
        <v>3</v>
      </c>
      <c r="K357" s="6">
        <f ca="1">IF(B_MSK[[#This Row],[//]]="","",IF(INDEX([2]!NOTA[QTY],B_MSK[[#This Row],[//]]-2)=0,"",INDEX([2]!NOTA[QTY],B_MSK[[#This Row],[//]]-2)))</f>
        <v>432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7" s="14">
        <f ca="1">IF(B_MSK[[#This Row],[//]]="","",INDEX([2]!NOTA[HARGA SATUAN],B_MSK[[#This Row],[//]]-2))</f>
        <v>6500</v>
      </c>
      <c r="N357" s="14">
        <f ca="1">IF(B_MSK[[#This Row],[//]]="","",IF(INDEX([2]!NOTA[HARGA/ CTN_H],B_MSK[[#This Row],[//]]-2)&lt;1,"",INDEX([2]!NOTA[HARGA/ CTN_H],B_MSK[[#This Row],[//]]-2)))</f>
        <v>936000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2334150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SCISSOR SC-838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1843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78000</v>
      </c>
      <c r="AB357" s="8" t="str">
        <f ca="1">IF(OR(B_MSK[[#This Row],[HARGA_1]]=0,B_MSK[[#This Row],[HARGA_1]]=""),"","/ "&amp;B_MSK[[#This Row],[A_2]])</f>
        <v>/ LSN</v>
      </c>
      <c r="AC3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6500</v>
      </c>
      <c r="AD3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7" s="6" t="str">
        <f ca="1">IF(ISNUMBER(B_MSK[[#This Row],[ JUMLAH ]]),SUBSTITUTE(SUBSTITUTE(SUBSTITUTE(B_MSK[[#This Row],[QTY/ CTN]]," ","_",2),"(",""),")","")&amp;"_","")</f>
        <v>12 LSN_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7</v>
      </c>
      <c r="AH357" s="6" t="str">
        <f ca="1">IF(B_MSK[[#This Row],[A_B]]="","",LEFT(B_MSK[[#This Row],[QTY/ CTN]],B_MSK[[#This Row],[A_B_1]]))</f>
        <v>12 LSN</v>
      </c>
      <c r="AI357" s="6" t="str">
        <f ca="1">IF(B_MSK[[#This Row],[A_B]]="","",LEFT(B_MSK[[#This Row],[A_]],SEARCH(" ",B_MSK[[#This Row],[A_]])-1))</f>
        <v>12</v>
      </c>
      <c r="AJ357" s="6" t="str">
        <f ca="1">IF(B_MSK[[#This Row],[A_B]]="","",RIGHT(B_MSK[[#This Row],[A_]],LEN(B_MSK[[#This Row],[A_]])-SEARCH(" ",B_MSK[[#This Row],[A_]])))</f>
        <v>LSN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>
        <f ca="1">IF(ISNUMBER(B_MSK[[#This Row],[TANGGAL DATANG]]),B_MSK[[#This Row],[TANGGAL DATANG]],AN356)</f>
        <v>44910</v>
      </c>
      <c r="AO357" s="6" t="str">
        <f ca="1">IF(B_MSK[[#This Row],[DB_ROW]]="","",INDEX([3]!db[JENIS],B_MSK[[#This Row],[DB_ROW]]-1))</f>
        <v>gunting</v>
      </c>
      <c r="AP357" s="6">
        <f ca="1">IF(B_MSK[[#This Row],[A_1]]="","",B_MSK[[#This Row],[A_1]])*1</f>
        <v>12</v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>Gunting JK SC-848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Row],[SAT]],INDEX([3]!db[QTY/ CTN],B_MSK[[#This Row],[DB_ROW]]-1)))</f>
        <v>12 LSN</v>
      </c>
      <c r="J358" s="6">
        <f ca="1">IF(B_MSK[[#This Row],[//]]="","",IF(INDEX([2]!NOTA[C],B_MSK[[#This Row],[//]]-2)="","",INDEX([2]!NOTA[C],B_MSK[[#This Row],[//]]-2)))</f>
        <v>2</v>
      </c>
      <c r="K358" s="6">
        <f ca="1">IF(B_MSK[[#This Row],[//]]="","",IF(INDEX([2]!NOTA[QTY],B_MSK[[#This Row],[//]]-2)=0,"",INDEX([2]!NOTA[QTY],B_MSK[[#This Row],[//]]-2)))</f>
        <v>288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8" s="14">
        <f ca="1">IF(B_MSK[[#This Row],[//]]="","",INDEX([2]!NOTA[HARGA SATUAN],B_MSK[[#This Row],[//]]-2))</f>
        <v>9750</v>
      </c>
      <c r="N358" s="14">
        <f ca="1">IF(B_MSK[[#This Row],[//]]="","",IF(INDEX([2]!NOTA[HARGA/ CTN_H],B_MSK[[#This Row],[//]]-2)&lt;1,"",INDEX([2]!NOTA[HARGA/ CTN_H],B_MSK[[#This Row],[//]]-2)))</f>
        <v>1404000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2334150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SCISSOR SC-848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58" s="6" t="str">
        <f ca="1">IF(B_MSK[[#This Row],[N.B.nota]]="","",IF(MATCH(B_MSK[[#This Row],[concat]],[3]!db[NB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Row],[concat]],[3]!db[NB NOTA_C],0)+1)</f>
        <v>1845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117000</v>
      </c>
      <c r="AB358" s="8" t="str">
        <f ca="1">IF(OR(B_MSK[[#This Row],[HARGA_1]]=0,B_MSK[[#This Row],[HARGA_1]]=""),"","/ "&amp;B_MSK[[#This Row],[A_2]])</f>
        <v>/ LSN</v>
      </c>
      <c r="AC3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8" s="6" t="str">
        <f ca="1">IF(ISNUMBER(B_MSK[[#This Row],[ JUMLAH ]]),SUBSTITUTE(SUBSTITUTE(SUBSTITUTE(B_MSK[[#This Row],[QTY/ CTN]]," ","_",2),"(",""),")","")&amp;"_","")</f>
        <v>12 LSN_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12 LSN</v>
      </c>
      <c r="AI358" s="6" t="str">
        <f ca="1">IF(B_MSK[[#This Row],[A_B]]="","",LEFT(B_MSK[[#This Row],[A_]],SEARCH(" ",B_MSK[[#This Row],[A_]])-1))</f>
        <v>12</v>
      </c>
      <c r="AJ358" s="6" t="str">
        <f ca="1">IF(B_MSK[[#This Row],[A_B]]="","",RIGHT(B_MSK[[#This Row],[A_]],LEN(B_MSK[[#This Row],[A_]])-SEARCH(" ",B_MSK[[#This Row],[A_]])))</f>
        <v>LSN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>
        <f ca="1">IF(ISNUMBER(B_MSK[[#This Row],[TANGGAL DATANG]]),B_MSK[[#This Row],[TANGGAL DATANG]],AN357)</f>
        <v>44910</v>
      </c>
      <c r="AO358" s="6" t="str">
        <f ca="1">IF(B_MSK[[#This Row],[DB_ROW]]="","",INDEX([3]!db[JENIS],B_MSK[[#This Row],[DB_ROW]]-1))</f>
        <v>gunting</v>
      </c>
      <c r="AP358" s="6">
        <f ca="1">IF(B_MSK[[#This Row],[A_1]]="","",B_MSK[[#This Row],[A_1]])*1</f>
        <v>12</v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>Clip Trigonal JK 1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Row],[SAT]],INDEX([3]!db[QTY/ CTN],B_MSK[[#This Row],[DB_ROW]]-1)))</f>
        <v>500 BOX</v>
      </c>
      <c r="J359" s="6">
        <f ca="1">IF(B_MSK[[#This Row],[//]]="","",IF(INDEX([2]!NOTA[C],B_MSK[[#This Row],[//]]-2)="","",INDEX([2]!NOTA[C],B_MSK[[#This Row],[//]]-2)))</f>
        <v>1</v>
      </c>
      <c r="K359" s="6">
        <f ca="1">IF(B_MSK[[#This Row],[//]]="","",IF(INDEX([2]!NOTA[QTY],B_MSK[[#This Row],[//]]-2)=0,"",INDEX([2]!NOTA[QTY],B_MSK[[#This Row],[//]]-2)))</f>
        <v>500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9" s="14">
        <f ca="1">IF(B_MSK[[#This Row],[//]]="","",INDEX([2]!NOTA[HARGA SATUAN],B_MSK[[#This Row],[//]]-2))</f>
        <v>1850</v>
      </c>
      <c r="N359" s="14">
        <f ca="1">IF(B_MSK[[#This Row],[//]]="","",IF(INDEX([2]!NOTA[HARGA/ CTN_H],B_MSK[[#This Row],[//]]-2)&lt;1,"",INDEX([2]!NOTA[HARGA/ CTN_H],B_MSK[[#This Row],[//]]-2)))</f>
        <v>925000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768906.25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TRIGONAL CLIP NO.1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1998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1850</v>
      </c>
      <c r="AB359" s="8" t="str">
        <f ca="1">IF(OR(B_MSK[[#This Row],[HARGA_1]]=0,B_MSK[[#This Row],[HARGA_1]]=""),"","/ "&amp;B_MSK[[#This Row],[A_2]])</f>
        <v>/ BOX</v>
      </c>
      <c r="AC3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9" s="6" t="str">
        <f ca="1">IF(ISNUMBER(B_MSK[[#This Row],[ JUMLAH ]]),SUBSTITUTE(SUBSTITUTE(SUBSTITUTE(B_MSK[[#This Row],[QTY/ CTN]]," ","_",2),"(",""),")","")&amp;"_","")</f>
        <v>500 BOX_</v>
      </c>
      <c r="AF359" s="6">
        <f ca="1">IF(B_MSK[[#This Row],[A_B]]="","",SEARCH("_",B_MSK[[#This Row],[A_B]]))</f>
        <v>8</v>
      </c>
      <c r="AG359" s="6">
        <f ca="1">IF(B_MSK[[#This Row],[A_B]]="","",LEN(B_MSK[[#This Row],[A_B]]))</f>
        <v>8</v>
      </c>
      <c r="AH359" s="6" t="str">
        <f ca="1">IF(B_MSK[[#This Row],[A_B]]="","",LEFT(B_MSK[[#This Row],[QTY/ CTN]],B_MSK[[#This Row],[A_B_1]]))</f>
        <v>500 BOX</v>
      </c>
      <c r="AI359" s="6" t="str">
        <f ca="1">IF(B_MSK[[#This Row],[A_B]]="","",LEFT(B_MSK[[#This Row],[A_]],SEARCH(" ",B_MSK[[#This Row],[A_]])-1))</f>
        <v>500</v>
      </c>
      <c r="AJ359" s="6" t="str">
        <f ca="1">IF(B_MSK[[#This Row],[A_B]]="","",RIGHT(B_MSK[[#This Row],[A_]],LEN(B_MSK[[#This Row],[A_]])-SEARCH(" ",B_MSK[[#This Row],[A_]])))</f>
        <v>BOX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>
        <f ca="1">IF(ISNUMBER(B_MSK[[#This Row],[TANGGAL DATANG]]),B_MSK[[#This Row],[TANGGAL DATANG]],AN358)</f>
        <v>44910</v>
      </c>
      <c r="AO359" s="6" t="str">
        <f ca="1">IF(B_MSK[[#This Row],[DB_ROW]]="","",INDEX([3]!db[JENIS],B_MSK[[#This Row],[DB_ROW]]-1))</f>
        <v>clip</v>
      </c>
      <c r="AP359" s="6">
        <f ca="1">IF(B_MSK[[#This Row],[A_1]]="","",B_MSK[[#This Row],[A_1]])*1</f>
        <v>500</v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>Clip Trigonal JK no.3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Row],[SAT]],INDEX([3]!db[QTY/ CTN],B_MSK[[#This Row],[DB_ROW]]-1)))</f>
        <v>500 BOX</v>
      </c>
      <c r="J360" s="6">
        <f ca="1">IF(B_MSK[[#This Row],[//]]="","",IF(INDEX([2]!NOTA[C],B_MSK[[#This Row],[//]]-2)="","",INDEX([2]!NOTA[C],B_MSK[[#This Row],[//]]-2)))</f>
        <v>1</v>
      </c>
      <c r="K360" s="6">
        <f ca="1">IF(B_MSK[[#This Row],[//]]="","",IF(INDEX([2]!NOTA[QTY],B_MSK[[#This Row],[//]]-2)=0,"",INDEX([2]!NOTA[QTY],B_MSK[[#This Row],[//]]-2)))</f>
        <v>500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0" s="14">
        <f ca="1">IF(B_MSK[[#This Row],[//]]="","",INDEX([2]!NOTA[HARGA SATUAN],B_MSK[[#This Row],[//]]-2))</f>
        <v>1625</v>
      </c>
      <c r="N360" s="14">
        <f ca="1">IF(B_MSK[[#This Row],[//]]="","",IF(INDEX([2]!NOTA[HARGA/ CTN_H],B_MSK[[#This Row],[//]]-2)&lt;1,"",INDEX([2]!NOTA[HARGA/ CTN_H],B_MSK[[#This Row],[//]]-2)))</f>
        <v>812500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675390.625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TRIGONAL CLIP NO.3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1999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1625</v>
      </c>
      <c r="AB360" s="8" t="str">
        <f ca="1">IF(OR(B_MSK[[#This Row],[HARGA_1]]=0,B_MSK[[#This Row],[HARGA_1]]=""),"","/ "&amp;B_MSK[[#This Row],[A_2]])</f>
        <v>/ BOX</v>
      </c>
      <c r="AC3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0" s="6" t="str">
        <f ca="1">IF(ISNUMBER(B_MSK[[#This Row],[ JUMLAH ]]),SUBSTITUTE(SUBSTITUTE(SUBSTITUTE(B_MSK[[#This Row],[QTY/ CTN]]," ","_",2),"(",""),")","")&amp;"_","")</f>
        <v>500 BOX_</v>
      </c>
      <c r="AF360" s="6">
        <f ca="1">IF(B_MSK[[#This Row],[A_B]]="","",SEARCH("_",B_MSK[[#This Row],[A_B]]))</f>
        <v>8</v>
      </c>
      <c r="AG360" s="6">
        <f ca="1">IF(B_MSK[[#This Row],[A_B]]="","",LEN(B_MSK[[#This Row],[A_B]]))</f>
        <v>8</v>
      </c>
      <c r="AH360" s="6" t="str">
        <f ca="1">IF(B_MSK[[#This Row],[A_B]]="","",LEFT(B_MSK[[#This Row],[QTY/ CTN]],B_MSK[[#This Row],[A_B_1]]))</f>
        <v>500 BOX</v>
      </c>
      <c r="AI360" s="6" t="str">
        <f ca="1">IF(B_MSK[[#This Row],[A_B]]="","",LEFT(B_MSK[[#This Row],[A_]],SEARCH(" ",B_MSK[[#This Row],[A_]])-1))</f>
        <v>500</v>
      </c>
      <c r="AJ360" s="6" t="str">
        <f ca="1">IF(B_MSK[[#This Row],[A_B]]="","",RIGHT(B_MSK[[#This Row],[A_]],LEN(B_MSK[[#This Row],[A_]])-SEARCH(" ",B_MSK[[#This Row],[A_]])))</f>
        <v>BOX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>
        <f ca="1">IF(ISNUMBER(B_MSK[[#This Row],[TANGGAL DATANG]]),B_MSK[[#This Row],[TANGGAL DATANG]],AN359)</f>
        <v>44910</v>
      </c>
      <c r="AO360" s="6" t="str">
        <f ca="1">IF(B_MSK[[#This Row],[DB_ROW]]="","",INDEX([3]!db[JENIS],B_MSK[[#This Row],[DB_ROW]]-1))</f>
        <v>clip</v>
      </c>
      <c r="AP360" s="6">
        <f ca="1">IF(B_MSK[[#This Row],[A_1]]="","",B_MSK[[#This Row],[A_1]])*1</f>
        <v>500</v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>Clip jumbo JK no.5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Row],[SAT]],INDEX([3]!db[QTY/ CTN],B_MSK[[#This Row],[DB_ROW]]-1)))</f>
        <v>200 BOX</v>
      </c>
      <c r="J361" s="6">
        <f ca="1">IF(B_MSK[[#This Row],[//]]="","",IF(INDEX([2]!NOTA[C],B_MSK[[#This Row],[//]]-2)="","",INDEX([2]!NOTA[C],B_MSK[[#This Row],[//]]-2)))</f>
        <v>1</v>
      </c>
      <c r="K361" s="6">
        <f ca="1">IF(B_MSK[[#This Row],[//]]="","",IF(INDEX([2]!NOTA[QTY],B_MSK[[#This Row],[//]]-2)=0,"",INDEX([2]!NOTA[QTY],B_MSK[[#This Row],[//]]-2)))</f>
        <v>200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1" s="14">
        <f ca="1">IF(B_MSK[[#This Row],[//]]="","",INDEX([2]!NOTA[HARGA SATUAN],B_MSK[[#This Row],[//]]-2))</f>
        <v>4400</v>
      </c>
      <c r="N361" s="14">
        <f ca="1">IF(B_MSK[[#This Row],[//]]="","",IF(INDEX([2]!NOTA[HARGA/ CTN_H],B_MSK[[#This Row],[//]]-2)&lt;1,"",INDEX([2]!NOTA[HARGA/ CTN_H],B_MSK[[#This Row],[//]]-2)))</f>
        <v>880000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731500</v>
      </c>
      <c r="R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7021325.625</v>
      </c>
      <c r="S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21283248.75</v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PAPER CLIP JUMBO NO.5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361" s="6" t="str">
        <f ca="1">IF(B_MSK[[#This Row],[N.B.nota]]="","",IF(MATCH(B_MSK[[#This Row],[concat]],[3]!db[NB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Row],[concat]],[3]!db[NB NOTA_C],0)+1)</f>
        <v>1569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4400</v>
      </c>
      <c r="AB361" s="8" t="str">
        <f ca="1">IF(OR(B_MSK[[#This Row],[HARGA_1]]=0,B_MSK[[#This Row],[HARGA_1]]=""),"","/ "&amp;B_MSK[[#This Row],[A_2]])</f>
        <v>/ BOX</v>
      </c>
      <c r="AC3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1" s="6" t="str">
        <f ca="1">IF(ISNUMBER(B_MSK[[#This Row],[ JUMLAH ]]),SUBSTITUTE(SUBSTITUTE(SUBSTITUTE(B_MSK[[#This Row],[QTY/ CTN]]," ","_",2),"(",""),")","")&amp;"_","")</f>
        <v>200 BOX_</v>
      </c>
      <c r="AF361" s="6">
        <f ca="1">IF(B_MSK[[#This Row],[A_B]]="","",SEARCH("_",B_MSK[[#This Row],[A_B]]))</f>
        <v>8</v>
      </c>
      <c r="AG361" s="6">
        <f ca="1">IF(B_MSK[[#This Row],[A_B]]="","",LEN(B_MSK[[#This Row],[A_B]]))</f>
        <v>8</v>
      </c>
      <c r="AH361" s="6" t="str">
        <f ca="1">IF(B_MSK[[#This Row],[A_B]]="","",LEFT(B_MSK[[#This Row],[QTY/ CTN]],B_MSK[[#This Row],[A_B_1]]))</f>
        <v>200 BOX</v>
      </c>
      <c r="AI361" s="6" t="str">
        <f ca="1">IF(B_MSK[[#This Row],[A_B]]="","",LEFT(B_MSK[[#This Row],[A_]],SEARCH(" ",B_MSK[[#This Row],[A_]])-1))</f>
        <v>200</v>
      </c>
      <c r="AJ361" s="6" t="str">
        <f ca="1">IF(B_MSK[[#This Row],[A_B]]="","",RIGHT(B_MSK[[#This Row],[A_]],LEN(B_MSK[[#This Row],[A_]])-SEARCH(" ",B_MSK[[#This Row],[A_]])))</f>
        <v>BOX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>
        <f ca="1">IF(ISNUMBER(B_MSK[[#This Row],[TANGGAL DATANG]]),B_MSK[[#This Row],[TANGGAL DATANG]],AN360)</f>
        <v>44910</v>
      </c>
      <c r="AO361" s="6" t="str">
        <f ca="1">IF(B_MSK[[#This Row],[DB_ROW]]="","",INDEX([3]!db[JENIS],B_MSK[[#This Row],[DB_ROW]]-1))</f>
        <v>clip</v>
      </c>
      <c r="AP361" s="6">
        <f ca="1">IF(B_MSK[[#This Row],[A_1]]="","",B_MSK[[#This Row],[A_1]])*1</f>
        <v>200</v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/>
      </c>
      <c r="D362" s="6" t="str">
        <f>IF(B_MSK[[#This Row],[N_ID]]="","",COUNTIF([2]!NOTA[ID_H],B_MSK[[#This Row],[ID NOTA]]))</f>
        <v/>
      </c>
      <c r="E3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/>
      </c>
      <c r="H362" s="8" t="str">
        <f ca="1">IF(B_MSK[[#This Row],[//]]="","",INDEX([2]!NOTA[SUPPLIER_H],B_MSK[[#This Row],[//]]-2))</f>
        <v/>
      </c>
      <c r="I362" s="28" t="str">
        <f ca="1">IF(B_MSK[[#This Row],[//]]="","",IF(B_MSK[[#This Row],[C]]="",B_MSK[[#This Row],[JMLH BRG]]&amp;" "&amp;B_MSK[[#This Row],[SAT]],INDEX([3]!db[QTY/ CTN],B_MSK[[#This Row],[DB_ROW]]-1)))</f>
        <v/>
      </c>
      <c r="J362" s="6" t="str">
        <f ca="1">IF(B_MSK[[#This Row],[//]]="","",IF(INDEX([2]!NOTA[C],B_MSK[[#This Row],[//]]-2)="","",INDEX([2]!NOTA[C],B_MSK[[#This Row],[//]]-2)))</f>
        <v/>
      </c>
      <c r="K362" s="6" t="str">
        <f ca="1">IF(B_MSK[[#This Row],[//]]="","",IF(INDEX([2]!NOTA[QTY],B_MSK[[#This Row],[//]]-2)=0,"",INDEX([2]!NOTA[QTY],B_MSK[[#This Row],[//]]-2)))</f>
        <v/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2" s="14" t="str">
        <f ca="1">IF(B_MSK[[#This Row],[//]]="","",INDEX([2]!NOTA[HARGA SATUAN],B_MSK[[#This Row],[//]]-2))</f>
        <v/>
      </c>
      <c r="N362" s="14" t="str">
        <f ca="1">IF(B_MSK[[#This Row],[//]]="","",IF(INDEX([2]!NOTA[HARGA/ CTN_H],B_MSK[[#This Row],[//]]-2)&lt;1,"",INDEX([2]!NOTA[HARGA/ CTN_H],B_MSK[[#This Row],[//]]-2)))</f>
        <v/>
      </c>
      <c r="O362" s="3" t="str">
        <f ca="1">IF(B_MSK[[#This Row],[//]]="","",IF(INDEX([2]!NOTA[DISC 1],B_MSK[[#This Row],[//]]-2)=0,"",INDEX([2]!NOTA[DISC 1],B_MSK[[#This Row],[//]]-2)))</f>
        <v/>
      </c>
      <c r="P362" s="3" t="str">
        <f ca="1">IF(B_MSK[[#This Row],[//]]="","",IF(INDEX([2]!NOTA[DISC 2],B_MSK[[#This Row],[//]]-2)=0,"",INDEX([2]!NOTA[DISC 2],B_MSK[[#This Row],[//]]-2)))</f>
        <v/>
      </c>
      <c r="Q362" s="13" t="str">
        <f ca="1">IF(B_MSK[[#This Row],[//]]="","",INDEX([2]!NOTA[TOTAL],B_MSK[[#This Row],[//]]-2))</f>
        <v/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/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2" s="6" t="str">
        <f ca="1">IF(B_MSK[[#This Row],[N.B.nota]]="","",IF(MATCH(B_MSK[[#This Row],[concat]],[3]!db[NB NOTA_C],0)&gt;0,"ada",0))</f>
        <v/>
      </c>
      <c r="X362" s="6" t="str">
        <f ca="1">IF(B_MSK[[#This Row],[N.B.nota]]="","",ADDRESS(ROW(B_MSK[QB]),COLUMN(B_MSK[QB]))&amp;":"&amp;ADDRESS(ROW(),COLUMN(B_MSK[QB])))</f>
        <v/>
      </c>
      <c r="Y362" s="6" t="str">
        <f ca="1">IF(B_MSK[[#This Row],[concat]]="","",MATCH(B_MSK[[#This Row],[concat]],[3]!db[NB NOTA_C],0)+1)</f>
        <v/>
      </c>
      <c r="Z362" s="6" t="str">
        <f ca="1">IF(B_MSK[[#This Row],[//]]="","",HYPERLINK("[..\\DB.xlsx]DB!e"&amp;B_MSK[[#This Row],[DB_ROW]],"&gt;"))</f>
        <v/>
      </c>
      <c r="AA362" s="12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Row],[A_]])-1))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44910</v>
      </c>
      <c r="AO362" s="6" t="str">
        <f ca="1">IF(B_MSK[[#This Row],[DB_ROW]]="","",INDEX([3]!db[JENIS],B_MSK[[#This Row],[DB_ROW]]-1))</f>
        <v/>
      </c>
      <c r="AP362" s="6" t="e">
        <f ca="1">IF(B_MSK[[#This Row],[A_1]]="","",B_MSK[[#This Row],[A_1]])*1</f>
        <v>#VALUE!</v>
      </c>
    </row>
    <row r="363" spans="1:42" x14ac:dyDescent="0.25">
      <c r="A363" s="7" t="s">
        <v>200</v>
      </c>
      <c r="B363" s="6">
        <f ca="1">IF(B_MSK[[#This Row],[N_ID]]="","",INDEX([2]!NOTA[ID],MATCH(B_MSK[[#This Row],[N_ID]],[2]!NOTA[ID_P],0)))</f>
        <v>74</v>
      </c>
      <c r="C363" s="6" t="str">
        <f ca="1">IF(B_MSK[[#This Row],[//]]="","",HYPERLINK("[NOTA_.xlsx]NOTA!C"&amp;B_MSK[[#This Row],[//]],"&gt;"))</f>
        <v>&gt;</v>
      </c>
      <c r="D363" s="6">
        <f ca="1">IF(B_MSK[[#This Row],[N_ID]]="","",COUNTIF([2]!NOTA[ID_H],B_MSK[[#This Row],[ID NOTA]]))</f>
        <v>1</v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>
        <f ca="1">IF(B_MSK[[#This Row],[ID NOTA]]="","",IF(INDEX([2]!NOTA[TANGGAL],MATCH(B_MSK[[#This Row],[ID NOTA]],[2]!NOTA[ID],0))=0,"",INDEX([2]!NOTA[TANGGAL],MATCH(B_MSK[[#This Row],[ID NOTA]],[2]!NOTA[ID],0))))</f>
        <v>44911</v>
      </c>
      <c r="G363" s="8" t="str">
        <f ca="1">IF(B_MSK[[#This Row],[stt]]="ada",INDEX([3]!db[NB BM],B_MSK[DB_ROW]-1),"")</f>
        <v>Lilin Angka Shintoeng</v>
      </c>
      <c r="H363" s="8" t="str">
        <f ca="1">IF(B_MSK[[#This Row],[//]]="","",INDEX([2]!NOTA[SUPPLIER_H],B_MSK[[#This Row],[//]]-2))</f>
        <v>HANSA</v>
      </c>
      <c r="I363" s="28" t="str">
        <f ca="1">IF(B_MSK[[#This Row],[//]]="","",IF(B_MSK[[#This Row],[C]]="",B_MSK[[#This Row],[JMLH BRG]]&amp;" "&amp;B_MSK[[#This Row],[SAT]],INDEX([3]!db[QTY/ CTN],B_MSK[[#This Row],[DB_ROW]]-1)))</f>
        <v>6 LSN</v>
      </c>
      <c r="J363" s="6" t="str">
        <f ca="1">IF(B_MSK[[#This Row],[//]]="","",IF(INDEX([2]!NOTA[C],B_MSK[[#This Row],[//]]-2)="","",INDEX([2]!NOTA[C],B_MSK[[#This Row],[//]]-2)))</f>
        <v/>
      </c>
      <c r="K363" s="6">
        <f ca="1">IF(B_MSK[[#This Row],[//]]="","",IF(INDEX([2]!NOTA[QTY],B_MSK[[#This Row],[//]]-2)=0,"",INDEX([2]!NOTA[QTY],B_MSK[[#This Row],[//]]-2)))</f>
        <v>6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3" s="14">
        <f ca="1">IF(B_MSK[[#This Row],[//]]="","",INDEX([2]!NOTA[HARGA SATUAN],B_MSK[[#This Row],[//]]-2))</f>
        <v>13000</v>
      </c>
      <c r="N363" s="14">
        <f ca="1">IF(B_MSK[[#This Row],[//]]="","",IF(INDEX([2]!NOTA[HARGA/ CTN_H],B_MSK[[#This Row],[//]]-2)&lt;1,"",INDEX([2]!NOTA[HARGA/ CTN_H],B_MSK[[#This Row],[//]]-2)))</f>
        <v>78000</v>
      </c>
      <c r="O363" s="3" t="str">
        <f ca="1">IF(B_MSK[[#This Row],[//]]="","",IF(INDEX([2]!NOTA[DISC 1],B_MSK[[#This Row],[//]]-2)=0,"",INDEX([2]!NOTA[DISC 1],B_MSK[[#This Row],[//]]-2)))</f>
        <v/>
      </c>
      <c r="P363" s="3" t="str">
        <f ca="1">IF(B_MSK[[#This Row],[//]]="","",IF(INDEX([2]!NOTA[DISC 2],B_MSK[[#This Row],[//]]-2)=0,"",INDEX([2]!NOTA[DISC 2],B_MSK[[#This Row],[//]]-2)))</f>
        <v/>
      </c>
      <c r="Q363" s="13">
        <f ca="1">IF(B_MSK[[#This Row],[//]]="","",INDEX([2]!NOTA[TOTAL],B_MSK[[#This Row],[//]]-2))</f>
        <v>78000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</v>
      </c>
      <c r="T363" s="4" t="str">
        <f ca="1">IF(B_MSK[[#This Row],[NAMA BARANG]]="","",IF(INDEX([2]!NOTA[KETERANGAN],B_MSK[[#This Row],[//]]-2)=0,"",INDEX([2]!NOTA[KETERANGAN],B_MSK[[#This Row],[//]]-2)))</f>
        <v>NO. 2/ 3/ 4/ 5/ 7/ 8</v>
      </c>
      <c r="U363" s="8" t="str">
        <f ca="1">IF(B_MSK[[#This Row],[//]]="","",INDEX([2]!NOTA[NAMA BARANG],B_MSK[[#This Row],[//]]-2))</f>
        <v>LILIN ANGKA SHINTOENG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363" s="6" t="str">
        <f ca="1">IF(B_MSK[[#This Row],[N.B.nota]]="","",IF(MATCH(B_MSK[[#This Row],[concat]],[3]!db[NB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Row],[concat]],[3]!db[NB NOTA_C],0)+1)</f>
        <v>1332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13000</v>
      </c>
      <c r="AB363" s="8" t="str">
        <f ca="1">IF(OR(B_MSK[[#This Row],[HARGA_1]]=0,B_MSK[[#This Row],[HARGA_1]]=""),"","/ "&amp;B_MSK[[#This Row],[A_2]])</f>
        <v>/ LSN</v>
      </c>
      <c r="AC3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3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3" s="6" t="str">
        <f ca="1">IF(ISNUMBER(B_MSK[[#This Row],[ JUMLAH ]]),SUBSTITUTE(SUBSTITUTE(SUBSTITUTE(B_MSK[[#This Row],[QTY/ CTN]]," ","_",2),"(",""),")","")&amp;"_","")</f>
        <v>6 LSN_</v>
      </c>
      <c r="AF363" s="6">
        <f ca="1">IF(B_MSK[[#This Row],[A_B]]="","",SEARCH("_",B_MSK[[#This Row],[A_B]]))</f>
        <v>6</v>
      </c>
      <c r="AG363" s="6">
        <f ca="1">IF(B_MSK[[#This Row],[A_B]]="","",LEN(B_MSK[[#This Row],[A_B]]))</f>
        <v>6</v>
      </c>
      <c r="AH363" s="6" t="str">
        <f ca="1">IF(B_MSK[[#This Row],[A_B]]="","",LEFT(B_MSK[[#This Row],[QTY/ CTN]],B_MSK[[#This Row],[A_B_1]]))</f>
        <v>6 LSN</v>
      </c>
      <c r="AI363" s="6" t="str">
        <f ca="1">IF(B_MSK[[#This Row],[A_B]]="","",LEFT(B_MSK[[#This Row],[A_]],SEARCH(" ",B_MSK[[#This Row],[A_]])-1))</f>
        <v>6</v>
      </c>
      <c r="AJ363" s="6" t="str">
        <f ca="1">IF(B_MSK[[#This Row],[A_B]]="","",RIGHT(B_MSK[[#This Row],[A_]],LEN(B_MSK[[#This Row],[A_]])-SEARCH(" ",B_MSK[[#This Row],[A_]])))</f>
        <v>LSN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44911</v>
      </c>
      <c r="AO363" s="6" t="str">
        <f ca="1">IF(B_MSK[[#This Row],[DB_ROW]]="","",INDEX([3]!db[JENIS],B_MSK[[#This Row],[DB_ROW]]-1))</f>
        <v>lilin</v>
      </c>
      <c r="AP363" s="6">
        <f ca="1">IF(B_MSK[[#This Row],[A_1]]="","",B_MSK[[#This Row],[A_1]])*1</f>
        <v>6</v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Row],[SAT]],INDEX([3]!db[QTY/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Row],[concat]],[3]!db[NB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Row],[concat]],[3]!db[NB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Row],[A_]])-1))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44911</v>
      </c>
      <c r="AO364" s="6" t="str">
        <f ca="1">IF(B_MSK[[#This Row],[DB_ROW]]="","",INDEX([3]!db[JENIS],B_MSK[[#This Row],[DB_ROW]]-1))</f>
        <v/>
      </c>
      <c r="AP364" s="6" t="e">
        <f ca="1">IF(B_MSK[[#This Row],[A_1]]="","",B_MSK[[#This Row],[A_1]])*1</f>
        <v>#VALUE!</v>
      </c>
    </row>
    <row r="365" spans="1:42" x14ac:dyDescent="0.25">
      <c r="A365" s="7" t="s">
        <v>201</v>
      </c>
      <c r="B365" s="6">
        <f ca="1">IF(B_MSK[[#This Row],[N_ID]]="","",INDEX([2]!NOTA[ID],MATCH(B_MSK[[#This Row],[N_ID]],[2]!NOTA[ID_P],0)))</f>
        <v>75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2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>
        <f ca="1">IF(B_MSK[[#This Row],[ID NOTA]]="","",IF(INDEX([2]!NOTA[TANGGAL],MATCH(B_MSK[[#This Row],[ID NOTA]],[2]!NOTA[ID],0))=0,"",INDEX([2]!NOTA[TANGGAL],MATCH(B_MSK[[#This Row],[ID NOTA]],[2]!NOTA[ID],0))))</f>
        <v>44912</v>
      </c>
      <c r="G365" s="8" t="str">
        <f ca="1">IF(B_MSK[[#This Row],[stt]]="ada",INDEX([3]!db[NB BM],B_MSK[DB_ROW]-1),"")</f>
        <v>O Pastel 12W HW</v>
      </c>
      <c r="H365" s="8" t="str">
        <f ca="1">IF(B_MSK[[#This Row],[//]]="","",INDEX([2]!NOTA[SUPPLIER_H],B_MSK[[#This Row],[//]]-2))</f>
        <v>ANTON</v>
      </c>
      <c r="I365" s="28" t="str">
        <f ca="1">IF(B_MSK[[#This Row],[//]]="","",IF(B_MSK[[#This Row],[C]]="",B_MSK[[#This Row],[JMLH BRG]]&amp;" "&amp;B_MSK[[#This Row],[SAT]],INDEX([3]!db[QTY/ CTN],B_MSK[[#This Row],[DB_ROW]]-1)))</f>
        <v>12 LSN</v>
      </c>
      <c r="J365" s="6">
        <f ca="1">IF(B_MSK[[#This Row],[//]]="","",IF(INDEX([2]!NOTA[C],B_MSK[[#This Row],[//]]-2)="","",INDEX([2]!NOTA[C],B_MSK[[#This Row],[//]]-2)))</f>
        <v>25</v>
      </c>
      <c r="K365" s="6">
        <f ca="1">IF(B_MSK[[#This Row],[//]]="","",IF(INDEX([2]!NOTA[QTY],B_MSK[[#This Row],[//]]-2)=0,"",INDEX([2]!NOTA[QTY],B_MSK[[#This Row],[//]]-2)))</f>
        <v>300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5" s="14">
        <f ca="1">IF(B_MSK[[#This Row],[//]]="","",INDEX([2]!NOTA[HARGA SATUAN],B_MSK[[#This Row],[//]]-2))</f>
        <v>60000</v>
      </c>
      <c r="N365" s="14">
        <f ca="1">IF(B_MSK[[#This Row],[//]]="","",IF(INDEX([2]!NOTA[HARGA/ CTN_H],B_MSK[[#This Row],[//]]-2)&lt;1,"",INDEX([2]!NOTA[HARGA/ CTN_H],B_MSK[[#This Row],[//]]-2)))</f>
        <v>720000</v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>
        <f ca="1">IF(B_MSK[[#This Row],[//]]="","",INDEX([2]!NOTA[TOTAL],B_MSK[[#This Row],[//]]-2))</f>
        <v>18000000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O PASTEL HW 12W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5" s="6" t="str">
        <f ca="1">IF(B_MSK[[#This Row],[N.B.nota]]="","",IF(MATCH(B_MSK[[#This Row],[concat]],[3]!db[NB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Row],[concat]],[3]!db[NB NOTA_C],0)+1)</f>
        <v>1500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60000</v>
      </c>
      <c r="AB365" s="8" t="str">
        <f ca="1">IF(OR(B_MSK[[#This Row],[HARGA_1]]=0,B_MSK[[#This Row],[HARGA_1]]=""),"","/ "&amp;B_MSK[[#This Row],[A_2]])</f>
        <v>/ LSN</v>
      </c>
      <c r="AC3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5" s="6" t="str">
        <f ca="1">IF(ISNUMBER(B_MSK[[#This Row],[ JUMLAH ]]),SUBSTITUTE(SUBSTITUTE(SUBSTITUTE(B_MSK[[#This Row],[QTY/ CTN]]," ","_",2),"(",""),")","")&amp;"_","")</f>
        <v>12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12 LSN</v>
      </c>
      <c r="AI365" s="6" t="str">
        <f ca="1">IF(B_MSK[[#This Row],[A_B]]="","",LEFT(B_MSK[[#This Row],[A_]],SEARCH(" ",B_MSK[[#This Row],[A_]])-1))</f>
        <v>12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44912</v>
      </c>
      <c r="AO365" s="6" t="str">
        <f ca="1">IF(B_MSK[[#This Row],[DB_ROW]]="","",INDEX([3]!db[JENIS],B_MSK[[#This Row],[DB_ROW]]-1))</f>
        <v>cr/op</v>
      </c>
      <c r="AP365" s="6">
        <f ca="1">IF(B_MSK[[#This Row],[A_1]]="","",B_MSK[[#This Row],[A_1]])*1</f>
        <v>12</v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>O Pastel 12W HW</v>
      </c>
      <c r="H366" s="8" t="str">
        <f ca="1">IF(B_MSK[[#This Row],[//]]="","",INDEX([2]!NOTA[SUPPLIER_H],B_MSK[[#This Row],[//]]-2))</f>
        <v>ANTON</v>
      </c>
      <c r="I366" s="28" t="str">
        <f ca="1">IF(B_MSK[[#This Row],[//]]="","",IF(B_MSK[[#This Row],[C]]="",B_MSK[[#This Row],[JMLH BRG]]&amp;" "&amp;B_MSK[[#This Row],[SAT]],INDEX([3]!db[QTY/ CTN],B_MSK[[#This Row],[DB_ROW]]-1)))</f>
        <v>12 LSN</v>
      </c>
      <c r="J366" s="6">
        <f ca="1">IF(B_MSK[[#This Row],[//]]="","",IF(INDEX([2]!NOTA[C],B_MSK[[#This Row],[//]]-2)="","",INDEX([2]!NOTA[C],B_MSK[[#This Row],[//]]-2)))</f>
        <v>1</v>
      </c>
      <c r="K366" s="6">
        <f ca="1">IF(B_MSK[[#This Row],[//]]="","",IF(INDEX([2]!NOTA[QTY],B_MSK[[#This Row],[//]]-2)=0,"",INDEX([2]!NOTA[QTY],B_MSK[[#This Row],[//]]-2)))</f>
        <v>12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6" s="14">
        <f ca="1">IF(B_MSK[[#This Row],[//]]="","",INDEX([2]!NOTA[HARGA SATUAN],B_MSK[[#This Row],[//]]-2))</f>
        <v>60000</v>
      </c>
      <c r="N366" s="14">
        <f ca="1">IF(B_MSK[[#This Row],[//]]="","",IF(INDEX([2]!NOTA[HARGA/ CTN_H],B_MSK[[#This Row],[//]]-2)&lt;1,"",INDEX([2]!NOTA[HARGA/ CTN_H],B_MSK[[#This Row],[//]]-2)))</f>
        <v>720000</v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>
        <f ca="1">IF(B_MSK[[#This Row],[//]]="","",INDEX([2]!NOTA[TOTAL],B_MSK[[#This Row],[//]]-2))</f>
        <v>720000</v>
      </c>
      <c r="R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18720000</v>
      </c>
      <c r="T366" s="4" t="str">
        <f ca="1">IF(B_MSK[[#This Row],[NAMA BARANG]]="","",IF(INDEX([2]!NOTA[KETERANGAN],B_MSK[[#This Row],[//]]-2)=0,"",INDEX([2]!NOTA[KETERANGAN],B_MSK[[#This Row],[//]]-2)))</f>
        <v>BONUS</v>
      </c>
      <c r="U366" s="8" t="str">
        <f ca="1">IF(B_MSK[[#This Row],[//]]="","",INDEX([2]!NOTA[NAMA BARANG],B_MSK[[#This Row],[//]]-2))</f>
        <v>O PASTEL HW 12W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1500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60000</v>
      </c>
      <c r="AB366" s="8" t="str">
        <f ca="1">IF(OR(B_MSK[[#This Row],[HARGA_1]]=0,B_MSK[[#This Row],[HARGA_1]]=""),"","/ "&amp;B_MSK[[#This Row],[A_2]])</f>
        <v>/ LSN</v>
      </c>
      <c r="AC3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6" s="6" t="str">
        <f ca="1">IF(ISNUMBER(B_MSK[[#This Row],[ JUMLAH ]]),SUBSTITUTE(SUBSTITUTE(SUBSTITUTE(B_MSK[[#This Row],[QTY/ CTN]]," ","_",2),"(",""),")","")&amp;"_","")</f>
        <v>12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12 LSN</v>
      </c>
      <c r="AI366" s="6" t="str">
        <f ca="1">IF(B_MSK[[#This Row],[A_B]]="","",LEFT(B_MSK[[#This Row],[A_]],SEARCH(" ",B_MSK[[#This Row],[A_]])-1))</f>
        <v>12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44912</v>
      </c>
      <c r="AO366" s="6" t="str">
        <f ca="1">IF(B_MSK[[#This Row],[DB_ROW]]="","",INDEX([3]!db[JENIS],B_MSK[[#This Row],[DB_ROW]]-1))</f>
        <v>cr/op</v>
      </c>
      <c r="AP366" s="6">
        <f ca="1">IF(B_MSK[[#This Row],[A_1]]="","",B_MSK[[#This Row],[A_1]])*1</f>
        <v>12</v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/>
      </c>
      <c r="D367" s="6" t="str">
        <f>IF(B_MSK[[#This Row],[N_ID]]="","",COUNTIF([2]!NOTA[ID_H],B_MSK[[#This Row],[ID NOTA]]))</f>
        <v/>
      </c>
      <c r="E3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/>
      </c>
      <c r="H367" s="8" t="str">
        <f ca="1">IF(B_MSK[[#This Row],[//]]="","",INDEX([2]!NOTA[SUPPLIER_H],B_MSK[[#This Row],[//]]-2))</f>
        <v/>
      </c>
      <c r="I367" s="28" t="str">
        <f ca="1">IF(B_MSK[[#This Row],[//]]="","",IF(B_MSK[[#This Row],[C]]="",B_MSK[[#This Row],[JMLH BRG]]&amp;" "&amp;B_MSK[[#This Row],[SAT]],INDEX([3]!db[QTY/ CTN],B_MSK[[#This Row],[DB_ROW]]-1)))</f>
        <v/>
      </c>
      <c r="J367" s="6" t="str">
        <f ca="1">IF(B_MSK[[#This Row],[//]]="","",IF(INDEX([2]!NOTA[C],B_MSK[[#This Row],[//]]-2)="","",INDEX([2]!NOTA[C],B_MSK[[#This Row],[//]]-2)))</f>
        <v/>
      </c>
      <c r="K367" s="6" t="str">
        <f ca="1">IF(B_MSK[[#This Row],[//]]="","",IF(INDEX([2]!NOTA[QTY],B_MSK[[#This Row],[//]]-2)=0,"",INDEX([2]!NOTA[QTY],B_MSK[[#This Row],[//]]-2)))</f>
        <v/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7" s="14" t="str">
        <f ca="1">IF(B_MSK[[#This Row],[//]]="","",INDEX([2]!NOTA[HARGA SATUAN],B_MSK[[#This Row],[//]]-2))</f>
        <v/>
      </c>
      <c r="N367" s="14" t="str">
        <f ca="1">IF(B_MSK[[#This Row],[//]]="","",IF(INDEX([2]!NOTA[HARGA/ CTN_H],B_MSK[[#This Row],[//]]-2)&lt;1,"",INDEX([2]!NOTA[HARGA/ CTN_H],B_MSK[[#This Row],[//]]-2)))</f>
        <v/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 t="str">
        <f ca="1">IF(B_MSK[[#This Row],[//]]="","",INDEX([2]!NOTA[TOTAL],B_MSK[[#This Row],[//]]-2))</f>
        <v/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/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7" s="6" t="str">
        <f ca="1">IF(B_MSK[[#This Row],[N.B.nota]]="","",IF(MATCH(B_MSK[[#This Row],[concat]],[3]!db[NB NOTA_C],0)&gt;0,"ada",0))</f>
        <v/>
      </c>
      <c r="X367" s="6" t="str">
        <f ca="1">IF(B_MSK[[#This Row],[N.B.nota]]="","",ADDRESS(ROW(B_MSK[QB]),COLUMN(B_MSK[QB]))&amp;":"&amp;ADDRESS(ROW(),COLUMN(B_MSK[QB])))</f>
        <v/>
      </c>
      <c r="Y367" s="6" t="str">
        <f ca="1">IF(B_MSK[[#This Row],[concat]]="","",MATCH(B_MSK[[#This Row],[concat]],[3]!db[NB NOTA_C],0)+1)</f>
        <v/>
      </c>
      <c r="Z367" s="6" t="str">
        <f ca="1">IF(B_MSK[[#This Row],[//]]="","",HYPERLINK("[..\\DB.xlsx]DB!e"&amp;B_MSK[[#This Row],[DB_ROW]],"&gt;"))</f>
        <v/>
      </c>
      <c r="AA367" s="12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Row],[A_]])-1))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44912</v>
      </c>
      <c r="AO367" s="6" t="str">
        <f ca="1">IF(B_MSK[[#This Row],[DB_ROW]]="","",INDEX([3]!db[JENIS],B_MSK[[#This Row],[DB_ROW]]-1))</f>
        <v/>
      </c>
      <c r="AP367" s="6" t="e">
        <f ca="1">IF(B_MSK[[#This Row],[A_1]]="","",B_MSK[[#This Row],[A_1]])*1</f>
        <v>#VALUE!</v>
      </c>
    </row>
    <row r="368" spans="1:42" x14ac:dyDescent="0.25">
      <c r="A368" s="7" t="s">
        <v>202</v>
      </c>
      <c r="B368" s="6">
        <f ca="1">IF(B_MSK[[#This Row],[N_ID]]="","",INDEX([2]!NOTA[ID],MATCH(B_MSK[[#This Row],[N_ID]],[2]!NOTA[ID_P],0)))</f>
        <v>76</v>
      </c>
      <c r="C368" s="6" t="str">
        <f ca="1">IF(B_MSK[[#This Row],[//]]="","",HYPERLINK("[NOTA_.xlsx]NOTA!C"&amp;B_MSK[[#This Row],[//]],"&gt;"))</f>
        <v>&gt;</v>
      </c>
      <c r="D368" s="6">
        <f ca="1">IF(B_MSK[[#This Row],[N_ID]]="","",COUNTIF([2]!NOTA[ID_H],B_MSK[[#This Row],[ID NOTA]]))</f>
        <v>12</v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 ca="1"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>P Case Topla 2879B Hijau</v>
      </c>
      <c r="H368" s="8" t="str">
        <f ca="1">IF(B_MSK[[#This Row],[//]]="","",INDEX([2]!NOTA[SUPPLIER_H],B_MSK[[#This Row],[//]]-2))</f>
        <v>TFS</v>
      </c>
      <c r="I368" s="28" t="str">
        <f ca="1">IF(B_MSK[[#This Row],[//]]="","",IF(B_MSK[[#This Row],[C]]="",B_MSK[[#This Row],[JMLH BRG]]&amp;" "&amp;B_MSK[[#This Row],[SAT]],INDEX([3]!db[QTY/ CTN],B_MSK[[#This Row],[DB_ROW]]-1)))</f>
        <v>320 PCS</v>
      </c>
      <c r="J368" s="6" t="str">
        <f ca="1">IF(B_MSK[[#This Row],[//]]="","",IF(INDEX([2]!NOTA[C],B_MSK[[#This Row],[//]]-2)="","",INDEX([2]!NOTA[C],B_MSK[[#This Row],[//]]-2)))</f>
        <v/>
      </c>
      <c r="K368" s="6">
        <f ca="1">IF(B_MSK[[#This Row],[//]]="","",IF(INDEX([2]!NOTA[QTY],B_MSK[[#This Row],[//]]-2)=0,"",INDEX([2]!NOTA[QTY],B_MSK[[#This Row],[//]]-2)))</f>
        <v>320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8" s="14">
        <f ca="1">IF(B_MSK[[#This Row],[//]]="","",INDEX([2]!NOTA[HARGA SATUAN],B_MSK[[#This Row],[//]]-2))</f>
        <v>4250</v>
      </c>
      <c r="N368" s="14">
        <f ca="1">IF(B_MSK[[#This Row],[//]]="","",IF(INDEX([2]!NOTA[HARGA/ CTN_H],B_MSK[[#This Row],[//]]-2)&lt;1,"",INDEX([2]!NOTA[HARGA/ CTN_H],B_MSK[[#This Row],[//]]-2)))</f>
        <v>1360000</v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1360000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>10 CTN MIX @ 192 PCS/ CTN</v>
      </c>
      <c r="U368" s="8" t="str">
        <f ca="1">IF(B_MSK[[#This Row],[//]]="","",INDEX([2]!NOTA[NAMA BARANG],B_MSK[[#This Row],[//]]-2))</f>
        <v>PENCIL CASE 2879 B GREEN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68" s="6" t="str">
        <f ca="1">IF(B_MSK[[#This Row],[N.B.nota]]="","",IF(MATCH(B_MSK[[#This Row],[concat]],[3]!db[NB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Row],[concat]],[3]!db[NB NOTA_C],0)+1)</f>
        <v>1660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4250</v>
      </c>
      <c r="AB368" s="8" t="str">
        <f ca="1">IF(OR(B_MSK[[#This Row],[HARGA_1]]=0,B_MSK[[#This Row],[HARGA_1]]=""),"","/ "&amp;B_MSK[[#This Row],[A_2]])</f>
        <v>/ PCS</v>
      </c>
      <c r="AC3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8" s="6" t="str">
        <f ca="1">IF(ISNUMBER(B_MSK[[#This Row],[ JUMLAH ]]),SUBSTITUTE(SUBSTITUTE(SUBSTITUTE(B_MSK[[#This Row],[QTY/ CTN]]," ","_",2),"(",""),")","")&amp;"_","")</f>
        <v>320 PCS_</v>
      </c>
      <c r="AF368" s="6">
        <f ca="1">IF(B_MSK[[#This Row],[A_B]]="","",SEARCH("_",B_MSK[[#This Row],[A_B]]))</f>
        <v>8</v>
      </c>
      <c r="AG368" s="6">
        <f ca="1">IF(B_MSK[[#This Row],[A_B]]="","",LEN(B_MSK[[#This Row],[A_B]]))</f>
        <v>8</v>
      </c>
      <c r="AH368" s="6" t="str">
        <f ca="1">IF(B_MSK[[#This Row],[A_B]]="","",LEFT(B_MSK[[#This Row],[QTY/ CTN]],B_MSK[[#This Row],[A_B_1]]))</f>
        <v>320 PCS</v>
      </c>
      <c r="AI368" s="6" t="str">
        <f ca="1">IF(B_MSK[[#This Row],[A_B]]="","",LEFT(B_MSK[[#This Row],[A_]],SEARCH(" ",B_MSK[[#This Row],[A_]])-1))</f>
        <v>320</v>
      </c>
      <c r="AJ368" s="6" t="str">
        <f ca="1">IF(B_MSK[[#This Row],[A_B]]="","",RIGHT(B_MSK[[#This Row],[A_]],LEN(B_MSK[[#This Row],[A_]])-SEARCH(" ",B_MSK[[#This Row],[A_]])))</f>
        <v>PCS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44912</v>
      </c>
      <c r="AO368" s="6" t="str">
        <f ca="1">IF(B_MSK[[#This Row],[DB_ROW]]="","",INDEX([3]!db[JENIS],B_MSK[[#This Row],[DB_ROW]]-1))</f>
        <v>pcase</v>
      </c>
      <c r="AP368" s="6">
        <f ca="1">IF(B_MSK[[#This Row],[A_1]]="","",B_MSK[[#This Row],[A_1]])*1</f>
        <v>320</v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>P Case Topla 2879B Merah</v>
      </c>
      <c r="H369" s="8" t="str">
        <f ca="1">IF(B_MSK[[#This Row],[//]]="","",INDEX([2]!NOTA[SUPPLIER_H],B_MSK[[#This Row],[//]]-2))</f>
        <v>TFS</v>
      </c>
      <c r="I369" s="28" t="str">
        <f ca="1">IF(B_MSK[[#This Row],[//]]="","",IF(B_MSK[[#This Row],[C]]="",B_MSK[[#This Row],[JMLH BRG]]&amp;" "&amp;B_MSK[[#This Row],[SAT]],INDEX([3]!db[QTY/ CTN],B_MSK[[#This Row],[DB_ROW]]-1)))</f>
        <v>320 PCS</v>
      </c>
      <c r="J369" s="6" t="str">
        <f ca="1">IF(B_MSK[[#This Row],[//]]="","",IF(INDEX([2]!NOTA[C],B_MSK[[#This Row],[//]]-2)="","",INDEX([2]!NOTA[C],B_MSK[[#This Row],[//]]-2)))</f>
        <v/>
      </c>
      <c r="K369" s="6">
        <f ca="1">IF(B_MSK[[#This Row],[//]]="","",IF(INDEX([2]!NOTA[QTY],B_MSK[[#This Row],[//]]-2)=0,"",INDEX([2]!NOTA[QTY],B_MSK[[#This Row],[//]]-2)))</f>
        <v>320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9" s="14">
        <f ca="1">IF(B_MSK[[#This Row],[//]]="","",INDEX([2]!NOTA[HARGA SATUAN],B_MSK[[#This Row],[//]]-2))</f>
        <v>4250</v>
      </c>
      <c r="N369" s="14">
        <f ca="1">IF(B_MSK[[#This Row],[//]]="","",IF(INDEX([2]!NOTA[HARGA/ CTN_H],B_MSK[[#This Row],[//]]-2)&lt;1,"",INDEX([2]!NOTA[HARGA/ CTN_H],B_MSK[[#This Row],[//]]-2)))</f>
        <v>1360000</v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>
        <f ca="1">IF(B_MSK[[#This Row],[//]]="","",INDEX([2]!NOTA[TOTAL],B_MSK[[#This Row],[//]]-2))</f>
        <v>1360000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>-||-</v>
      </c>
      <c r="U369" s="8" t="str">
        <f ca="1">IF(B_MSK[[#This Row],[//]]="","",INDEX([2]!NOTA[NAMA BARANG],B_MSK[[#This Row],[//]]-2))</f>
        <v>PENCIL CASE 2879 B RED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1663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4250</v>
      </c>
      <c r="AB369" s="8" t="str">
        <f ca="1">IF(OR(B_MSK[[#This Row],[HARGA_1]]=0,B_MSK[[#This Row],[HARGA_1]]=""),"","/ "&amp;B_MSK[[#This Row],[A_2]])</f>
        <v>/ PCS</v>
      </c>
      <c r="AC3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9" s="6" t="str">
        <f ca="1">IF(ISNUMBER(B_MSK[[#This Row],[ JUMLAH ]]),SUBSTITUTE(SUBSTITUTE(SUBSTITUTE(B_MSK[[#This Row],[QTY/ CTN]]," ","_",2),"(",""),")","")&amp;"_","")</f>
        <v>320 PCS_</v>
      </c>
      <c r="AF369" s="6">
        <f ca="1">IF(B_MSK[[#This Row],[A_B]]="","",SEARCH("_",B_MSK[[#This Row],[A_B]]))</f>
        <v>8</v>
      </c>
      <c r="AG369" s="6">
        <f ca="1">IF(B_MSK[[#This Row],[A_B]]="","",LEN(B_MSK[[#This Row],[A_B]]))</f>
        <v>8</v>
      </c>
      <c r="AH369" s="6" t="str">
        <f ca="1">IF(B_MSK[[#This Row],[A_B]]="","",LEFT(B_MSK[[#This Row],[QTY/ CTN]],B_MSK[[#This Row],[A_B_1]]))</f>
        <v>320 PCS</v>
      </c>
      <c r="AI369" s="6" t="str">
        <f ca="1">IF(B_MSK[[#This Row],[A_B]]="","",LEFT(B_MSK[[#This Row],[A_]],SEARCH(" ",B_MSK[[#This Row],[A_]])-1))</f>
        <v>320</v>
      </c>
      <c r="AJ369" s="6" t="str">
        <f ca="1">IF(B_MSK[[#This Row],[A_B]]="","",RIGHT(B_MSK[[#This Row],[A_]],LEN(B_MSK[[#This Row],[A_]])-SEARCH(" ",B_MSK[[#This Row],[A_]])))</f>
        <v>PCS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44912</v>
      </c>
      <c r="AO369" s="6" t="str">
        <f ca="1">IF(B_MSK[[#This Row],[DB_ROW]]="","",INDEX([3]!db[JENIS],B_MSK[[#This Row],[DB_ROW]]-1))</f>
        <v>pcase</v>
      </c>
      <c r="AP369" s="6">
        <f ca="1">IF(B_MSK[[#This Row],[A_1]]="","",B_MSK[[#This Row],[A_1]])*1</f>
        <v>320</v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>P Case Topla 2879B Kuning</v>
      </c>
      <c r="H370" s="8" t="str">
        <f ca="1">IF(B_MSK[[#This Row],[//]]="","",INDEX([2]!NOTA[SUPPLIER_H],B_MSK[[#This Row],[//]]-2))</f>
        <v>TFS</v>
      </c>
      <c r="I370" s="28" t="str">
        <f ca="1">IF(B_MSK[[#This Row],[//]]="","",IF(B_MSK[[#This Row],[C]]="",B_MSK[[#This Row],[JMLH BRG]]&amp;" "&amp;B_MSK[[#This Row],[SAT]],INDEX([3]!db[QTY/ CTN],B_MSK[[#This Row],[DB_ROW]]-1)))</f>
        <v>320 PCS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320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0" s="14">
        <f ca="1">IF(B_MSK[[#This Row],[//]]="","",INDEX([2]!NOTA[HARGA SATUAN],B_MSK[[#This Row],[//]]-2))</f>
        <v>4250</v>
      </c>
      <c r="N370" s="14">
        <f ca="1">IF(B_MSK[[#This Row],[//]]="","",IF(INDEX([2]!NOTA[HARGA/ CTN_H],B_MSK[[#This Row],[//]]-2)&lt;1,"",INDEX([2]!NOTA[HARGA/ CTN_H],B_MSK[[#This Row],[//]]-2)))</f>
        <v>1360000</v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>
        <f ca="1">IF(B_MSK[[#This Row],[//]]="","",INDEX([2]!NOTA[TOTAL],B_MSK[[#This Row],[//]]-2))</f>
        <v>1360000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>-||-</v>
      </c>
      <c r="U370" s="8" t="str">
        <f ca="1">IF(B_MSK[[#This Row],[//]]="","",INDEX([2]!NOTA[NAMA BARANG],B_MSK[[#This Row],[//]]-2))</f>
        <v>PENCIL CASE 2879 B YELLOW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0" s="6" t="str">
        <f ca="1">IF(B_MSK[[#This Row],[N.B.nota]]="","",IF(MATCH(B_MSK[[#This Row],[concat]],[3]!db[NB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Row],[concat]],[3]!db[NB NOTA_C],0)+1)</f>
        <v>1664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4250</v>
      </c>
      <c r="AB370" s="8" t="str">
        <f ca="1">IF(OR(B_MSK[[#This Row],[HARGA_1]]=0,B_MSK[[#This Row],[HARGA_1]]=""),"","/ "&amp;B_MSK[[#This Row],[A_2]])</f>
        <v>/ PCS</v>
      </c>
      <c r="AC3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0" s="6" t="str">
        <f ca="1">IF(ISNUMBER(B_MSK[[#This Row],[ JUMLAH ]]),SUBSTITUTE(SUBSTITUTE(SUBSTITUTE(B_MSK[[#This Row],[QTY/ CTN]]," ","_",2),"(",""),")","")&amp;"_","")</f>
        <v>320 PCS_</v>
      </c>
      <c r="AF370" s="6">
        <f ca="1">IF(B_MSK[[#This Row],[A_B]]="","",SEARCH("_",B_MSK[[#This Row],[A_B]]))</f>
        <v>8</v>
      </c>
      <c r="AG370" s="6">
        <f ca="1">IF(B_MSK[[#This Row],[A_B]]="","",LEN(B_MSK[[#This Row],[A_B]]))</f>
        <v>8</v>
      </c>
      <c r="AH370" s="6" t="str">
        <f ca="1">IF(B_MSK[[#This Row],[A_B]]="","",LEFT(B_MSK[[#This Row],[QTY/ CTN]],B_MSK[[#This Row],[A_B_1]]))</f>
        <v>320 PCS</v>
      </c>
      <c r="AI370" s="6" t="str">
        <f ca="1">IF(B_MSK[[#This Row],[A_B]]="","",LEFT(B_MSK[[#This Row],[A_]],SEARCH(" ",B_MSK[[#This Row],[A_]])-1))</f>
        <v>320</v>
      </c>
      <c r="AJ370" s="6" t="str">
        <f ca="1">IF(B_MSK[[#This Row],[A_B]]="","",RIGHT(B_MSK[[#This Row],[A_]],LEN(B_MSK[[#This Row],[A_]])-SEARCH(" ",B_MSK[[#This Row],[A_]])))</f>
        <v>PCS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44912</v>
      </c>
      <c r="AO370" s="6" t="str">
        <f ca="1">IF(B_MSK[[#This Row],[DB_ROW]]="","",INDEX([3]!db[JENIS],B_MSK[[#This Row],[DB_ROW]]-1))</f>
        <v>pcase</v>
      </c>
      <c r="AP370" s="6">
        <f ca="1">IF(B_MSK[[#This Row],[A_1]]="","",B_MSK[[#This Row],[A_1]])*1</f>
        <v>320</v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>P case Topla 2879B Br</v>
      </c>
      <c r="H371" s="8" t="str">
        <f ca="1">IF(B_MSK[[#This Row],[//]]="","",INDEX([2]!NOTA[SUPPLIER_H],B_MSK[[#This Row],[//]]-2))</f>
        <v>TFS</v>
      </c>
      <c r="I371" s="28" t="str">
        <f ca="1">IF(B_MSK[[#This Row],[//]]="","",IF(B_MSK[[#This Row],[C]]="",B_MSK[[#This Row],[JMLH BRG]]&amp;" "&amp;B_MSK[[#This Row],[SAT]],INDEX([3]!db[QTY/ CTN],B_MSK[[#This Row],[DB_ROW]]-1)))</f>
        <v>320 PCS</v>
      </c>
      <c r="J371" s="6" t="str">
        <f ca="1">IF(B_MSK[[#This Row],[//]]="","",IF(INDEX([2]!NOTA[C],B_MSK[[#This Row],[//]]-2)="","",INDEX([2]!NOTA[C],B_MSK[[#This Row],[//]]-2)))</f>
        <v/>
      </c>
      <c r="K371" s="6">
        <f ca="1">IF(B_MSK[[#This Row],[//]]="","",IF(INDEX([2]!NOTA[QTY],B_MSK[[#This Row],[//]]-2)=0,"",INDEX([2]!NOTA[QTY],B_MSK[[#This Row],[//]]-2)))</f>
        <v>320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1" s="14">
        <f ca="1">IF(B_MSK[[#This Row],[//]]="","",INDEX([2]!NOTA[HARGA SATUAN],B_MSK[[#This Row],[//]]-2))</f>
        <v>4250</v>
      </c>
      <c r="N371" s="14">
        <f ca="1">IF(B_MSK[[#This Row],[//]]="","",IF(INDEX([2]!NOTA[HARGA/ CTN_H],B_MSK[[#This Row],[//]]-2)&lt;1,"",INDEX([2]!NOTA[HARGA/ CTN_H],B_MSK[[#This Row],[//]]-2)))</f>
        <v>1360000</v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>
        <f ca="1">IF(B_MSK[[#This Row],[//]]="","",INDEX([2]!NOTA[TOTAL],B_MSK[[#This Row],[//]]-2))</f>
        <v>1360000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>-||-</v>
      </c>
      <c r="U371" s="8" t="str">
        <f ca="1">IF(B_MSK[[#This Row],[//]]="","",INDEX([2]!NOTA[NAMA BARANG],B_MSK[[#This Row],[//]]-2))</f>
        <v>PENICL CASE 2879 B BLUE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1" s="6" t="str">
        <f ca="1">IF(B_MSK[[#This Row],[N.B.nota]]="","",IF(MATCH(B_MSK[[#This Row],[concat]],[3]!db[NB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Row],[concat]],[3]!db[NB NOTA_C],0)+1)</f>
        <v>1724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4250</v>
      </c>
      <c r="AB371" s="8" t="str">
        <f ca="1">IF(OR(B_MSK[[#This Row],[HARGA_1]]=0,B_MSK[[#This Row],[HARGA_1]]=""),"","/ "&amp;B_MSK[[#This Row],[A_2]])</f>
        <v>/ PCS</v>
      </c>
      <c r="AC3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1" s="6" t="str">
        <f ca="1">IF(ISNUMBER(B_MSK[[#This Row],[ JUMLAH ]]),SUBSTITUTE(SUBSTITUTE(SUBSTITUTE(B_MSK[[#This Row],[QTY/ CTN]]," ","_",2),"(",""),")","")&amp;"_","")</f>
        <v>320 PCS_</v>
      </c>
      <c r="AF371" s="6">
        <f ca="1">IF(B_MSK[[#This Row],[A_B]]="","",SEARCH("_",B_MSK[[#This Row],[A_B]]))</f>
        <v>8</v>
      </c>
      <c r="AG371" s="6">
        <f ca="1">IF(B_MSK[[#This Row],[A_B]]="","",LEN(B_MSK[[#This Row],[A_B]]))</f>
        <v>8</v>
      </c>
      <c r="AH371" s="6" t="str">
        <f ca="1">IF(B_MSK[[#This Row],[A_B]]="","",LEFT(B_MSK[[#This Row],[QTY/ CTN]],B_MSK[[#This Row],[A_B_1]]))</f>
        <v>320 PCS</v>
      </c>
      <c r="AI371" s="6" t="str">
        <f ca="1">IF(B_MSK[[#This Row],[A_B]]="","",LEFT(B_MSK[[#This Row],[A_]],SEARCH(" ",B_MSK[[#This Row],[A_]])-1))</f>
        <v>320</v>
      </c>
      <c r="AJ371" s="6" t="str">
        <f ca="1">IF(B_MSK[[#This Row],[A_B]]="","",RIGHT(B_MSK[[#This Row],[A_]],LEN(B_MSK[[#This Row],[A_]])-SEARCH(" ",B_MSK[[#This Row],[A_]])))</f>
        <v>PCS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44912</v>
      </c>
      <c r="AO371" s="6">
        <f ca="1">IF(B_MSK[[#This Row],[DB_ROW]]="","",INDEX([3]!db[JENIS],B_MSK[[#This Row],[DB_ROW]]-1))</f>
        <v>0</v>
      </c>
      <c r="AP371" s="6">
        <f ca="1">IF(B_MSK[[#This Row],[A_1]]="","",B_MSK[[#This Row],[A_1]])*1</f>
        <v>320</v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>P Case Topla 2879B Orange</v>
      </c>
      <c r="H372" s="8" t="str">
        <f ca="1">IF(B_MSK[[#This Row],[//]]="","",INDEX([2]!NOTA[SUPPLIER_H],B_MSK[[#This Row],[//]]-2))</f>
        <v>TFS</v>
      </c>
      <c r="I372" s="28" t="str">
        <f ca="1">IF(B_MSK[[#This Row],[//]]="","",IF(B_MSK[[#This Row],[C]]="",B_MSK[[#This Row],[JMLH BRG]]&amp;" "&amp;B_MSK[[#This Row],[SAT]],INDEX([3]!db[QTY/ CTN],B_MSK[[#This Row],[DB_ROW]]-1)))</f>
        <v>320 PCS</v>
      </c>
      <c r="J372" s="6" t="str">
        <f ca="1">IF(B_MSK[[#This Row],[//]]="","",IF(INDEX([2]!NOTA[C],B_MSK[[#This Row],[//]]-2)="","",INDEX([2]!NOTA[C],B_MSK[[#This Row],[//]]-2)))</f>
        <v/>
      </c>
      <c r="K372" s="6">
        <f ca="1">IF(B_MSK[[#This Row],[//]]="","",IF(INDEX([2]!NOTA[QTY],B_MSK[[#This Row],[//]]-2)=0,"",INDEX([2]!NOTA[QTY],B_MSK[[#This Row],[//]]-2)))</f>
        <v>320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2" s="14">
        <f ca="1">IF(B_MSK[[#This Row],[//]]="","",INDEX([2]!NOTA[HARGA SATUAN],B_MSK[[#This Row],[//]]-2))</f>
        <v>4250</v>
      </c>
      <c r="N372" s="14">
        <f ca="1">IF(B_MSK[[#This Row],[//]]="","",IF(INDEX([2]!NOTA[HARGA/ CTN_H],B_MSK[[#This Row],[//]]-2)&lt;1,"",INDEX([2]!NOTA[HARGA/ CTN_H],B_MSK[[#This Row],[//]]-2)))</f>
        <v>1360000</v>
      </c>
      <c r="O372" s="3" t="str">
        <f ca="1">IF(B_MSK[[#This Row],[//]]="","",IF(INDEX([2]!NOTA[DISC 1],B_MSK[[#This Row],[//]]-2)=0,"",INDEX([2]!NOTA[DISC 1],B_MSK[[#This Row],[//]]-2)))</f>
        <v/>
      </c>
      <c r="P372" s="3" t="str">
        <f ca="1">IF(B_MSK[[#This Row],[//]]="","",IF(INDEX([2]!NOTA[DISC 2],B_MSK[[#This Row],[//]]-2)=0,"",INDEX([2]!NOTA[DISC 2],B_MSK[[#This Row],[//]]-2)))</f>
        <v/>
      </c>
      <c r="Q372" s="13">
        <f ca="1">IF(B_MSK[[#This Row],[//]]="","",INDEX([2]!NOTA[TOTAL],B_MSK[[#This Row],[//]]-2))</f>
        <v>1360000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>-||-</v>
      </c>
      <c r="U372" s="8" t="str">
        <f ca="1">IF(B_MSK[[#This Row],[//]]="","",INDEX([2]!NOTA[NAMA BARANG],B_MSK[[#This Row],[//]]-2))</f>
        <v>PENCIL CASE 2879 B ORANGE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2" s="6" t="str">
        <f ca="1">IF(B_MSK[[#This Row],[N.B.nota]]="","",IF(MATCH(B_MSK[[#This Row],[concat]],[3]!db[NB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Row],[concat]],[3]!db[NB NOTA_C],0)+1)</f>
        <v>1661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4250</v>
      </c>
      <c r="AB372" s="8" t="str">
        <f ca="1">IF(OR(B_MSK[[#This Row],[HARGA_1]]=0,B_MSK[[#This Row],[HARGA_1]]=""),"","/ "&amp;B_MSK[[#This Row],[A_2]])</f>
        <v>/ PCS</v>
      </c>
      <c r="AC3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2" s="6" t="str">
        <f ca="1">IF(ISNUMBER(B_MSK[[#This Row],[ JUMLAH ]]),SUBSTITUTE(SUBSTITUTE(SUBSTITUTE(B_MSK[[#This Row],[QTY/ CTN]]," ","_",2),"(",""),")","")&amp;"_","")</f>
        <v>320 PCS_</v>
      </c>
      <c r="AF372" s="6">
        <f ca="1">IF(B_MSK[[#This Row],[A_B]]="","",SEARCH("_",B_MSK[[#This Row],[A_B]]))</f>
        <v>8</v>
      </c>
      <c r="AG372" s="6">
        <f ca="1">IF(B_MSK[[#This Row],[A_B]]="","",LEN(B_MSK[[#This Row],[A_B]]))</f>
        <v>8</v>
      </c>
      <c r="AH372" s="6" t="str">
        <f ca="1">IF(B_MSK[[#This Row],[A_B]]="","",LEFT(B_MSK[[#This Row],[QTY/ CTN]],B_MSK[[#This Row],[A_B_1]]))</f>
        <v>320 PCS</v>
      </c>
      <c r="AI372" s="6" t="str">
        <f ca="1">IF(B_MSK[[#This Row],[A_B]]="","",LEFT(B_MSK[[#This Row],[A_]],SEARCH(" ",B_MSK[[#This Row],[A_]])-1))</f>
        <v>320</v>
      </c>
      <c r="AJ372" s="6" t="str">
        <f ca="1">IF(B_MSK[[#This Row],[A_B]]="","",RIGHT(B_MSK[[#This Row],[A_]],LEN(B_MSK[[#This Row],[A_]])-SEARCH(" ",B_MSK[[#This Row],[A_]])))</f>
        <v>PCS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44912</v>
      </c>
      <c r="AO372" s="6" t="str">
        <f ca="1">IF(B_MSK[[#This Row],[DB_ROW]]="","",INDEX([3]!db[JENIS],B_MSK[[#This Row],[DB_ROW]]-1))</f>
        <v>pcase</v>
      </c>
      <c r="AP372" s="6">
        <f ca="1">IF(B_MSK[[#This Row],[A_1]]="","",B_MSK[[#This Row],[A_1]])*1</f>
        <v>320</v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>P Case Topla 2879B Ungu</v>
      </c>
      <c r="H373" s="8" t="str">
        <f ca="1">IF(B_MSK[[#This Row],[//]]="","",INDEX([2]!NOTA[SUPPLIER_H],B_MSK[[#This Row],[//]]-2))</f>
        <v>TFS</v>
      </c>
      <c r="I373" s="28" t="str">
        <f ca="1">IF(B_MSK[[#This Row],[//]]="","",IF(B_MSK[[#This Row],[C]]="",B_MSK[[#This Row],[JMLH BRG]]&amp;" "&amp;B_MSK[[#This Row],[SAT]],INDEX([3]!db[QTY/ CTN],B_MSK[[#This Row],[DB_ROW]]-1)))</f>
        <v>320 PCS</v>
      </c>
      <c r="J373" s="6" t="str">
        <f ca="1">IF(B_MSK[[#This Row],[//]]="","",IF(INDEX([2]!NOTA[C],B_MSK[[#This Row],[//]]-2)="","",INDEX([2]!NOTA[C],B_MSK[[#This Row],[//]]-2)))</f>
        <v/>
      </c>
      <c r="K373" s="6">
        <f ca="1">IF(B_MSK[[#This Row],[//]]="","",IF(INDEX([2]!NOTA[QTY],B_MSK[[#This Row],[//]]-2)=0,"",INDEX([2]!NOTA[QTY],B_MSK[[#This Row],[//]]-2)))</f>
        <v>320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3" s="14">
        <f ca="1">IF(B_MSK[[#This Row],[//]]="","",INDEX([2]!NOTA[HARGA SATUAN],B_MSK[[#This Row],[//]]-2))</f>
        <v>4250</v>
      </c>
      <c r="N373" s="14">
        <f ca="1">IF(B_MSK[[#This Row],[//]]="","",IF(INDEX([2]!NOTA[HARGA/ CTN_H],B_MSK[[#This Row],[//]]-2)&lt;1,"",INDEX([2]!NOTA[HARGA/ CTN_H],B_MSK[[#This Row],[//]]-2)))</f>
        <v>1360000</v>
      </c>
      <c r="O373" s="3" t="str">
        <f ca="1">IF(B_MSK[[#This Row],[//]]="","",IF(INDEX([2]!NOTA[DISC 1],B_MSK[[#This Row],[//]]-2)=0,"",INDEX([2]!NOTA[DISC 1],B_MSK[[#This Row],[//]]-2)))</f>
        <v/>
      </c>
      <c r="P373" s="3" t="str">
        <f ca="1">IF(B_MSK[[#This Row],[//]]="","",IF(INDEX([2]!NOTA[DISC 2],B_MSK[[#This Row],[//]]-2)=0,"",INDEX([2]!NOTA[DISC 2],B_MSK[[#This Row],[//]]-2)))</f>
        <v/>
      </c>
      <c r="Q373" s="13">
        <f ca="1">IF(B_MSK[[#This Row],[//]]="","",INDEX([2]!NOTA[TOTAL],B_MSK[[#This Row],[//]]-2))</f>
        <v>1360000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>-||-</v>
      </c>
      <c r="U373" s="8" t="str">
        <f ca="1">IF(B_MSK[[#This Row],[//]]="","",INDEX([2]!NOTA[NAMA BARANG],B_MSK[[#This Row],[//]]-2))</f>
        <v>PENCIL CASE 2879 B PURPLE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1662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4250</v>
      </c>
      <c r="AB373" s="8" t="str">
        <f ca="1">IF(OR(B_MSK[[#This Row],[HARGA_1]]=0,B_MSK[[#This Row],[HARGA_1]]=""),"","/ "&amp;B_MSK[[#This Row],[A_2]])</f>
        <v>/ PCS</v>
      </c>
      <c r="AC3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3" s="6" t="str">
        <f ca="1">IF(ISNUMBER(B_MSK[[#This Row],[ JUMLAH ]]),SUBSTITUTE(SUBSTITUTE(SUBSTITUTE(B_MSK[[#This Row],[QTY/ CTN]]," ","_",2),"(",""),")","")&amp;"_","")</f>
        <v>320 PCS_</v>
      </c>
      <c r="AF373" s="6">
        <f ca="1">IF(B_MSK[[#This Row],[A_B]]="","",SEARCH("_",B_MSK[[#This Row],[A_B]]))</f>
        <v>8</v>
      </c>
      <c r="AG373" s="6">
        <f ca="1">IF(B_MSK[[#This Row],[A_B]]="","",LEN(B_MSK[[#This Row],[A_B]]))</f>
        <v>8</v>
      </c>
      <c r="AH373" s="6" t="str">
        <f ca="1">IF(B_MSK[[#This Row],[A_B]]="","",LEFT(B_MSK[[#This Row],[QTY/ CTN]],B_MSK[[#This Row],[A_B_1]]))</f>
        <v>320 PCS</v>
      </c>
      <c r="AI373" s="6" t="str">
        <f ca="1">IF(B_MSK[[#This Row],[A_B]]="","",LEFT(B_MSK[[#This Row],[A_]],SEARCH(" ",B_MSK[[#This Row],[A_]])-1))</f>
        <v>320</v>
      </c>
      <c r="AJ373" s="6" t="str">
        <f ca="1">IF(B_MSK[[#This Row],[A_B]]="","",RIGHT(B_MSK[[#This Row],[A_]],LEN(B_MSK[[#This Row],[A_]])-SEARCH(" ",B_MSK[[#This Row],[A_]])))</f>
        <v>PCS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44912</v>
      </c>
      <c r="AO373" s="6" t="str">
        <f ca="1">IF(B_MSK[[#This Row],[DB_ROW]]="","",INDEX([3]!db[JENIS],B_MSK[[#This Row],[DB_ROW]]-1))</f>
        <v>pcase</v>
      </c>
      <c r="AP373" s="6">
        <f ca="1">IF(B_MSK[[#This Row],[A_1]]="","",B_MSK[[#This Row],[A_1]])*1</f>
        <v>320</v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>P Case Topla 2879B Hijau</v>
      </c>
      <c r="H374" s="8" t="str">
        <f ca="1">IF(B_MSK[[#This Row],[//]]="","",INDEX([2]!NOTA[SUPPLIER_H],B_MSK[[#This Row],[//]]-2))</f>
        <v>TFS</v>
      </c>
      <c r="I374" s="28" t="str">
        <f ca="1">IF(B_MSK[[#This Row],[//]]="","",IF(B_MSK[[#This Row],[C]]="",B_MSK[[#This Row],[JMLH BRG]]&amp;" "&amp;B_MSK[[#This Row],[SAT]],INDEX([3]!db[QTY/ CTN],B_MSK[[#This Row],[DB_ROW]]-1)))</f>
        <v>16 PCS</v>
      </c>
      <c r="J374" s="6" t="str">
        <f ca="1">IF(B_MSK[[#This Row],[//]]="","",IF(INDEX([2]!NOTA[C],B_MSK[[#This Row],[//]]-2)="","",INDEX([2]!NOTA[C],B_MSK[[#This Row],[//]]-2)))</f>
        <v/>
      </c>
      <c r="K374" s="6">
        <f ca="1">IF(B_MSK[[#This Row],[//]]="","",IF(INDEX([2]!NOTA[QTY],B_MSK[[#This Row],[//]]-2)=0,"",INDEX([2]!NOTA[QTY],B_MSK[[#This Row],[//]]-2)))</f>
        <v>16</v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4" s="14">
        <f ca="1">IF(B_MSK[[#This Row],[//]]="","",INDEX([2]!NOTA[HARGA SATUAN],B_MSK[[#This Row],[//]]-2))</f>
        <v>0</v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>1 CTN MIX @ 96 PCS/ CTN</v>
      </c>
      <c r="U374" s="8" t="str">
        <f ca="1">IF(B_MSK[[#This Row],[//]]="","",INDEX([2]!NOTA[NAMA BARANG],B_MSK[[#This Row],[//]]-2))</f>
        <v>PENCIL CASE 2879 B GREEN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74" s="6" t="str">
        <f ca="1">IF(B_MSK[[#This Row],[N.B.nota]]="","",IF(MATCH(B_MSK[[#This Row],[concat]],[3]!db[NB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Row],[concat]],[3]!db[NB NOTA_C],0)+1)</f>
        <v>1660</v>
      </c>
      <c r="Z374" s="6" t="str">
        <f ca="1">IF(B_MSK[[#This Row],[//]]="","",HYPERLINK("[..\\DB.xlsx]DB!e"&amp;B_MSK[[#This Row],[DB_ROW]],"&gt;"))</f>
        <v>&gt;</v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Row],[A_]])-1))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44912</v>
      </c>
      <c r="AO374" s="6" t="str">
        <f ca="1">IF(B_MSK[[#This Row],[DB_ROW]]="","",INDEX([3]!db[JENIS],B_MSK[[#This Row],[DB_ROW]]-1))</f>
        <v>pcase</v>
      </c>
      <c r="AP374" s="6" t="e">
        <f ca="1">IF(B_MSK[[#This Row],[A_1]]="","",B_MSK[[#This Row],[A_1]])*1</f>
        <v>#VALUE!</v>
      </c>
    </row>
    <row r="375" spans="1:42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>P Case Topla 2879B Merah</v>
      </c>
      <c r="H375" s="8" t="str">
        <f ca="1">IF(B_MSK[[#This Row],[//]]="","",INDEX([2]!NOTA[SUPPLIER_H],B_MSK[[#This Row],[//]]-2))</f>
        <v>TFS</v>
      </c>
      <c r="I375" s="28" t="str">
        <f ca="1">IF(B_MSK[[#This Row],[//]]="","",IF(B_MSK[[#This Row],[C]]="",B_MSK[[#This Row],[JMLH BRG]]&amp;" "&amp;B_MSK[[#This Row],[SAT]],INDEX([3]!db[QTY/ CTN],B_MSK[[#This Row],[DB_ROW]]-1)))</f>
        <v>16 PCS</v>
      </c>
      <c r="J375" s="6" t="str">
        <f ca="1">IF(B_MSK[[#This Row],[//]]="","",IF(INDEX([2]!NOTA[C],B_MSK[[#This Row],[//]]-2)="","",INDEX([2]!NOTA[C],B_MSK[[#This Row],[//]]-2)))</f>
        <v/>
      </c>
      <c r="K375" s="6">
        <f ca="1">IF(B_MSK[[#This Row],[//]]="","",IF(INDEX([2]!NOTA[QTY],B_MSK[[#This Row],[//]]-2)=0,"",INDEX([2]!NOTA[QTY],B_MSK[[#This Row],[//]]-2)))</f>
        <v>16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5" s="14">
        <f ca="1">IF(B_MSK[[#This Row],[//]]="","",INDEX([2]!NOTA[HARGA SATUAN],B_MSK[[#This Row],[//]]-2))</f>
        <v>0</v>
      </c>
      <c r="N375" s="14" t="str">
        <f ca="1">IF(B_MSK[[#This Row],[//]]="","",IF(INDEX([2]!NOTA[HARGA/ CTN_H],B_MSK[[#This Row],[//]]-2)&lt;1,"",INDEX([2]!NOTA[HARGA/ CTN_H],B_MSK[[#This Row],[//]]-2)))</f>
        <v/>
      </c>
      <c r="O375" s="3" t="str">
        <f ca="1">IF(B_MSK[[#This Row],[//]]="","",IF(INDEX([2]!NOTA[DISC 1],B_MSK[[#This Row],[//]]-2)=0,"",INDEX([2]!NOTA[DISC 1],B_MSK[[#This Row],[//]]-2)))</f>
        <v/>
      </c>
      <c r="P375" s="3" t="str">
        <f ca="1">IF(B_MSK[[#This Row],[//]]="","",IF(INDEX([2]!NOTA[DISC 2],B_MSK[[#This Row],[//]]-2)=0,"",INDEX([2]!NOTA[DISC 2],B_MSK[[#This Row],[//]]-2)))</f>
        <v/>
      </c>
      <c r="Q375" s="13" t="str">
        <f ca="1">IF(B_MSK[[#This Row],[//]]="","",INDEX([2]!NOTA[TOTAL],B_MSK[[#This Row],[//]]-2))</f>
        <v/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>-||-</v>
      </c>
      <c r="U375" s="8" t="str">
        <f ca="1">IF(B_MSK[[#This Row],[//]]="","",INDEX([2]!NOTA[NAMA BARANG],B_MSK[[#This Row],[//]]-2))</f>
        <v>PENCIL CASE 2879 B RED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1663</v>
      </c>
      <c r="Z375" s="6" t="str">
        <f ca="1">IF(B_MSK[[#This Row],[//]]="","",HYPERLINK("[..\\DB.xlsx]DB!e"&amp;B_MSK[[#This Row],[DB_ROW]],"&gt;"))</f>
        <v>&gt;</v>
      </c>
      <c r="AA375" s="12" t="str">
        <f ca="1">IF(ISNUMBER(B_MSK[[#This Row],[HARGA CTN]]),IF(B_MSK[[#This Row],[A_2]]=B_MSK[[#This Row],[SAT]],B_MSK[[#This Row],[ HARGA SATUAN ]],B_MSK[[#This Row],[HARGA CTN]]/B_MSK[[#This Row],[A_1]]),"")</f>
        <v/>
      </c>
      <c r="AB375" s="8" t="str">
        <f ca="1">IF(OR(B_MSK[[#This Row],[HARGA_1]]=0,B_MSK[[#This Row],[HARGA_1]]=""),"","/ "&amp;B_MSK[[#This Row],[A_2]])</f>
        <v/>
      </c>
      <c r="AC3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5" s="6" t="str">
        <f ca="1">IF(ISNUMBER(B_MSK[[#This Row],[ JUMLAH ]]),SUBSTITUTE(SUBSTITUTE(SUBSTITUTE(B_MSK[[#This Row],[QTY/ CTN]]," ","_",2),"(",""),")","")&amp;"_","")</f>
        <v/>
      </c>
      <c r="AF375" s="6" t="str">
        <f ca="1">IF(B_MSK[[#This Row],[A_B]]="","",SEARCH("_",B_MSK[[#This Row],[A_B]]))</f>
        <v/>
      </c>
      <c r="AG375" s="6" t="str">
        <f ca="1">IF(B_MSK[[#This Row],[A_B]]="","",LEN(B_MSK[[#This Row],[A_B]]))</f>
        <v/>
      </c>
      <c r="AH375" s="6" t="str">
        <f ca="1">IF(B_MSK[[#This Row],[A_B]]="","",LEFT(B_MSK[[#This Row],[QTY/ CTN]],B_MSK[[#This Row],[A_B_1]]))</f>
        <v/>
      </c>
      <c r="AI375" s="6" t="str">
        <f ca="1">IF(B_MSK[[#This Row],[A_B]]="","",LEFT(B_MSK[[#This Row],[A_]],SEARCH(" ",B_MSK[[#This Row],[A_]])-1))</f>
        <v/>
      </c>
      <c r="AJ375" s="6" t="str">
        <f ca="1">IF(B_MSK[[#This Row],[A_B]]="","",RIGHT(B_MSK[[#This Row],[A_]],LEN(B_MSK[[#This Row],[A_]])-SEARCH(" ",B_MSK[[#This Row],[A_]])))</f>
        <v/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44912</v>
      </c>
      <c r="AO375" s="6" t="str">
        <f ca="1">IF(B_MSK[[#This Row],[DB_ROW]]="","",INDEX([3]!db[JENIS],B_MSK[[#This Row],[DB_ROW]]-1))</f>
        <v>pcase</v>
      </c>
      <c r="AP375" s="6" t="e">
        <f ca="1">IF(B_MSK[[#This Row],[A_1]]="","",B_MSK[[#This Row],[A_1]])*1</f>
        <v>#VALUE!</v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>P Case Topla 2879B Kuning</v>
      </c>
      <c r="H376" s="8" t="str">
        <f ca="1">IF(B_MSK[[#This Row],[//]]="","",INDEX([2]!NOTA[SUPPLIER_H],B_MSK[[#This Row],[//]]-2))</f>
        <v>TFS</v>
      </c>
      <c r="I376" s="28" t="str">
        <f ca="1">IF(B_MSK[[#This Row],[//]]="","",IF(B_MSK[[#This Row],[C]]="",B_MSK[[#This Row],[JMLH BRG]]&amp;" "&amp;B_MSK[[#This Row],[SAT]],INDEX([3]!db[QTY/ CTN],B_MSK[[#This Row],[DB_ROW]]-1)))</f>
        <v>16 PCS</v>
      </c>
      <c r="J376" s="6" t="str">
        <f ca="1">IF(B_MSK[[#This Row],[//]]="","",IF(INDEX([2]!NOTA[C],B_MSK[[#This Row],[//]]-2)="","",INDEX([2]!NOTA[C],B_MSK[[#This Row],[//]]-2)))</f>
        <v/>
      </c>
      <c r="K376" s="6">
        <f ca="1">IF(B_MSK[[#This Row],[//]]="","",IF(INDEX([2]!NOTA[QTY],B_MSK[[#This Row],[//]]-2)=0,"",INDEX([2]!NOTA[QTY],B_MSK[[#This Row],[//]]-2)))</f>
        <v>16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6" s="14">
        <f ca="1">IF(B_MSK[[#This Row],[//]]="","",INDEX([2]!NOTA[HARGA SATUAN],B_MSK[[#This Row],[//]]-2))</f>
        <v>0</v>
      </c>
      <c r="N376" s="14" t="str">
        <f ca="1">IF(B_MSK[[#This Row],[//]]="","",IF(INDEX([2]!NOTA[HARGA/ CTN_H],B_MSK[[#This Row],[//]]-2)&lt;1,"",INDEX([2]!NOTA[HARGA/ CTN_H],B_MSK[[#This Row],[//]]-2)))</f>
        <v/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 t="str">
        <f ca="1">IF(B_MSK[[#This Row],[//]]="","",INDEX([2]!NOTA[TOTAL],B_MSK[[#This Row],[//]]-2))</f>
        <v/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>-||-</v>
      </c>
      <c r="U376" s="8" t="str">
        <f ca="1">IF(B_MSK[[#This Row],[//]]="","",INDEX([2]!NOTA[NAMA BARANG],B_MSK[[#This Row],[//]]-2))</f>
        <v>PENCIL CASE 2879 B YELLOW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1664</v>
      </c>
      <c r="Z376" s="6" t="str">
        <f ca="1">IF(B_MSK[[#This Row],[//]]="","",HYPERLINK("[..\\DB.xlsx]DB!e"&amp;B_MSK[[#This Row],[DB_ROW]],"&gt;"))</f>
        <v>&gt;</v>
      </c>
      <c r="AA376" s="12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Row],[A_]])-1))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44912</v>
      </c>
      <c r="AO376" s="6" t="str">
        <f ca="1">IF(B_MSK[[#This Row],[DB_ROW]]="","",INDEX([3]!db[JENIS],B_MSK[[#This Row],[DB_ROW]]-1))</f>
        <v>pcase</v>
      </c>
      <c r="AP376" s="6" t="e">
        <f ca="1">IF(B_MSK[[#This Row],[A_1]]="","",B_MSK[[#This Row],[A_1]])*1</f>
        <v>#VALUE!</v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>P case Topla 2879B Br</v>
      </c>
      <c r="H377" s="8" t="str">
        <f ca="1">IF(B_MSK[[#This Row],[//]]="","",INDEX([2]!NOTA[SUPPLIER_H],B_MSK[[#This Row],[//]]-2))</f>
        <v>TFS</v>
      </c>
      <c r="I377" s="28" t="str">
        <f ca="1">IF(B_MSK[[#This Row],[//]]="","",IF(B_MSK[[#This Row],[C]]="",B_MSK[[#This Row],[JMLH BRG]]&amp;" "&amp;B_MSK[[#This Row],[SAT]],INDEX([3]!db[QTY/ CTN],B_MSK[[#This Row],[DB_ROW]]-1)))</f>
        <v>16 PCS</v>
      </c>
      <c r="J377" s="6" t="str">
        <f ca="1">IF(B_MSK[[#This Row],[//]]="","",IF(INDEX([2]!NOTA[C],B_MSK[[#This Row],[//]]-2)="","",INDEX([2]!NOTA[C],B_MSK[[#This Row],[//]]-2)))</f>
        <v/>
      </c>
      <c r="K377" s="6">
        <f ca="1">IF(B_MSK[[#This Row],[//]]="","",IF(INDEX([2]!NOTA[QTY],B_MSK[[#This Row],[//]]-2)=0,"",INDEX([2]!NOTA[QTY],B_MSK[[#This Row],[//]]-2)))</f>
        <v>16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7" s="14">
        <f ca="1">IF(B_MSK[[#This Row],[//]]="","",INDEX([2]!NOTA[HARGA SATUAN],B_MSK[[#This Row],[//]]-2))</f>
        <v>0</v>
      </c>
      <c r="N377" s="14" t="str">
        <f ca="1">IF(B_MSK[[#This Row],[//]]="","",IF(INDEX([2]!NOTA[HARGA/ CTN_H],B_MSK[[#This Row],[//]]-2)&lt;1,"",INDEX([2]!NOTA[HARGA/ CTN_H],B_MSK[[#This Row],[//]]-2)))</f>
        <v/>
      </c>
      <c r="O377" s="3" t="str">
        <f ca="1">IF(B_MSK[[#This Row],[//]]="","",IF(INDEX([2]!NOTA[DISC 1],B_MSK[[#This Row],[//]]-2)=0,"",INDEX([2]!NOTA[DISC 1],B_MSK[[#This Row],[//]]-2)))</f>
        <v/>
      </c>
      <c r="P377" s="3" t="str">
        <f ca="1">IF(B_MSK[[#This Row],[//]]="","",IF(INDEX([2]!NOTA[DISC 2],B_MSK[[#This Row],[//]]-2)=0,"",INDEX([2]!NOTA[DISC 2],B_MSK[[#This Row],[//]]-2)))</f>
        <v/>
      </c>
      <c r="Q377" s="13" t="str">
        <f ca="1">IF(B_MSK[[#This Row],[//]]="","",INDEX([2]!NOTA[TOTAL],B_MSK[[#This Row],[//]]-2))</f>
        <v/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>-||-</v>
      </c>
      <c r="U377" s="8" t="str">
        <f ca="1">IF(B_MSK[[#This Row],[//]]="","",INDEX([2]!NOTA[NAMA BARANG],B_MSK[[#This Row],[//]]-2))</f>
        <v>PENICL CASE 2879 B BLUE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1724</v>
      </c>
      <c r="Z377" s="6" t="str">
        <f ca="1">IF(B_MSK[[#This Row],[//]]="","",HYPERLINK("[..\\DB.xlsx]DB!e"&amp;B_MSK[[#This Row],[DB_ROW]],"&gt;"))</f>
        <v>&gt;</v>
      </c>
      <c r="AA377" s="12" t="str">
        <f ca="1">IF(ISNUMBER(B_MSK[[#This Row],[HARGA CTN]]),IF(B_MSK[[#This Row],[A_2]]=B_MSK[[#This Row],[SAT]],B_MSK[[#This Row],[ HARGA SATUAN ]],B_MSK[[#This Row],[HARGA CTN]]/B_MSK[[#This Row],[A_1]]),"")</f>
        <v/>
      </c>
      <c r="AB377" s="8" t="str">
        <f ca="1">IF(OR(B_MSK[[#This Row],[HARGA_1]]=0,B_MSK[[#This Row],[HARGA_1]]=""),"","/ "&amp;B_MSK[[#This Row],[A_2]])</f>
        <v/>
      </c>
      <c r="AC3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7" s="6" t="str">
        <f ca="1">IF(ISNUMBER(B_MSK[[#This Row],[ JUMLAH ]]),SUBSTITUTE(SUBSTITUTE(SUBSTITUTE(B_MSK[[#This Row],[QTY/ CTN]]," ","_",2),"(",""),")","")&amp;"_","")</f>
        <v/>
      </c>
      <c r="AF377" s="6" t="str">
        <f ca="1">IF(B_MSK[[#This Row],[A_B]]="","",SEARCH("_",B_MSK[[#This Row],[A_B]]))</f>
        <v/>
      </c>
      <c r="AG377" s="6" t="str">
        <f ca="1">IF(B_MSK[[#This Row],[A_B]]="","",LEN(B_MSK[[#This Row],[A_B]]))</f>
        <v/>
      </c>
      <c r="AH377" s="6" t="str">
        <f ca="1">IF(B_MSK[[#This Row],[A_B]]="","",LEFT(B_MSK[[#This Row],[QTY/ CTN]],B_MSK[[#This Row],[A_B_1]]))</f>
        <v/>
      </c>
      <c r="AI377" s="6" t="str">
        <f ca="1">IF(B_MSK[[#This Row],[A_B]]="","",LEFT(B_MSK[[#This Row],[A_]],SEARCH(" ",B_MSK[[#This Row],[A_]])-1))</f>
        <v/>
      </c>
      <c r="AJ377" s="6" t="str">
        <f ca="1">IF(B_MSK[[#This Row],[A_B]]="","",RIGHT(B_MSK[[#This Row],[A_]],LEN(B_MSK[[#This Row],[A_]])-SEARCH(" ",B_MSK[[#This Row],[A_]])))</f>
        <v/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>
        <f ca="1">IF(ISNUMBER(B_MSK[[#This Row],[TANGGAL DATANG]]),B_MSK[[#This Row],[TANGGAL DATANG]],AN376)</f>
        <v>44912</v>
      </c>
      <c r="AO377" s="6">
        <f ca="1">IF(B_MSK[[#This Row],[DB_ROW]]="","",INDEX([3]!db[JENIS],B_MSK[[#This Row],[DB_ROW]]-1))</f>
        <v>0</v>
      </c>
      <c r="AP377" s="6" t="e">
        <f ca="1">IF(B_MSK[[#This Row],[A_1]]="","",B_MSK[[#This Row],[A_1]])*1</f>
        <v>#VALUE!</v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>P Case Topla 2879B Orange</v>
      </c>
      <c r="H378" s="8" t="str">
        <f ca="1">IF(B_MSK[[#This Row],[//]]="","",INDEX([2]!NOTA[SUPPLIER_H],B_MSK[[#This Row],[//]]-2))</f>
        <v>TFS</v>
      </c>
      <c r="I378" s="28" t="str">
        <f ca="1">IF(B_MSK[[#This Row],[//]]="","",IF(B_MSK[[#This Row],[C]]="",B_MSK[[#This Row],[JMLH BRG]]&amp;" "&amp;B_MSK[[#This Row],[SAT]],INDEX([3]!db[QTY/ CTN],B_MSK[[#This Row],[DB_ROW]]-1)))</f>
        <v>16 PCS</v>
      </c>
      <c r="J378" s="6" t="str">
        <f ca="1">IF(B_MSK[[#This Row],[//]]="","",IF(INDEX([2]!NOTA[C],B_MSK[[#This Row],[//]]-2)="","",INDEX([2]!NOTA[C],B_MSK[[#This Row],[//]]-2)))</f>
        <v/>
      </c>
      <c r="K378" s="6">
        <f ca="1">IF(B_MSK[[#This Row],[//]]="","",IF(INDEX([2]!NOTA[QTY],B_MSK[[#This Row],[//]]-2)=0,"",INDEX([2]!NOTA[QTY],B_MSK[[#This Row],[//]]-2)))</f>
        <v>16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8" s="14">
        <f ca="1">IF(B_MSK[[#This Row],[//]]="","",INDEX([2]!NOTA[HARGA SATUAN],B_MSK[[#This Row],[//]]-2))</f>
        <v>0</v>
      </c>
      <c r="N378" s="14" t="str">
        <f ca="1">IF(B_MSK[[#This Row],[//]]="","",IF(INDEX([2]!NOTA[HARGA/ CTN_H],B_MSK[[#This Row],[//]]-2)&lt;1,"",INDEX([2]!NOTA[HARGA/ CTN_H],B_MSK[[#This Row],[//]]-2)))</f>
        <v/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 t="str">
        <f ca="1">IF(B_MSK[[#This Row],[//]]="","",INDEX([2]!NOTA[TOTAL],B_MSK[[#This Row],[//]]-2))</f>
        <v/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>-||-</v>
      </c>
      <c r="U378" s="8" t="str">
        <f ca="1">IF(B_MSK[[#This Row],[//]]="","",INDEX([2]!NOTA[NAMA BARANG],B_MSK[[#This Row],[//]]-2))</f>
        <v>PENCIL CASE 2879 B ORANGE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8" s="6" t="str">
        <f ca="1">IF(B_MSK[[#This Row],[N.B.nota]]="","",IF(MATCH(B_MSK[[#This Row],[concat]],[3]!db[NB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Row],[concat]],[3]!db[NB NOTA_C],0)+1)</f>
        <v>1661</v>
      </c>
      <c r="Z378" s="6" t="str">
        <f ca="1">IF(B_MSK[[#This Row],[//]]="","",HYPERLINK("[..\\DB.xlsx]DB!e"&amp;B_MSK[[#This Row],[DB_ROW]],"&gt;"))</f>
        <v>&gt;</v>
      </c>
      <c r="AA378" s="12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Row],[A_]])-1))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>
        <f ca="1">IF(ISNUMBER(B_MSK[[#This Row],[TANGGAL DATANG]]),B_MSK[[#This Row],[TANGGAL DATANG]],AN377)</f>
        <v>44912</v>
      </c>
      <c r="AO378" s="6" t="str">
        <f ca="1">IF(B_MSK[[#This Row],[DB_ROW]]="","",INDEX([3]!db[JENIS],B_MSK[[#This Row],[DB_ROW]]-1))</f>
        <v>pcase</v>
      </c>
      <c r="AP378" s="6" t="e">
        <f ca="1">IF(B_MSK[[#This Row],[A_1]]="","",B_MSK[[#This Row],[A_1]])*1</f>
        <v>#VALUE!</v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>P Case Topla 2879B Ungu</v>
      </c>
      <c r="H379" s="8" t="str">
        <f ca="1">IF(B_MSK[[#This Row],[//]]="","",INDEX([2]!NOTA[SUPPLIER_H],B_MSK[[#This Row],[//]]-2))</f>
        <v>TFS</v>
      </c>
      <c r="I379" s="28" t="str">
        <f ca="1">IF(B_MSK[[#This Row],[//]]="","",IF(B_MSK[[#This Row],[C]]="",B_MSK[[#This Row],[JMLH BRG]]&amp;" "&amp;B_MSK[[#This Row],[SAT]],INDEX([3]!db[QTY/ CTN],B_MSK[[#This Row],[DB_ROW]]-1)))</f>
        <v>16 PCS</v>
      </c>
      <c r="J379" s="6" t="str">
        <f ca="1">IF(B_MSK[[#This Row],[//]]="","",IF(INDEX([2]!NOTA[C],B_MSK[[#This Row],[//]]-2)="","",INDEX([2]!NOTA[C],B_MSK[[#This Row],[//]]-2)))</f>
        <v/>
      </c>
      <c r="K379" s="6">
        <f ca="1">IF(B_MSK[[#This Row],[//]]="","",IF(INDEX([2]!NOTA[QTY],B_MSK[[#This Row],[//]]-2)=0,"",INDEX([2]!NOTA[QTY],B_MSK[[#This Row],[//]]-2)))</f>
        <v>16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9" s="14">
        <f ca="1">IF(B_MSK[[#This Row],[//]]="","",INDEX([2]!NOTA[HARGA SATUAN],B_MSK[[#This Row],[//]]-2))</f>
        <v>0</v>
      </c>
      <c r="N379" s="14" t="str">
        <f ca="1">IF(B_MSK[[#This Row],[//]]="","",IF(INDEX([2]!NOTA[HARGA/ CTN_H],B_MSK[[#This Row],[//]]-2)&lt;1,"",INDEX([2]!NOTA[HARGA/ CTN_H],B_MSK[[#This Row],[//]]-2)))</f>
        <v/>
      </c>
      <c r="O379" s="3" t="str">
        <f ca="1">IF(B_MSK[[#This Row],[//]]="","",IF(INDEX([2]!NOTA[DISC 1],B_MSK[[#This Row],[//]]-2)=0,"",INDEX([2]!NOTA[DISC 1],B_MSK[[#This Row],[//]]-2)))</f>
        <v/>
      </c>
      <c r="P379" s="3" t="str">
        <f ca="1">IF(B_MSK[[#This Row],[//]]="","",IF(INDEX([2]!NOTA[DISC 2],B_MSK[[#This Row],[//]]-2)=0,"",INDEX([2]!NOTA[DISC 2],B_MSK[[#This Row],[//]]-2)))</f>
        <v/>
      </c>
      <c r="Q379" s="13" t="str">
        <f ca="1">IF(B_MSK[[#This Row],[//]]="","",INDEX([2]!NOTA[TOTAL],B_MSK[[#This Row],[//]]-2))</f>
        <v/>
      </c>
      <c r="R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8160000</v>
      </c>
      <c r="T379" s="4" t="str">
        <f ca="1">IF(B_MSK[[#This Row],[NAMA BARANG]]="","",IF(INDEX([2]!NOTA[KETERANGAN],B_MSK[[#This Row],[//]]-2)=0,"",INDEX([2]!NOTA[KETERANGAN],B_MSK[[#This Row],[//]]-2)))</f>
        <v>-||-</v>
      </c>
      <c r="U379" s="8" t="str">
        <f ca="1">IF(B_MSK[[#This Row],[//]]="","",INDEX([2]!NOTA[NAMA BARANG],B_MSK[[#This Row],[//]]-2))</f>
        <v>PENCIL CASE 2879 B PURPLE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1662</v>
      </c>
      <c r="Z379" s="6" t="str">
        <f ca="1">IF(B_MSK[[#This Row],[//]]="","",HYPERLINK("[..\\DB.xlsx]DB!e"&amp;B_MSK[[#This Row],[DB_ROW]],"&gt;"))</f>
        <v>&gt;</v>
      </c>
      <c r="AA379" s="12" t="str">
        <f ca="1">IF(ISNUMBER(B_MSK[[#This Row],[HARGA CTN]]),IF(B_MSK[[#This Row],[A_2]]=B_MSK[[#This Row],[SAT]],B_MSK[[#This Row],[ HARGA SATUAN ]],B_MSK[[#This Row],[HARGA CTN]]/B_MSK[[#This Row],[A_1]]),"")</f>
        <v/>
      </c>
      <c r="AB379" s="8" t="str">
        <f ca="1">IF(OR(B_MSK[[#This Row],[HARGA_1]]=0,B_MSK[[#This Row],[HARGA_1]]=""),"","/ "&amp;B_MSK[[#This Row],[A_2]])</f>
        <v/>
      </c>
      <c r="AC3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9" s="6" t="str">
        <f ca="1">IF(ISNUMBER(B_MSK[[#This Row],[ JUMLAH ]]),SUBSTITUTE(SUBSTITUTE(SUBSTITUTE(B_MSK[[#This Row],[QTY/ CTN]]," ","_",2),"(",""),")","")&amp;"_","")</f>
        <v/>
      </c>
      <c r="AF379" s="6" t="str">
        <f ca="1">IF(B_MSK[[#This Row],[A_B]]="","",SEARCH("_",B_MSK[[#This Row],[A_B]]))</f>
        <v/>
      </c>
      <c r="AG379" s="6" t="str">
        <f ca="1">IF(B_MSK[[#This Row],[A_B]]="","",LEN(B_MSK[[#This Row],[A_B]]))</f>
        <v/>
      </c>
      <c r="AH379" s="6" t="str">
        <f ca="1">IF(B_MSK[[#This Row],[A_B]]="","",LEFT(B_MSK[[#This Row],[QTY/ CTN]],B_MSK[[#This Row],[A_B_1]]))</f>
        <v/>
      </c>
      <c r="AI379" s="6" t="str">
        <f ca="1">IF(B_MSK[[#This Row],[A_B]]="","",LEFT(B_MSK[[#This Row],[A_]],SEARCH(" ",B_MSK[[#This Row],[A_]])-1))</f>
        <v/>
      </c>
      <c r="AJ379" s="6" t="str">
        <f ca="1">IF(B_MSK[[#This Row],[A_B]]="","",RIGHT(B_MSK[[#This Row],[A_]],LEN(B_MSK[[#This Row],[A_]])-SEARCH(" ",B_MSK[[#This Row],[A_]])))</f>
        <v/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>
        <f ca="1">IF(ISNUMBER(B_MSK[[#This Row],[TANGGAL DATANG]]),B_MSK[[#This Row],[TANGGAL DATANG]],AN378)</f>
        <v>44912</v>
      </c>
      <c r="AO379" s="6" t="str">
        <f ca="1">IF(B_MSK[[#This Row],[DB_ROW]]="","",INDEX([3]!db[JENIS],B_MSK[[#This Row],[DB_ROW]]-1))</f>
        <v>pcase</v>
      </c>
      <c r="AP379" s="6" t="e">
        <f ca="1">IF(B_MSK[[#This Row],[A_1]]="","",B_MSK[[#This Row],[A_1]])*1</f>
        <v>#VALUE!</v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/>
      </c>
      <c r="D380" s="6" t="str">
        <f>IF(B_MSK[[#This Row],[N_ID]]="","",COUNTIF([2]!NOTA[ID_H],B_MSK[[#This Row],[ID NOTA]]))</f>
        <v/>
      </c>
      <c r="E3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/>
      </c>
      <c r="H380" s="8" t="str">
        <f ca="1">IF(B_MSK[[#This Row],[//]]="","",INDEX([2]!NOTA[SUPPLIER_H],B_MSK[[#This Row],[//]]-2))</f>
        <v/>
      </c>
      <c r="I380" s="28" t="str">
        <f ca="1">IF(B_MSK[[#This Row],[//]]="","",IF(B_MSK[[#This Row],[C]]="",B_MSK[[#This Row],[JMLH BRG]]&amp;" "&amp;B_MSK[[#This Row],[SAT]],INDEX([3]!db[QTY/ CTN],B_MSK[[#This Row],[DB_ROW]]-1)))</f>
        <v/>
      </c>
      <c r="J380" s="6" t="str">
        <f ca="1">IF(B_MSK[[#This Row],[//]]="","",IF(INDEX([2]!NOTA[C],B_MSK[[#This Row],[//]]-2)="","",INDEX([2]!NOTA[C],B_MSK[[#This Row],[//]]-2)))</f>
        <v/>
      </c>
      <c r="K380" s="6" t="str">
        <f ca="1">IF(B_MSK[[#This Row],[//]]="","",IF(INDEX([2]!NOTA[QTY],B_MSK[[#This Row],[//]]-2)=0,"",INDEX([2]!NOTA[QTY],B_MSK[[#This Row],[//]]-2)))</f>
        <v/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0" s="14" t="str">
        <f ca="1">IF(B_MSK[[#This Row],[//]]="","",INDEX([2]!NOTA[HARGA SATUAN],B_MSK[[#This Row],[//]]-2))</f>
        <v/>
      </c>
      <c r="N380" s="14" t="str">
        <f ca="1">IF(B_MSK[[#This Row],[//]]="","",IF(INDEX([2]!NOTA[HARGA/ CTN_H],B_MSK[[#This Row],[//]]-2)&lt;1,"",INDEX([2]!NOTA[HARGA/ CTN_H],B_MSK[[#This Row],[//]]-2)))</f>
        <v/>
      </c>
      <c r="O380" s="3" t="str">
        <f ca="1">IF(B_MSK[[#This Row],[//]]="","",IF(INDEX([2]!NOTA[DISC 1],B_MSK[[#This Row],[//]]-2)=0,"",INDEX([2]!NOTA[DISC 1],B_MSK[[#This Row],[//]]-2)))</f>
        <v/>
      </c>
      <c r="P380" s="3" t="str">
        <f ca="1">IF(B_MSK[[#This Row],[//]]="","",IF(INDEX([2]!NOTA[DISC 2],B_MSK[[#This Row],[//]]-2)=0,"",INDEX([2]!NOTA[DISC 2],B_MSK[[#This Row],[//]]-2)))</f>
        <v/>
      </c>
      <c r="Q380" s="13" t="str">
        <f ca="1">IF(B_MSK[[#This Row],[//]]="","",INDEX([2]!NOTA[TOTAL],B_MSK[[#This Row],[//]]-2))</f>
        <v/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/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0" s="6" t="str">
        <f ca="1">IF(B_MSK[[#This Row],[N.B.nota]]="","",IF(MATCH(B_MSK[[#This Row],[concat]],[3]!db[NB NOTA_C],0)&gt;0,"ada",0))</f>
        <v/>
      </c>
      <c r="X380" s="6" t="str">
        <f ca="1">IF(B_MSK[[#This Row],[N.B.nota]]="","",ADDRESS(ROW(B_MSK[QB]),COLUMN(B_MSK[QB]))&amp;":"&amp;ADDRESS(ROW(),COLUMN(B_MSK[QB])))</f>
        <v/>
      </c>
      <c r="Y380" s="6" t="str">
        <f ca="1">IF(B_MSK[[#This Row],[concat]]="","",MATCH(B_MSK[[#This Row],[concat]],[3]!db[NB NOTA_C],0)+1)</f>
        <v/>
      </c>
      <c r="Z380" s="6" t="str">
        <f ca="1">IF(B_MSK[[#This Row],[//]]="","",HYPERLINK("[..\\DB.xlsx]DB!e"&amp;B_MSK[[#This Row],[DB_ROW]],"&gt;"))</f>
        <v/>
      </c>
      <c r="AA380" s="12" t="str">
        <f ca="1">IF(ISNUMBER(B_MSK[[#This Row],[HARGA CTN]]),IF(B_MSK[[#This Row],[A_2]]=B_MSK[[#This Row],[SAT]],B_MSK[[#This Row],[ HARGA SATUAN ]],B_MSK[[#This Row],[HARGA CTN]]/B_MSK[[#This Row],[A_1]]),"")</f>
        <v/>
      </c>
      <c r="AB380" s="8" t="str">
        <f ca="1">IF(OR(B_MSK[[#This Row],[HARGA_1]]=0,B_MSK[[#This Row],[HARGA_1]]=""),"","/ "&amp;B_MSK[[#This Row],[A_2]])</f>
        <v/>
      </c>
      <c r="AC3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0" s="6" t="str">
        <f ca="1">IF(ISNUMBER(B_MSK[[#This Row],[ JUMLAH ]]),SUBSTITUTE(SUBSTITUTE(SUBSTITUTE(B_MSK[[#This Row],[QTY/ CTN]]," ","_",2),"(",""),")","")&amp;"_","")</f>
        <v/>
      </c>
      <c r="AF380" s="6" t="str">
        <f ca="1">IF(B_MSK[[#This Row],[A_B]]="","",SEARCH("_",B_MSK[[#This Row],[A_B]]))</f>
        <v/>
      </c>
      <c r="AG380" s="6" t="str">
        <f ca="1">IF(B_MSK[[#This Row],[A_B]]="","",LEN(B_MSK[[#This Row],[A_B]]))</f>
        <v/>
      </c>
      <c r="AH380" s="6" t="str">
        <f ca="1">IF(B_MSK[[#This Row],[A_B]]="","",LEFT(B_MSK[[#This Row],[QTY/ CTN]],B_MSK[[#This Row],[A_B_1]]))</f>
        <v/>
      </c>
      <c r="AI380" s="6" t="str">
        <f ca="1">IF(B_MSK[[#This Row],[A_B]]="","",LEFT(B_MSK[[#This Row],[A_]],SEARCH(" ",B_MSK[[#This Row],[A_]])-1))</f>
        <v/>
      </c>
      <c r="AJ380" s="6" t="str">
        <f ca="1">IF(B_MSK[[#This Row],[A_B]]="","",RIGHT(B_MSK[[#This Row],[A_]],LEN(B_MSK[[#This Row],[A_]])-SEARCH(" ",B_MSK[[#This Row],[A_]])))</f>
        <v/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>
        <f ca="1">IF(ISNUMBER(B_MSK[[#This Row],[TANGGAL DATANG]]),B_MSK[[#This Row],[TANGGAL DATANG]],AN379)</f>
        <v>44912</v>
      </c>
      <c r="AO380" s="6" t="str">
        <f ca="1">IF(B_MSK[[#This Row],[DB_ROW]]="","",INDEX([3]!db[JENIS],B_MSK[[#This Row],[DB_ROW]]-1))</f>
        <v/>
      </c>
      <c r="AP380" s="6" t="e">
        <f ca="1">IF(B_MSK[[#This Row],[A_1]]="","",B_MSK[[#This Row],[A_1]])*1</f>
        <v>#VALUE!</v>
      </c>
    </row>
    <row r="381" spans="1:42" x14ac:dyDescent="0.25">
      <c r="A381" s="7" t="s">
        <v>203</v>
      </c>
      <c r="B381" s="6">
        <f ca="1">IF(B_MSK[[#This Row],[N_ID]]="","",INDEX([2]!NOTA[ID],MATCH(B_MSK[[#This Row],[N_ID]],[2]!NOTA[ID_P],0)))</f>
        <v>77</v>
      </c>
      <c r="C381" s="6" t="str">
        <f ca="1">IF(B_MSK[[#This Row],[//]]="","",HYPERLINK("[NOTA_.xlsx]NOTA!C"&amp;B_MSK[[#This Row],[//]],"&gt;"))</f>
        <v>&gt;</v>
      </c>
      <c r="D381" s="6">
        <f ca="1">IF(B_MSK[[#This Row],[N_ID]]="","",COUNTIF([2]!NOTA[ID_H],B_MSK[[#This Row],[ID NOTA]]))</f>
        <v>2</v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>
        <f ca="1">IF(B_MSK[[#This Row],[ID NOTA]]="","",IF(INDEX([2]!NOTA[TANGGAL],MATCH(B_MSK[[#This Row],[ID NOTA]],[2]!NOTA[ID],0))=0,"",INDEX([2]!NOTA[TANGGAL],MATCH(B_MSK[[#This Row],[ID NOTA]],[2]!NOTA[ID],0))))</f>
        <v>44914</v>
      </c>
      <c r="G381" s="8" t="str">
        <f ca="1">IF(B_MSK[[#This Row],[stt]]="ada",INDEX([3]!db[NB BM],B_MSK[DB_ROW]-1),"")</f>
        <v>L leaf A5-50 lbr Doted/ Titik</v>
      </c>
      <c r="H381" s="8" t="str">
        <f ca="1">IF(B_MSK[[#This Row],[//]]="","",INDEX([2]!NOTA[SUPPLIER_H],B_MSK[[#This Row],[//]]-2))</f>
        <v>BINTANG SAUDARA</v>
      </c>
      <c r="I381" s="28" t="str">
        <f ca="1">IF(B_MSK[[#This Row],[//]]="","",IF(B_MSK[[#This Row],[C]]="",B_MSK[[#This Row],[JMLH BRG]]&amp;" "&amp;B_MSK[[#This Row],[SAT]],INDEX([3]!db[QTY/ CTN],B_MSK[[#This Row],[DB_ROW]]-1)))</f>
        <v>200 PAK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200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81" s="14">
        <f ca="1">IF(B_MSK[[#This Row],[//]]="","",INDEX([2]!NOTA[HARGA SATUAN],B_MSK[[#This Row],[//]]-2))</f>
        <v>3800</v>
      </c>
      <c r="N381" s="14">
        <f ca="1">IF(B_MSK[[#This Row],[//]]="","",IF(INDEX([2]!NOTA[HARGA/ CTN_H],B_MSK[[#This Row],[//]]-2)&lt;1,"",INDEX([2]!NOTA[HARGA/ CTN_H],B_MSK[[#This Row],[//]]-2)))</f>
        <v>760000</v>
      </c>
      <c r="O381" s="3" t="str">
        <f ca="1">IF(B_MSK[[#This Row],[//]]="","",IF(INDEX([2]!NOTA[DISC 1],B_MSK[[#This Row],[//]]-2)=0,"",INDEX([2]!NOTA[DISC 1],B_MSK[[#This Row],[//]]-2)))</f>
        <v/>
      </c>
      <c r="P381" s="3" t="str">
        <f ca="1">IF(B_MSK[[#This Row],[//]]="","",IF(INDEX([2]!NOTA[DISC 2],B_MSK[[#This Row],[//]]-2)=0,"",INDEX([2]!NOTA[DISC 2],B_MSK[[#This Row],[//]]-2)))</f>
        <v/>
      </c>
      <c r="Q381" s="13">
        <f ca="1">IF(B_MSK[[#This Row],[//]]="","",INDEX([2]!NOTA[TOTAL],B_MSK[[#This Row],[//]]-2))</f>
        <v>760000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LOOSE LEAF A5-50 LBR DOTED/ TITK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looseleafa550lbrdotedtitk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1358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3800</v>
      </c>
      <c r="AB381" s="8" t="str">
        <f ca="1">IF(OR(B_MSK[[#This Row],[HARGA_1]]=0,B_MSK[[#This Row],[HARGA_1]]=""),"","/ "&amp;B_MSK[[#This Row],[A_2]])</f>
        <v>/ PAK</v>
      </c>
      <c r="AC3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1" s="6" t="str">
        <f ca="1">IF(ISNUMBER(B_MSK[[#This Row],[ JUMLAH ]]),SUBSTITUTE(SUBSTITUTE(SUBSTITUTE(B_MSK[[#This Row],[QTY/ CTN]]," ","_",2),"(",""),")","")&amp;"_","")</f>
        <v>200 PAK_</v>
      </c>
      <c r="AF381" s="6">
        <f ca="1">IF(B_MSK[[#This Row],[A_B]]="","",SEARCH("_",B_MSK[[#This Row],[A_B]]))</f>
        <v>8</v>
      </c>
      <c r="AG381" s="6">
        <f ca="1">IF(B_MSK[[#This Row],[A_B]]="","",LEN(B_MSK[[#This Row],[A_B]]))</f>
        <v>8</v>
      </c>
      <c r="AH381" s="6" t="str">
        <f ca="1">IF(B_MSK[[#This Row],[A_B]]="","",LEFT(B_MSK[[#This Row],[QTY/ CTN]],B_MSK[[#This Row],[A_B_1]]))</f>
        <v>200 PAK</v>
      </c>
      <c r="AI381" s="6" t="str">
        <f ca="1">IF(B_MSK[[#This Row],[A_B]]="","",LEFT(B_MSK[[#This Row],[A_]],SEARCH(" ",B_MSK[[#This Row],[A_]])-1))</f>
        <v>200</v>
      </c>
      <c r="AJ381" s="6" t="str">
        <f ca="1">IF(B_MSK[[#This Row],[A_B]]="","",RIGHT(B_MSK[[#This Row],[A_]],LEN(B_MSK[[#This Row],[A_]])-SEARCH(" ",B_MSK[[#This Row],[A_]])))</f>
        <v>PAK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>
        <f ca="1">IF(ISNUMBER(B_MSK[[#This Row],[TANGGAL DATANG]]),B_MSK[[#This Row],[TANGGAL DATANG]],AN380)</f>
        <v>44914</v>
      </c>
      <c r="AO381" s="6" t="str">
        <f ca="1">IF(B_MSK[[#This Row],[DB_ROW]]="","",INDEX([3]!db[JENIS],B_MSK[[#This Row],[DB_ROW]]-1))</f>
        <v>ll</v>
      </c>
      <c r="AP381" s="6">
        <f ca="1">IF(B_MSK[[#This Row],[A_1]]="","",B_MSK[[#This Row],[A_1]])*1</f>
        <v>200</v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>WC 12W Mozaki</v>
      </c>
      <c r="H382" s="8" t="str">
        <f ca="1">IF(B_MSK[[#This Row],[//]]="","",INDEX([2]!NOTA[SUPPLIER_H],B_MSK[[#This Row],[//]]-2))</f>
        <v>BINTANG SAUDARA</v>
      </c>
      <c r="I382" s="28" t="str">
        <f ca="1">IF(B_MSK[[#This Row],[//]]="","",IF(B_MSK[[#This Row],[C]]="",B_MSK[[#This Row],[JMLH BRG]]&amp;" "&amp;B_MSK[[#This Row],[SAT]],INDEX([3]!db[QTY/ CTN],B_MSK[[#This Row],[DB_ROW]]-1)))</f>
        <v>16 LSN</v>
      </c>
      <c r="J382" s="6">
        <f ca="1">IF(B_MSK[[#This Row],[//]]="","",IF(INDEX([2]!NOTA[C],B_MSK[[#This Row],[//]]-2)="","",INDEX([2]!NOTA[C],B_MSK[[#This Row],[//]]-2)))</f>
        <v>1</v>
      </c>
      <c r="K382" s="6">
        <f ca="1">IF(B_MSK[[#This Row],[//]]="","",IF(INDEX([2]!NOTA[QTY],B_MSK[[#This Row],[//]]-2)=0,"",INDEX([2]!NOTA[QTY],B_MSK[[#This Row],[//]]-2)))</f>
        <v>16</v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2" s="14">
        <f ca="1">IF(B_MSK[[#This Row],[//]]="","",INDEX([2]!NOTA[HARGA SATUAN],B_MSK[[#This Row],[//]]-2))</f>
        <v>250000</v>
      </c>
      <c r="N382" s="14">
        <f ca="1">IF(B_MSK[[#This Row],[//]]="","",IF(INDEX([2]!NOTA[HARGA/ CTN_H],B_MSK[[#This Row],[//]]-2)&lt;1,"",INDEX([2]!NOTA[HARGA/ CTN_H],B_MSK[[#This Row],[//]]-2)))</f>
        <v>4000000</v>
      </c>
      <c r="O382" s="3">
        <f ca="1">IF(B_MSK[[#This Row],[//]]="","",IF(INDEX([2]!NOTA[DISC 1],B_MSK[[#This Row],[//]]-2)=0,"",INDEX([2]!NOTA[DISC 1],B_MSK[[#This Row],[//]]-2)))</f>
        <v>0.15</v>
      </c>
      <c r="P382" s="3" t="str">
        <f ca="1">IF(B_MSK[[#This Row],[//]]="","",IF(INDEX([2]!NOTA[DISC 2],B_MSK[[#This Row],[//]]-2)=0,"",INDEX([2]!NOTA[DISC 2],B_MSK[[#This Row],[//]]-2)))</f>
        <v/>
      </c>
      <c r="Q382" s="13">
        <f ca="1">IF(B_MSK[[#This Row],[//]]="","",INDEX([2]!NOTA[TOTAL],B_MSK[[#This Row],[//]]-2))</f>
        <v>3400000</v>
      </c>
      <c r="R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600000</v>
      </c>
      <c r="S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3560000</v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WATER COLOUR 12W MOZAKI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382" s="6" t="str">
        <f ca="1">IF(B_MSK[[#This Row],[N.B.nota]]="","",IF(MATCH(B_MSK[[#This Row],[concat]],[3]!db[NB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Row],[concat]],[3]!db[NB NOTA_C],0)+1)</f>
        <v>2015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250000</v>
      </c>
      <c r="AB382" s="8" t="str">
        <f ca="1">IF(OR(B_MSK[[#This Row],[HARGA_1]]=0,B_MSK[[#This Row],[HARGA_1]]=""),"","/ "&amp;B_MSK[[#This Row],[A_2]])</f>
        <v>/ LSN</v>
      </c>
      <c r="AC3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20833.333333333332</v>
      </c>
      <c r="AD3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2" s="6" t="str">
        <f ca="1">IF(ISNUMBER(B_MSK[[#This Row],[ JUMLAH ]]),SUBSTITUTE(SUBSTITUTE(SUBSTITUTE(B_MSK[[#This Row],[QTY/ CTN]]," ","_",2),"(",""),")","")&amp;"_","")</f>
        <v>16 LSN_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7</v>
      </c>
      <c r="AH382" s="6" t="str">
        <f ca="1">IF(B_MSK[[#This Row],[A_B]]="","",LEFT(B_MSK[[#This Row],[QTY/ CTN]],B_MSK[[#This Row],[A_B_1]]))</f>
        <v>16 LSN</v>
      </c>
      <c r="AI382" s="6" t="str">
        <f ca="1">IF(B_MSK[[#This Row],[A_B]]="","",LEFT(B_MSK[[#This Row],[A_]],SEARCH(" ",B_MSK[[#This Row],[A_]])-1))</f>
        <v>16</v>
      </c>
      <c r="AJ382" s="6" t="str">
        <f ca="1">IF(B_MSK[[#This Row],[A_B]]="","",RIGHT(B_MSK[[#This Row],[A_]],LEN(B_MSK[[#This Row],[A_]])-SEARCH(" ",B_MSK[[#This Row],[A_]])))</f>
        <v>LSN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>
        <f ca="1">IF(ISNUMBER(B_MSK[[#This Row],[TANGGAL DATANG]]),B_MSK[[#This Row],[TANGGAL DATANG]],AN381)</f>
        <v>44914</v>
      </c>
      <c r="AO382" s="6" t="str">
        <f ca="1">IF(B_MSK[[#This Row],[DB_ROW]]="","",INDEX([3]!db[JENIS],B_MSK[[#This Row],[DB_ROW]]-1))</f>
        <v>cat</v>
      </c>
      <c r="AP382" s="6">
        <f ca="1">IF(B_MSK[[#This Row],[A_1]]="","",B_MSK[[#This Row],[A_1]])*1</f>
        <v>16</v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/>
      </c>
      <c r="D383" s="6" t="str">
        <f>IF(B_MSK[[#This Row],[N_ID]]="","",COUNTIF([2]!NOTA[ID_H],B_MSK[[#This Row],[ID NOTA]]))</f>
        <v/>
      </c>
      <c r="E3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Row],[stt]]="ada",INDEX([3]!db[NB BM],B_MSK[DB_ROW]-1),"")</f>
        <v/>
      </c>
      <c r="H383" s="8" t="str">
        <f ca="1">IF(B_MSK[[#This Row],[//]]="","",INDEX([2]!NOTA[SUPPLIER_H],B_MSK[[#This Row],[//]]-2))</f>
        <v/>
      </c>
      <c r="I383" s="28" t="str">
        <f ca="1">IF(B_MSK[[#This Row],[//]]="","",IF(B_MSK[[#This Row],[C]]="",B_MSK[[#This Row],[JMLH BRG]]&amp;" "&amp;B_MSK[[#This Row],[SAT]],INDEX([3]!db[QTY/ CTN],B_MSK[[#This Row],[DB_ROW]]-1)))</f>
        <v/>
      </c>
      <c r="J383" s="6" t="str">
        <f ca="1">IF(B_MSK[[#This Row],[//]]="","",IF(INDEX([2]!NOTA[C],B_MSK[[#This Row],[//]]-2)="","",INDEX([2]!NOTA[C],B_MSK[[#This Row],[//]]-2)))</f>
        <v/>
      </c>
      <c r="K383" s="6" t="str">
        <f ca="1">IF(B_MSK[[#This Row],[//]]="","",IF(INDEX([2]!NOTA[QTY],B_MSK[[#This Row],[//]]-2)=0,"",INDEX([2]!NOTA[QTY],B_MSK[[#This Row],[//]]-2)))</f>
        <v/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3" s="14" t="str">
        <f ca="1">IF(B_MSK[[#This Row],[//]]="","",INDEX([2]!NOTA[HARGA SATUAN],B_MSK[[#This Row],[//]]-2))</f>
        <v/>
      </c>
      <c r="N383" s="14" t="str">
        <f ca="1">IF(B_MSK[[#This Row],[//]]="","",IF(INDEX([2]!NOTA[HARGA/ CTN_H],B_MSK[[#This Row],[//]]-2)&lt;1,"",INDEX([2]!NOTA[HARGA/ CTN_H],B_MSK[[#This Row],[//]]-2)))</f>
        <v/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 t="str">
        <f ca="1">IF(B_MSK[[#This Row],[//]]="","",INDEX([2]!NOTA[TOTAL],B_MSK[[#This Row],[//]]-2))</f>
        <v/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/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3" s="6" t="str">
        <f ca="1">IF(B_MSK[[#This Row],[N.B.nota]]="","",IF(MATCH(B_MSK[[#This Row],[concat]],[3]!db[NB NOTA_C],0)&gt;0,"ada",0))</f>
        <v/>
      </c>
      <c r="X383" s="6" t="str">
        <f ca="1">IF(B_MSK[[#This Row],[N.B.nota]]="","",ADDRESS(ROW(B_MSK[QB]),COLUMN(B_MSK[QB]))&amp;":"&amp;ADDRESS(ROW(),COLUMN(B_MSK[QB])))</f>
        <v/>
      </c>
      <c r="Y383" s="6" t="str">
        <f ca="1">IF(B_MSK[[#This Row],[concat]]="","",MATCH(B_MSK[[#This Row],[concat]],[3]!db[NB NOTA_C],0)+1)</f>
        <v/>
      </c>
      <c r="Z383" s="6" t="str">
        <f ca="1">IF(B_MSK[[#This Row],[//]]="","",HYPERLINK("[..\\DB.xlsx]DB!e"&amp;B_MSK[[#This Row],[DB_ROW]],"&gt;"))</f>
        <v/>
      </c>
      <c r="AA383" s="12" t="str">
        <f ca="1">IF(ISNUMBER(B_MSK[[#This Row],[HARGA CTN]]),IF(B_MSK[[#This Row],[A_2]]=B_MSK[[#This Row],[SAT]],B_MSK[[#This Row],[ HARGA SATUAN ]],B_MSK[[#This Row],[HARGA CTN]]/B_MSK[[#This Row],[A_1]]),"")</f>
        <v/>
      </c>
      <c r="AB383" s="8" t="str">
        <f ca="1">IF(OR(B_MSK[[#This Row],[HARGA_1]]=0,B_MSK[[#This Row],[HARGA_1]]=""),"","/ "&amp;B_MSK[[#This Row],[A_2]])</f>
        <v/>
      </c>
      <c r="AC3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3" s="6" t="str">
        <f ca="1">IF(ISNUMBER(B_MSK[[#This Row],[ JUMLAH ]]),SUBSTITUTE(SUBSTITUTE(SUBSTITUTE(B_MSK[[#This Row],[QTY/ CTN]]," ","_",2),"(",""),")","")&amp;"_","")</f>
        <v/>
      </c>
      <c r="AF383" s="6" t="str">
        <f ca="1">IF(B_MSK[[#This Row],[A_B]]="","",SEARCH("_",B_MSK[[#This Row],[A_B]]))</f>
        <v/>
      </c>
      <c r="AG383" s="6" t="str">
        <f ca="1">IF(B_MSK[[#This Row],[A_B]]="","",LEN(B_MSK[[#This Row],[A_B]]))</f>
        <v/>
      </c>
      <c r="AH383" s="6" t="str">
        <f ca="1">IF(B_MSK[[#This Row],[A_B]]="","",LEFT(B_MSK[[#This Row],[QTY/ CTN]],B_MSK[[#This Row],[A_B_1]]))</f>
        <v/>
      </c>
      <c r="AI383" s="6" t="str">
        <f ca="1">IF(B_MSK[[#This Row],[A_B]]="","",LEFT(B_MSK[[#This Row],[A_]],SEARCH(" ",B_MSK[[#This Row],[A_]])-1))</f>
        <v/>
      </c>
      <c r="AJ383" s="6" t="str">
        <f ca="1">IF(B_MSK[[#This Row],[A_B]]="","",RIGHT(B_MSK[[#This Row],[A_]],LEN(B_MSK[[#This Row],[A_]])-SEARCH(" ",B_MSK[[#This Row],[A_]])))</f>
        <v/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44914</v>
      </c>
      <c r="AO383" s="6" t="str">
        <f ca="1">IF(B_MSK[[#This Row],[DB_ROW]]="","",INDEX([3]!db[JENIS],B_MSK[[#This Row],[DB_ROW]]-1))</f>
        <v/>
      </c>
      <c r="AP383" s="6" t="e">
        <f ca="1">IF(B_MSK[[#This Row],[A_1]]="","",B_MSK[[#This Row],[A_1]])*1</f>
        <v>#VALUE!</v>
      </c>
    </row>
    <row r="384" spans="1:42" x14ac:dyDescent="0.25">
      <c r="A384" s="7" t="s">
        <v>204</v>
      </c>
      <c r="B384" s="6">
        <f ca="1">IF(B_MSK[[#This Row],[N_ID]]="","",INDEX([2]!NOTA[ID],MATCH(B_MSK[[#This Row],[N_ID]],[2]!NOTA[ID_P],0)))</f>
        <v>78</v>
      </c>
      <c r="C384" s="6" t="str">
        <f ca="1">IF(B_MSK[[#This Row],[//]]="","",HYPERLINK("[NOTA_.xlsx]NOTA!C"&amp;B_MSK[[#This Row],[//]],"&gt;"))</f>
        <v>&gt;</v>
      </c>
      <c r="D384" s="6">
        <f ca="1">IF(B_MSK[[#This Row],[N_ID]]="","",COUNTIF([2]!NOTA[ID_H],B_MSK[[#This Row],[ID NOTA]]))</f>
        <v>6</v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 ca="1"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>B note A5 JK M480 Faculty</v>
      </c>
      <c r="H384" s="8" t="str">
        <f ca="1">IF(B_MSK[[#This Row],[//]]="","",INDEX([2]!NOTA[SUPPLIER_H],B_MSK[[#This Row],[//]]-2))</f>
        <v>ATALI MAKMUR</v>
      </c>
      <c r="I384" s="28" t="str">
        <f ca="1">IF(B_MSK[[#This Row],[//]]="","",IF(B_MSK[[#This Row],[C]]="",B_MSK[[#This Row],[JMLH BRG]]&amp;" "&amp;B_MSK[[#This Row],[SAT]],INDEX([3]!db[QTY/ CTN],B_MSK[[#This Row],[DB_ROW]]-1)))</f>
        <v>72 PCS</v>
      </c>
      <c r="J384" s="6">
        <f ca="1">IF(B_MSK[[#This Row],[//]]="","",IF(INDEX([2]!NOTA[C],B_MSK[[#This Row],[//]]-2)="","",INDEX([2]!NOTA[C],B_MSK[[#This Row],[//]]-2)))</f>
        <v>2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4" s="14">
        <f ca="1">IF(B_MSK[[#This Row],[//]]="","",INDEX([2]!NOTA[HARGA SATUAN],B_MSK[[#This Row],[//]]-2))</f>
        <v>15800</v>
      </c>
      <c r="N384" s="14">
        <f ca="1">IF(B_MSK[[#This Row],[//]]="","",IF(INDEX([2]!NOTA[HARGA/ CTN_H],B_MSK[[#This Row],[//]]-2)&lt;1,"",INDEX([2]!NOTA[HARGA/ CTN_H],B_MSK[[#This Row],[//]]-2)))</f>
        <v>1137600</v>
      </c>
      <c r="O384" s="3">
        <f ca="1">IF(B_MSK[[#This Row],[//]]="","",IF(INDEX([2]!NOTA[DISC 1],B_MSK[[#This Row],[//]]-2)=0,"",INDEX([2]!NOTA[DISC 1],B_MSK[[#This Row],[//]]-2)))</f>
        <v>0.125</v>
      </c>
      <c r="P384" s="3">
        <f ca="1">IF(B_MSK[[#This Row],[//]]="","",IF(INDEX([2]!NOTA[DISC 2],B_MSK[[#This Row],[//]]-2)=0,"",INDEX([2]!NOTA[DISC 2],B_MSK[[#This Row],[//]]-2)))</f>
        <v>0.05</v>
      </c>
      <c r="Q384" s="13">
        <f ca="1">IF(B_MSK[[#This Row],[//]]="","",INDEX([2]!NOTA[TOTAL],B_MSK[[#This Row],[//]]-2))</f>
        <v>1891260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BINDER A5-TSFC-M480 (FACULTY) JK-U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W384" s="6" t="str">
        <f ca="1">IF(B_MSK[[#This Row],[N.B.nota]]="","",IF(MATCH(B_MSK[[#This Row],[concat]],[3]!db[NB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Row],[concat]],[3]!db[NB NOTA_C],0)+1)</f>
        <v>151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15800</v>
      </c>
      <c r="AB384" s="8" t="str">
        <f ca="1">IF(OR(B_MSK[[#This Row],[HARGA_1]]=0,B_MSK[[#This Row],[HARGA_1]]=""),"","/ "&amp;B_MSK[[#This Row],[A_2]])</f>
        <v>/ PCS</v>
      </c>
      <c r="AC3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4" s="6" t="str">
        <f ca="1">IF(ISNUMBER(B_MSK[[#This Row],[ JUMLAH ]]),SUBSTITUTE(SUBSTITUTE(SUBSTITUTE(B_MSK[[#This Row],[QTY/ CTN]]," ","_",2),"(",""),")","")&amp;"_","")</f>
        <v>72 PCS_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72 PCS</v>
      </c>
      <c r="AI384" s="6" t="str">
        <f ca="1">IF(B_MSK[[#This Row],[A_B]]="","",LEFT(B_MSK[[#This Row],[A_]],SEARCH(" ",B_MSK[[#This Row],[A_]])-1))</f>
        <v>72</v>
      </c>
      <c r="AJ384" s="6" t="str">
        <f ca="1">IF(B_MSK[[#This Row],[A_B]]="","",RIGHT(B_MSK[[#This Row],[A_]],LEN(B_MSK[[#This Row],[A_]])-SEARCH(" ",B_MSK[[#This Row],[A_]])))</f>
        <v>PCS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44914</v>
      </c>
      <c r="AO384" s="6" t="str">
        <f ca="1">IF(B_MSK[[#This Row],[DB_ROW]]="","",INDEX([3]!db[JENIS],B_MSK[[#This Row],[DB_ROW]]-1))</f>
        <v>map</v>
      </c>
      <c r="AP384" s="6">
        <f ca="1">IF(B_MSK[[#This Row],[A_1]]="","",B_MSK[[#This Row],[A_1]])*1</f>
        <v>72</v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>Punch JK no.85</v>
      </c>
      <c r="H385" s="8" t="str">
        <f ca="1">IF(B_MSK[[#This Row],[//]]="","",INDEX([2]!NOTA[SUPPLIER_H],B_MSK[[#This Row],[//]]-2))</f>
        <v>ATALI MAKMUR</v>
      </c>
      <c r="I385" s="28" t="str">
        <f ca="1">IF(B_MSK[[#This Row],[//]]="","",IF(B_MSK[[#This Row],[C]]="",B_MSK[[#This Row],[JMLH BRG]]&amp;" "&amp;B_MSK[[#This Row],[SAT]],INDEX([3]!db[QTY/ CTN],B_MSK[[#This Row],[DB_ROW]]-1)))</f>
        <v>24 PCS</v>
      </c>
      <c r="J385" s="6">
        <f ca="1">IF(B_MSK[[#This Row],[//]]="","",IF(INDEX([2]!NOTA[C],B_MSK[[#This Row],[//]]-2)="","",INDEX([2]!NOTA[C],B_MSK[[#This Row],[//]]-2)))</f>
        <v>2</v>
      </c>
      <c r="K385" s="6">
        <f ca="1">IF(B_MSK[[#This Row],[//]]="","",IF(INDEX([2]!NOTA[QTY],B_MSK[[#This Row],[//]]-2)=0,"",INDEX([2]!NOTA[QTY],B_MSK[[#This Row],[//]]-2)))</f>
        <v>48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5" s="14">
        <f ca="1">IF(B_MSK[[#This Row],[//]]="","",INDEX([2]!NOTA[HARGA SATUAN],B_MSK[[#This Row],[//]]-2))</f>
        <v>40000</v>
      </c>
      <c r="N385" s="14">
        <f ca="1">IF(B_MSK[[#This Row],[//]]="","",IF(INDEX([2]!NOTA[HARGA/ CTN_H],B_MSK[[#This Row],[//]]-2)&lt;1,"",INDEX([2]!NOTA[HARGA/ CTN_H],B_MSK[[#This Row],[//]]-2)))</f>
        <v>960000</v>
      </c>
      <c r="O385" s="3">
        <f ca="1">IF(B_MSK[[#This Row],[//]]="","",IF(INDEX([2]!NOTA[DISC 1],B_MSK[[#This Row],[//]]-2)=0,"",INDEX([2]!NOTA[DISC 1],B_MSK[[#This Row],[//]]-2)))</f>
        <v>0.125</v>
      </c>
      <c r="P385" s="3">
        <f ca="1">IF(B_MSK[[#This Row],[//]]="","",IF(INDEX([2]!NOTA[DISC 2],B_MSK[[#This Row],[//]]-2)=0,"",INDEX([2]!NOTA[DISC 2],B_MSK[[#This Row],[//]]-2)))</f>
        <v>0.05</v>
      </c>
      <c r="Q385" s="13">
        <f ca="1">IF(B_MSK[[#This Row],[//]]="","",INDEX([2]!NOTA[TOTAL],B_MSK[[#This Row],[//]]-2))</f>
        <v>1596000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PUNCH NO. 85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punchno85jk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1812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40000</v>
      </c>
      <c r="AB385" s="8" t="str">
        <f ca="1">IF(OR(B_MSK[[#This Row],[HARGA_1]]=0,B_MSK[[#This Row],[HARGA_1]]=""),"","/ "&amp;B_MSK[[#This Row],[A_2]])</f>
        <v>/ PCS</v>
      </c>
      <c r="AC3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5" s="6" t="str">
        <f ca="1">IF(ISNUMBER(B_MSK[[#This Row],[ JUMLAH ]]),SUBSTITUTE(SUBSTITUTE(SUBSTITUTE(B_MSK[[#This Row],[QTY/ CTN]]," ","_",2),"(",""),")","")&amp;"_","")</f>
        <v>24 PCS_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24 PCS</v>
      </c>
      <c r="AI385" s="6" t="str">
        <f ca="1">IF(B_MSK[[#This Row],[A_B]]="","",LEFT(B_MSK[[#This Row],[A_]],SEARCH(" ",B_MSK[[#This Row],[A_]])-1))</f>
        <v>24</v>
      </c>
      <c r="AJ385" s="6" t="str">
        <f ca="1">IF(B_MSK[[#This Row],[A_B]]="","",RIGHT(B_MSK[[#This Row],[A_]],LEN(B_MSK[[#This Row],[A_]])-SEARCH(" ",B_MSK[[#This Row],[A_]])))</f>
        <v>PCS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44914</v>
      </c>
      <c r="AO385" s="6" t="str">
        <f ca="1">IF(B_MSK[[#This Row],[DB_ROW]]="","",INDEX([3]!db[JENIS],B_MSK[[#This Row],[DB_ROW]]-1))</f>
        <v>punch</v>
      </c>
      <c r="AP385" s="6">
        <f ca="1">IF(B_MSK[[#This Row],[A_1]]="","",B_MSK[[#This Row],[A_1]])*1</f>
        <v>24</v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>Label JK LB-2 RL 1brs</v>
      </c>
      <c r="H386" s="8" t="str">
        <f ca="1">IF(B_MSK[[#This Row],[//]]="","",INDEX([2]!NOTA[SUPPLIER_H],B_MSK[[#This Row],[//]]-2))</f>
        <v>ATALI MAKMUR</v>
      </c>
      <c r="I386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386" s="6">
        <f ca="1">IF(B_MSK[[#This Row],[//]]="","",IF(INDEX([2]!NOTA[C],B_MSK[[#This Row],[//]]-2)="","",INDEX([2]!NOTA[C],B_MSK[[#This Row],[//]]-2)))</f>
        <v>2</v>
      </c>
      <c r="K386" s="6">
        <f ca="1">IF(B_MSK[[#This Row],[//]]="","",IF(INDEX([2]!NOTA[QTY],B_MSK[[#This Row],[//]]-2)=0,"",INDEX([2]!NOTA[QTY],B_MSK[[#This Row],[//]]-2)))</f>
        <v>2000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86" s="14">
        <f ca="1">IF(B_MSK[[#This Row],[//]]="","",INDEX([2]!NOTA[HARGA SATUAN],B_MSK[[#This Row],[//]]-2))</f>
        <v>2050</v>
      </c>
      <c r="N386" s="14">
        <f ca="1">IF(B_MSK[[#This Row],[//]]="","",IF(INDEX([2]!NOTA[HARGA/ CTN_H],B_MSK[[#This Row],[//]]-2)&lt;1,"",INDEX([2]!NOTA[HARGA/ CTN_H],B_MSK[[#This Row],[//]]-2)))</f>
        <v>2050000</v>
      </c>
      <c r="O386" s="3">
        <f ca="1">IF(B_MSK[[#This Row],[//]]="","",IF(INDEX([2]!NOTA[DISC 1],B_MSK[[#This Row],[//]]-2)=0,"",INDEX([2]!NOTA[DISC 1],B_MSK[[#This Row],[//]]-2)))</f>
        <v>0.125</v>
      </c>
      <c r="P386" s="3">
        <f ca="1">IF(B_MSK[[#This Row],[//]]="","",IF(INDEX([2]!NOTA[DISC 2],B_MSK[[#This Row],[//]]-2)=0,"",INDEX([2]!NOTA[DISC 2],B_MSK[[#This Row],[//]]-2)))</f>
        <v>0.05</v>
      </c>
      <c r="Q386" s="13">
        <f ca="1">IF(B_MSK[[#This Row],[//]]="","",INDEX([2]!NOTA[TOTAL],B_MSK[[#This Row],[//]]-2))</f>
        <v>3408125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LABEL LB-2RL (1 BARIS)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1306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20500</v>
      </c>
      <c r="AB386" s="8" t="str">
        <f ca="1">IF(OR(B_MSK[[#This Row],[HARGA_1]]=0,B_MSK[[#This Row],[HARGA_1]]=""),"","/ "&amp;B_MSK[[#This Row],[A_2]])</f>
        <v xml:space="preserve">/ PAK </v>
      </c>
      <c r="AC3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86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86" s="6" t="str">
        <f ca="1">IF(ISNUMBER(B_MSK[[#This Row],[ JUMLAH ]]),SUBSTITUTE(SUBSTITUTE(SUBSTITUTE(B_MSK[[#This Row],[QTY/ CTN]]," ","_",2),"(",""),")","")&amp;"_","")</f>
        <v>100 PAK_10 ROL_</v>
      </c>
      <c r="AF386" s="6">
        <f ca="1">IF(B_MSK[[#This Row],[A_B]]="","",SEARCH("_",B_MSK[[#This Row],[A_B]]))</f>
        <v>8</v>
      </c>
      <c r="AG386" s="6">
        <f ca="1">IF(B_MSK[[#This Row],[A_B]]="","",LEN(B_MSK[[#This Row],[A_B]]))</f>
        <v>15</v>
      </c>
      <c r="AH386" s="6" t="str">
        <f ca="1">IF(B_MSK[[#This Row],[A_B]]="","",LEFT(B_MSK[[#This Row],[QTY/ CTN]],B_MSK[[#This Row],[A_B_1]]))</f>
        <v xml:space="preserve">100 PAK </v>
      </c>
      <c r="AI386" s="6" t="str">
        <f ca="1">IF(B_MSK[[#This Row],[A_B]]="","",LEFT(B_MSK[[#This Row],[A_]],SEARCH(" ",B_MSK[[#This Row],[A_]])-1))</f>
        <v>100</v>
      </c>
      <c r="AJ386" s="6" t="str">
        <f ca="1">IF(B_MSK[[#This Row],[A_B]]="","",RIGHT(B_MSK[[#This Row],[A_]],LEN(B_MSK[[#This Row],[A_]])-SEARCH(" ",B_MSK[[#This Row],[A_]])))</f>
        <v xml:space="preserve">PAK 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86" s="6" t="str">
        <f ca="1">IF(B_MSK[[#This Row],[B_]]="","",LEFT(B_MSK[[#This Row],[B_]],SEARCH(" ",B_MSK[[#This Row],[B_]])))</f>
        <v xml:space="preserve">10 </v>
      </c>
      <c r="AM386" s="6" t="str">
        <f ca="1">IF(B_MSK[[#This Row],[B_]]="","",RIGHT(B_MSK[[#This Row],[B_]],LEN(B_MSK[[#This Row],[B_]])-SEARCH(" ",B_MSK[[#This Row],[B_]])))</f>
        <v>ROL</v>
      </c>
      <c r="AN386" s="2">
        <f ca="1">IF(ISNUMBER(B_MSK[[#This Row],[TANGGAL DATANG]]),B_MSK[[#This Row],[TANGGAL DATANG]],AN385)</f>
        <v>44914</v>
      </c>
      <c r="AO386" s="6" t="str">
        <f ca="1">IF(B_MSK[[#This Row],[DB_ROW]]="","",INDEX([3]!db[JENIS],B_MSK[[#This Row],[DB_ROW]]-1))</f>
        <v>label</v>
      </c>
      <c r="AP386" s="6">
        <f ca="1">IF(B_MSK[[#This Row],[A_1]]="","",B_MSK[[#This Row],[A_1]])*1</f>
        <v>100</v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>Tipe-ex kertas JK CT-533</v>
      </c>
      <c r="H387" s="8" t="str">
        <f ca="1">IF(B_MSK[[#This Row],[//]]="","",INDEX([2]!NOTA[SUPPLIER_H],B_MSK[[#This Row],[//]]-2))</f>
        <v>ATALI MAKMUR</v>
      </c>
      <c r="I387" s="28" t="str">
        <f ca="1">IF(B_MSK[[#This Row],[//]]="","",IF(B_MSK[[#This Row],[C]]="",B_MSK[[#This Row],[JMLH BRG]]&amp;" "&amp;B_MSK[[#This Row],[SAT]],INDEX([3]!db[QTY/ CTN],B_MSK[[#This Row],[DB_ROW]]-1)))</f>
        <v>48 LSN</v>
      </c>
      <c r="J387" s="6">
        <f ca="1">IF(B_MSK[[#This Row],[//]]="","",IF(INDEX([2]!NOTA[C],B_MSK[[#This Row],[//]]-2)="","",INDEX([2]!NOTA[C],B_MSK[[#This Row],[//]]-2)))</f>
        <v>2</v>
      </c>
      <c r="K387" s="6">
        <f ca="1">IF(B_MSK[[#This Row],[//]]="","",IF(INDEX([2]!NOTA[QTY],B_MSK[[#This Row],[//]]-2)=0,"",INDEX([2]!NOTA[QTY],B_MSK[[#This Row],[//]]-2)))</f>
        <v>960</v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7" s="14">
        <f ca="1">IF(B_MSK[[#This Row],[//]]="","",INDEX([2]!NOTA[HARGA SATUAN],B_MSK[[#This Row],[//]]-2))</f>
        <v>8500</v>
      </c>
      <c r="N387" s="14">
        <f ca="1">IF(B_MSK[[#This Row],[//]]="","",IF(INDEX([2]!NOTA[HARGA/ CTN_H],B_MSK[[#This Row],[//]]-2)&lt;1,"",INDEX([2]!NOTA[HARGA/ CTN_H],B_MSK[[#This Row],[//]]-2)))</f>
        <v>4080000</v>
      </c>
      <c r="O387" s="3">
        <f ca="1">IF(B_MSK[[#This Row],[//]]="","",IF(INDEX([2]!NOTA[DISC 1],B_MSK[[#This Row],[//]]-2)=0,"",INDEX([2]!NOTA[DISC 1],B_MSK[[#This Row],[//]]-2)))</f>
        <v>0.125</v>
      </c>
      <c r="P387" s="3">
        <f ca="1">IF(B_MSK[[#This Row],[//]]="","",IF(INDEX([2]!NOTA[DISC 2],B_MSK[[#This Row],[//]]-2)=0,"",INDEX([2]!NOTA[DISC 2],B_MSK[[#This Row],[//]]-2)))</f>
        <v>0.05</v>
      </c>
      <c r="Q387" s="13">
        <f ca="1">IF(B_MSK[[#This Row],[//]]="","",INDEX([2]!NOTA[TOTAL],B_MSK[[#This Row],[//]]-2))</f>
        <v>6783000</v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CORRECTION TAPE CT-533 JK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387" s="6" t="str">
        <f ca="1">IF(B_MSK[[#This Row],[N.B.nota]]="","",IF(MATCH(B_MSK[[#This Row],[concat]],[3]!db[NB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Row],[concat]],[3]!db[NB NOTA_C],0)+1)</f>
        <v>516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85000</v>
      </c>
      <c r="AB387" s="8" t="str">
        <f ca="1">IF(OR(B_MSK[[#This Row],[HARGA_1]]=0,B_MSK[[#This Row],[HARGA_1]]=""),"","/ "&amp;B_MSK[[#This Row],[A_2]])</f>
        <v>/ LSN</v>
      </c>
      <c r="AC3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7083.333333333333</v>
      </c>
      <c r="AD3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7" s="6" t="str">
        <f ca="1">IF(ISNUMBER(B_MSK[[#This Row],[ JUMLAH ]]),SUBSTITUTE(SUBSTITUTE(SUBSTITUTE(B_MSK[[#This Row],[QTY/ CTN]]," ","_",2),"(",""),")","")&amp;"_","")</f>
        <v>48 LSN_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7</v>
      </c>
      <c r="AH387" s="6" t="str">
        <f ca="1">IF(B_MSK[[#This Row],[A_B]]="","",LEFT(B_MSK[[#This Row],[QTY/ CTN]],B_MSK[[#This Row],[A_B_1]]))</f>
        <v>48 LSN</v>
      </c>
      <c r="AI387" s="6" t="str">
        <f ca="1">IF(B_MSK[[#This Row],[A_B]]="","",LEFT(B_MSK[[#This Row],[A_]],SEARCH(" ",B_MSK[[#This Row],[A_]])-1))</f>
        <v>48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44914</v>
      </c>
      <c r="AO387" s="6" t="str">
        <f ca="1">IF(B_MSK[[#This Row],[DB_ROW]]="","",INDEX([3]!db[JENIS],B_MSK[[#This Row],[DB_ROW]]-1))</f>
        <v>tipex</v>
      </c>
      <c r="AP387" s="6">
        <f ca="1">IF(B_MSK[[#This Row],[A_1]]="","",B_MSK[[#This Row],[A_1]])*1</f>
        <v>48</v>
      </c>
    </row>
    <row r="388" spans="1:42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>&gt;</v>
      </c>
      <c r="D388" s="6" t="str">
        <f>IF(B_MSK[[#This Row],[N_ID]]="","",COUNTIF([2]!NOTA[ID_H],B_MSK[[#This Row],[ID NOTA]]))</f>
        <v/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Row],[stt]]="ada",INDEX([3]!db[NB BM],B_MSK[DB_ROW]-1),"")</f>
        <v>Tipe-ex JK-101</v>
      </c>
      <c r="H388" s="8" t="str">
        <f ca="1">IF(B_MSK[[#This Row],[//]]="","",INDEX([2]!NOTA[SUPPLIER_H],B_MSK[[#This Row],[//]]-2))</f>
        <v>ATALI MAKMUR</v>
      </c>
      <c r="I388" s="28" t="str">
        <f ca="1">IF(B_MSK[[#This Row],[//]]="","",IF(B_MSK[[#This Row],[C]]="",B_MSK[[#This Row],[JMLH BRG]]&amp;" "&amp;B_MSK[[#This Row],[SAT]],INDEX([3]!db[QTY/ CTN],B_MSK[[#This Row],[DB_ROW]]-1)))</f>
        <v>48 LSN</v>
      </c>
      <c r="J388" s="6">
        <f ca="1">IF(B_MSK[[#This Row],[//]]="","",IF(INDEX([2]!NOTA[C],B_MSK[[#This Row],[//]]-2)="","",INDEX([2]!NOTA[C],B_MSK[[#This Row],[//]]-2)))</f>
        <v>3</v>
      </c>
      <c r="K388" s="6">
        <f ca="1">IF(B_MSK[[#This Row],[//]]="","",IF(INDEX([2]!NOTA[QTY],B_MSK[[#This Row],[//]]-2)=0,"",INDEX([2]!NOTA[QTY],B_MSK[[#This Row],[//]]-2)))</f>
        <v>144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36000</v>
      </c>
      <c r="N388" s="14">
        <f ca="1">IF(B_MSK[[#This Row],[//]]="","",IF(INDEX([2]!NOTA[HARGA/ CTN_H],B_MSK[[#This Row],[//]]-2)&lt;1,"",INDEX([2]!NOTA[HARGA/ CTN_H],B_MSK[[#This Row],[//]]-2)))</f>
        <v>1728000</v>
      </c>
      <c r="O388" s="3">
        <f ca="1">IF(B_MSK[[#This Row],[//]]="","",IF(INDEX([2]!NOTA[DISC 1],B_MSK[[#This Row],[//]]-2)=0,"",INDEX([2]!NOTA[DISC 1],B_MSK[[#This Row],[//]]-2)))</f>
        <v>0.125</v>
      </c>
      <c r="P388" s="3">
        <f ca="1">IF(B_MSK[[#This Row],[//]]="","",IF(INDEX([2]!NOTA[DISC 2],B_MSK[[#This Row],[//]]-2)=0,"",INDEX([2]!NOTA[DISC 2],B_MSK[[#This Row],[//]]-2)))</f>
        <v>0.05</v>
      </c>
      <c r="Q388" s="13">
        <f ca="1">IF(B_MSK[[#This Row],[//]]="","",INDEX([2]!NOTA[TOTAL],B_MSK[[#This Row],[//]]-2))</f>
        <v>4309200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CORRECTION FLUID JK-101 JK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388" s="6" t="str">
        <f ca="1">IF(B_MSK[[#This Row],[N.B.nota]]="","",IF(MATCH(B_MSK[[#This Row],[concat]],[3]!db[NB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Row],[concat]],[3]!db[NB NOTA_C],0)+1)</f>
        <v>506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36000</v>
      </c>
      <c r="AB388" s="8" t="str">
        <f ca="1">IF(OR(B_MSK[[#This Row],[HARGA_1]]=0,B_MSK[[#This Row],[HARGA_1]]=""),"","/ "&amp;B_MSK[[#This Row],[A_2]])</f>
        <v>/ LSN</v>
      </c>
      <c r="AC3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3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8" s="6" t="str">
        <f ca="1">IF(ISNUMBER(B_MSK[[#This Row],[ JUMLAH ]]),SUBSTITUTE(SUBSTITUTE(SUBSTITUTE(B_MSK[[#This Row],[QTY/ CTN]]," ","_",2),"(",""),")","")&amp;"_","")</f>
        <v>48 LSN_</v>
      </c>
      <c r="AF388" s="6">
        <f ca="1">IF(B_MSK[[#This Row],[A_B]]="","",SEARCH("_",B_MSK[[#This Row],[A_B]]))</f>
        <v>7</v>
      </c>
      <c r="AG388" s="6">
        <f ca="1">IF(B_MSK[[#This Row],[A_B]]="","",LEN(B_MSK[[#This Row],[A_B]]))</f>
        <v>7</v>
      </c>
      <c r="AH388" s="6" t="str">
        <f ca="1">IF(B_MSK[[#This Row],[A_B]]="","",LEFT(B_MSK[[#This Row],[QTY/ CTN]],B_MSK[[#This Row],[A_B_1]]))</f>
        <v>48 LSN</v>
      </c>
      <c r="AI388" s="6" t="str">
        <f ca="1">IF(B_MSK[[#This Row],[A_B]]="","",LEFT(B_MSK[[#This Row],[A_]],SEARCH(" ",B_MSK[[#This Row],[A_]])-1))</f>
        <v>48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44914</v>
      </c>
      <c r="AO388" s="6" t="str">
        <f ca="1">IF(B_MSK[[#This Row],[DB_ROW]]="","",INDEX([3]!db[JENIS],B_MSK[[#This Row],[DB_ROW]]-1))</f>
        <v>tipex</v>
      </c>
      <c r="AP388" s="6">
        <f ca="1">IF(B_MSK[[#This Row],[A_1]]="","",B_MSK[[#This Row],[A_1]])*1</f>
        <v>48</v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>Bp JK BP-338 Vocus hitam</v>
      </c>
      <c r="H389" s="8" t="str">
        <f ca="1">IF(B_MSK[[#This Row],[//]]="","",INDEX([2]!NOTA[SUPPLIER_H],B_MSK[[#This Row],[//]]-2))</f>
        <v>ATALI MAKMUR</v>
      </c>
      <c r="I389" s="28" t="str">
        <f ca="1">IF(B_MSK[[#This Row],[//]]="","",IF(B_MSK[[#This Row],[C]]="",B_MSK[[#This Row],[JMLH BRG]]&amp;" "&amp;B_MSK[[#This Row],[SAT]],INDEX([3]!db[QTY/ CTN],B_MSK[[#This Row],[DB_ROW]]-1)))</f>
        <v>6 LSN</v>
      </c>
      <c r="J389" s="6" t="str">
        <f ca="1">IF(B_MSK[[#This Row],[//]]="","",IF(INDEX([2]!NOTA[C],B_MSK[[#This Row],[//]]-2)="","",INDEX([2]!NOTA[C],B_MSK[[#This Row],[//]]-2)))</f>
        <v/>
      </c>
      <c r="K389" s="6">
        <f ca="1">IF(B_MSK[[#This Row],[//]]="","",IF(INDEX([2]!NOTA[QTY],B_MSK[[#This Row],[//]]-2)=0,"",INDEX([2]!NOTA[QTY],B_MSK[[#This Row],[//]]-2)))</f>
        <v>6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12600</v>
      </c>
      <c r="N389" s="14">
        <f ca="1">IF(B_MSK[[#This Row],[//]]="","",IF(INDEX([2]!NOTA[HARGA/ CTN_H],B_MSK[[#This Row],[//]]-2)&lt;1,"",INDEX([2]!NOTA[HARGA/ CTN_H],B_MSK[[#This Row],[//]]-2)))</f>
        <v>75600</v>
      </c>
      <c r="O389" s="3">
        <f ca="1">IF(B_MSK[[#This Row],[//]]="","",IF(INDEX([2]!NOTA[DISC 1],B_MSK[[#This Row],[//]]-2)=0,"",INDEX([2]!NOTA[DISC 1],B_MSK[[#This Row],[//]]-2)))</f>
        <v>0.1</v>
      </c>
      <c r="P389" s="3">
        <f ca="1">IF(B_MSK[[#This Row],[//]]="","",IF(INDEX([2]!NOTA[DISC 2],B_MSK[[#This Row],[//]]-2)=0,"",INDEX([2]!NOTA[DISC 2],B_MSK[[#This Row],[//]]-2)))</f>
        <v>0.05</v>
      </c>
      <c r="Q389" s="13">
        <f ca="1">IF(B_MSK[[#This Row],[//]]="","",INDEX([2]!NOTA[TOTAL],B_MSK[[#This Row],[//]]-2))</f>
        <v>64638</v>
      </c>
      <c r="R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3662577</v>
      </c>
      <c r="S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14389646</v>
      </c>
      <c r="T389" s="4" t="str">
        <f ca="1">IF(B_MSK[[#This Row],[NAMA BARANG]]="","",IF(INDEX([2]!NOTA[KETERANGAN],B_MSK[[#This Row],[//]]-2)=0,"",INDEX([2]!NOTA[KETERANGAN],B_MSK[[#This Row],[//]]-2)))</f>
        <v>BONUS CORR FLUID JK-101</v>
      </c>
      <c r="U389" s="8" t="str">
        <f ca="1">IF(B_MSK[[#This Row],[//]]="","",INDEX([2]!NOTA[NAMA BARANG],B_MSK[[#This Row],[//]]-2))</f>
        <v>BALLPEN BP-338 VOCUS BLACK JK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76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12600</v>
      </c>
      <c r="AB389" s="8" t="str">
        <f ca="1">IF(OR(B_MSK[[#This Row],[HARGA_1]]=0,B_MSK[[#This Row],[HARGA_1]]=""),"","/ "&amp;B_MSK[[#This Row],[A_2]])</f>
        <v>/ LSN</v>
      </c>
      <c r="AC3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9" s="6" t="str">
        <f ca="1">IF(ISNUMBER(B_MSK[[#This Row],[ JUMLAH ]]),SUBSTITUTE(SUBSTITUTE(SUBSTITUTE(B_MSK[[#This Row],[QTY/ CTN]]," ","_",2),"(",""),")","")&amp;"_","")</f>
        <v>6 LSN_</v>
      </c>
      <c r="AF389" s="6">
        <f ca="1">IF(B_MSK[[#This Row],[A_B]]="","",SEARCH("_",B_MSK[[#This Row],[A_B]]))</f>
        <v>6</v>
      </c>
      <c r="AG389" s="6">
        <f ca="1">IF(B_MSK[[#This Row],[A_B]]="","",LEN(B_MSK[[#This Row],[A_B]]))</f>
        <v>6</v>
      </c>
      <c r="AH389" s="6" t="str">
        <f ca="1">IF(B_MSK[[#This Row],[A_B]]="","",LEFT(B_MSK[[#This Row],[QTY/ CTN]],B_MSK[[#This Row],[A_B_1]]))</f>
        <v>6 LSN</v>
      </c>
      <c r="AI389" s="6" t="str">
        <f ca="1">IF(B_MSK[[#This Row],[A_B]]="","",LEFT(B_MSK[[#This Row],[A_]],SEARCH(" ",B_MSK[[#This Row],[A_]])-1))</f>
        <v>6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44914</v>
      </c>
      <c r="AO389" s="6" t="str">
        <f ca="1">IF(B_MSK[[#This Row],[DB_ROW]]="","",INDEX([3]!db[JENIS],B_MSK[[#This Row],[DB_ROW]]-1))</f>
        <v>pen</v>
      </c>
      <c r="AP389" s="6">
        <f ca="1">IF(B_MSK[[#This Row],[A_1]]="","",B_MSK[[#This Row],[A_1]])*1</f>
        <v>6</v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/>
      </c>
      <c r="D390" s="6" t="str">
        <f>IF(B_MSK[[#This Row],[N_ID]]="","",COUNTIF([2]!NOTA[ID_H],B_MSK[[#This Row],[ID NOTA]]))</f>
        <v/>
      </c>
      <c r="E3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/>
      </c>
      <c r="H390" s="8" t="str">
        <f ca="1">IF(B_MSK[[#This Row],[//]]="","",INDEX([2]!NOTA[SUPPLIER_H],B_MSK[[#This Row],[//]]-2))</f>
        <v/>
      </c>
      <c r="I390" s="28" t="str">
        <f ca="1">IF(B_MSK[[#This Row],[//]]="","",IF(B_MSK[[#This Row],[C]]="",B_MSK[[#This Row],[JMLH BRG]]&amp;" "&amp;B_MSK[[#This Row],[SAT]],INDEX([3]!db[QTY/ CTN],B_MSK[[#This Row],[DB_ROW]]-1)))</f>
        <v/>
      </c>
      <c r="J390" s="6" t="str">
        <f ca="1">IF(B_MSK[[#This Row],[//]]="","",IF(INDEX([2]!NOTA[C],B_MSK[[#This Row],[//]]-2)="","",INDEX([2]!NOTA[C],B_MSK[[#This Row],[//]]-2)))</f>
        <v/>
      </c>
      <c r="K390" s="6" t="str">
        <f ca="1">IF(B_MSK[[#This Row],[//]]="","",IF(INDEX([2]!NOTA[QTY],B_MSK[[#This Row],[//]]-2)=0,"",INDEX([2]!NOTA[QTY],B_MSK[[#This Row],[//]]-2)))</f>
        <v/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0" s="14" t="str">
        <f ca="1">IF(B_MSK[[#This Row],[//]]="","",INDEX([2]!NOTA[HARGA SATUAN],B_MSK[[#This Row],[//]]-2))</f>
        <v/>
      </c>
      <c r="N390" s="14" t="str">
        <f ca="1">IF(B_MSK[[#This Row],[//]]="","",IF(INDEX([2]!NOTA[HARGA/ CTN_H],B_MSK[[#This Row],[//]]-2)&lt;1,"",INDEX([2]!NOTA[HARGA/ CTN_H],B_MSK[[#This Row],[//]]-2)))</f>
        <v/>
      </c>
      <c r="O390" s="3" t="str">
        <f ca="1">IF(B_MSK[[#This Row],[//]]="","",IF(INDEX([2]!NOTA[DISC 1],B_MSK[[#This Row],[//]]-2)=0,"",INDEX([2]!NOTA[DISC 1],B_MSK[[#This Row],[//]]-2)))</f>
        <v/>
      </c>
      <c r="P390" s="3" t="str">
        <f ca="1">IF(B_MSK[[#This Row],[//]]="","",IF(INDEX([2]!NOTA[DISC 2],B_MSK[[#This Row],[//]]-2)=0,"",INDEX([2]!NOTA[DISC 2],B_MSK[[#This Row],[//]]-2)))</f>
        <v/>
      </c>
      <c r="Q390" s="13" t="str">
        <f ca="1">IF(B_MSK[[#This Row],[//]]="","",INDEX([2]!NOTA[TOTAL],B_MSK[[#This Row],[//]]-2))</f>
        <v/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/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0" s="6" t="str">
        <f ca="1">IF(B_MSK[[#This Row],[N.B.nota]]="","",IF(MATCH(B_MSK[[#This Row],[concat]],[3]!db[NB NOTA_C],0)&gt;0,"ada",0))</f>
        <v/>
      </c>
      <c r="X390" s="6" t="str">
        <f ca="1">IF(B_MSK[[#This Row],[N.B.nota]]="","",ADDRESS(ROW(B_MSK[QB]),COLUMN(B_MSK[QB]))&amp;":"&amp;ADDRESS(ROW(),COLUMN(B_MSK[QB])))</f>
        <v/>
      </c>
      <c r="Y390" s="6" t="str">
        <f ca="1">IF(B_MSK[[#This Row],[concat]]="","",MATCH(B_MSK[[#This Row],[concat]],[3]!db[NB NOTA_C],0)+1)</f>
        <v/>
      </c>
      <c r="Z390" s="6" t="str">
        <f ca="1">IF(B_MSK[[#This Row],[//]]="","",HYPERLINK("[..\\DB.xlsx]DB!e"&amp;B_MSK[[#This Row],[DB_ROW]],"&gt;"))</f>
        <v/>
      </c>
      <c r="AA390" s="12" t="str">
        <f ca="1">IF(ISNUMBER(B_MSK[[#This Row],[HARGA CTN]]),IF(B_MSK[[#This Row],[A_2]]=B_MSK[[#This Row],[SAT]],B_MSK[[#This Row],[ HARGA SATUAN ]],B_MSK[[#This Row],[HARGA CTN]]/B_MSK[[#This Row],[A_1]]),"")</f>
        <v/>
      </c>
      <c r="AB390" s="8" t="str">
        <f ca="1">IF(OR(B_MSK[[#This Row],[HARGA_1]]=0,B_MSK[[#This Row],[HARGA_1]]=""),"","/ "&amp;B_MSK[[#This Row],[A_2]])</f>
        <v/>
      </c>
      <c r="AC3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0" s="6" t="str">
        <f ca="1">IF(ISNUMBER(B_MSK[[#This Row],[ JUMLAH ]]),SUBSTITUTE(SUBSTITUTE(SUBSTITUTE(B_MSK[[#This Row],[QTY/ CTN]]," ","_",2),"(",""),")","")&amp;"_","")</f>
        <v/>
      </c>
      <c r="AF390" s="6" t="str">
        <f ca="1">IF(B_MSK[[#This Row],[A_B]]="","",SEARCH("_",B_MSK[[#This Row],[A_B]]))</f>
        <v/>
      </c>
      <c r="AG390" s="6" t="str">
        <f ca="1">IF(B_MSK[[#This Row],[A_B]]="","",LEN(B_MSK[[#This Row],[A_B]]))</f>
        <v/>
      </c>
      <c r="AH390" s="6" t="str">
        <f ca="1">IF(B_MSK[[#This Row],[A_B]]="","",LEFT(B_MSK[[#This Row],[QTY/ CTN]],B_MSK[[#This Row],[A_B_1]]))</f>
        <v/>
      </c>
      <c r="AI390" s="6" t="str">
        <f ca="1">IF(B_MSK[[#This Row],[A_B]]="","",LEFT(B_MSK[[#This Row],[A_]],SEARCH(" ",B_MSK[[#This Row],[A_]])-1))</f>
        <v/>
      </c>
      <c r="AJ390" s="6" t="str">
        <f ca="1">IF(B_MSK[[#This Row],[A_B]]="","",RIGHT(B_MSK[[#This Row],[A_]],LEN(B_MSK[[#This Row],[A_]])-SEARCH(" ",B_MSK[[#This Row],[A_]])))</f>
        <v/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44914</v>
      </c>
      <c r="AO390" s="6" t="str">
        <f ca="1">IF(B_MSK[[#This Row],[DB_ROW]]="","",INDEX([3]!db[JENIS],B_MSK[[#This Row],[DB_ROW]]-1))</f>
        <v/>
      </c>
      <c r="AP390" s="6" t="e">
        <f ca="1">IF(B_MSK[[#This Row],[A_1]]="","",B_MSK[[#This Row],[A_1]])*1</f>
        <v>#VALUE!</v>
      </c>
    </row>
    <row r="391" spans="1:42" x14ac:dyDescent="0.25">
      <c r="A391" s="7" t="s">
        <v>205</v>
      </c>
      <c r="B391" s="6">
        <f ca="1">IF(B_MSK[[#This Row],[N_ID]]="","",INDEX([2]!NOTA[ID],MATCH(B_MSK[[#This Row],[N_ID]],[2]!NOTA[ID_P],0)))</f>
        <v>79</v>
      </c>
      <c r="C391" s="6" t="str">
        <f ca="1">IF(B_MSK[[#This Row],[//]]="","",HYPERLINK("[NOTA_.xlsx]NOTA!C"&amp;B_MSK[[#This Row],[//]],"&gt;"))</f>
        <v>&gt;</v>
      </c>
      <c r="D391" s="6">
        <f ca="1">IF(B_MSK[[#This Row],[N_ID]]="","",COUNTIF([2]!NOTA[ID_H],B_MSK[[#This Row],[ID NOTA]]))</f>
        <v>7</v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 ca="1"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>Paper fastener JK PF-50 warna</v>
      </c>
      <c r="H391" s="8" t="str">
        <f ca="1">IF(B_MSK[[#This Row],[//]]="","",INDEX([2]!NOTA[SUPPLIER_H],B_MSK[[#This Row],[//]]-2))</f>
        <v>ATALI MAKMUR</v>
      </c>
      <c r="I391" s="28" t="str">
        <f ca="1">IF(B_MSK[[#This Row],[//]]="","",IF(B_MSK[[#This Row],[C]]="",B_MSK[[#This Row],[JMLH BRG]]&amp;" "&amp;B_MSK[[#This Row],[SAT]],INDEX([3]!db[QTY/ CTN],B_MSK[[#This Row],[DB_ROW]]-1)))</f>
        <v>100 PAK</v>
      </c>
      <c r="J391" s="6">
        <f ca="1">IF(B_MSK[[#This Row],[//]]="","",IF(INDEX([2]!NOTA[C],B_MSK[[#This Row],[//]]-2)="","",INDEX([2]!NOTA[C],B_MSK[[#This Row],[//]]-2)))</f>
        <v>1</v>
      </c>
      <c r="K391" s="6">
        <f ca="1">IF(B_MSK[[#This Row],[//]]="","",IF(INDEX([2]!NOTA[QTY],B_MSK[[#This Row],[//]]-2)=0,"",INDEX([2]!NOTA[QTY],B_MSK[[#This Row],[//]]-2)))</f>
        <v>100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1" s="14">
        <f ca="1">IF(B_MSK[[#This Row],[//]]="","",INDEX([2]!NOTA[HARGA SATUAN],B_MSK[[#This Row],[//]]-2))</f>
        <v>8400</v>
      </c>
      <c r="N391" s="14">
        <f ca="1">IF(B_MSK[[#This Row],[//]]="","",IF(INDEX([2]!NOTA[HARGA/ CTN_H],B_MSK[[#This Row],[//]]-2)&lt;1,"",INDEX([2]!NOTA[HARGA/ CTN_H],B_MSK[[#This Row],[//]]-2)))</f>
        <v>840000</v>
      </c>
      <c r="O391" s="3">
        <f ca="1">IF(B_MSK[[#This Row],[//]]="","",IF(INDEX([2]!NOTA[DISC 1],B_MSK[[#This Row],[//]]-2)=0,"",INDEX([2]!NOTA[DISC 1],B_MSK[[#This Row],[//]]-2)))</f>
        <v>0.125</v>
      </c>
      <c r="P391" s="3">
        <f ca="1">IF(B_MSK[[#This Row],[//]]="","",IF(INDEX([2]!NOTA[DISC 2],B_MSK[[#This Row],[//]]-2)=0,"",INDEX([2]!NOTA[DISC 2],B_MSK[[#This Row],[//]]-2)))</f>
        <v>0.05</v>
      </c>
      <c r="Q391" s="13">
        <f ca="1">IF(B_MSK[[#This Row],[//]]="","",INDEX([2]!NOTA[TOTAL],B_MSK[[#This Row],[//]]-2))</f>
        <v>698250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PAPER FASTENER PF-50 (COLOR) JK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1574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8400</v>
      </c>
      <c r="AB391" s="8" t="str">
        <f ca="1">IF(OR(B_MSK[[#This Row],[HARGA_1]]=0,B_MSK[[#This Row],[HARGA_1]]=""),"","/ "&amp;B_MSK[[#This Row],[A_2]])</f>
        <v>/ PAK</v>
      </c>
      <c r="AC3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1" s="6" t="str">
        <f ca="1">IF(ISNUMBER(B_MSK[[#This Row],[ JUMLAH ]]),SUBSTITUTE(SUBSTITUTE(SUBSTITUTE(B_MSK[[#This Row],[QTY/ CTN]]," ","_",2),"(",""),")","")&amp;"_","")</f>
        <v>100 PAK_</v>
      </c>
      <c r="AF391" s="6">
        <f ca="1">IF(B_MSK[[#This Row],[A_B]]="","",SEARCH("_",B_MSK[[#This Row],[A_B]]))</f>
        <v>8</v>
      </c>
      <c r="AG391" s="6">
        <f ca="1">IF(B_MSK[[#This Row],[A_B]]="","",LEN(B_MSK[[#This Row],[A_B]]))</f>
        <v>8</v>
      </c>
      <c r="AH391" s="6" t="str">
        <f ca="1">IF(B_MSK[[#This Row],[A_B]]="","",LEFT(B_MSK[[#This Row],[QTY/ CTN]],B_MSK[[#This Row],[A_B_1]]))</f>
        <v>100 PAK</v>
      </c>
      <c r="AI391" s="6" t="str">
        <f ca="1">IF(B_MSK[[#This Row],[A_B]]="","",LEFT(B_MSK[[#This Row],[A_]],SEARCH(" ",B_MSK[[#This Row],[A_]])-1))</f>
        <v>100</v>
      </c>
      <c r="AJ391" s="6" t="str">
        <f ca="1">IF(B_MSK[[#This Row],[A_B]]="","",RIGHT(B_MSK[[#This Row],[A_]],LEN(B_MSK[[#This Row],[A_]])-SEARCH(" ",B_MSK[[#This Row],[A_]])))</f>
        <v>PAK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44914</v>
      </c>
      <c r="AO391" s="6" t="str">
        <f ca="1">IF(B_MSK[[#This Row],[DB_ROW]]="","",INDEX([3]!db[JENIS],B_MSK[[#This Row],[DB_ROW]]-1))</f>
        <v>acco</v>
      </c>
      <c r="AP391" s="6">
        <f ca="1">IF(B_MSK[[#This Row],[A_1]]="","",B_MSK[[#This Row],[A_1]])*1</f>
        <v>100</v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>Paper fastener JK PF-50 putih</v>
      </c>
      <c r="H392" s="8" t="str">
        <f ca="1">IF(B_MSK[[#This Row],[//]]="","",INDEX([2]!NOTA[SUPPLIER_H],B_MSK[[#This Row],[//]]-2))</f>
        <v>ATALI MAKMUR</v>
      </c>
      <c r="I392" s="28" t="str">
        <f ca="1">IF(B_MSK[[#This Row],[//]]="","",IF(B_MSK[[#This Row],[C]]="",B_MSK[[#This Row],[JMLH BRG]]&amp;" "&amp;B_MSK[[#This Row],[SAT]],INDEX([3]!db[QTY/ CTN],B_MSK[[#This Row],[DB_ROW]]-1)))</f>
        <v>100 PAK</v>
      </c>
      <c r="J392" s="6">
        <f ca="1">IF(B_MSK[[#This Row],[//]]="","",IF(INDEX([2]!NOTA[C],B_MSK[[#This Row],[//]]-2)="","",INDEX([2]!NOTA[C],B_MSK[[#This Row],[//]]-2)))</f>
        <v>1</v>
      </c>
      <c r="K392" s="6">
        <f ca="1">IF(B_MSK[[#This Row],[//]]="","",IF(INDEX([2]!NOTA[QTY],B_MSK[[#This Row],[//]]-2)=0,"",INDEX([2]!NOTA[QTY],B_MSK[[#This Row],[//]]-2)))</f>
        <v>100</v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2" s="14">
        <f ca="1">IF(B_MSK[[#This Row],[//]]="","",INDEX([2]!NOTA[HARGA SATUAN],B_MSK[[#This Row],[//]]-2))</f>
        <v>8400</v>
      </c>
      <c r="N392" s="14">
        <f ca="1">IF(B_MSK[[#This Row],[//]]="","",IF(INDEX([2]!NOTA[HARGA/ CTN_H],B_MSK[[#This Row],[//]]-2)&lt;1,"",INDEX([2]!NOTA[HARGA/ CTN_H],B_MSK[[#This Row],[//]]-2)))</f>
        <v>840000</v>
      </c>
      <c r="O392" s="3">
        <f ca="1">IF(B_MSK[[#This Row],[//]]="","",IF(INDEX([2]!NOTA[DISC 1],B_MSK[[#This Row],[//]]-2)=0,"",INDEX([2]!NOTA[DISC 1],B_MSK[[#This Row],[//]]-2)))</f>
        <v>0.125</v>
      </c>
      <c r="P392" s="3">
        <f ca="1">IF(B_MSK[[#This Row],[//]]="","",IF(INDEX([2]!NOTA[DISC 2],B_MSK[[#This Row],[//]]-2)=0,"",INDEX([2]!NOTA[DISC 2],B_MSK[[#This Row],[//]]-2)))</f>
        <v>0.05</v>
      </c>
      <c r="Q392" s="13">
        <f ca="1">IF(B_MSK[[#This Row],[//]]="","",INDEX([2]!NOTA[TOTAL],B_MSK[[#This Row],[//]]-2))</f>
        <v>698250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PAPER FASTENER PF-50 (WHITE) JK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W392" s="6" t="str">
        <f ca="1">IF(B_MSK[[#This Row],[N.B.nota]]="","",IF(MATCH(B_MSK[[#This Row],[concat]],[3]!db[NB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Row],[concat]],[3]!db[NB NOTA_C],0)+1)</f>
        <v>1575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8400</v>
      </c>
      <c r="AB392" s="8" t="str">
        <f ca="1">IF(OR(B_MSK[[#This Row],[HARGA_1]]=0,B_MSK[[#This Row],[HARGA_1]]=""),"","/ "&amp;B_MSK[[#This Row],[A_2]])</f>
        <v>/ PAK</v>
      </c>
      <c r="AC3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2" s="6" t="str">
        <f ca="1">IF(ISNUMBER(B_MSK[[#This Row],[ JUMLAH ]]),SUBSTITUTE(SUBSTITUTE(SUBSTITUTE(B_MSK[[#This Row],[QTY/ CTN]]," ","_",2),"(",""),")","")&amp;"_","")</f>
        <v>100 PAK_</v>
      </c>
      <c r="AF392" s="6">
        <f ca="1">IF(B_MSK[[#This Row],[A_B]]="","",SEARCH("_",B_MSK[[#This Row],[A_B]]))</f>
        <v>8</v>
      </c>
      <c r="AG392" s="6">
        <f ca="1">IF(B_MSK[[#This Row],[A_B]]="","",LEN(B_MSK[[#This Row],[A_B]]))</f>
        <v>8</v>
      </c>
      <c r="AH392" s="6" t="str">
        <f ca="1">IF(B_MSK[[#This Row],[A_B]]="","",LEFT(B_MSK[[#This Row],[QTY/ CTN]],B_MSK[[#This Row],[A_B_1]]))</f>
        <v>100 PAK</v>
      </c>
      <c r="AI392" s="6" t="str">
        <f ca="1">IF(B_MSK[[#This Row],[A_B]]="","",LEFT(B_MSK[[#This Row],[A_]],SEARCH(" ",B_MSK[[#This Row],[A_]])-1))</f>
        <v>100</v>
      </c>
      <c r="AJ392" s="6" t="str">
        <f ca="1">IF(B_MSK[[#This Row],[A_B]]="","",RIGHT(B_MSK[[#This Row],[A_]],LEN(B_MSK[[#This Row],[A_]])-SEARCH(" ",B_MSK[[#This Row],[A_]])))</f>
        <v>PAK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44914</v>
      </c>
      <c r="AO392" s="6" t="str">
        <f ca="1">IF(B_MSK[[#This Row],[DB_ROW]]="","",INDEX([3]!db[JENIS],B_MSK[[#This Row],[DB_ROW]]-1))</f>
        <v>acco</v>
      </c>
      <c r="AP392" s="6">
        <f ca="1">IF(B_MSK[[#This Row],[A_1]]="","",B_MSK[[#This Row],[A_1]])*1</f>
        <v>100</v>
      </c>
    </row>
    <row r="393" spans="1:42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>Label JK LB-P2 CY 2brs kuning</v>
      </c>
      <c r="H393" s="8" t="str">
        <f ca="1">IF(B_MSK[[#This Row],[//]]="","",INDEX([2]!NOTA[SUPPLIER_H],B_MSK[[#This Row],[//]]-2))</f>
        <v>ATALI MAKMUR</v>
      </c>
      <c r="I393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393" s="6">
        <f ca="1">IF(B_MSK[[#This Row],[//]]="","",IF(INDEX([2]!NOTA[C],B_MSK[[#This Row],[//]]-2)="","",INDEX([2]!NOTA[C],B_MSK[[#This Row],[//]]-2)))</f>
        <v>1</v>
      </c>
      <c r="K393" s="6">
        <f ca="1">IF(B_MSK[[#This Row],[//]]="","",IF(INDEX([2]!NOTA[QTY],B_MSK[[#This Row],[//]]-2)=0,"",INDEX([2]!NOTA[QTY],B_MSK[[#This Row],[//]]-2)))</f>
        <v>500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93" s="14">
        <f ca="1">IF(B_MSK[[#This Row],[//]]="","",INDEX([2]!NOTA[HARGA SATUAN],B_MSK[[#This Row],[//]]-2))</f>
        <v>4200</v>
      </c>
      <c r="N393" s="14">
        <f ca="1">IF(B_MSK[[#This Row],[//]]="","",IF(INDEX([2]!NOTA[HARGA/ CTN_H],B_MSK[[#This Row],[//]]-2)&lt;1,"",INDEX([2]!NOTA[HARGA/ CTN_H],B_MSK[[#This Row],[//]]-2)))</f>
        <v>2100000</v>
      </c>
      <c r="O393" s="3">
        <f ca="1">IF(B_MSK[[#This Row],[//]]="","",IF(INDEX([2]!NOTA[DISC 1],B_MSK[[#This Row],[//]]-2)=0,"",INDEX([2]!NOTA[DISC 1],B_MSK[[#This Row],[//]]-2)))</f>
        <v>0.125</v>
      </c>
      <c r="P393" s="3">
        <f ca="1">IF(B_MSK[[#This Row],[//]]="","",IF(INDEX([2]!NOTA[DISC 2],B_MSK[[#This Row],[//]]-2)=0,"",INDEX([2]!NOTA[DISC 2],B_MSK[[#This Row],[//]]-2)))</f>
        <v>0.05</v>
      </c>
      <c r="Q393" s="13">
        <f ca="1">IF(B_MSK[[#This Row],[//]]="","",INDEX([2]!NOTA[TOTAL],B_MSK[[#This Row],[//]]-2))</f>
        <v>1745625</v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LABEL LB-P2CY 2 BARIS YELLOW JK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1309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42000</v>
      </c>
      <c r="AB393" s="8" t="str">
        <f ca="1">IF(OR(B_MSK[[#This Row],[HARGA_1]]=0,B_MSK[[#This Row],[HARGA_1]]=""),"","/ "&amp;B_MSK[[#This Row],[A_2]])</f>
        <v xml:space="preserve">/ PAK </v>
      </c>
      <c r="AC3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9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93" s="6" t="str">
        <f ca="1">IF(ISNUMBER(B_MSK[[#This Row],[ JUMLAH ]]),SUBSTITUTE(SUBSTITUTE(SUBSTITUTE(B_MSK[[#This Row],[QTY/ CTN]]," ","_",2),"(",""),")","")&amp;"_","")</f>
        <v>50 PAK_10 ROL_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14</v>
      </c>
      <c r="AH393" s="6" t="str">
        <f ca="1">IF(B_MSK[[#This Row],[A_B]]="","",LEFT(B_MSK[[#This Row],[QTY/ CTN]],B_MSK[[#This Row],[A_B_1]]))</f>
        <v xml:space="preserve">50 PAK </v>
      </c>
      <c r="AI393" s="6" t="str">
        <f ca="1">IF(B_MSK[[#This Row],[A_B]]="","",LEFT(B_MSK[[#This Row],[A_]],SEARCH(" ",B_MSK[[#This Row],[A_]])-1))</f>
        <v>50</v>
      </c>
      <c r="AJ393" s="6" t="str">
        <f ca="1">IF(B_MSK[[#This Row],[A_B]]="","",RIGHT(B_MSK[[#This Row],[A_]],LEN(B_MSK[[#This Row],[A_]])-SEARCH(" ",B_MSK[[#This Row],[A_]])))</f>
        <v xml:space="preserve">PAK 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93" s="6" t="str">
        <f ca="1">IF(B_MSK[[#This Row],[B_]]="","",LEFT(B_MSK[[#This Row],[B_]],SEARCH(" ",B_MSK[[#This Row],[B_]])))</f>
        <v xml:space="preserve">10 </v>
      </c>
      <c r="AM393" s="6" t="str">
        <f ca="1">IF(B_MSK[[#This Row],[B_]]="","",RIGHT(B_MSK[[#This Row],[B_]],LEN(B_MSK[[#This Row],[B_]])-SEARCH(" ",B_MSK[[#This Row],[B_]])))</f>
        <v>ROL</v>
      </c>
      <c r="AN393" s="2">
        <f ca="1">IF(ISNUMBER(B_MSK[[#This Row],[TANGGAL DATANG]]),B_MSK[[#This Row],[TANGGAL DATANG]],AN392)</f>
        <v>44914</v>
      </c>
      <c r="AO393" s="6" t="str">
        <f ca="1">IF(B_MSK[[#This Row],[DB_ROW]]="","",INDEX([3]!db[JENIS],B_MSK[[#This Row],[DB_ROW]]-1))</f>
        <v>label</v>
      </c>
      <c r="AP393" s="6">
        <f ca="1">IF(B_MSK[[#This Row],[A_1]]="","",B_MSK[[#This Row],[A_1]])*1</f>
        <v>50</v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Row],[N_ID]]="","",COUNTIF([2]!NOTA[ID_H],B_MSK[[#This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394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>Binder clip JK 280</v>
      </c>
      <c r="H394" s="8" t="str">
        <f ca="1">IF(B_MSK[[#This Row],[//]]="","",INDEX([2]!NOTA[SUPPLIER_H],B_MSK[[#This Row],[//]]-2))</f>
        <v>ATALI MAKMUR</v>
      </c>
      <c r="I394" s="28" t="str">
        <f ca="1">IF(B_MSK[[#This Row],[//]]="","",IF(B_MSK[[#This Row],[C]]="",B_MSK[[#This Row],[JMLH BRG]]&amp;" "&amp;B_MSK[[#This Row],[SAT]],INDEX([3]!db[QTY/ CTN],B_MSK[[#This Row],[DB_ROW]]-1)))</f>
        <v>3 GRS</v>
      </c>
      <c r="J394" s="6">
        <f ca="1">IF(B_MSK[[#This Row],[//]]="","",IF(INDEX([2]!NOTA[C],B_MSK[[#This Row],[//]]-2)="","",INDEX([2]!NOTA[C],B_MSK[[#This Row],[//]]-2)))</f>
        <v>1</v>
      </c>
      <c r="K394" s="6">
        <f ca="1">IF(B_MSK[[#This Row],[//]]="","",IF(INDEX([2]!NOTA[QTY],B_MSK[[#This Row],[//]]-2)=0,"",INDEX([2]!NOTA[QTY],B_MSK[[#This Row],[//]]-2)))</f>
        <v>3</v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4" s="14">
        <f ca="1">IF(B_MSK[[#This Row],[//]]="","",INDEX([2]!NOTA[HARGA SATUAN],B_MSK[[#This Row],[//]]-2))</f>
        <v>507600</v>
      </c>
      <c r="N394" s="14">
        <f ca="1">IF(B_MSK[[#This Row],[//]]="","",IF(INDEX([2]!NOTA[HARGA/ CTN_H],B_MSK[[#This Row],[//]]-2)&lt;1,"",INDEX([2]!NOTA[HARGA/ CTN_H],B_MSK[[#This Row],[//]]-2)))</f>
        <v>1522800</v>
      </c>
      <c r="O394" s="3">
        <f ca="1">IF(B_MSK[[#This Row],[//]]="","",IF(INDEX([2]!NOTA[DISC 1],B_MSK[[#This Row],[//]]-2)=0,"",INDEX([2]!NOTA[DISC 1],B_MSK[[#This Row],[//]]-2)))</f>
        <v>0.125</v>
      </c>
      <c r="P394" s="3">
        <f ca="1">IF(B_MSK[[#This Row],[//]]="","",IF(INDEX([2]!NOTA[DISC 2],B_MSK[[#This Row],[//]]-2)=0,"",INDEX([2]!NOTA[DISC 2],B_MSK[[#This Row],[//]]-2)))</f>
        <v>0.05</v>
      </c>
      <c r="Q394" s="13">
        <f ca="1">IF(B_MSK[[#This Row],[//]]="","",INDEX([2]!NOTA[TOTAL],B_MSK[[#This Row],[//]]-2))</f>
        <v>1265827.5</v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>BINDER CLIP 280 JK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394" s="6" t="str">
        <f ca="1">IF(B_MSK[[#This Row],[N.B.nota]]="","",IF(MATCH(B_MSK[[#This Row],[concat]],[3]!db[NB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Row],[concat]],[3]!db[NB NOTA_C],0)+1)</f>
        <v>204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507600</v>
      </c>
      <c r="AB394" s="8" t="str">
        <f ca="1">IF(OR(B_MSK[[#This Row],[HARGA_1]]=0,B_MSK[[#This Row],[HARGA_1]]=""),"","/ "&amp;B_MSK[[#This Row],[A_2]])</f>
        <v>/ GRS</v>
      </c>
      <c r="AC3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42300</v>
      </c>
      <c r="AD39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94" s="6" t="str">
        <f ca="1">IF(ISNUMBER(B_MSK[[#This Row],[ JUMLAH ]]),SUBSTITUTE(SUBSTITUTE(SUBSTITUTE(B_MSK[[#This Row],[QTY/ CTN]]," ","_",2),"(",""),")","")&amp;"_","")</f>
        <v>3 GRS_</v>
      </c>
      <c r="AF394" s="6">
        <f ca="1">IF(B_MSK[[#This Row],[A_B]]="","",SEARCH("_",B_MSK[[#This Row],[A_B]]))</f>
        <v>6</v>
      </c>
      <c r="AG394" s="6">
        <f ca="1">IF(B_MSK[[#This Row],[A_B]]="","",LEN(B_MSK[[#This Row],[A_B]]))</f>
        <v>6</v>
      </c>
      <c r="AH394" s="6" t="str">
        <f ca="1">IF(B_MSK[[#This Row],[A_B]]="","",LEFT(B_MSK[[#This Row],[QTY/ CTN]],B_MSK[[#This Row],[A_B_1]]))</f>
        <v>3 GRS</v>
      </c>
      <c r="AI394" s="6" t="str">
        <f ca="1">IF(B_MSK[[#This Row],[A_B]]="","",LEFT(B_MSK[[#This Row],[A_]],SEARCH(" ",B_MSK[[#This Row],[A_]])-1))</f>
        <v>3</v>
      </c>
      <c r="AJ394" s="6" t="str">
        <f ca="1">IF(B_MSK[[#This Row],[A_B]]="","",RIGHT(B_MSK[[#This Row],[A_]],LEN(B_MSK[[#This Row],[A_]])-SEARCH(" ",B_MSK[[#This Row],[A_]])))</f>
        <v>GRS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44914</v>
      </c>
      <c r="AO394" s="6" t="str">
        <f ca="1">IF(B_MSK[[#This Row],[DB_ROW]]="","",INDEX([3]!db[JENIS],B_MSK[[#This Row],[DB_ROW]]-1))</f>
        <v>clip</v>
      </c>
      <c r="AP394" s="6">
        <f ca="1">IF(B_MSK[[#This Row],[A_1]]="","",B_MSK[[#This Row],[A_1]])*1</f>
        <v>3</v>
      </c>
    </row>
    <row r="395" spans="1:42" x14ac:dyDescent="0.25">
      <c r="A395" s="7" t="s">
        <v>110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>&gt;</v>
      </c>
      <c r="D395" s="6" t="str">
        <f>IF(B_MSK[[#This Row],[N_ID]]="","",COUNTIF([2]!NOTA[ID_H],B_MSK[[#This Row],[ID NOTA]]))</f>
        <v/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Row],[stt]]="ada",INDEX([3]!db[NB BM],B_MSK[DB_ROW]-1),"")</f>
        <v>Marker Permanen JK PM-34 Hitam</v>
      </c>
      <c r="H395" s="8" t="str">
        <f ca="1">IF(B_MSK[[#This Row],[//]]="","",INDEX([2]!NOTA[SUPPLIER_H],B_MSK[[#This Row],[//]]-2))</f>
        <v>ATALI MAKMUR</v>
      </c>
      <c r="I395" s="28" t="str">
        <f ca="1">IF(B_MSK[[#This Row],[//]]="","",IF(B_MSK[[#This Row],[C]]="",B_MSK[[#This Row],[JMLH BRG]]&amp;" "&amp;B_MSK[[#This Row],[SAT]],INDEX([3]!db[QTY/ CTN],B_MSK[[#This Row],[DB_ROW]]-1)))</f>
        <v>24 PCS</v>
      </c>
      <c r="J395" s="6" t="str">
        <f ca="1">IF(B_MSK[[#This Row],[//]]="","",IF(INDEX([2]!NOTA[C],B_MSK[[#This Row],[//]]-2)="","",INDEX([2]!NOTA[C],B_MSK[[#This Row],[//]]-2)))</f>
        <v/>
      </c>
      <c r="K395" s="6">
        <f ca="1">IF(B_MSK[[#This Row],[//]]="","",IF(INDEX([2]!NOTA[QTY],B_MSK[[#This Row],[//]]-2)=0,"",INDEX([2]!NOTA[QTY],B_MSK[[#This Row],[//]]-2)))</f>
        <v>24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5" s="14">
        <f ca="1">IF(B_MSK[[#This Row],[//]]="","",INDEX([2]!NOTA[HARGA SATUAN],B_MSK[[#This Row],[//]]-2))</f>
        <v>2350</v>
      </c>
      <c r="N395" s="14">
        <f ca="1">IF(B_MSK[[#This Row],[//]]="","",IF(INDEX([2]!NOTA[HARGA/ CTN_H],B_MSK[[#This Row],[//]]-2)&lt;1,"",INDEX([2]!NOTA[HARGA/ CTN_H],B_MSK[[#This Row],[//]]-2)))</f>
        <v>56400</v>
      </c>
      <c r="O395" s="3">
        <f ca="1">IF(B_MSK[[#This Row],[//]]="","",IF(INDEX([2]!NOTA[DISC 1],B_MSK[[#This Row],[//]]-2)=0,"",INDEX([2]!NOTA[DISC 1],B_MSK[[#This Row],[//]]-2)))</f>
        <v>0.1</v>
      </c>
      <c r="P395" s="3">
        <f ca="1">IF(B_MSK[[#This Row],[//]]="","",IF(INDEX([2]!NOTA[DISC 2],B_MSK[[#This Row],[//]]-2)=0,"",INDEX([2]!NOTA[DISC 2],B_MSK[[#This Row],[//]]-2)))</f>
        <v>0.05</v>
      </c>
      <c r="Q395" s="13">
        <f ca="1">IF(B_MSK[[#This Row],[//]]="","",INDEX([2]!NOTA[TOTAL],B_MSK[[#This Row],[//]]-2))</f>
        <v>48222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>BONUS BINDER CLIP JK</v>
      </c>
      <c r="U395" s="8" t="str">
        <f ca="1">IF(B_MSK[[#This Row],[//]]="","",INDEX([2]!NOTA[NAMA BARANG],B_MSK[[#This Row],[//]]-2))</f>
        <v>PERMANENT MARKER PM-34 (BLACK) JK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95" s="6" t="str">
        <f ca="1">IF(B_MSK[[#This Row],[N.B.nota]]="","",IF(MATCH(B_MSK[[#This Row],[concat]],[3]!db[NB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Row],[concat]],[3]!db[NB NOTA_C],0)+1)</f>
        <v>1762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2350</v>
      </c>
      <c r="AB395" s="8" t="str">
        <f ca="1">IF(OR(B_MSK[[#This Row],[HARGA_1]]=0,B_MSK[[#This Row],[HARGA_1]]=""),"","/ "&amp;B_MSK[[#This Row],[A_2]])</f>
        <v>/ PCS</v>
      </c>
      <c r="AC3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5" s="6" t="str">
        <f ca="1">IF(ISNUMBER(B_MSK[[#This Row],[ JUMLAH ]]),SUBSTITUTE(SUBSTITUTE(SUBSTITUTE(B_MSK[[#This Row],[QTY/ CTN]]," ","_",2),"(",""),")","")&amp;"_","")</f>
        <v>24 PCS_</v>
      </c>
      <c r="AF395" s="6">
        <f ca="1">IF(B_MSK[[#This Row],[A_B]]="","",SEARCH("_",B_MSK[[#This Row],[A_B]]))</f>
        <v>7</v>
      </c>
      <c r="AG395" s="6">
        <f ca="1">IF(B_MSK[[#This Row],[A_B]]="","",LEN(B_MSK[[#This Row],[A_B]]))</f>
        <v>7</v>
      </c>
      <c r="AH395" s="6" t="str">
        <f ca="1">IF(B_MSK[[#This Row],[A_B]]="","",LEFT(B_MSK[[#This Row],[QTY/ CTN]],B_MSK[[#This Row],[A_B_1]]))</f>
        <v>24 PCS</v>
      </c>
      <c r="AI395" s="6" t="str">
        <f ca="1">IF(B_MSK[[#This Row],[A_B]]="","",LEFT(B_MSK[[#This Row],[A_]],SEARCH(" ",B_MSK[[#This Row],[A_]])-1))</f>
        <v>24</v>
      </c>
      <c r="AJ395" s="6" t="str">
        <f ca="1">IF(B_MSK[[#This Row],[A_B]]="","",RIGHT(B_MSK[[#This Row],[A_]],LEN(B_MSK[[#This Row],[A_]])-SEARCH(" ",B_MSK[[#This Row],[A_]])))</f>
        <v>PCS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44914</v>
      </c>
      <c r="AO395" s="6" t="str">
        <f ca="1">IF(B_MSK[[#This Row],[DB_ROW]]="","",INDEX([3]!db[JENIS],B_MSK[[#This Row],[DB_ROW]]-1))</f>
        <v>spidol</v>
      </c>
      <c r="AP395" s="6">
        <f ca="1">IF(B_MSK[[#This Row],[A_1]]="","",B_MSK[[#This Row],[A_1]])*1</f>
        <v>24</v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>O pastel JK 18W OP-18 S</v>
      </c>
      <c r="H396" s="8" t="str">
        <f ca="1">IF(B_MSK[[#This Row],[//]]="","",INDEX([2]!NOTA[SUPPLIER_H],B_MSK[[#This Row],[//]]-2))</f>
        <v>ATALI MAKMUR</v>
      </c>
      <c r="I396" s="28" t="str">
        <f ca="1">IF(B_MSK[[#This Row],[//]]="","",IF(B_MSK[[#This Row],[C]]="",B_MSK[[#This Row],[JMLH BRG]]&amp;" "&amp;B_MSK[[#This Row],[SAT]],INDEX([3]!db[QTY/ CTN],B_MSK[[#This Row],[DB_ROW]]-1)))</f>
        <v>6 LSN</v>
      </c>
      <c r="J396" s="6">
        <f ca="1">IF(B_MSK[[#This Row],[//]]="","",IF(INDEX([2]!NOTA[C],B_MSK[[#This Row],[//]]-2)="","",INDEX([2]!NOTA[C],B_MSK[[#This Row],[//]]-2)))</f>
        <v>5</v>
      </c>
      <c r="K396" s="6">
        <f ca="1">IF(B_MSK[[#This Row],[//]]="","",IF(INDEX([2]!NOTA[QTY],B_MSK[[#This Row],[//]]-2)=0,"",INDEX([2]!NOTA[QTY],B_MSK[[#This Row],[//]]-2)))</f>
        <v>360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96" s="14">
        <f ca="1">IF(B_MSK[[#This Row],[//]]="","",INDEX([2]!NOTA[HARGA SATUAN],B_MSK[[#This Row],[//]]-2))</f>
        <v>23000</v>
      </c>
      <c r="N396" s="14">
        <f ca="1">IF(B_MSK[[#This Row],[//]]="","",IF(INDEX([2]!NOTA[HARGA/ CTN_H],B_MSK[[#This Row],[//]]-2)&lt;1,"",INDEX([2]!NOTA[HARGA/ CTN_H],B_MSK[[#This Row],[//]]-2)))</f>
        <v>1656000</v>
      </c>
      <c r="O396" s="3">
        <f ca="1">IF(B_MSK[[#This Row],[//]]="","",IF(INDEX([2]!NOTA[DISC 1],B_MSK[[#This Row],[//]]-2)=0,"",INDEX([2]!NOTA[DISC 1],B_MSK[[#This Row],[//]]-2)))</f>
        <v>0.125</v>
      </c>
      <c r="P396" s="3">
        <f ca="1">IF(B_MSK[[#This Row],[//]]="","",IF(INDEX([2]!NOTA[DISC 2],B_MSK[[#This Row],[//]]-2)=0,"",INDEX([2]!NOTA[DISC 2],B_MSK[[#This Row],[//]]-2)))</f>
        <v>0.05</v>
      </c>
      <c r="Q396" s="13">
        <f ca="1">IF(B_MSK[[#This Row],[//]]="","",INDEX([2]!NOTA[TOTAL],B_MSK[[#This Row],[//]]-2))</f>
        <v>6882750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OIL PASTEL OP-18S PP CASE SEA WORLD JK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1510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276000</v>
      </c>
      <c r="AB396" s="8" t="str">
        <f ca="1">IF(OR(B_MSK[[#This Row],[HARGA_1]]=0,B_MSK[[#This Row],[HARGA_1]]=""),"","/ "&amp;B_MSK[[#This Row],[A_2]])</f>
        <v>/ LSN</v>
      </c>
      <c r="AC3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3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6" s="6" t="str">
        <f ca="1">IF(ISNUMBER(B_MSK[[#This Row],[ JUMLAH ]]),SUBSTITUTE(SUBSTITUTE(SUBSTITUTE(B_MSK[[#This Row],[QTY/ CTN]]," ","_",2),"(",""),")","")&amp;"_","")</f>
        <v>6 LSN_</v>
      </c>
      <c r="AF396" s="6">
        <f ca="1">IF(B_MSK[[#This Row],[A_B]]="","",SEARCH("_",B_MSK[[#This Row],[A_B]]))</f>
        <v>6</v>
      </c>
      <c r="AG396" s="6">
        <f ca="1">IF(B_MSK[[#This Row],[A_B]]="","",LEN(B_MSK[[#This Row],[A_B]]))</f>
        <v>6</v>
      </c>
      <c r="AH396" s="6" t="str">
        <f ca="1">IF(B_MSK[[#This Row],[A_B]]="","",LEFT(B_MSK[[#This Row],[QTY/ CTN]],B_MSK[[#This Row],[A_B_1]]))</f>
        <v>6 LSN</v>
      </c>
      <c r="AI396" s="6" t="str">
        <f ca="1">IF(B_MSK[[#This Row],[A_B]]="","",LEFT(B_MSK[[#This Row],[A_]],SEARCH(" ",B_MSK[[#This Row],[A_]])-1))</f>
        <v>6</v>
      </c>
      <c r="AJ396" s="6" t="str">
        <f ca="1">IF(B_MSK[[#This Row],[A_B]]="","",RIGHT(B_MSK[[#This Row],[A_]],LEN(B_MSK[[#This Row],[A_]])-SEARCH(" ",B_MSK[[#This Row],[A_]])))</f>
        <v>LSN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44914</v>
      </c>
      <c r="AO396" s="6" t="str">
        <f ca="1">IF(B_MSK[[#This Row],[DB_ROW]]="","",INDEX([3]!db[JENIS],B_MSK[[#This Row],[DB_ROW]]-1))</f>
        <v>cr/op</v>
      </c>
      <c r="AP396" s="6">
        <f ca="1">IF(B_MSK[[#This Row],[A_1]]="","",B_MSK[[#This Row],[A_1]])*1</f>
        <v>6</v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>Bp JK BP-338 Vocus hitam</v>
      </c>
      <c r="H397" s="8" t="str">
        <f ca="1">IF(B_MSK[[#This Row],[//]]="","",INDEX([2]!NOTA[SUPPLIER_H],B_MSK[[#This Row],[//]]-2))</f>
        <v>ATALI MAKMUR</v>
      </c>
      <c r="I397" s="28" t="str">
        <f ca="1">IF(B_MSK[[#This Row],[//]]="","",IF(B_MSK[[#This Row],[C]]="",B_MSK[[#This Row],[JMLH BRG]]&amp;" "&amp;B_MSK[[#This Row],[SAT]],INDEX([3]!db[QTY/ CTN],B_MSK[[#This Row],[DB_ROW]]-1)))</f>
        <v>10 LSN</v>
      </c>
      <c r="J397" s="6" t="str">
        <f ca="1">IF(B_MSK[[#This Row],[//]]="","",IF(INDEX([2]!NOTA[C],B_MSK[[#This Row],[//]]-2)="","",INDEX([2]!NOTA[C],B_MSK[[#This Row],[//]]-2)))</f>
        <v/>
      </c>
      <c r="K397" s="6">
        <f ca="1">IF(B_MSK[[#This Row],[//]]="","",IF(INDEX([2]!NOTA[QTY],B_MSK[[#This Row],[//]]-2)=0,"",INDEX([2]!NOTA[QTY],B_MSK[[#This Row],[//]]-2)))</f>
        <v>10</v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7" s="14">
        <f ca="1">IF(B_MSK[[#This Row],[//]]="","",INDEX([2]!NOTA[HARGA SATUAN],B_MSK[[#This Row],[//]]-2))</f>
        <v>12600</v>
      </c>
      <c r="N397" s="14">
        <f ca="1">IF(B_MSK[[#This Row],[//]]="","",IF(INDEX([2]!NOTA[HARGA/ CTN_H],B_MSK[[#This Row],[//]]-2)&lt;1,"",INDEX([2]!NOTA[HARGA/ CTN_H],B_MSK[[#This Row],[//]]-2)))</f>
        <v>126000</v>
      </c>
      <c r="O397" s="3">
        <f ca="1">IF(B_MSK[[#This Row],[//]]="","",IF(INDEX([2]!NOTA[DISC 1],B_MSK[[#This Row],[//]]-2)=0,"",INDEX([2]!NOTA[DISC 1],B_MSK[[#This Row],[//]]-2)))</f>
        <v>0.1</v>
      </c>
      <c r="P397" s="3">
        <f ca="1">IF(B_MSK[[#This Row],[//]]="","",IF(INDEX([2]!NOTA[DISC 2],B_MSK[[#This Row],[//]]-2)=0,"",INDEX([2]!NOTA[DISC 2],B_MSK[[#This Row],[//]]-2)))</f>
        <v>0.05</v>
      </c>
      <c r="Q397" s="13">
        <f ca="1">IF(B_MSK[[#This Row],[//]]="","",INDEX([2]!NOTA[TOTAL],B_MSK[[#This Row],[//]]-2))</f>
        <v>107730</v>
      </c>
      <c r="R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2318545.5</v>
      </c>
      <c r="S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9128109</v>
      </c>
      <c r="T397" s="4" t="str">
        <f ca="1">IF(B_MSK[[#This Row],[NAMA BARANG]]="","",IF(INDEX([2]!NOTA[KETERANGAN],B_MSK[[#This Row],[//]]-2)=0,"",INDEX([2]!NOTA[KETERANGAN],B_MSK[[#This Row],[//]]-2)))</f>
        <v>BONUS OIL PASTEL</v>
      </c>
      <c r="U397" s="8" t="str">
        <f ca="1">IF(B_MSK[[#This Row],[//]]="","",INDEX([2]!NOTA[NAMA BARANG],B_MSK[[#This Row],[//]]-2))</f>
        <v>BALLPEN BP-338 VOCUS BLACK JK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97" s="6" t="str">
        <f ca="1">IF(B_MSK[[#This Row],[N.B.nota]]="","",IF(MATCH(B_MSK[[#This Row],[concat]],[3]!db[NB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Row],[concat]],[3]!db[NB NOTA_C],0)+1)</f>
        <v>76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12600</v>
      </c>
      <c r="AB397" s="8" t="str">
        <f ca="1">IF(OR(B_MSK[[#This Row],[HARGA_1]]=0,B_MSK[[#This Row],[HARGA_1]]=""),"","/ "&amp;B_MSK[[#This Row],[A_2]])</f>
        <v>/ LSN</v>
      </c>
      <c r="AC3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7" s="6" t="str">
        <f ca="1">IF(ISNUMBER(B_MSK[[#This Row],[ JUMLAH ]]),SUBSTITUTE(SUBSTITUTE(SUBSTITUTE(B_MSK[[#This Row],[QTY/ CTN]]," ","_",2),"(",""),")","")&amp;"_","")</f>
        <v>10 LSN_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10 LSN</v>
      </c>
      <c r="AI397" s="6" t="str">
        <f ca="1">IF(B_MSK[[#This Row],[A_B]]="","",LEFT(B_MSK[[#This Row],[A_]],SEARCH(" ",B_MSK[[#This Row],[A_]])-1))</f>
        <v>10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44914</v>
      </c>
      <c r="AO397" s="6" t="str">
        <f ca="1">IF(B_MSK[[#This Row],[DB_ROW]]="","",INDEX([3]!db[JENIS],B_MSK[[#This Row],[DB_ROW]]-1))</f>
        <v>pen</v>
      </c>
      <c r="AP397" s="6">
        <f ca="1">IF(B_MSK[[#This Row],[A_1]]="","",B_MSK[[#This Row],[A_1]])*1</f>
        <v>10</v>
      </c>
    </row>
    <row r="398" spans="1:42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/>
      </c>
      <c r="D398" s="6" t="str">
        <f>IF(B_MSK[[#This Row],[N_ID]]="","",COUNTIF([2]!NOTA[ID_H],B_MSK[[#This Row],[ID NOTA]]))</f>
        <v/>
      </c>
      <c r="E3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/>
      </c>
      <c r="H398" s="8" t="str">
        <f ca="1">IF(B_MSK[[#This Row],[//]]="","",INDEX([2]!NOTA[SUPPLIER_H],B_MSK[[#This Row],[//]]-2))</f>
        <v/>
      </c>
      <c r="I398" s="28" t="str">
        <f ca="1">IF(B_MSK[[#This Row],[//]]="","",IF(B_MSK[[#This Row],[C]]="",B_MSK[[#This Row],[JMLH BRG]]&amp;" "&amp;B_MSK[[#This Row],[SAT]],INDEX([3]!db[QTY/ CTN],B_MSK[[#This Row],[DB_ROW]]-1)))</f>
        <v/>
      </c>
      <c r="J398" s="6" t="str">
        <f ca="1">IF(B_MSK[[#This Row],[//]]="","",IF(INDEX([2]!NOTA[C],B_MSK[[#This Row],[//]]-2)="","",INDEX([2]!NOTA[C],B_MSK[[#This Row],[//]]-2)))</f>
        <v/>
      </c>
      <c r="K398" s="6" t="str">
        <f ca="1">IF(B_MSK[[#This Row],[//]]="","",IF(INDEX([2]!NOTA[QTY],B_MSK[[#This Row],[//]]-2)=0,"",INDEX([2]!NOTA[QTY],B_MSK[[#This Row],[//]]-2)))</f>
        <v/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8" s="14" t="str">
        <f ca="1">IF(B_MSK[[#This Row],[//]]="","",INDEX([2]!NOTA[HARGA SATUAN],B_MSK[[#This Row],[//]]-2))</f>
        <v/>
      </c>
      <c r="N398" s="14" t="str">
        <f ca="1">IF(B_MSK[[#This Row],[//]]="","",IF(INDEX([2]!NOTA[HARGA/ CTN_H],B_MSK[[#This Row],[//]]-2)&lt;1,"",INDEX([2]!NOTA[HARGA/ CTN_H],B_MSK[[#This Row],[//]]-2)))</f>
        <v/>
      </c>
      <c r="O398" s="3" t="str">
        <f ca="1">IF(B_MSK[[#This Row],[//]]="","",IF(INDEX([2]!NOTA[DISC 1],B_MSK[[#This Row],[//]]-2)=0,"",INDEX([2]!NOTA[DISC 1],B_MSK[[#This Row],[//]]-2)))</f>
        <v/>
      </c>
      <c r="P398" s="3" t="str">
        <f ca="1">IF(B_MSK[[#This Row],[//]]="","",IF(INDEX([2]!NOTA[DISC 2],B_MSK[[#This Row],[//]]-2)=0,"",INDEX([2]!NOTA[DISC 2],B_MSK[[#This Row],[//]]-2)))</f>
        <v/>
      </c>
      <c r="Q398" s="13" t="str">
        <f ca="1">IF(B_MSK[[#This Row],[//]]="","",INDEX([2]!NOTA[TOTAL],B_MSK[[#This Row],[//]]-2))</f>
        <v/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/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8" s="6" t="str">
        <f ca="1">IF(B_MSK[[#This Row],[N.B.nota]]="","",IF(MATCH(B_MSK[[#This Row],[concat]],[3]!db[NB NOTA_C],0)&gt;0,"ada",0))</f>
        <v/>
      </c>
      <c r="X398" s="6" t="str">
        <f ca="1">IF(B_MSK[[#This Row],[N.B.nota]]="","",ADDRESS(ROW(B_MSK[QB]),COLUMN(B_MSK[QB]))&amp;":"&amp;ADDRESS(ROW(),COLUMN(B_MSK[QB])))</f>
        <v/>
      </c>
      <c r="Y398" s="6" t="str">
        <f ca="1">IF(B_MSK[[#This Row],[concat]]="","",MATCH(B_MSK[[#This Row],[concat]],[3]!db[NB NOTA_C],0)+1)</f>
        <v/>
      </c>
      <c r="Z398" s="6" t="str">
        <f ca="1">IF(B_MSK[[#This Row],[//]]="","",HYPERLINK("[..\\DB.xlsx]DB!e"&amp;B_MSK[[#This Row],[DB_ROW]],"&gt;"))</f>
        <v/>
      </c>
      <c r="AA398" s="12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Row],[A_]])-1))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44914</v>
      </c>
      <c r="AO398" s="6" t="str">
        <f ca="1">IF(B_MSK[[#This Row],[DB_ROW]]="","",INDEX([3]!db[JENIS],B_MSK[[#This Row],[DB_ROW]]-1))</f>
        <v/>
      </c>
      <c r="AP398" s="6" t="e">
        <f ca="1">IF(B_MSK[[#This Row],[A_1]]="","",B_MSK[[#This Row],[A_1]])*1</f>
        <v>#VALUE!</v>
      </c>
    </row>
    <row r="399" spans="1:42" x14ac:dyDescent="0.25">
      <c r="A399" s="7" t="s">
        <v>206</v>
      </c>
      <c r="B399" s="6">
        <f ca="1">IF(B_MSK[[#This Row],[N_ID]]="","",INDEX([2]!NOTA[ID],MATCH(B_MSK[[#This Row],[N_ID]],[2]!NOTA[ID_P],0)))</f>
        <v>80</v>
      </c>
      <c r="C399" s="6" t="str">
        <f ca="1">IF(B_MSK[[#This Row],[//]]="","",HYPERLINK("[NOTA_.xlsx]NOTA!C"&amp;B_MSK[[#This Row],[//]],"&gt;"))</f>
        <v>&gt;</v>
      </c>
      <c r="D399" s="6">
        <f ca="1">IF(B_MSK[[#This Row],[N_ID]]="","",COUNTIF([2]!NOTA[ID_H],B_MSK[[#This Row],[ID NOTA]]))</f>
        <v>10</v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399</v>
      </c>
      <c r="F399" s="2" t="str">
        <f ca="1"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>P case Kenko PC-0719-TK</v>
      </c>
      <c r="H399" s="8" t="str">
        <f ca="1">IF(B_MSK[[#This Row],[//]]="","",INDEX([2]!NOTA[SUPPLIER_H],B_MSK[[#This Row],[//]]-2))</f>
        <v>KENKO SINAR INDONESIA</v>
      </c>
      <c r="I399" s="28" t="str">
        <f ca="1">IF(B_MSK[[#This Row],[//]]="","",IF(B_MSK[[#This Row],[C]]="",B_MSK[[#This Row],[JMLH BRG]]&amp;" "&amp;B_MSK[[#This Row],[SAT]],INDEX([3]!db[QTY/ CTN],B_MSK[[#This Row],[DB_ROW]]-1)))</f>
        <v>24 LSN</v>
      </c>
      <c r="J399" s="6">
        <f ca="1">IF(B_MSK[[#This Row],[//]]="","",IF(INDEX([2]!NOTA[C],B_MSK[[#This Row],[//]]-2)="","",INDEX([2]!NOTA[C],B_MSK[[#This Row],[//]]-2)))</f>
        <v>3</v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>
        <f ca="1">IF(B_MSK[[#This Row],[//]]="","",INDEX([2]!NOTA[HARGA SATUAN],B_MSK[[#This Row],[//]]-2))</f>
        <v>0</v>
      </c>
      <c r="N399" s="14">
        <f ca="1">IF(B_MSK[[#This Row],[//]]="","",IF(INDEX([2]!NOTA[HARGA/ CTN_H],B_MSK[[#This Row],[//]]-2)&lt;1,"",INDEX([2]!NOTA[HARGA/ CTN_H],B_MSK[[#This Row],[//]]-2)))</f>
        <v>1497600</v>
      </c>
      <c r="O399" s="3">
        <f ca="1">IF(B_MSK[[#This Row],[//]]="","",IF(INDEX([2]!NOTA[DISC 1],B_MSK[[#This Row],[//]]-2)=0,"",INDEX([2]!NOTA[DISC 1],B_MSK[[#This Row],[//]]-2)))</f>
        <v>0.17</v>
      </c>
      <c r="P399" s="3" t="str">
        <f ca="1">IF(B_MSK[[#This Row],[//]]="","",IF(INDEX([2]!NOTA[DISC 2],B_MSK[[#This Row],[//]]-2)=0,"",INDEX([2]!NOTA[DISC 2],B_MSK[[#This Row],[//]]-2)))</f>
        <v/>
      </c>
      <c r="Q399" s="13">
        <f ca="1">IF(B_MSK[[#This Row],[//]]="","",INDEX([2]!NOTA[TOTAL],B_MSK[[#This Row],[//]]-2))</f>
        <v>3729024</v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>KENKO PENCIL CASE PC-0719-TK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99" s="6" t="str">
        <f ca="1">IF(B_MSK[[#This Row],[N.B.nota]]="","",IF(MATCH(B_MSK[[#This Row],[concat]],[3]!db[NB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Row],[concat]],[3]!db[NB NOTA_C],0)+1)</f>
        <v>1203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62400</v>
      </c>
      <c r="AB399" s="8" t="str">
        <f ca="1">IF(OR(B_MSK[[#This Row],[HARGA_1]]=0,B_MSK[[#This Row],[HARGA_1]]=""),"","/ "&amp;B_MSK[[#This Row],[A_2]])</f>
        <v>/ LSN</v>
      </c>
      <c r="AC3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9" s="6" t="str">
        <f ca="1">IF(ISNUMBER(B_MSK[[#This Row],[ JUMLAH ]]),SUBSTITUTE(SUBSTITUTE(SUBSTITUTE(B_MSK[[#This Row],[QTY/ CTN]]," ","_",2),"(",""),")","")&amp;"_","")</f>
        <v>24 LSN_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7</v>
      </c>
      <c r="AH399" s="6" t="str">
        <f ca="1">IF(B_MSK[[#This Row],[A_B]]="","",LEFT(B_MSK[[#This Row],[QTY/ CTN]],B_MSK[[#This Row],[A_B_1]]))</f>
        <v>24 LSN</v>
      </c>
      <c r="AI399" s="6" t="str">
        <f ca="1">IF(B_MSK[[#This Row],[A_B]]="","",LEFT(B_MSK[[#This Row],[A_]],SEARCH(" ",B_MSK[[#This Row],[A_]])-1))</f>
        <v>24</v>
      </c>
      <c r="AJ399" s="6" t="str">
        <f ca="1">IF(B_MSK[[#This Row],[A_B]]="","",RIGHT(B_MSK[[#This Row],[A_]],LEN(B_MSK[[#This Row],[A_]])-SEARCH(" ",B_MSK[[#This Row],[A_]])))</f>
        <v>LSN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44914</v>
      </c>
      <c r="AO399" s="6" t="str">
        <f ca="1">IF(B_MSK[[#This Row],[DB_ROW]]="","",INDEX([3]!db[JENIS],B_MSK[[#This Row],[DB_ROW]]-1))</f>
        <v>pcase</v>
      </c>
      <c r="AP399" s="6">
        <f ca="1">IF(B_MSK[[#This Row],[A_1]]="","",B_MSK[[#This Row],[A_1]])*1</f>
        <v>24</v>
      </c>
    </row>
    <row r="400" spans="1:42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Row],[N_ID]]="","",COUNTIF([2]!NOTA[ID_H],B_MSK[[#This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Row],[stt]]="ada",INDEX([3]!db[NB BM],B_MSK[DB_ROW]-1),"")</f>
        <v>Stapler Kenko HD-50</v>
      </c>
      <c r="H400" s="8" t="str">
        <f ca="1">IF(B_MSK[[#This Row],[//]]="","",INDEX([2]!NOTA[SUPPLIER_H],B_MSK[[#This Row],[//]]-2))</f>
        <v>KENKO SINAR INDONESIA</v>
      </c>
      <c r="I400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00" s="6">
        <f ca="1">IF(B_MSK[[#This Row],[//]]="","",IF(INDEX([2]!NOTA[C],B_MSK[[#This Row],[//]]-2)="","",INDEX([2]!NOTA[C],B_MSK[[#This Row],[//]]-2)))</f>
        <v>1</v>
      </c>
      <c r="K400" s="6" t="str">
        <f ca="1">IF(B_MSK[[#This Row],[//]]="","",IF(INDEX([2]!NOTA[QTY],B_MSK[[#This Row],[//]]-2)=0,"",INDEX([2]!NOTA[QTY],B_MSK[[#This Row],[//]]-2)))</f>
        <v/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0" s="14">
        <f ca="1">IF(B_MSK[[#This Row],[//]]="","",INDEX([2]!NOTA[HARGA SATUAN],B_MSK[[#This Row],[//]]-2))</f>
        <v>0</v>
      </c>
      <c r="N400" s="14">
        <f ca="1">IF(B_MSK[[#This Row],[//]]="","",IF(INDEX([2]!NOTA[HARGA/ CTN_H],B_MSK[[#This Row],[//]]-2)&lt;1,"",INDEX([2]!NOTA[HARGA/ CTN_H],B_MSK[[#This Row],[//]]-2)))</f>
        <v>2280000</v>
      </c>
      <c r="O400" s="3">
        <f ca="1">IF(B_MSK[[#This Row],[//]]="","",IF(INDEX([2]!NOTA[DISC 1],B_MSK[[#This Row],[//]]-2)=0,"",INDEX([2]!NOTA[DISC 1],B_MSK[[#This Row],[//]]-2)))</f>
        <v>0.17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1892400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KENKO STAPLER HD-50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1255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114000</v>
      </c>
      <c r="AB400" s="8" t="str">
        <f ca="1">IF(OR(B_MSK[[#This Row],[HARGA_1]]=0,B_MSK[[#This Row],[HARGA_1]]=""),"","/ "&amp;B_MSK[[#This Row],[A_2]])</f>
        <v xml:space="preserve">/ BOX </v>
      </c>
      <c r="AC4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0" s="6" t="str">
        <f ca="1">IF(ISNUMBER(B_MSK[[#This Row],[ JUMLAH ]]),SUBSTITUTE(SUBSTITUTE(SUBSTITUTE(B_MSK[[#This Row],[QTY/ CTN]]," ","_",2),"(",""),")","")&amp;"_","")</f>
        <v>20 BOX_6 PCS_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13</v>
      </c>
      <c r="AH400" s="6" t="str">
        <f ca="1">IF(B_MSK[[#This Row],[A_B]]="","",LEFT(B_MSK[[#This Row],[QTY/ CTN]],B_MSK[[#This Row],[A_B_1]]))</f>
        <v xml:space="preserve">20 BOX </v>
      </c>
      <c r="AI400" s="6" t="str">
        <f ca="1">IF(B_MSK[[#This Row],[A_B]]="","",LEFT(B_MSK[[#This Row],[A_]],SEARCH(" ",B_MSK[[#This Row],[A_]])-1))</f>
        <v>20</v>
      </c>
      <c r="AJ400" s="6" t="str">
        <f ca="1">IF(B_MSK[[#This Row],[A_B]]="","",RIGHT(B_MSK[[#This Row],[A_]],LEN(B_MSK[[#This Row],[A_]])-SEARCH(" ",B_MSK[[#This Row],[A_]])))</f>
        <v xml:space="preserve">BOX 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0" s="6" t="str">
        <f ca="1">IF(B_MSK[[#This Row],[B_]]="","",LEFT(B_MSK[[#This Row],[B_]],SEARCH(" ",B_MSK[[#This Row],[B_]])))</f>
        <v xml:space="preserve">6 </v>
      </c>
      <c r="AM400" s="6" t="str">
        <f ca="1">IF(B_MSK[[#This Row],[B_]]="","",RIGHT(B_MSK[[#This Row],[B_]],LEN(B_MSK[[#This Row],[B_]])-SEARCH(" ",B_MSK[[#This Row],[B_]])))</f>
        <v>PCS</v>
      </c>
      <c r="AN400" s="2">
        <f ca="1">IF(ISNUMBER(B_MSK[[#This Row],[TANGGAL DATANG]]),B_MSK[[#This Row],[TANGGAL DATANG]],AN399)</f>
        <v>44914</v>
      </c>
      <c r="AO400" s="6" t="str">
        <f ca="1">IF(B_MSK[[#This Row],[DB_ROW]]="","",INDEX([3]!db[JENIS],B_MSK[[#This Row],[DB_ROW]]-1))</f>
        <v>stapler</v>
      </c>
      <c r="AP400" s="6">
        <f ca="1">IF(B_MSK[[#This Row],[A_1]]="","",B_MSK[[#This Row],[A_1]])*1</f>
        <v>20</v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>Asahan Kenko SP-71</v>
      </c>
      <c r="H401" s="8" t="str">
        <f ca="1">IF(B_MSK[[#This Row],[//]]="","",INDEX([2]!NOTA[SUPPLIER_H],B_MSK[[#This Row],[//]]-2))</f>
        <v>KENKO SINAR INDONESIA</v>
      </c>
      <c r="I401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401" s="6">
        <f ca="1">IF(B_MSK[[#This Row],[//]]="","",IF(INDEX([2]!NOTA[C],B_MSK[[#This Row],[//]]-2)="","",INDEX([2]!NOTA[C],B_MSK[[#This Row],[//]]-2)))</f>
        <v>1</v>
      </c>
      <c r="K401" s="6" t="str">
        <f ca="1">IF(B_MSK[[#This Row],[//]]="","",IF(INDEX([2]!NOTA[QTY],B_MSK[[#This Row],[//]]-2)=0,"",INDEX([2]!NOTA[QTY],B_MSK[[#This Row],[//]]-2)))</f>
        <v/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1" s="14">
        <f ca="1">IF(B_MSK[[#This Row],[//]]="","",INDEX([2]!NOTA[HARGA SATUAN],B_MSK[[#This Row],[//]]-2))</f>
        <v>0</v>
      </c>
      <c r="N401" s="14">
        <f ca="1">IF(B_MSK[[#This Row],[//]]="","",IF(INDEX([2]!NOTA[HARGA/ CTN_H],B_MSK[[#This Row],[//]]-2)&lt;1,"",INDEX([2]!NOTA[HARGA/ CTN_H],B_MSK[[#This Row],[//]]-2)))</f>
        <v>1152000</v>
      </c>
      <c r="O401" s="3">
        <f ca="1">IF(B_MSK[[#This Row],[//]]="","",IF(INDEX([2]!NOTA[DISC 1],B_MSK[[#This Row],[//]]-2)=0,"",INDEX([2]!NOTA[DISC 1],B_MSK[[#This Row],[//]]-2)))</f>
        <v>0.17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956160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KENKO SHARPENER SP-71  (1 HOLE, 12 PCS/ BOX)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1231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19200</v>
      </c>
      <c r="AB401" s="8" t="str">
        <f ca="1">IF(OR(B_MSK[[#This Row],[HARGA_1]]=0,B_MSK[[#This Row],[HARGA_1]]=""),"","/ "&amp;B_MSK[[#This Row],[A_2]])</f>
        <v xml:space="preserve">/ BOX </v>
      </c>
      <c r="AC4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1" s="6" t="str">
        <f ca="1">IF(ISNUMBER(B_MSK[[#This Row],[ JUMLAH ]]),SUBSTITUTE(SUBSTITUTE(SUBSTITUTE(B_MSK[[#This Row],[QTY/ CTN]]," ","_",2),"(",""),")","")&amp;"_","")</f>
        <v>60 BOX_12 PCS_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14</v>
      </c>
      <c r="AH401" s="6" t="str">
        <f ca="1">IF(B_MSK[[#This Row],[A_B]]="","",LEFT(B_MSK[[#This Row],[QTY/ CTN]],B_MSK[[#This Row],[A_B_1]]))</f>
        <v xml:space="preserve">60 BOX </v>
      </c>
      <c r="AI401" s="6" t="str">
        <f ca="1">IF(B_MSK[[#This Row],[A_B]]="","",LEFT(B_MSK[[#This Row],[A_]],SEARCH(" ",B_MSK[[#This Row],[A_]])-1))</f>
        <v>60</v>
      </c>
      <c r="AJ401" s="6" t="str">
        <f ca="1">IF(B_MSK[[#This Row],[A_B]]="","",RIGHT(B_MSK[[#This Row],[A_]],LEN(B_MSK[[#This Row],[A_]])-SEARCH(" ",B_MSK[[#This Row],[A_]])))</f>
        <v xml:space="preserve">BOX 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401" s="6" t="str">
        <f ca="1">IF(B_MSK[[#This Row],[B_]]="","",LEFT(B_MSK[[#This Row],[B_]],SEARCH(" ",B_MSK[[#This Row],[B_]])))</f>
        <v xml:space="preserve">12 </v>
      </c>
      <c r="AM401" s="6" t="str">
        <f ca="1">IF(B_MSK[[#This Row],[B_]]="","",RIGHT(B_MSK[[#This Row],[B_]],LEN(B_MSK[[#This Row],[B_]])-SEARCH(" ",B_MSK[[#This Row],[B_]])))</f>
        <v>PCS</v>
      </c>
      <c r="AN401" s="2">
        <f ca="1">IF(ISNUMBER(B_MSK[[#This Row],[TANGGAL DATANG]]),B_MSK[[#This Row],[TANGGAL DATANG]],AN400)</f>
        <v>44914</v>
      </c>
      <c r="AO401" s="6" t="str">
        <f ca="1">IF(B_MSK[[#This Row],[DB_ROW]]="","",INDEX([3]!db[JENIS],B_MSK[[#This Row],[DB_ROW]]-1))</f>
        <v>asahan</v>
      </c>
      <c r="AP401" s="6">
        <f ca="1">IF(B_MSK[[#This Row],[A_1]]="","",B_MSK[[#This Row],[A_1]])*1</f>
        <v>60</v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>Asahan Kenko SP-71 S kecil</v>
      </c>
      <c r="H402" s="8" t="str">
        <f ca="1">IF(B_MSK[[#This Row],[//]]="","",INDEX([2]!NOTA[SUPPLIER_H],B_MSK[[#This Row],[//]]-2))</f>
        <v>KENKO SINAR INDONESIA</v>
      </c>
      <c r="I402" s="28" t="str">
        <f ca="1">IF(B_MSK[[#This Row],[//]]="","",IF(B_MSK[[#This Row],[C]]="",B_MSK[[#This Row],[JMLH BRG]]&amp;" "&amp;B_MSK[[#This Row],[SAT]],INDEX([3]!db[QTY/ CTN],B_MSK[[#This Row],[DB_ROW]]-1)))</f>
        <v>120 BOX</v>
      </c>
      <c r="J402" s="6">
        <f ca="1">IF(B_MSK[[#This Row],[//]]="","",IF(INDEX([2]!NOTA[C],B_MSK[[#This Row],[//]]-2)="","",INDEX([2]!NOTA[C],B_MSK[[#This Row],[//]]-2)))</f>
        <v>1</v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>
        <f ca="1">IF(B_MSK[[#This Row],[//]]="","",INDEX([2]!NOTA[HARGA SATUAN],B_MSK[[#This Row],[//]]-2))</f>
        <v>0</v>
      </c>
      <c r="N402" s="14">
        <f ca="1">IF(B_MSK[[#This Row],[//]]="","",IF(INDEX([2]!NOTA[HARGA/ CTN_H],B_MSK[[#This Row],[//]]-2)&lt;1,"",INDEX([2]!NOTA[HARGA/ CTN_H],B_MSK[[#This Row],[//]]-2)))</f>
        <v>1908000</v>
      </c>
      <c r="O402" s="3">
        <f ca="1">IF(B_MSK[[#This Row],[//]]="","",IF(INDEX([2]!NOTA[DISC 1],B_MSK[[#This Row],[//]]-2)=0,"",INDEX([2]!NOTA[DISC 1],B_MSK[[#This Row],[//]]-2)))</f>
        <v>0.17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1583640</v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KENKO SHARPENER SP-71 S (1 HOLE, 12 PCS/ BOX) SMALL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kenkosharpenersp71s1hole12pcsboxsmall</v>
      </c>
      <c r="W402" s="6" t="str">
        <f ca="1">IF(B_MSK[[#This Row],[N.B.nota]]="","",IF(MATCH(B_MSK[[#This Row],[concat]],[3]!db[NB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Row],[concat]],[3]!db[NB NOTA_C],0)+1)</f>
        <v>1232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15900</v>
      </c>
      <c r="AB402" s="8" t="str">
        <f ca="1">IF(OR(B_MSK[[#This Row],[HARGA_1]]=0,B_MSK[[#This Row],[HARGA_1]]=""),"","/ "&amp;B_MSK[[#This Row],[A_2]])</f>
        <v>/ BOX</v>
      </c>
      <c r="AC4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2" s="6" t="str">
        <f ca="1">IF(ISNUMBER(B_MSK[[#This Row],[ JUMLAH ]]),SUBSTITUTE(SUBSTITUTE(SUBSTITUTE(B_MSK[[#This Row],[QTY/ CTN]]," ","_",2),"(",""),")","")&amp;"_","")</f>
        <v>120 BOX_</v>
      </c>
      <c r="AF402" s="6">
        <f ca="1">IF(B_MSK[[#This Row],[A_B]]="","",SEARCH("_",B_MSK[[#This Row],[A_B]]))</f>
        <v>8</v>
      </c>
      <c r="AG402" s="6">
        <f ca="1">IF(B_MSK[[#This Row],[A_B]]="","",LEN(B_MSK[[#This Row],[A_B]]))</f>
        <v>8</v>
      </c>
      <c r="AH402" s="6" t="str">
        <f ca="1">IF(B_MSK[[#This Row],[A_B]]="","",LEFT(B_MSK[[#This Row],[QTY/ CTN]],B_MSK[[#This Row],[A_B_1]]))</f>
        <v>120 BOX</v>
      </c>
      <c r="AI402" s="6" t="str">
        <f ca="1">IF(B_MSK[[#This Row],[A_B]]="","",LEFT(B_MSK[[#This Row],[A_]],SEARCH(" ",B_MSK[[#This Row],[A_]])-1))</f>
        <v>120</v>
      </c>
      <c r="AJ402" s="6" t="str">
        <f ca="1">IF(B_MSK[[#This Row],[A_B]]="","",RIGHT(B_MSK[[#This Row],[A_]],LEN(B_MSK[[#This Row],[A_]])-SEARCH(" ",B_MSK[[#This Row],[A_]])))</f>
        <v>BOX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44914</v>
      </c>
      <c r="AO402" s="6" t="str">
        <f ca="1">IF(B_MSK[[#This Row],[DB_ROW]]="","",INDEX([3]!db[JENIS],B_MSK[[#This Row],[DB_ROW]]-1))</f>
        <v>asahan</v>
      </c>
      <c r="AP402" s="6">
        <f ca="1">IF(B_MSK[[#This Row],[A_1]]="","",B_MSK[[#This Row],[A_1]])*1</f>
        <v>120</v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Row],[N_ID]]="","",COUNTIF([2]!NOTA[ID_H],B_MSK[[#This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403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>Asahan Kenko SP-72</v>
      </c>
      <c r="H403" s="8" t="str">
        <f ca="1">IF(B_MSK[[#This Row],[//]]="","",INDEX([2]!NOTA[SUPPLIER_H],B_MSK[[#This Row],[//]]-2))</f>
        <v>KENKO SINAR INDONESIA</v>
      </c>
      <c r="I403" s="28" t="str">
        <f ca="1">IF(B_MSK[[#This Row],[//]]="","",IF(B_MSK[[#This Row],[C]]="",B_MSK[[#This Row],[JMLH BRG]]&amp;" "&amp;B_MSK[[#This Row],[SAT]],INDEX([3]!db[QTY/ CTN],B_MSK[[#This Row],[DB_ROW]]-1)))</f>
        <v>60 BOX</v>
      </c>
      <c r="J403" s="6">
        <f ca="1">IF(B_MSK[[#This Row],[//]]="","",IF(INDEX([2]!NOTA[C],B_MSK[[#This Row],[//]]-2)="","",INDEX([2]!NOTA[C],B_MSK[[#This Row],[//]]-2)))</f>
        <v>1</v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>
        <f ca="1">IF(B_MSK[[#This Row],[//]]="","",INDEX([2]!NOTA[HARGA SATUAN],B_MSK[[#This Row],[//]]-2))</f>
        <v>0</v>
      </c>
      <c r="N403" s="14">
        <f ca="1">IF(B_MSK[[#This Row],[//]]="","",IF(INDEX([2]!NOTA[HARGA/ CTN_H],B_MSK[[#This Row],[//]]-2)&lt;1,"",INDEX([2]!NOTA[HARGA/ CTN_H],B_MSK[[#This Row],[//]]-2)))</f>
        <v>1728000</v>
      </c>
      <c r="O403" s="3">
        <f ca="1">IF(B_MSK[[#This Row],[//]]="","",IF(INDEX([2]!NOTA[DISC 1],B_MSK[[#This Row],[//]]-2)=0,"",INDEX([2]!NOTA[DISC 1],B_MSK[[#This Row],[//]]-2)))</f>
        <v>0.17</v>
      </c>
      <c r="P403" s="3" t="str">
        <f ca="1">IF(B_MSK[[#This Row],[//]]="","",IF(INDEX([2]!NOTA[DISC 2],B_MSK[[#This Row],[//]]-2)=0,"",INDEX([2]!NOTA[DISC 2],B_MSK[[#This Row],[//]]-2)))</f>
        <v/>
      </c>
      <c r="Q403" s="13">
        <f ca="1">IF(B_MSK[[#This Row],[//]]="","",INDEX([2]!NOTA[TOTAL],B_MSK[[#This Row],[//]]-2))</f>
        <v>1434240</v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KENKO SHARPENER SP-72 (2 HOLES, 12 PCS/ BOX)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kenkosharpenersp722holes12pcsbox</v>
      </c>
      <c r="W403" s="6" t="str">
        <f ca="1">IF(B_MSK[[#This Row],[N.B.nota]]="","",IF(MATCH(B_MSK[[#This Row],[concat]],[3]!db[NB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Row],[concat]],[3]!db[NB NOTA_C],0)+1)</f>
        <v>1233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28800</v>
      </c>
      <c r="AB403" s="8" t="str">
        <f ca="1">IF(OR(B_MSK[[#This Row],[HARGA_1]]=0,B_MSK[[#This Row],[HARGA_1]]=""),"","/ "&amp;B_MSK[[#This Row],[A_2]])</f>
        <v>/ BOX</v>
      </c>
      <c r="AC4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3" s="6" t="str">
        <f ca="1">IF(ISNUMBER(B_MSK[[#This Row],[ JUMLAH ]]),SUBSTITUTE(SUBSTITUTE(SUBSTITUTE(B_MSK[[#This Row],[QTY/ CTN]]," ","_",2),"(",""),")","")&amp;"_","")</f>
        <v>60 BOX_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60 BOX</v>
      </c>
      <c r="AI403" s="6" t="str">
        <f ca="1">IF(B_MSK[[#This Row],[A_B]]="","",LEFT(B_MSK[[#This Row],[A_]],SEARCH(" ",B_MSK[[#This Row],[A_]])-1))</f>
        <v>60</v>
      </c>
      <c r="AJ403" s="6" t="str">
        <f ca="1">IF(B_MSK[[#This Row],[A_B]]="","",RIGHT(B_MSK[[#This Row],[A_]],LEN(B_MSK[[#This Row],[A_]])-SEARCH(" ",B_MSK[[#This Row],[A_]])))</f>
        <v>BOX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44914</v>
      </c>
      <c r="AO403" s="6" t="str">
        <f ca="1">IF(B_MSK[[#This Row],[DB_ROW]]="","",INDEX([3]!db[JENIS],B_MSK[[#This Row],[DB_ROW]]-1))</f>
        <v>asahan</v>
      </c>
      <c r="AP403" s="6">
        <f ca="1">IF(B_MSK[[#This Row],[A_1]]="","",B_MSK[[#This Row],[A_1]])*1</f>
        <v>60</v>
      </c>
    </row>
    <row r="404" spans="1:42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Row],[N_ID]]="","",COUNTIF([2]!NOTA[ID_H],B_MSK[[#This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>Stapler Kenko HD-10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Row],[SAT]],INDEX([3]!db[QTY/ CTN],B_MSK[[#This Row],[DB_ROW]]-1)))</f>
        <v>20 LSN</v>
      </c>
      <c r="J404" s="6">
        <f ca="1">IF(B_MSK[[#This Row],[//]]="","",IF(INDEX([2]!NOTA[C],B_MSK[[#This Row],[//]]-2)="","",INDEX([2]!NOTA[C],B_MSK[[#This Row],[//]]-2)))</f>
        <v>2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1860000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3087600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STAPLER HD-10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04" s="6" t="str">
        <f ca="1">IF(B_MSK[[#This Row],[N.B.nota]]="","",IF(MATCH(B_MSK[[#This Row],[concat]],[3]!db[NB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Row],[concat]],[3]!db[NB NOTA_C],0)+1)</f>
        <v>1249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93000</v>
      </c>
      <c r="AB404" s="8" t="str">
        <f ca="1">IF(OR(B_MSK[[#This Row],[HARGA_1]]=0,B_MSK[[#This Row],[HARGA_1]]=""),"","/ "&amp;B_MSK[[#This Row],[A_2]])</f>
        <v>/ LSN</v>
      </c>
      <c r="AC4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4" s="6" t="str">
        <f ca="1">IF(ISNUMBER(B_MSK[[#This Row],[ JUMLAH ]]),SUBSTITUTE(SUBSTITUTE(SUBSTITUTE(B_MSK[[#This Row],[QTY/ CTN]]," ","_",2),"(",""),")","")&amp;"_","")</f>
        <v>20 LSN_</v>
      </c>
      <c r="AF404" s="6">
        <f ca="1">IF(B_MSK[[#This Row],[A_B]]="","",SEARCH("_",B_MSK[[#This Row],[A_B]]))</f>
        <v>7</v>
      </c>
      <c r="AG404" s="6">
        <f ca="1">IF(B_MSK[[#This Row],[A_B]]="","",LEN(B_MSK[[#This Row],[A_B]]))</f>
        <v>7</v>
      </c>
      <c r="AH404" s="6" t="str">
        <f ca="1">IF(B_MSK[[#This Row],[A_B]]="","",LEFT(B_MSK[[#This Row],[QTY/ CTN]],B_MSK[[#This Row],[A_B_1]]))</f>
        <v>20 LSN</v>
      </c>
      <c r="AI404" s="6" t="str">
        <f ca="1">IF(B_MSK[[#This Row],[A_B]]="","",LEFT(B_MSK[[#This Row],[A_]],SEARCH(" ",B_MSK[[#This Row],[A_]])-1))</f>
        <v>20</v>
      </c>
      <c r="AJ404" s="6" t="str">
        <f ca="1">IF(B_MSK[[#This Row],[A_B]]="","",RIGHT(B_MSK[[#This Row],[A_]],LEN(B_MSK[[#This Row],[A_]])-SEARCH(" ",B_MSK[[#This Row],[A_]])))</f>
        <v>LSN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44914</v>
      </c>
      <c r="AO404" s="6" t="str">
        <f ca="1">IF(B_MSK[[#This Row],[DB_ROW]]="","",INDEX([3]!db[JENIS],B_MSK[[#This Row],[DB_ROW]]-1))</f>
        <v>stapler</v>
      </c>
      <c r="AP404" s="6">
        <f ca="1">IF(B_MSK[[#This Row],[A_1]]="","",B_MSK[[#This Row],[A_1]])*1</f>
        <v>20</v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>Stapler Kenko HD-50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05" s="6">
        <f ca="1">IF(B_MSK[[#This Row],[//]]="","",IF(INDEX([2]!NOTA[C],B_MSK[[#This Row],[//]]-2)="","",INDEX([2]!NOTA[C],B_MSK[[#This Row],[//]]-2)))</f>
        <v>2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2280000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3784800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STAPLER HD-50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1255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114000</v>
      </c>
      <c r="AB405" s="8" t="str">
        <f ca="1">IF(OR(B_MSK[[#This Row],[HARGA_1]]=0,B_MSK[[#This Row],[HARGA_1]]=""),"","/ "&amp;B_MSK[[#This Row],[A_2]])</f>
        <v xml:space="preserve">/ BOX </v>
      </c>
      <c r="AC4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5" s="6" t="str">
        <f ca="1">IF(ISNUMBER(B_MSK[[#This Row],[ JUMLAH ]]),SUBSTITUTE(SUBSTITUTE(SUBSTITUTE(B_MSK[[#This Row],[QTY/ CTN]]," ","_",2),"(",""),")","")&amp;"_","")</f>
        <v>20 BOX_6 PCS_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13</v>
      </c>
      <c r="AH405" s="6" t="str">
        <f ca="1">IF(B_MSK[[#This Row],[A_B]]="","",LEFT(B_MSK[[#This Row],[QTY/ CTN]],B_MSK[[#This Row],[A_B_1]]))</f>
        <v xml:space="preserve">20 BOX </v>
      </c>
      <c r="AI405" s="6" t="str">
        <f ca="1">IF(B_MSK[[#This Row],[A_B]]="","",LEFT(B_MSK[[#This Row],[A_]],SEARCH(" ",B_MSK[[#This Row],[A_]])-1))</f>
        <v>20</v>
      </c>
      <c r="AJ405" s="6" t="str">
        <f ca="1">IF(B_MSK[[#This Row],[A_B]]="","",RIGHT(B_MSK[[#This Row],[A_]],LEN(B_MSK[[#This Row],[A_]])-SEARCH(" ",B_MSK[[#This Row],[A_]])))</f>
        <v xml:space="preserve">BOX 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5" s="6" t="str">
        <f ca="1">IF(B_MSK[[#This Row],[B_]]="","",LEFT(B_MSK[[#This Row],[B_]],SEARCH(" ",B_MSK[[#This Row],[B_]])))</f>
        <v xml:space="preserve">6 </v>
      </c>
      <c r="AM405" s="6" t="str">
        <f ca="1">IF(B_MSK[[#This Row],[B_]]="","",RIGHT(B_MSK[[#This Row],[B_]],LEN(B_MSK[[#This Row],[B_]])-SEARCH(" ",B_MSK[[#This Row],[B_]])))</f>
        <v>PCS</v>
      </c>
      <c r="AN405" s="2">
        <f ca="1">IF(ISNUMBER(B_MSK[[#This Row],[TANGGAL DATANG]]),B_MSK[[#This Row],[TANGGAL DATANG]],AN404)</f>
        <v>44914</v>
      </c>
      <c r="AO405" s="6" t="str">
        <f ca="1">IF(B_MSK[[#This Row],[DB_ROW]]="","",INDEX([3]!db[JENIS],B_MSK[[#This Row],[DB_ROW]]-1))</f>
        <v>stapler</v>
      </c>
      <c r="AP405" s="6">
        <f ca="1">IF(B_MSK[[#This Row],[A_1]]="","",B_MSK[[#This Row],[A_1]])*1</f>
        <v>20</v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>Gel pen Kenko Hitech 0.28mm hitam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Row],[SAT]],INDEX([3]!db[QTY/ CTN],B_MSK[[#This Row],[DB_ROW]]-1)))</f>
        <v>12 GRS</v>
      </c>
      <c r="J406" s="6">
        <f ca="1">IF(B_MSK[[#This Row],[//]]="","",IF(INDEX([2]!NOTA[C],B_MSK[[#This Row],[//]]-2)="","",INDEX([2]!NOTA[C],B_MSK[[#This Row],[//]]-2)))</f>
        <v>10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5616000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46612800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GEL PEN HI-TECH-H 0.28MM BLACK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06" s="6" t="str">
        <f ca="1">IF(B_MSK[[#This Row],[N.B.nota]]="","",IF(MATCH(B_MSK[[#This Row],[concat]],[3]!db[NB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Row],[concat]],[3]!db[NB NOTA_C],0)+1)</f>
        <v>1112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468000</v>
      </c>
      <c r="AB406" s="8" t="str">
        <f ca="1">IF(OR(B_MSK[[#This Row],[HARGA_1]]=0,B_MSK[[#This Row],[HARGA_1]]=""),"","/ "&amp;B_MSK[[#This Row],[A_2]])</f>
        <v>/ GRS</v>
      </c>
      <c r="AC4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0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06" s="6" t="str">
        <f ca="1">IF(ISNUMBER(B_MSK[[#This Row],[ JUMLAH ]]),SUBSTITUTE(SUBSTITUTE(SUBSTITUTE(B_MSK[[#This Row],[QTY/ CTN]]," ","_",2),"(",""),")","")&amp;"_","")</f>
        <v>12 GRS_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12 GRS</v>
      </c>
      <c r="AI406" s="6" t="str">
        <f ca="1">IF(B_MSK[[#This Row],[A_B]]="","",LEFT(B_MSK[[#This Row],[A_]],SEARCH(" ",B_MSK[[#This Row],[A_]])-1))</f>
        <v>12</v>
      </c>
      <c r="AJ406" s="6" t="str">
        <f ca="1">IF(B_MSK[[#This Row],[A_B]]="","",RIGHT(B_MSK[[#This Row],[A_]],LEN(B_MSK[[#This Row],[A_]])-SEARCH(" ",B_MSK[[#This Row],[A_]])))</f>
        <v>GRS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44914</v>
      </c>
      <c r="AO406" s="6" t="str">
        <f ca="1">IF(B_MSK[[#This Row],[DB_ROW]]="","",INDEX([3]!db[JENIS],B_MSK[[#This Row],[DB_ROW]]-1))</f>
        <v>pen</v>
      </c>
      <c r="AP406" s="6">
        <f ca="1">IF(B_MSK[[#This Row],[A_1]]="","",B_MSK[[#This Row],[A_1]])*1</f>
        <v>12</v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>Tipe-ex kertas Kenko CT-309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Row],[SAT]],INDEX([3]!db[QTY/ CTN],B_MSK[[#This Row],[DB_ROW]]-1)))</f>
        <v>48 LSN</v>
      </c>
      <c r="J407" s="6">
        <f ca="1">IF(B_MSK[[#This Row],[//]]="","",IF(INDEX([2]!NOTA[C],B_MSK[[#This Row],[//]]-2)="","",INDEX([2]!NOTA[C],B_MSK[[#This Row],[//]]-2)))</f>
        <v>2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3916800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6501888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CORRECTION TAPE CT-309 (12M X 5MM)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1077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81600</v>
      </c>
      <c r="AB407" s="8" t="str">
        <f ca="1">IF(OR(B_MSK[[#This Row],[HARGA_1]]=0,B_MSK[[#This Row],[HARGA_1]]=""),"","/ "&amp;B_MSK[[#This Row],[A_2]])</f>
        <v>/ LSN</v>
      </c>
      <c r="AC4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7" s="6" t="str">
        <f ca="1">IF(ISNUMBER(B_MSK[[#This Row],[ JUMLAH ]]),SUBSTITUTE(SUBSTITUTE(SUBSTITUTE(B_MSK[[#This Row],[QTY/ CTN]]," ","_",2),"(",""),")","")&amp;"_","")</f>
        <v>48 LSN_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48 LSN</v>
      </c>
      <c r="AI407" s="6" t="str">
        <f ca="1">IF(B_MSK[[#This Row],[A_B]]="","",LEFT(B_MSK[[#This Row],[A_]],SEARCH(" ",B_MSK[[#This Row],[A_]])-1))</f>
        <v>48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44914</v>
      </c>
      <c r="AO407" s="6" t="str">
        <f ca="1">IF(B_MSK[[#This Row],[DB_ROW]]="","",INDEX([3]!db[JENIS],B_MSK[[#This Row],[DB_ROW]]-1))</f>
        <v>tipex</v>
      </c>
      <c r="AP407" s="6">
        <f ca="1">IF(B_MSK[[#This Row],[A_1]]="","",B_MSK[[#This Row],[A_1]])*1</f>
        <v>48</v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>Stapler Kenko HD-12N/13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Row],[SAT]],INDEX([3]!db[QTY/ CTN],B_MSK[[#This Row],[DB_ROW]]-1)))</f>
        <v>6 PCS</v>
      </c>
      <c r="J408" s="6">
        <f ca="1">IF(B_MSK[[#This Row],[//]]="","",IF(INDEX([2]!NOTA[C],B_MSK[[#This Row],[//]]-2)="","",INDEX([2]!NOTA[C],B_MSK[[#This Row],[//]]-2)))</f>
        <v>2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504000</v>
      </c>
      <c r="O408" s="3">
        <f ca="1">IF(B_MSK[[#This Row],[//]]="","",IF(INDEX([2]!NOTA[DISC 1],B_MSK[[#This Row],[//]]-2)=0,"",INDEX([2]!NOTA[DISC 1],B_MSK[[#This Row],[//]]-2)))</f>
        <v>0.17</v>
      </c>
      <c r="P408" s="3" t="str">
        <f ca="1">IF(B_MSK[[#This Row],[//]]="","",IF(INDEX([2]!NOTA[DISC 2],B_MSK[[#This Row],[//]]-2)=0,"",INDEX([2]!NOTA[DISC 2],B_MSK[[#This Row],[//]]-2)))</f>
        <v/>
      </c>
      <c r="Q408" s="13">
        <f ca="1">IF(B_MSK[[#This Row],[//]]="","",INDEX([2]!NOTA[TOTAL],B_MSK[[#This Row],[//]]-2))</f>
        <v>836640</v>
      </c>
      <c r="R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14423208</v>
      </c>
      <c r="S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55995984</v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KENKO HEAVY DUTY STAPLER HD-12N/13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1154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84000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8" s="6" t="str">
        <f ca="1">IF(ISNUMBER(B_MSK[[#This Row],[ JUMLAH ]]),SUBSTITUTE(SUBSTITUTE(SUBSTITUTE(B_MSK[[#This Row],[QTY/ CTN]]," ","_",2),"(",""),")","")&amp;"_","")</f>
        <v>6 PCS_</v>
      </c>
      <c r="AF408" s="6">
        <f ca="1">IF(B_MSK[[#This Row],[A_B]]="","",SEARCH("_",B_MSK[[#This Row],[A_B]]))</f>
        <v>6</v>
      </c>
      <c r="AG408" s="6">
        <f ca="1">IF(B_MSK[[#This Row],[A_B]]="","",LEN(B_MSK[[#This Row],[A_B]]))</f>
        <v>6</v>
      </c>
      <c r="AH408" s="6" t="str">
        <f ca="1">IF(B_MSK[[#This Row],[A_B]]="","",LEFT(B_MSK[[#This Row],[QTY/ CTN]],B_MSK[[#This Row],[A_B_1]]))</f>
        <v>6 PCS</v>
      </c>
      <c r="AI408" s="6" t="str">
        <f ca="1">IF(B_MSK[[#This Row],[A_B]]="","",LEFT(B_MSK[[#This Row],[A_]],SEARCH(" ",B_MSK[[#This Row],[A_]])-1))</f>
        <v>6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44914</v>
      </c>
      <c r="AO408" s="6" t="str">
        <f ca="1">IF(B_MSK[[#This Row],[DB_ROW]]="","",INDEX([3]!db[JENIS],B_MSK[[#This Row],[DB_ROW]]-1))</f>
        <v>stapler</v>
      </c>
      <c r="AP408" s="6">
        <f ca="1">IF(B_MSK[[#This Row],[A_1]]="","",B_MSK[[#This Row],[A_1]])*1</f>
        <v>6</v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/>
      </c>
      <c r="D409" s="6" t="str">
        <f>IF(B_MSK[[#This Row],[N_ID]]="","",COUNTIF([2]!NOTA[ID_H],B_MSK[[#This Row],[ID NOTA]]))</f>
        <v/>
      </c>
      <c r="E4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/>
      </c>
      <c r="H409" s="8" t="str">
        <f ca="1">IF(B_MSK[[#This Row],[//]]="","",INDEX([2]!NOTA[SUPPLIER_H],B_MSK[[#This Row],[//]]-2))</f>
        <v/>
      </c>
      <c r="I409" s="28" t="str">
        <f ca="1">IF(B_MSK[[#This Row],[//]]="","",IF(B_MSK[[#This Row],[C]]="",B_MSK[[#This Row],[JMLH BRG]]&amp;" "&amp;B_MSK[[#This Row],[SAT]],INDEX([3]!db[QTY/ CTN],B_MSK[[#This Row],[DB_ROW]]-1)))</f>
        <v/>
      </c>
      <c r="J409" s="6" t="str">
        <f ca="1">IF(B_MSK[[#This Row],[//]]="","",IF(INDEX([2]!NOTA[C],B_MSK[[#This Row],[//]]-2)="","",INDEX([2]!NOTA[C],B_MSK[[#This Row],[//]]-2)))</f>
        <v/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 t="str">
        <f ca="1">IF(B_MSK[[#This Row],[//]]="","",INDEX([2]!NOTA[HARGA SATUAN],B_MSK[[#This Row],[//]]-2))</f>
        <v/>
      </c>
      <c r="N409" s="14" t="str">
        <f ca="1">IF(B_MSK[[#This Row],[//]]="","",IF(INDEX([2]!NOTA[HARGA/ CTN_H],B_MSK[[#This Row],[//]]-2)&lt;1,"",INDEX([2]!NOTA[HARGA/ CTN_H],B_MSK[[#This Row],[//]]-2)))</f>
        <v/>
      </c>
      <c r="O409" s="3" t="str">
        <f ca="1">IF(B_MSK[[#This Row],[//]]="","",IF(INDEX([2]!NOTA[DISC 1],B_MSK[[#This Row],[//]]-2)=0,"",INDEX([2]!NOTA[DISC 1],B_MSK[[#This Row],[//]]-2)))</f>
        <v/>
      </c>
      <c r="P409" s="3" t="str">
        <f ca="1">IF(B_MSK[[#This Row],[//]]="","",IF(INDEX([2]!NOTA[DISC 2],B_MSK[[#This Row],[//]]-2)=0,"",INDEX([2]!NOTA[DISC 2],B_MSK[[#This Row],[//]]-2)))</f>
        <v/>
      </c>
      <c r="Q409" s="13" t="str">
        <f ca="1">IF(B_MSK[[#This Row],[//]]="","",INDEX([2]!NOTA[TOTAL],B_MSK[[#This Row],[//]]-2))</f>
        <v/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/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9" s="6" t="str">
        <f ca="1">IF(B_MSK[[#This Row],[N.B.nota]]="","",IF(MATCH(B_MSK[[#This Row],[concat]],[3]!db[NB NOTA_C],0)&gt;0,"ada",0))</f>
        <v/>
      </c>
      <c r="X409" s="6" t="str">
        <f ca="1">IF(B_MSK[[#This Row],[N.B.nota]]="","",ADDRESS(ROW(B_MSK[QB]),COLUMN(B_MSK[QB]))&amp;":"&amp;ADDRESS(ROW(),COLUMN(B_MSK[QB])))</f>
        <v/>
      </c>
      <c r="Y409" s="6" t="str">
        <f ca="1">IF(B_MSK[[#This Row],[concat]]="","",MATCH(B_MSK[[#This Row],[concat]],[3]!db[NB NOTA_C],0)+1)</f>
        <v/>
      </c>
      <c r="Z409" s="6" t="str">
        <f ca="1">IF(B_MSK[[#This Row],[//]]="","",HYPERLINK("[..\\DB.xlsx]DB!e"&amp;B_MSK[[#This Row],[DB_ROW]],"&gt;"))</f>
        <v/>
      </c>
      <c r="AA409" s="12" t="str">
        <f ca="1">IF(ISNUMBER(B_MSK[[#This Row],[HARGA CTN]]),IF(B_MSK[[#This Row],[A_2]]=B_MSK[[#This Row],[SAT]],B_MSK[[#This Row],[ HARGA SATUAN ]],B_MSK[[#This Row],[HARGA CTN]]/B_MSK[[#This Row],[A_1]]),"")</f>
        <v/>
      </c>
      <c r="AB409" s="8" t="str">
        <f ca="1">IF(OR(B_MSK[[#This Row],[HARGA_1]]=0,B_MSK[[#This Row],[HARGA_1]]=""),"","/ "&amp;B_MSK[[#This Row],[A_2]])</f>
        <v/>
      </c>
      <c r="AC4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9" s="6" t="str">
        <f ca="1">IF(ISNUMBER(B_MSK[[#This Row],[ JUMLAH ]]),SUBSTITUTE(SUBSTITUTE(SUBSTITUTE(B_MSK[[#This Row],[QTY/ CTN]]," ","_",2),"(",""),")","")&amp;"_","")</f>
        <v/>
      </c>
      <c r="AF409" s="6" t="str">
        <f ca="1">IF(B_MSK[[#This Row],[A_B]]="","",SEARCH("_",B_MSK[[#This Row],[A_B]]))</f>
        <v/>
      </c>
      <c r="AG409" s="6" t="str">
        <f ca="1">IF(B_MSK[[#This Row],[A_B]]="","",LEN(B_MSK[[#This Row],[A_B]]))</f>
        <v/>
      </c>
      <c r="AH409" s="6" t="str">
        <f ca="1">IF(B_MSK[[#This Row],[A_B]]="","",LEFT(B_MSK[[#This Row],[QTY/ CTN]],B_MSK[[#This Row],[A_B_1]]))</f>
        <v/>
      </c>
      <c r="AI409" s="6" t="str">
        <f ca="1">IF(B_MSK[[#This Row],[A_B]]="","",LEFT(B_MSK[[#This Row],[A_]],SEARCH(" ",B_MSK[[#This Row],[A_]])-1))</f>
        <v/>
      </c>
      <c r="AJ409" s="6" t="str">
        <f ca="1">IF(B_MSK[[#This Row],[A_B]]="","",RIGHT(B_MSK[[#This Row],[A_]],LEN(B_MSK[[#This Row],[A_]])-SEARCH(" ",B_MSK[[#This Row],[A_]])))</f>
        <v/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44914</v>
      </c>
      <c r="AO409" s="6" t="str">
        <f ca="1">IF(B_MSK[[#This Row],[DB_ROW]]="","",INDEX([3]!db[JENIS],B_MSK[[#This Row],[DB_ROW]]-1))</f>
        <v/>
      </c>
      <c r="AP409" s="6" t="e">
        <f ca="1">IF(B_MSK[[#This Row],[A_1]]="","",B_MSK[[#This Row],[A_1]])*1</f>
        <v>#VALUE!</v>
      </c>
    </row>
    <row r="410" spans="1:42" x14ac:dyDescent="0.25">
      <c r="A410" s="7" t="s">
        <v>207</v>
      </c>
      <c r="B410" s="6">
        <f ca="1">IF(B_MSK[[#This Row],[N_ID]]="","",INDEX([2]!NOTA[ID],MATCH(B_MSK[[#This Row],[N_ID]],[2]!NOTA[ID_P],0)))</f>
        <v>81</v>
      </c>
      <c r="C410" s="6" t="str">
        <f ca="1">IF(B_MSK[[#This Row],[//]]="","",HYPERLINK("[NOTA_.xlsx]NOTA!C"&amp;B_MSK[[#This Row],[//]],"&gt;"))</f>
        <v>&gt;</v>
      </c>
      <c r="D410" s="6">
        <f ca="1">IF(B_MSK[[#This Row],[N_ID]]="","",COUNTIF([2]!NOTA[ID_H],B_MSK[[#This Row],[ID NOTA]]))</f>
        <v>5</v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 ca="1"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>Tipe-ex Kenko KE-01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Row],[SAT]],INDEX([3]!db[QTY/ CTN],B_MSK[[#This Row],[DB_ROW]]-1)))</f>
        <v>36 LSN</v>
      </c>
      <c r="J410" s="6">
        <f ca="1">IF(B_MSK[[#This Row],[//]]="","",IF(INDEX([2]!NOTA[C],B_MSK[[#This Row],[//]]-2)="","",INDEX([2]!NOTA[C],B_MSK[[#This Row],[//]]-2)))</f>
        <v>8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1954800</v>
      </c>
      <c r="O410" s="3">
        <f ca="1">IF(B_MSK[[#This Row],[//]]="","",IF(INDEX([2]!NOTA[DISC 1],B_MSK[[#This Row],[//]]-2)=0,"",INDEX([2]!NOTA[DISC 1],B_MSK[[#This Row],[//]]-2)))</f>
        <v>0.17</v>
      </c>
      <c r="P410" s="3" t="str">
        <f ca="1">IF(B_MSK[[#This Row],[//]]="","",IF(INDEX([2]!NOTA[DISC 2],B_MSK[[#This Row],[//]]-2)=0,"",INDEX([2]!NOTA[DISC 2],B_MSK[[#This Row],[//]]-2)))</f>
        <v/>
      </c>
      <c r="Q410" s="13">
        <f ca="1">IF(B_MSK[[#This Row],[//]]="","",INDEX([2]!NOTA[TOTAL],B_MSK[[#This Row],[//]]-2))</f>
        <v>12979872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KENKO CORRECTION FLUID KE-01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1064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54300</v>
      </c>
      <c r="AB410" s="8" t="str">
        <f ca="1">IF(OR(B_MSK[[#This Row],[HARGA_1]]=0,B_MSK[[#This Row],[HARGA_1]]=""),"","/ "&amp;B_MSK[[#This Row],[A_2]])</f>
        <v>/ LSN</v>
      </c>
      <c r="AC4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0" s="6" t="str">
        <f ca="1">IF(ISNUMBER(B_MSK[[#This Row],[ JUMLAH ]]),SUBSTITUTE(SUBSTITUTE(SUBSTITUTE(B_MSK[[#This Row],[QTY/ CTN]]," ","_",2),"(",""),")","")&amp;"_","")</f>
        <v>36 LSN_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36 LSN</v>
      </c>
      <c r="AI410" s="6" t="str">
        <f ca="1">IF(B_MSK[[#This Row],[A_B]]="","",LEFT(B_MSK[[#This Row],[A_]],SEARCH(" ",B_MSK[[#This Row],[A_]])-1))</f>
        <v>36</v>
      </c>
      <c r="AJ410" s="6" t="str">
        <f ca="1">IF(B_MSK[[#This Row],[A_B]]="","",RIGHT(B_MSK[[#This Row],[A_]],LEN(B_MSK[[#This Row],[A_]])-SEARCH(" ",B_MSK[[#This Row],[A_]])))</f>
        <v>LSN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44914</v>
      </c>
      <c r="AO410" s="6" t="str">
        <f ca="1">IF(B_MSK[[#This Row],[DB_ROW]]="","",INDEX([3]!db[JENIS],B_MSK[[#This Row],[DB_ROW]]-1))</f>
        <v>tipex</v>
      </c>
      <c r="AP410" s="6">
        <f ca="1">IF(B_MSK[[#This Row],[A_1]]="","",B_MSK[[#This Row],[A_1]])*1</f>
        <v>36</v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>L Leaf Kenko A5-LL 100-2070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Row],[SAT]],INDEX([3]!db[QTY/ CTN],B_MSK[[#This Row],[DB_ROW]]-1)))</f>
        <v>96 PCS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801600</v>
      </c>
      <c r="O411" s="3">
        <f ca="1">IF(B_MSK[[#This Row],[//]]="","",IF(INDEX([2]!NOTA[DISC 1],B_MSK[[#This Row],[//]]-2)=0,"",INDEX([2]!NOTA[DISC 1],B_MSK[[#This Row],[//]]-2)))</f>
        <v>0.17</v>
      </c>
      <c r="P411" s="3" t="str">
        <f ca="1">IF(B_MSK[[#This Row],[//]]="","",IF(INDEX([2]!NOTA[DISC 2],B_MSK[[#This Row],[//]]-2)=0,"",INDEX([2]!NOTA[DISC 2],B_MSK[[#This Row],[//]]-2)))</f>
        <v/>
      </c>
      <c r="Q411" s="13">
        <f ca="1">IF(B_MSK[[#This Row],[//]]="","",INDEX([2]!NOTA[TOTAL],B_MSK[[#This Row],[//]]-2))</f>
        <v>665328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KENKO LOOSE LEAF A5-LL 100-2070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1172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8350</v>
      </c>
      <c r="AB411" s="8" t="str">
        <f ca="1">IF(OR(B_MSK[[#This Row],[HARGA_1]]=0,B_MSK[[#This Row],[HARGA_1]]=""),"","/ "&amp;B_MSK[[#This Row],[A_2]])</f>
        <v>/ PCS</v>
      </c>
      <c r="AC4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1" s="6" t="str">
        <f ca="1">IF(ISNUMBER(B_MSK[[#This Row],[ JUMLAH ]]),SUBSTITUTE(SUBSTITUTE(SUBSTITUTE(B_MSK[[#This Row],[QTY/ CTN]]," ","_",2),"(",""),")","")&amp;"_","")</f>
        <v>96 PCS_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96 PCS</v>
      </c>
      <c r="AI411" s="6" t="str">
        <f ca="1">IF(B_MSK[[#This Row],[A_B]]="","",LEFT(B_MSK[[#This Row],[A_]],SEARCH(" ",B_MSK[[#This Row],[A_]])-1))</f>
        <v>96</v>
      </c>
      <c r="AJ411" s="6" t="str">
        <f ca="1">IF(B_MSK[[#This Row],[A_B]]="","",RIGHT(B_MSK[[#This Row],[A_]],LEN(B_MSK[[#This Row],[A_]])-SEARCH(" ",B_MSK[[#This Row],[A_]])))</f>
        <v>PCS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44914</v>
      </c>
      <c r="AO411" s="6" t="str">
        <f ca="1">IF(B_MSK[[#This Row],[DB_ROW]]="","",INDEX([3]!db[JENIS],B_MSK[[#This Row],[DB_ROW]]-1))</f>
        <v>ll</v>
      </c>
      <c r="AP411" s="6">
        <f ca="1">IF(B_MSK[[#This Row],[A_1]]="","",B_MSK[[#This Row],[A_1]])*1</f>
        <v>96</v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>Lem stick Kenko 8gr kecil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412" s="6">
        <f ca="1">IF(B_MSK[[#This Row],[//]]="","",IF(INDEX([2]!NOTA[C],B_MSK[[#This Row],[//]]-2)="","",INDEX([2]!NOTA[C],B_MSK[[#This Row],[//]]-2)))</f>
        <v>3</v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>
        <f ca="1">IF(B_MSK[[#This Row],[//]]="","",INDEX([2]!NOTA[HARGA SATUAN],B_MSK[[#This Row],[//]]-2))</f>
        <v>0</v>
      </c>
      <c r="N412" s="14">
        <f ca="1">IF(B_MSK[[#This Row],[//]]="","",IF(INDEX([2]!NOTA[HARGA/ CTN_H],B_MSK[[#This Row],[//]]-2)&lt;1,"",INDEX([2]!NOTA[HARGA/ CTN_H],B_MSK[[#This Row],[//]]-2)))</f>
        <v>2376000</v>
      </c>
      <c r="O412" s="3">
        <f ca="1">IF(B_MSK[[#This Row],[//]]="","",IF(INDEX([2]!NOTA[DISC 1],B_MSK[[#This Row],[//]]-2)=0,"",INDEX([2]!NOTA[DISC 1],B_MSK[[#This Row],[//]]-2)))</f>
        <v>0.17</v>
      </c>
      <c r="P412" s="3" t="str">
        <f ca="1">IF(B_MSK[[#This Row],[//]]="","",IF(INDEX([2]!NOTA[DISC 2],B_MSK[[#This Row],[//]]-2)=0,"",INDEX([2]!NOTA[DISC 2],B_MSK[[#This Row],[//]]-2)))</f>
        <v/>
      </c>
      <c r="Q412" s="13">
        <f ca="1">IF(B_MSK[[#This Row],[//]]="","",INDEX([2]!NOTA[TOTAL],B_MSK[[#This Row],[//]]-2))</f>
        <v>5916240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KENKO GLUE STICK 8GR SMALL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12" s="6" t="str">
        <f ca="1">IF(B_MSK[[#This Row],[N.B.nota]]="","",IF(MATCH(B_MSK[[#This Row],[concat]],[3]!db[NB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Row],[concat]],[3]!db[NB NOTA_C],0)+1)</f>
        <v>1148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66000</v>
      </c>
      <c r="AB412" s="8" t="str">
        <f ca="1">IF(OR(B_MSK[[#This Row],[HARGA_1]]=0,B_MSK[[#This Row],[HARGA_1]]=""),"","/ "&amp;B_MSK[[#This Row],[A_2]])</f>
        <v xml:space="preserve">/ BOX </v>
      </c>
      <c r="AC4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2" s="6" t="str">
        <f ca="1">IF(ISNUMBER(B_MSK[[#This Row],[ JUMLAH ]]),SUBSTITUTE(SUBSTITUTE(SUBSTITUTE(B_MSK[[#This Row],[QTY/ CTN]]," ","_",2),"(",""),")","")&amp;"_","")</f>
        <v>36 BOX_30 PCS_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14</v>
      </c>
      <c r="AH412" s="6" t="str">
        <f ca="1">IF(B_MSK[[#This Row],[A_B]]="","",LEFT(B_MSK[[#This Row],[QTY/ CTN]],B_MSK[[#This Row],[A_B_1]]))</f>
        <v xml:space="preserve">36 BOX </v>
      </c>
      <c r="AI412" s="6" t="str">
        <f ca="1">IF(B_MSK[[#This Row],[A_B]]="","",LEFT(B_MSK[[#This Row],[A_]],SEARCH(" ",B_MSK[[#This Row],[A_]])-1))</f>
        <v>36</v>
      </c>
      <c r="AJ412" s="6" t="str">
        <f ca="1">IF(B_MSK[[#This Row],[A_B]]="","",RIGHT(B_MSK[[#This Row],[A_]],LEN(B_MSK[[#This Row],[A_]])-SEARCH(" ",B_MSK[[#This Row],[A_]])))</f>
        <v xml:space="preserve">BOX 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12" s="6" t="str">
        <f ca="1">IF(B_MSK[[#This Row],[B_]]="","",LEFT(B_MSK[[#This Row],[B_]],SEARCH(" ",B_MSK[[#This Row],[B_]])))</f>
        <v xml:space="preserve">30 </v>
      </c>
      <c r="AM412" s="6" t="str">
        <f ca="1">IF(B_MSK[[#This Row],[B_]]="","",RIGHT(B_MSK[[#This Row],[B_]],LEN(B_MSK[[#This Row],[B_]])-SEARCH(" ",B_MSK[[#This Row],[B_]])))</f>
        <v>PCS</v>
      </c>
      <c r="AN412" s="2">
        <f ca="1">IF(ISNUMBER(B_MSK[[#This Row],[TANGGAL DATANG]]),B_MSK[[#This Row],[TANGGAL DATANG]],AN411)</f>
        <v>44914</v>
      </c>
      <c r="AO412" s="6" t="str">
        <f ca="1">IF(B_MSK[[#This Row],[DB_ROW]]="","",INDEX([3]!db[JENIS],B_MSK[[#This Row],[DB_ROW]]-1))</f>
        <v>lem</v>
      </c>
      <c r="AP412" s="6">
        <f ca="1">IF(B_MSK[[#This Row],[A_1]]="","",B_MSK[[#This Row],[A_1]])*1</f>
        <v>36</v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>Lem stick Kenko 15gr tanggung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413" s="6">
        <f ca="1">IF(B_MSK[[#This Row],[//]]="","",IF(INDEX([2]!NOTA[C],B_MSK[[#This Row],[//]]-2)="","",INDEX([2]!NOTA[C],B_MSK[[#This Row],[//]]-2)))</f>
        <v>3</v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>
        <f ca="1">IF(B_MSK[[#This Row],[//]]="","",INDEX([2]!NOTA[HARGA SATUAN],B_MSK[[#This Row],[//]]-2))</f>
        <v>0</v>
      </c>
      <c r="N413" s="14">
        <f ca="1">IF(B_MSK[[#This Row],[//]]="","",IF(INDEX([2]!NOTA[HARGA/ CTN_H],B_MSK[[#This Row],[//]]-2)&lt;1,"",INDEX([2]!NOTA[HARGA/ CTN_H],B_MSK[[#This Row],[//]]-2)))</f>
        <v>2592000</v>
      </c>
      <c r="O413" s="3">
        <f ca="1">IF(B_MSK[[#This Row],[//]]="","",IF(INDEX([2]!NOTA[DISC 1],B_MSK[[#This Row],[//]]-2)=0,"",INDEX([2]!NOTA[DISC 1],B_MSK[[#This Row],[//]]-2)))</f>
        <v>0.17</v>
      </c>
      <c r="P413" s="3" t="str">
        <f ca="1">IF(B_MSK[[#This Row],[//]]="","",IF(INDEX([2]!NOTA[DISC 2],B_MSK[[#This Row],[//]]-2)=0,"",INDEX([2]!NOTA[DISC 2],B_MSK[[#This Row],[//]]-2)))</f>
        <v/>
      </c>
      <c r="Q413" s="13">
        <f ca="1">IF(B_MSK[[#This Row],[//]]="","",INDEX([2]!NOTA[TOTAL],B_MSK[[#This Row],[//]]-2))</f>
        <v>6454080</v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KENKO GLUE STICK 15 GR MEDIUM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413" s="6" t="str">
        <f ca="1">IF(B_MSK[[#This Row],[N.B.nota]]="","",IF(MATCH(B_MSK[[#This Row],[concat]],[3]!db[NB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Row],[concat]],[3]!db[NB NOTA_C],0)+1)</f>
        <v>1146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72000</v>
      </c>
      <c r="AB413" s="8" t="str">
        <f ca="1">IF(OR(B_MSK[[#This Row],[HARGA_1]]=0,B_MSK[[#This Row],[HARGA_1]]=""),"","/ "&amp;B_MSK[[#This Row],[A_2]])</f>
        <v xml:space="preserve">/ BOX </v>
      </c>
      <c r="AC4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4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3" s="6" t="str">
        <f ca="1">IF(ISNUMBER(B_MSK[[#This Row],[ JUMLAH ]]),SUBSTITUTE(SUBSTITUTE(SUBSTITUTE(B_MSK[[#This Row],[QTY/ CTN]]," ","_",2),"(",""),")","")&amp;"_","")</f>
        <v>36 BOX_20 PCS_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14</v>
      </c>
      <c r="AH413" s="6" t="str">
        <f ca="1">IF(B_MSK[[#This Row],[A_B]]="","",LEFT(B_MSK[[#This Row],[QTY/ CTN]],B_MSK[[#This Row],[A_B_1]]))</f>
        <v xml:space="preserve">36 BOX </v>
      </c>
      <c r="AI413" s="6" t="str">
        <f ca="1">IF(B_MSK[[#This Row],[A_B]]="","",LEFT(B_MSK[[#This Row],[A_]],SEARCH(" ",B_MSK[[#This Row],[A_]])-1))</f>
        <v>36</v>
      </c>
      <c r="AJ413" s="6" t="str">
        <f ca="1">IF(B_MSK[[#This Row],[A_B]]="","",RIGHT(B_MSK[[#This Row],[A_]],LEN(B_MSK[[#This Row],[A_]])-SEARCH(" ",B_MSK[[#This Row],[A_]])))</f>
        <v xml:space="preserve">BOX 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13" s="6" t="str">
        <f ca="1">IF(B_MSK[[#This Row],[B_]]="","",LEFT(B_MSK[[#This Row],[B_]],SEARCH(" ",B_MSK[[#This Row],[B_]])))</f>
        <v xml:space="preserve">20 </v>
      </c>
      <c r="AM413" s="6" t="str">
        <f ca="1">IF(B_MSK[[#This Row],[B_]]="","",RIGHT(B_MSK[[#This Row],[B_]],LEN(B_MSK[[#This Row],[B_]])-SEARCH(" ",B_MSK[[#This Row],[B_]])))</f>
        <v>PCS</v>
      </c>
      <c r="AN413" s="2">
        <f ca="1">IF(ISNUMBER(B_MSK[[#This Row],[TANGGAL DATANG]]),B_MSK[[#This Row],[TANGGAL DATANG]],AN412)</f>
        <v>44914</v>
      </c>
      <c r="AO413" s="6" t="str">
        <f ca="1">IF(B_MSK[[#This Row],[DB_ROW]]="","",INDEX([3]!db[JENIS],B_MSK[[#This Row],[DB_ROW]]-1))</f>
        <v>lem</v>
      </c>
      <c r="AP413" s="6">
        <f ca="1">IF(B_MSK[[#This Row],[A_1]]="","",B_MSK[[#This Row],[A_1]])*1</f>
        <v>36</v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>&gt;</v>
      </c>
      <c r="D414" s="6" t="str">
        <f>IF(B_MSK[[#This Row],[N_ID]]="","",COUNTIF([2]!NOTA[ID_H],B_MSK[[#This Row],[ID NOTA]]))</f>
        <v/>
      </c>
      <c r="E4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414</v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>Lem stick Kenko 25gr besar</v>
      </c>
      <c r="H414" s="8" t="str">
        <f ca="1">IF(B_MSK[[#This Row],[//]]="","",INDEX([2]!NOTA[SUPPLIER_H],B_MSK[[#This Row],[//]]-2))</f>
        <v>KENKO SINAR INDONESIA</v>
      </c>
      <c r="I414" s="28" t="str">
        <f ca="1">IF(B_MSK[[#This Row],[//]]="","",IF(B_MSK[[#This Row],[C]]="",B_MSK[[#This Row],[JMLH BRG]]&amp;" "&amp;B_MSK[[#This Row],[SAT]],INDEX([3]!db[QTY/ CTN],B_MSK[[#This Row],[DB_ROW]]-1)))</f>
        <v>36 LSN</v>
      </c>
      <c r="J414" s="6">
        <f ca="1">IF(B_MSK[[#This Row],[//]]="","",IF(INDEX([2]!NOTA[C],B_MSK[[#This Row],[//]]-2)="","",INDEX([2]!NOTA[C],B_MSK[[#This Row],[//]]-2)))</f>
        <v>3</v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>
        <f ca="1">IF(B_MSK[[#This Row],[//]]="","",INDEX([2]!NOTA[HARGA SATUAN],B_MSK[[#This Row],[//]]-2))</f>
        <v>0</v>
      </c>
      <c r="N414" s="14">
        <f ca="1">IF(B_MSK[[#This Row],[//]]="","",IF(INDEX([2]!NOTA[HARGA/ CTN_H],B_MSK[[#This Row],[//]]-2)&lt;1,"",INDEX([2]!NOTA[HARGA/ CTN_H],B_MSK[[#This Row],[//]]-2)))</f>
        <v>2160000</v>
      </c>
      <c r="O414" s="3">
        <f ca="1">IF(B_MSK[[#This Row],[//]]="","",IF(INDEX([2]!NOTA[DISC 1],B_MSK[[#This Row],[//]]-2)=0,"",INDEX([2]!NOTA[DISC 1],B_MSK[[#This Row],[//]]-2)))</f>
        <v>0.17</v>
      </c>
      <c r="P414" s="3" t="str">
        <f ca="1">IF(B_MSK[[#This Row],[//]]="","",IF(INDEX([2]!NOTA[DISC 2],B_MSK[[#This Row],[//]]-2)=0,"",INDEX([2]!NOTA[DISC 2],B_MSK[[#This Row],[//]]-2)))</f>
        <v/>
      </c>
      <c r="Q414" s="13">
        <f ca="1">IF(B_MSK[[#This Row],[//]]="","",INDEX([2]!NOTA[TOTAL],B_MSK[[#This Row],[//]]-2))</f>
        <v>5378400</v>
      </c>
      <c r="R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6430080</v>
      </c>
      <c r="S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24963840</v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>KENKO GLUE STICK 25 GR LARGE</v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4" s="6" t="str">
        <f ca="1">IF(B_MSK[[#This Row],[N.B.nota]]="","",IF(MATCH(B_MSK[[#This Row],[concat]],[3]!db[NB NOTA_C],0)&gt;0,"ada",0))</f>
        <v>ada</v>
      </c>
      <c r="X414" s="6" t="str">
        <f ca="1">IF(B_MSK[[#This Row],[N.B.nota]]="","",ADDRESS(ROW(B_MSK[QB]),COLUMN(B_MSK[QB]))&amp;":"&amp;ADDRESS(ROW(),COLUMN(B_MSK[QB])))</f>
        <v>$D$3:$D$414</v>
      </c>
      <c r="Y414" s="6">
        <f ca="1">IF(B_MSK[[#This Row],[concat]]="","",MATCH(B_MSK[[#This Row],[concat]],[3]!db[NB NOTA_C],0)+1)</f>
        <v>1147</v>
      </c>
      <c r="Z414" s="6" t="str">
        <f ca="1">IF(B_MSK[[#This Row],[//]]="","",HYPERLINK("[..\\DB.xlsx]DB!e"&amp;B_MSK[[#This Row],[DB_ROW]],"&gt;"))</f>
        <v>&gt;</v>
      </c>
      <c r="AA414" s="12">
        <f ca="1">IF(ISNUMBER(B_MSK[[#This Row],[HARGA CTN]]),IF(B_MSK[[#This Row],[A_2]]=B_MSK[[#This Row],[SAT]],B_MSK[[#This Row],[ HARGA SATUAN ]],B_MSK[[#This Row],[HARGA CTN]]/B_MSK[[#This Row],[A_1]]),"")</f>
        <v>60000</v>
      </c>
      <c r="AB414" s="8" t="str">
        <f ca="1">IF(OR(B_MSK[[#This Row],[HARGA_1]]=0,B_MSK[[#This Row],[HARGA_1]]=""),"","/ "&amp;B_MSK[[#This Row],[A_2]])</f>
        <v>/ LSN</v>
      </c>
      <c r="AC4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4" s="6" t="str">
        <f ca="1">IF(ISNUMBER(B_MSK[[#This Row],[ JUMLAH ]]),SUBSTITUTE(SUBSTITUTE(SUBSTITUTE(B_MSK[[#This Row],[QTY/ CTN]]," ","_",2),"(",""),")","")&amp;"_","")</f>
        <v>36 LSN_</v>
      </c>
      <c r="AF414" s="6">
        <f ca="1">IF(B_MSK[[#This Row],[A_B]]="","",SEARCH("_",B_MSK[[#This Row],[A_B]]))</f>
        <v>7</v>
      </c>
      <c r="AG414" s="6">
        <f ca="1">IF(B_MSK[[#This Row],[A_B]]="","",LEN(B_MSK[[#This Row],[A_B]]))</f>
        <v>7</v>
      </c>
      <c r="AH414" s="6" t="str">
        <f ca="1">IF(B_MSK[[#This Row],[A_B]]="","",LEFT(B_MSK[[#This Row],[QTY/ CTN]],B_MSK[[#This Row],[A_B_1]]))</f>
        <v>36 LSN</v>
      </c>
      <c r="AI414" s="6" t="str">
        <f ca="1">IF(B_MSK[[#This Row],[A_B]]="","",LEFT(B_MSK[[#This Row],[A_]],SEARCH(" ",B_MSK[[#This Row],[A_]])-1))</f>
        <v>36</v>
      </c>
      <c r="AJ414" s="6" t="str">
        <f ca="1">IF(B_MSK[[#This Row],[A_B]]="","",RIGHT(B_MSK[[#This Row],[A_]],LEN(B_MSK[[#This Row],[A_]])-SEARCH(" ",B_MSK[[#This Row],[A_]])))</f>
        <v>LSN</v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44914</v>
      </c>
      <c r="AO414" s="6" t="str">
        <f ca="1">IF(B_MSK[[#This Row],[DB_ROW]]="","",INDEX([3]!db[JENIS],B_MSK[[#This Row],[DB_ROW]]-1))</f>
        <v>lem</v>
      </c>
      <c r="AP414" s="6">
        <f ca="1">IF(B_MSK[[#This Row],[A_1]]="","",B_MSK[[#This Row],[A_1]])*1</f>
        <v>36</v>
      </c>
    </row>
    <row r="415" spans="1:42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/>
      </c>
      <c r="D415" s="6" t="str">
        <f>IF(B_MSK[[#This Row],[N_ID]]="","",COUNTIF([2]!NOTA[ID_H],B_MSK[[#This Row],[ID NOTA]]))</f>
        <v/>
      </c>
      <c r="E4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/>
      </c>
      <c r="H415" s="8" t="str">
        <f ca="1">IF(B_MSK[[#This Row],[//]]="","",INDEX([2]!NOTA[SUPPLIER_H],B_MSK[[#This Row],[//]]-2))</f>
        <v/>
      </c>
      <c r="I415" s="28" t="str">
        <f ca="1">IF(B_MSK[[#This Row],[//]]="","",IF(B_MSK[[#This Row],[C]]="",B_MSK[[#This Row],[JMLH BRG]]&amp;" "&amp;B_MSK[[#This Row],[SAT]],INDEX([3]!db[QTY/ CTN],B_MSK[[#This Row],[DB_ROW]]-1)))</f>
        <v/>
      </c>
      <c r="J415" s="6" t="str">
        <f ca="1">IF(B_MSK[[#This Row],[//]]="","",IF(INDEX([2]!NOTA[C],B_MSK[[#This Row],[//]]-2)="","",INDEX([2]!NOTA[C],B_MSK[[#This Row],[//]]-2)))</f>
        <v/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 t="str">
        <f ca="1">IF(B_MSK[[#This Row],[//]]="","",INDEX([2]!NOTA[HARGA SATUAN],B_MSK[[#This Row],[//]]-2))</f>
        <v/>
      </c>
      <c r="N415" s="14" t="str">
        <f ca="1">IF(B_MSK[[#This Row],[//]]="","",IF(INDEX([2]!NOTA[HARGA/ CTN_H],B_MSK[[#This Row],[//]]-2)&lt;1,"",INDEX([2]!NOTA[HARGA/ CTN_H],B_MSK[[#This Row],[//]]-2)))</f>
        <v/>
      </c>
      <c r="O415" s="3" t="str">
        <f ca="1">IF(B_MSK[[#This Row],[//]]="","",IF(INDEX([2]!NOTA[DISC 1],B_MSK[[#This Row],[//]]-2)=0,"",INDEX([2]!NOTA[DISC 1],B_MSK[[#This Row],[//]]-2)))</f>
        <v/>
      </c>
      <c r="P415" s="3" t="str">
        <f ca="1">IF(B_MSK[[#This Row],[//]]="","",IF(INDEX([2]!NOTA[DISC 2],B_MSK[[#This Row],[//]]-2)=0,"",INDEX([2]!NOTA[DISC 2],B_MSK[[#This Row],[//]]-2)))</f>
        <v/>
      </c>
      <c r="Q415" s="13" t="str">
        <f ca="1">IF(B_MSK[[#This Row],[//]]="","",INDEX([2]!NOTA[TOTAL],B_MSK[[#This Row],[//]]-2))</f>
        <v/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/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5" s="6" t="str">
        <f ca="1">IF(B_MSK[[#This Row],[N.B.nota]]="","",IF(MATCH(B_MSK[[#This Row],[concat]],[3]!db[NB NOTA_C],0)&gt;0,"ada",0))</f>
        <v/>
      </c>
      <c r="X415" s="6" t="str">
        <f ca="1">IF(B_MSK[[#This Row],[N.B.nota]]="","",ADDRESS(ROW(B_MSK[QB]),COLUMN(B_MSK[QB]))&amp;":"&amp;ADDRESS(ROW(),COLUMN(B_MSK[QB])))</f>
        <v/>
      </c>
      <c r="Y415" s="6" t="str">
        <f ca="1">IF(B_MSK[[#This Row],[concat]]="","",MATCH(B_MSK[[#This Row],[concat]],[3]!db[NB NOTA_C],0)+1)</f>
        <v/>
      </c>
      <c r="Z415" s="6" t="str">
        <f ca="1">IF(B_MSK[[#This Row],[//]]="","",HYPERLINK("[..\\DB.xlsx]DB!e"&amp;B_MSK[[#This Row],[DB_ROW]],"&gt;"))</f>
        <v/>
      </c>
      <c r="AA415" s="12" t="str">
        <f ca="1">IF(ISNUMBER(B_MSK[[#This Row],[HARGA CTN]]),IF(B_MSK[[#This Row],[A_2]]=B_MSK[[#This Row],[SAT]],B_MSK[[#This Row],[ HARGA SATUAN ]],B_MSK[[#This Row],[HARGA CTN]]/B_MSK[[#This Row],[A_1]]),"")</f>
        <v/>
      </c>
      <c r="AB415" s="8" t="str">
        <f ca="1">IF(OR(B_MSK[[#This Row],[HARGA_1]]=0,B_MSK[[#This Row],[HARGA_1]]=""),"","/ "&amp;B_MSK[[#This Row],[A_2]])</f>
        <v/>
      </c>
      <c r="AC4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5" s="6" t="str">
        <f ca="1">IF(ISNUMBER(B_MSK[[#This Row],[ JUMLAH ]]),SUBSTITUTE(SUBSTITUTE(SUBSTITUTE(B_MSK[[#This Row],[QTY/ CTN]]," ","_",2),"(",""),")","")&amp;"_","")</f>
        <v/>
      </c>
      <c r="AF415" s="6" t="str">
        <f ca="1">IF(B_MSK[[#This Row],[A_B]]="","",SEARCH("_",B_MSK[[#This Row],[A_B]]))</f>
        <v/>
      </c>
      <c r="AG415" s="6" t="str">
        <f ca="1">IF(B_MSK[[#This Row],[A_B]]="","",LEN(B_MSK[[#This Row],[A_B]]))</f>
        <v/>
      </c>
      <c r="AH415" s="6" t="str">
        <f ca="1">IF(B_MSK[[#This Row],[A_B]]="","",LEFT(B_MSK[[#This Row],[QTY/ CTN]],B_MSK[[#This Row],[A_B_1]]))</f>
        <v/>
      </c>
      <c r="AI415" s="6" t="str">
        <f ca="1">IF(B_MSK[[#This Row],[A_B]]="","",LEFT(B_MSK[[#This Row],[A_]],SEARCH(" ",B_MSK[[#This Row],[A_]])-1))</f>
        <v/>
      </c>
      <c r="AJ415" s="6" t="str">
        <f ca="1">IF(B_MSK[[#This Row],[A_B]]="","",RIGHT(B_MSK[[#This Row],[A_]],LEN(B_MSK[[#This Row],[A_]])-SEARCH(" ",B_MSK[[#This Row],[A_]])))</f>
        <v/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44914</v>
      </c>
      <c r="AO415" s="6" t="str">
        <f ca="1">IF(B_MSK[[#This Row],[DB_ROW]]="","",INDEX([3]!db[JENIS],B_MSK[[#This Row],[DB_ROW]]-1))</f>
        <v/>
      </c>
      <c r="AP415" s="6" t="e">
        <f ca="1">IF(B_MSK[[#This Row],[A_1]]="","",B_MSK[[#This Row],[A_1]])*1</f>
        <v>#VALUE!</v>
      </c>
    </row>
    <row r="416" spans="1:42" x14ac:dyDescent="0.25">
      <c r="A416" s="7" t="s">
        <v>208</v>
      </c>
      <c r="B416" s="6">
        <f ca="1">IF(B_MSK[[#This Row],[N_ID]]="","",INDEX([2]!NOTA[ID],MATCH(B_MSK[[#This Row],[N_ID]],[2]!NOTA[ID_P],0)))</f>
        <v>82</v>
      </c>
      <c r="C416" s="6" t="str">
        <f ca="1">IF(B_MSK[[#This Row],[//]]="","",HYPERLINK("[NOTA_.xlsx]NOTA!C"&amp;B_MSK[[#This Row],[//]],"&gt;"))</f>
        <v>&gt;</v>
      </c>
      <c r="D416" s="6">
        <f ca="1">IF(B_MSK[[#This Row],[N_ID]]="","",COUNTIF([2]!NOTA[ID_H],B_MSK[[#This Row],[ID NOTA]]))</f>
        <v>7</v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 ca="1"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>Cutter Kenko K-200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Row],[SAT]],INDEX([3]!db[QTY/ CTN],B_MSK[[#This Row],[DB_ROW]]-1)))</f>
        <v>30 LSN</v>
      </c>
      <c r="J416" s="6">
        <f ca="1">IF(B_MSK[[#This Row],[//]]="","",IF(INDEX([2]!NOTA[C],B_MSK[[#This Row],[//]]-2)="","",INDEX([2]!NOTA[C],B_MSK[[#This Row],[//]]-2)))</f>
        <v>2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1566000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2599560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CUTTER K-200 9MM BLADE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416" s="6" t="str">
        <f ca="1">IF(B_MSK[[#This Row],[N.B.nota]]="","",IF(MATCH(B_MSK[[#This Row],[concat]],[3]!db[NB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Row],[concat]],[3]!db[NB NOTA_C],0)+1)</f>
        <v>1094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52200</v>
      </c>
      <c r="AB416" s="8" t="str">
        <f ca="1">IF(OR(B_MSK[[#This Row],[HARGA_1]]=0,B_MSK[[#This Row],[HARGA_1]]=""),"","/ "&amp;B_MSK[[#This Row],[A_2]])</f>
        <v>/ LSN</v>
      </c>
      <c r="AC4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4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6" s="6" t="str">
        <f ca="1">IF(ISNUMBER(B_MSK[[#This Row],[ JUMLAH ]]),SUBSTITUTE(SUBSTITUTE(SUBSTITUTE(B_MSK[[#This Row],[QTY/ CTN]]," ","_",2),"(",""),")","")&amp;"_","")</f>
        <v>30 LSN_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30 LSN</v>
      </c>
      <c r="AI416" s="6" t="str">
        <f ca="1">IF(B_MSK[[#This Row],[A_B]]="","",LEFT(B_MSK[[#This Row],[A_]],SEARCH(" ",B_MSK[[#This Row],[A_]])-1))</f>
        <v>30</v>
      </c>
      <c r="AJ416" s="6" t="str">
        <f ca="1">IF(B_MSK[[#This Row],[A_B]]="","",RIGHT(B_MSK[[#This Row],[A_]],LEN(B_MSK[[#This Row],[A_]])-SEARCH(" ",B_MSK[[#This Row],[A_]])))</f>
        <v>LSN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44914</v>
      </c>
      <c r="AO416" s="6" t="str">
        <f ca="1">IF(B_MSK[[#This Row],[DB_ROW]]="","",INDEX([3]!db[JENIS],B_MSK[[#This Row],[DB_ROW]]-1))</f>
        <v>cutter</v>
      </c>
      <c r="AP416" s="6">
        <f ca="1">IF(B_MSK[[#This Row],[A_1]]="","",B_MSK[[#This Row],[A_1]])*1</f>
        <v>30</v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>PW Kenko 24W CP-24 F classic panjang</v>
      </c>
      <c r="H417" s="8" t="str">
        <f ca="1">IF(B_MSK[[#This Row],[//]]="","",INDEX([2]!NOTA[SUPPLIER_H],B_MSK[[#This Row],[//]]-2))</f>
        <v>KENKO SINAR INDONESIA</v>
      </c>
      <c r="I417" s="28" t="str">
        <f ca="1">IF(B_MSK[[#This Row],[//]]="","",IF(B_MSK[[#This Row],[C]]="",B_MSK[[#This Row],[JMLH BRG]]&amp;" "&amp;B_MSK[[#This Row],[SAT]],INDEX([3]!db[QTY/ CTN],B_MSK[[#This Row],[DB_ROW]]-1)))</f>
        <v>24 BOX (6 SET)</v>
      </c>
      <c r="J417" s="6">
        <f ca="1">IF(B_MSK[[#This Row],[//]]="","",IF(INDEX([2]!NOTA[C],B_MSK[[#This Row],[//]]-2)="","",INDEX([2]!NOTA[C],B_MSK[[#This Row],[//]]-2)))</f>
        <v>1</v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>
        <f ca="1">IF(B_MSK[[#This Row],[//]]="","",INDEX([2]!NOTA[HARGA SATUAN],B_MSK[[#This Row],[//]]-2))</f>
        <v>0</v>
      </c>
      <c r="N417" s="14">
        <f ca="1">IF(B_MSK[[#This Row],[//]]="","",IF(INDEX([2]!NOTA[HARGA/ CTN_H],B_MSK[[#This Row],[//]]-2)&lt;1,"",INDEX([2]!NOTA[HARGA/ CTN_H],B_MSK[[#This Row],[//]]-2)))</f>
        <v>2980800</v>
      </c>
      <c r="O417" s="3">
        <f ca="1">IF(B_MSK[[#This Row],[//]]="","",IF(INDEX([2]!NOTA[DISC 1],B_MSK[[#This Row],[//]]-2)=0,"",INDEX([2]!NOTA[DISC 1],B_MSK[[#This Row],[//]]-2)))</f>
        <v>0.17</v>
      </c>
      <c r="P417" s="3" t="str">
        <f ca="1">IF(B_MSK[[#This Row],[//]]="","",IF(INDEX([2]!NOTA[DISC 2],B_MSK[[#This Row],[//]]-2)=0,"",INDEX([2]!NOTA[DISC 2],B_MSK[[#This Row],[//]]-2)))</f>
        <v/>
      </c>
      <c r="Q417" s="13">
        <f ca="1">IF(B_MSK[[#This Row],[//]]="","",INDEX([2]!NOTA[TOTAL],B_MSK[[#This Row],[//]]-2))</f>
        <v>2474064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KENKO 24 COLOR PENCIL CP-24 F CLASSIC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417" s="6" t="str">
        <f ca="1">IF(B_MSK[[#This Row],[N.B.nota]]="","",IF(MATCH(B_MSK[[#This Row],[concat]],[3]!db[NB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Row],[concat]],[3]!db[NB NOTA_C],0)+1)</f>
        <v>1009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124200</v>
      </c>
      <c r="AB417" s="8" t="str">
        <f ca="1">IF(OR(B_MSK[[#This Row],[HARGA_1]]=0,B_MSK[[#This Row],[HARGA_1]]=""),"","/ "&amp;B_MSK[[#This Row],[A_2]])</f>
        <v xml:space="preserve">/ BOX </v>
      </c>
      <c r="AC4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41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17" s="6" t="str">
        <f ca="1">IF(ISNUMBER(B_MSK[[#This Row],[ JUMLAH ]]),SUBSTITUTE(SUBSTITUTE(SUBSTITUTE(B_MSK[[#This Row],[QTY/ CTN]]," ","_",2),"(",""),")","")&amp;"_","")</f>
        <v>24 BOX_6 SET_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13</v>
      </c>
      <c r="AH417" s="6" t="str">
        <f ca="1">IF(B_MSK[[#This Row],[A_B]]="","",LEFT(B_MSK[[#This Row],[QTY/ CTN]],B_MSK[[#This Row],[A_B_1]]))</f>
        <v xml:space="preserve">24 BOX </v>
      </c>
      <c r="AI417" s="6" t="str">
        <f ca="1">IF(B_MSK[[#This Row],[A_B]]="","",LEFT(B_MSK[[#This Row],[A_]],SEARCH(" ",B_MSK[[#This Row],[A_]])-1))</f>
        <v>24</v>
      </c>
      <c r="AJ417" s="6" t="str">
        <f ca="1">IF(B_MSK[[#This Row],[A_B]]="","",RIGHT(B_MSK[[#This Row],[A_]],LEN(B_MSK[[#This Row],[A_]])-SEARCH(" ",B_MSK[[#This Row],[A_]])))</f>
        <v xml:space="preserve">BOX 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17" s="6" t="str">
        <f ca="1">IF(B_MSK[[#This Row],[B_]]="","",LEFT(B_MSK[[#This Row],[B_]],SEARCH(" ",B_MSK[[#This Row],[B_]])))</f>
        <v xml:space="preserve">6 </v>
      </c>
      <c r="AM417" s="6" t="str">
        <f ca="1">IF(B_MSK[[#This Row],[B_]]="","",RIGHT(B_MSK[[#This Row],[B_]],LEN(B_MSK[[#This Row],[B_]])-SEARCH(" ",B_MSK[[#This Row],[B_]])))</f>
        <v>SET</v>
      </c>
      <c r="AN417" s="2">
        <f ca="1">IF(ISNUMBER(B_MSK[[#This Row],[TANGGAL DATANG]]),B_MSK[[#This Row],[TANGGAL DATANG]],AN416)</f>
        <v>44914</v>
      </c>
      <c r="AO417" s="6" t="str">
        <f ca="1">IF(B_MSK[[#This Row],[DB_ROW]]="","",INDEX([3]!db[JENIS],B_MSK[[#This Row],[DB_ROW]]-1))</f>
        <v>pw</v>
      </c>
      <c r="AP417" s="6">
        <f ca="1">IF(B_MSK[[#This Row],[A_1]]="","",B_MSK[[#This Row],[A_1]])*1</f>
        <v>24</v>
      </c>
    </row>
    <row r="418" spans="1:42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>Lem stick Kenko 25gr besar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Row],[SAT]],INDEX([3]!db[QTY/ CTN],B_MSK[[#This Row],[DB_ROW]]-1)))</f>
        <v>36 LSN</v>
      </c>
      <c r="J418" s="6">
        <f ca="1">IF(B_MSK[[#This Row],[//]]="","",IF(INDEX([2]!NOTA[C],B_MSK[[#This Row],[//]]-2)="","",INDEX([2]!NOTA[C],B_MSK[[#This Row],[//]]-2)))</f>
        <v>3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2160000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5378400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GLUE STICK 25 GR LARGE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8" s="6" t="str">
        <f ca="1">IF(B_MSK[[#This Row],[N.B.nota]]="","",IF(MATCH(B_MSK[[#This Row],[concat]],[3]!db[NB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Row],[concat]],[3]!db[NB NOTA_C],0)+1)</f>
        <v>1147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60000</v>
      </c>
      <c r="AB418" s="8" t="str">
        <f ca="1">IF(OR(B_MSK[[#This Row],[HARGA_1]]=0,B_MSK[[#This Row],[HARGA_1]]=""),"","/ "&amp;B_MSK[[#This Row],[A_2]])</f>
        <v>/ LSN</v>
      </c>
      <c r="AC4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8" s="6" t="str">
        <f ca="1">IF(ISNUMBER(B_MSK[[#This Row],[ JUMLAH ]]),SUBSTITUTE(SUBSTITUTE(SUBSTITUTE(B_MSK[[#This Row],[QTY/ CTN]]," ","_",2),"(",""),")","")&amp;"_","")</f>
        <v>36 LSN_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36 LSN</v>
      </c>
      <c r="AI418" s="6" t="str">
        <f ca="1">IF(B_MSK[[#This Row],[A_B]]="","",LEFT(B_MSK[[#This Row],[A_]],SEARCH(" ",B_MSK[[#This Row],[A_]])-1))</f>
        <v>36</v>
      </c>
      <c r="AJ418" s="6" t="str">
        <f ca="1">IF(B_MSK[[#This Row],[A_B]]="","",RIGHT(B_MSK[[#This Row],[A_]],LEN(B_MSK[[#This Row],[A_]])-SEARCH(" ",B_MSK[[#This Row],[A_]])))</f>
        <v>LSN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44914</v>
      </c>
      <c r="AO418" s="6" t="str">
        <f ca="1">IF(B_MSK[[#This Row],[DB_ROW]]="","",INDEX([3]!db[JENIS],B_MSK[[#This Row],[DB_ROW]]-1))</f>
        <v>lem</v>
      </c>
      <c r="AP418" s="6">
        <f ca="1">IF(B_MSK[[#This Row],[A_1]]="","",B_MSK[[#This Row],[A_1]])*1</f>
        <v>36</v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>B note Kenko A5-BNPP-PC Pastel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Row],[SAT]],INDEX([3]!db[QTY/ CTN],B_MSK[[#This Row],[DB_ROW]]-1)))</f>
        <v>72 PCS</v>
      </c>
      <c r="J419" s="6">
        <f ca="1">IF(B_MSK[[#This Row],[//]]="","",IF(INDEX([2]!NOTA[C],B_MSK[[#This Row],[//]]-2)="","",INDEX([2]!NOTA[C],B_MSK[[#This Row],[//]]-2)))</f>
        <v>2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1224000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2031840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BINDER NOTE A5-BNPP-PC PASTEL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kenkobindernotea5bnpppcpastel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1024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17000</v>
      </c>
      <c r="AB419" s="8" t="str">
        <f ca="1">IF(OR(B_MSK[[#This Row],[HARGA_1]]=0,B_MSK[[#This Row],[HARGA_1]]=""),"","/ "&amp;B_MSK[[#This Row],[A_2]])</f>
        <v>/ PCS</v>
      </c>
      <c r="AC4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9" s="6" t="str">
        <f ca="1">IF(ISNUMBER(B_MSK[[#This Row],[ JUMLAH ]]),SUBSTITUTE(SUBSTITUTE(SUBSTITUTE(B_MSK[[#This Row],[QTY/ CTN]]," ","_",2),"(",""),")","")&amp;"_","")</f>
        <v>72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72 PCS</v>
      </c>
      <c r="AI419" s="6" t="str">
        <f ca="1">IF(B_MSK[[#This Row],[A_B]]="","",LEFT(B_MSK[[#This Row],[A_]],SEARCH(" ",B_MSK[[#This Row],[A_]])-1))</f>
        <v>72</v>
      </c>
      <c r="AJ419" s="6" t="str">
        <f ca="1">IF(B_MSK[[#This Row],[A_B]]="","",RIGHT(B_MSK[[#This Row],[A_]],LEN(B_MSK[[#This Row],[A_]])-SEARCH(" ",B_MSK[[#This Row],[A_]])))</f>
        <v>PCS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44914</v>
      </c>
      <c r="AO419" s="6" t="str">
        <f ca="1">IF(B_MSK[[#This Row],[DB_ROW]]="","",INDEX([3]!db[JENIS],B_MSK[[#This Row],[DB_ROW]]-1))</f>
        <v>map</v>
      </c>
      <c r="AP419" s="6">
        <f ca="1">IF(B_MSK[[#This Row],[A_1]]="","",B_MSK[[#This Row],[A_1]])*1</f>
        <v>72</v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>B note Kenko A5-TS-CC77 Campus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Row],[SAT]],INDEX([3]!db[QTY/ CTN],B_MSK[[#This Row],[DB_ROW]]-1)))</f>
        <v>72 PCS</v>
      </c>
      <c r="J420" s="6">
        <f ca="1">IF(B_MSK[[#This Row],[//]]="","",IF(INDEX([2]!NOTA[C],B_MSK[[#This Row],[//]]-2)="","",INDEX([2]!NOTA[C],B_MSK[[#This Row],[//]]-2)))</f>
        <v>2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1310400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2175264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BINDER NOTE A5-TS-CC77 (CAMPUS)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kenkobindernotea5tscc77campus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1025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18200</v>
      </c>
      <c r="AB420" s="8" t="str">
        <f ca="1">IF(OR(B_MSK[[#This Row],[HARGA_1]]=0,B_MSK[[#This Row],[HARGA_1]]=""),"","/ "&amp;B_MSK[[#This Row],[A_2]])</f>
        <v>/ PCS</v>
      </c>
      <c r="AC4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0" s="6" t="str">
        <f ca="1">IF(ISNUMBER(B_MSK[[#This Row],[ JUMLAH ]]),SUBSTITUTE(SUBSTITUTE(SUBSTITUTE(B_MSK[[#This Row],[QTY/ CTN]]," ","_",2),"(",""),")","")&amp;"_","")</f>
        <v>72 PCS_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72 PCS</v>
      </c>
      <c r="AI420" s="6" t="str">
        <f ca="1">IF(B_MSK[[#This Row],[A_B]]="","",LEFT(B_MSK[[#This Row],[A_]],SEARCH(" ",B_MSK[[#This Row],[A_]])-1))</f>
        <v>72</v>
      </c>
      <c r="AJ420" s="6" t="str">
        <f ca="1">IF(B_MSK[[#This Row],[A_B]]="","",RIGHT(B_MSK[[#This Row],[A_]],LEN(B_MSK[[#This Row],[A_]])-SEARCH(" ",B_MSK[[#This Row],[A_]])))</f>
        <v>PCS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44914</v>
      </c>
      <c r="AO420" s="6" t="str">
        <f ca="1">IF(B_MSK[[#This Row],[DB_ROW]]="","",INDEX([3]!db[JENIS],B_MSK[[#This Row],[DB_ROW]]-1))</f>
        <v>map</v>
      </c>
      <c r="AP420" s="6">
        <f ca="1">IF(B_MSK[[#This Row],[A_1]]="","",B_MSK[[#This Row],[A_1]])*1</f>
        <v>72</v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>B note Kenko A5-TS-CC83 Campus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Row],[SAT]],INDEX([3]!db[QTY/ CTN],B_MSK[[#This Row],[DB_ROW]]-1)))</f>
        <v>72 PCS</v>
      </c>
      <c r="J421" s="6">
        <f ca="1">IF(B_MSK[[#This Row],[//]]="","",IF(INDEX([2]!NOTA[C],B_MSK[[#This Row],[//]]-2)="","",INDEX([2]!NOTA[C],B_MSK[[#This Row],[//]]-2)))</f>
        <v>2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1310400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2175264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BINDER NOTE A5-TS-CC83 (CAMPUS)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1029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18200</v>
      </c>
      <c r="AB421" s="8" t="str">
        <f ca="1">IF(OR(B_MSK[[#This Row],[HARGA_1]]=0,B_MSK[[#This Row],[HARGA_1]]=""),"","/ "&amp;B_MSK[[#This Row],[A_2]])</f>
        <v>/ PCS</v>
      </c>
      <c r="AC4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1" s="6" t="str">
        <f ca="1">IF(ISNUMBER(B_MSK[[#This Row],[ JUMLAH ]]),SUBSTITUTE(SUBSTITUTE(SUBSTITUTE(B_MSK[[#This Row],[QTY/ CTN]]," ","_",2),"(",""),")","")&amp;"_","")</f>
        <v>72 PCS_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72 PCS</v>
      </c>
      <c r="AI421" s="6" t="str">
        <f ca="1">IF(B_MSK[[#This Row],[A_B]]="","",LEFT(B_MSK[[#This Row],[A_]],SEARCH(" ",B_MSK[[#This Row],[A_]])-1))</f>
        <v>72</v>
      </c>
      <c r="AJ421" s="6" t="str">
        <f ca="1">IF(B_MSK[[#This Row],[A_B]]="","",RIGHT(B_MSK[[#This Row],[A_]],LEN(B_MSK[[#This Row],[A_]])-SEARCH(" ",B_MSK[[#This Row],[A_]])))</f>
        <v>PCS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44914</v>
      </c>
      <c r="AO421" s="6" t="str">
        <f ca="1">IF(B_MSK[[#This Row],[DB_ROW]]="","",INDEX([3]!db[JENIS],B_MSK[[#This Row],[DB_ROW]]-1))</f>
        <v>map</v>
      </c>
      <c r="AP421" s="6">
        <f ca="1">IF(B_MSK[[#This Row],[A_1]]="","",B_MSK[[#This Row],[A_1]])*1</f>
        <v>72</v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>Clip trigonal Kenko no.3</v>
      </c>
      <c r="H422" s="8" t="str">
        <f ca="1">IF(B_MSK[[#This Row],[//]]="","",INDEX([2]!NOTA[SUPPLIER_H],B_MSK[[#This Row],[//]]-2))</f>
        <v>KENKO SINAR INDONESIA</v>
      </c>
      <c r="I422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22" s="6">
        <f ca="1">IF(B_MSK[[#This Row],[//]]="","",IF(INDEX([2]!NOTA[C],B_MSK[[#This Row],[//]]-2)="","",INDEX([2]!NOTA[C],B_MSK[[#This Row],[//]]-2)))</f>
        <v>1</v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>
        <f ca="1">IF(B_MSK[[#This Row],[//]]="","",INDEX([2]!NOTA[HARGA SATUAN],B_MSK[[#This Row],[//]]-2))</f>
        <v>0</v>
      </c>
      <c r="N422" s="14">
        <f ca="1">IF(B_MSK[[#This Row],[//]]="","",IF(INDEX([2]!NOTA[HARGA/ CTN_H],B_MSK[[#This Row],[//]]-2)&lt;1,"",INDEX([2]!NOTA[HARGA/ CTN_H],B_MSK[[#This Row],[//]]-2)))</f>
        <v>800000</v>
      </c>
      <c r="O422" s="3">
        <f ca="1">IF(B_MSK[[#This Row],[//]]="","",IF(INDEX([2]!NOTA[DISC 1],B_MSK[[#This Row],[//]]-2)=0,"",INDEX([2]!NOTA[DISC 1],B_MSK[[#This Row],[//]]-2)))</f>
        <v>0.17</v>
      </c>
      <c r="P422" s="3" t="str">
        <f ca="1">IF(B_MSK[[#This Row],[//]]="","",IF(INDEX([2]!NOTA[DISC 2],B_MSK[[#This Row],[//]]-2)=0,"",INDEX([2]!NOTA[DISC 2],B_MSK[[#This Row],[//]]-2)))</f>
        <v/>
      </c>
      <c r="Q422" s="13">
        <f ca="1">IF(B_MSK[[#This Row],[//]]="","",INDEX([2]!NOTA[TOTAL],B_MSK[[#This Row],[//]]-2))</f>
        <v>664000</v>
      </c>
      <c r="R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3584008</v>
      </c>
      <c r="S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13914384</v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>KENKO TRIGONAL CLIP NO.3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22" s="6" t="str">
        <f ca="1">IF(B_MSK[[#This Row],[N.B.nota]]="","",IF(MATCH(B_MSK[[#This Row],[concat]],[3]!db[NB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Row],[concat]],[3]!db[NB NOTA_C],0)+1)</f>
        <v>1269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16000</v>
      </c>
      <c r="AB422" s="8" t="str">
        <f ca="1">IF(OR(B_MSK[[#This Row],[HARGA_1]]=0,B_MSK[[#This Row],[HARGA_1]]=""),"","/ "&amp;B_MSK[[#This Row],[A_2]])</f>
        <v xml:space="preserve">/ PAK </v>
      </c>
      <c r="AC4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22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22" s="6" t="str">
        <f ca="1">IF(ISNUMBER(B_MSK[[#This Row],[ JUMLAH ]]),SUBSTITUTE(SUBSTITUTE(SUBSTITUTE(B_MSK[[#This Row],[QTY/ CTN]]," ","_",2),"(",""),")","")&amp;"_","")</f>
        <v>50 PAK_10 BOX_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14</v>
      </c>
      <c r="AH422" s="6" t="str">
        <f ca="1">IF(B_MSK[[#This Row],[A_B]]="","",LEFT(B_MSK[[#This Row],[QTY/ CTN]],B_MSK[[#This Row],[A_B_1]]))</f>
        <v xml:space="preserve">50 PAK </v>
      </c>
      <c r="AI422" s="6" t="str">
        <f ca="1">IF(B_MSK[[#This Row],[A_B]]="","",LEFT(B_MSK[[#This Row],[A_]],SEARCH(" ",B_MSK[[#This Row],[A_]])-1))</f>
        <v>50</v>
      </c>
      <c r="AJ422" s="6" t="str">
        <f ca="1">IF(B_MSK[[#This Row],[A_B]]="","",RIGHT(B_MSK[[#This Row],[A_]],LEN(B_MSK[[#This Row],[A_]])-SEARCH(" ",B_MSK[[#This Row],[A_]])))</f>
        <v xml:space="preserve">PAK 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22" s="6" t="str">
        <f ca="1">IF(B_MSK[[#This Row],[B_]]="","",LEFT(B_MSK[[#This Row],[B_]],SEARCH(" ",B_MSK[[#This Row],[B_]])))</f>
        <v xml:space="preserve">10 </v>
      </c>
      <c r="AM422" s="6" t="str">
        <f ca="1">IF(B_MSK[[#This Row],[B_]]="","",RIGHT(B_MSK[[#This Row],[B_]],LEN(B_MSK[[#This Row],[B_]])-SEARCH(" ",B_MSK[[#This Row],[B_]])))</f>
        <v>BOX</v>
      </c>
      <c r="AN422" s="2">
        <f ca="1">IF(ISNUMBER(B_MSK[[#This Row],[TANGGAL DATANG]]),B_MSK[[#This Row],[TANGGAL DATANG]],AN421)</f>
        <v>44914</v>
      </c>
      <c r="AO422" s="6" t="str">
        <f ca="1">IF(B_MSK[[#This Row],[DB_ROW]]="","",INDEX([3]!db[JENIS],B_MSK[[#This Row],[DB_ROW]]-1))</f>
        <v>clip</v>
      </c>
      <c r="AP422" s="6">
        <f ca="1">IF(B_MSK[[#This Row],[A_1]]="","",B_MSK[[#This Row],[A_1]])*1</f>
        <v>50</v>
      </c>
    </row>
    <row r="423" spans="1:42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/>
      </c>
      <c r="D423" s="6" t="str">
        <f>IF(B_MSK[[#This Row],[N_ID]]="","",COUNTIF([2]!NOTA[ID_H],B_MSK[[#This Row],[ID NOTA]]))</f>
        <v/>
      </c>
      <c r="E4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/>
      </c>
      <c r="H423" s="8" t="str">
        <f ca="1">IF(B_MSK[[#This Row],[//]]="","",INDEX([2]!NOTA[SUPPLIER_H],B_MSK[[#This Row],[//]]-2))</f>
        <v/>
      </c>
      <c r="I423" s="28" t="str">
        <f ca="1">IF(B_MSK[[#This Row],[//]]="","",IF(B_MSK[[#This Row],[C]]="",B_MSK[[#This Row],[JMLH BRG]]&amp;" "&amp;B_MSK[[#This Row],[SAT]],INDEX([3]!db[QTY/ CTN],B_MSK[[#This Row],[DB_ROW]]-1)))</f>
        <v/>
      </c>
      <c r="J423" s="6" t="str">
        <f ca="1">IF(B_MSK[[#This Row],[//]]="","",IF(INDEX([2]!NOTA[C],B_MSK[[#This Row],[//]]-2)="","",INDEX([2]!NOTA[C],B_MSK[[#This Row],[//]]-2)))</f>
        <v/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 t="str">
        <f ca="1">IF(B_MSK[[#This Row],[//]]="","",INDEX([2]!NOTA[HARGA SATUAN],B_MSK[[#This Row],[//]]-2))</f>
        <v/>
      </c>
      <c r="N423" s="14" t="str">
        <f ca="1">IF(B_MSK[[#This Row],[//]]="","",IF(INDEX([2]!NOTA[HARGA/ CTN_H],B_MSK[[#This Row],[//]]-2)&lt;1,"",INDEX([2]!NOTA[HARGA/ CTN_H],B_MSK[[#This Row],[//]]-2)))</f>
        <v/>
      </c>
      <c r="O423" s="3" t="str">
        <f ca="1">IF(B_MSK[[#This Row],[//]]="","",IF(INDEX([2]!NOTA[DISC 1],B_MSK[[#This Row],[//]]-2)=0,"",INDEX([2]!NOTA[DISC 1],B_MSK[[#This Row],[//]]-2)))</f>
        <v/>
      </c>
      <c r="P423" s="3" t="str">
        <f ca="1">IF(B_MSK[[#This Row],[//]]="","",IF(INDEX([2]!NOTA[DISC 2],B_MSK[[#This Row],[//]]-2)=0,"",INDEX([2]!NOTA[DISC 2],B_MSK[[#This Row],[//]]-2)))</f>
        <v/>
      </c>
      <c r="Q423" s="13" t="str">
        <f ca="1">IF(B_MSK[[#This Row],[//]]="","",INDEX([2]!NOTA[TOTAL],B_MSK[[#This Row],[//]]-2))</f>
        <v/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/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3" s="6" t="str">
        <f ca="1">IF(B_MSK[[#This Row],[N.B.nota]]="","",IF(MATCH(B_MSK[[#This Row],[concat]],[3]!db[NB NOTA_C],0)&gt;0,"ada",0))</f>
        <v/>
      </c>
      <c r="X423" s="6" t="str">
        <f ca="1">IF(B_MSK[[#This Row],[N.B.nota]]="","",ADDRESS(ROW(B_MSK[QB]),COLUMN(B_MSK[QB]))&amp;":"&amp;ADDRESS(ROW(),COLUMN(B_MSK[QB])))</f>
        <v/>
      </c>
      <c r="Y423" s="6" t="str">
        <f ca="1">IF(B_MSK[[#This Row],[concat]]="","",MATCH(B_MSK[[#This Row],[concat]],[3]!db[NB NOTA_C],0)+1)</f>
        <v/>
      </c>
      <c r="Z423" s="6" t="str">
        <f ca="1">IF(B_MSK[[#This Row],[//]]="","",HYPERLINK("[..\\DB.xlsx]DB!e"&amp;B_MSK[[#This Row],[DB_ROW]],"&gt;"))</f>
        <v/>
      </c>
      <c r="AA423" s="12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Row],[A_]])-1))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44914</v>
      </c>
      <c r="AO423" s="6" t="str">
        <f ca="1">IF(B_MSK[[#This Row],[DB_ROW]]="","",INDEX([3]!db[JENIS],B_MSK[[#This Row],[DB_ROW]]-1))</f>
        <v/>
      </c>
      <c r="AP423" s="6" t="e">
        <f ca="1">IF(B_MSK[[#This Row],[A_1]]="","",B_MSK[[#This Row],[A_1]])*1</f>
        <v>#VALUE!</v>
      </c>
    </row>
    <row r="424" spans="1:42" x14ac:dyDescent="0.25">
      <c r="A424" s="7" t="s">
        <v>209</v>
      </c>
      <c r="B424" s="6">
        <f ca="1">IF(B_MSK[[#This Row],[N_ID]]="","",INDEX([2]!NOTA[ID],MATCH(B_MSK[[#This Row],[N_ID]],[2]!NOTA[ID_P],0)))</f>
        <v>83</v>
      </c>
      <c r="C424" s="6" t="str">
        <f ca="1">IF(B_MSK[[#This Row],[//]]="","",HYPERLINK("[NOTA_.xlsx]NOTA!C"&amp;B_MSK[[#This Row],[//]],"&gt;"))</f>
        <v>&gt;</v>
      </c>
      <c r="D424" s="6">
        <f ca="1">IF(B_MSK[[#This Row],[N_ID]]="","",COUNTIF([2]!NOTA[ID_H],B_MSK[[#This Row],[ID NOTA]]))</f>
        <v>8</v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 ca="1"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>Stapler Kenko HD-10</v>
      </c>
      <c r="H424" s="8" t="str">
        <f ca="1">IF(B_MSK[[#This Row],[//]]="","",INDEX([2]!NOTA[SUPPLIER_H],B_MSK[[#This Row],[//]]-2))</f>
        <v>KENKO SINAR INDONESIA</v>
      </c>
      <c r="I424" s="28" t="str">
        <f ca="1">IF(B_MSK[[#This Row],[//]]="","",IF(B_MSK[[#This Row],[C]]="",B_MSK[[#This Row],[JMLH BRG]]&amp;" "&amp;B_MSK[[#This Row],[SAT]],INDEX([3]!db[QTY/ CTN],B_MSK[[#This Row],[DB_ROW]]-1)))</f>
        <v>20 LSN</v>
      </c>
      <c r="J424" s="6">
        <f ca="1">IF(B_MSK[[#This Row],[//]]="","",IF(INDEX([2]!NOTA[C],B_MSK[[#This Row],[//]]-2)="","",INDEX([2]!NOTA[C],B_MSK[[#This Row],[//]]-2)))</f>
        <v>3</v>
      </c>
      <c r="K424" s="6" t="str">
        <f ca="1">IF(B_MSK[[#This Row],[//]]="","",IF(INDEX([2]!NOTA[QTY],B_MSK[[#This Row],[//]]-2)=0,"",INDEX([2]!NOTA[QTY],B_MSK[[#This Row],[//]]-2)))</f>
        <v/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4" s="14">
        <f ca="1">IF(B_MSK[[#This Row],[//]]="","",INDEX([2]!NOTA[HARGA SATUAN],B_MSK[[#This Row],[//]]-2))</f>
        <v>0</v>
      </c>
      <c r="N424" s="14">
        <f ca="1">IF(B_MSK[[#This Row],[//]]="","",IF(INDEX([2]!NOTA[HARGA/ CTN_H],B_MSK[[#This Row],[//]]-2)&lt;1,"",INDEX([2]!NOTA[HARGA/ CTN_H],B_MSK[[#This Row],[//]]-2)))</f>
        <v>1860000</v>
      </c>
      <c r="O424" s="3">
        <f ca="1">IF(B_MSK[[#This Row],[//]]="","",IF(INDEX([2]!NOTA[DISC 1],B_MSK[[#This Row],[//]]-2)=0,"",INDEX([2]!NOTA[DISC 1],B_MSK[[#This Row],[//]]-2)))</f>
        <v>0.17</v>
      </c>
      <c r="P424" s="3" t="str">
        <f ca="1">IF(B_MSK[[#This Row],[//]]="","",IF(INDEX([2]!NOTA[DISC 2],B_MSK[[#This Row],[//]]-2)=0,"",INDEX([2]!NOTA[DISC 2],B_MSK[[#This Row],[//]]-2)))</f>
        <v/>
      </c>
      <c r="Q424" s="13">
        <f ca="1">IF(B_MSK[[#This Row],[//]]="","",INDEX([2]!NOTA[TOTAL],B_MSK[[#This Row],[//]]-2))</f>
        <v>4631400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KENKO STAPLER HD-10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24" s="6" t="str">
        <f ca="1">IF(B_MSK[[#This Row],[N.B.nota]]="","",IF(MATCH(B_MSK[[#This Row],[concat]],[3]!db[NB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Row],[concat]],[3]!db[NB NOTA_C],0)+1)</f>
        <v>1249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93000</v>
      </c>
      <c r="AB424" s="8" t="str">
        <f ca="1">IF(OR(B_MSK[[#This Row],[HARGA_1]]=0,B_MSK[[#This Row],[HARGA_1]]=""),"","/ "&amp;B_MSK[[#This Row],[A_2]])</f>
        <v>/ LSN</v>
      </c>
      <c r="AC4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4" s="6" t="str">
        <f ca="1">IF(ISNUMBER(B_MSK[[#This Row],[ JUMLAH ]]),SUBSTITUTE(SUBSTITUTE(SUBSTITUTE(B_MSK[[#This Row],[QTY/ CTN]]," ","_",2),"(",""),")","")&amp;"_","")</f>
        <v>20 LSN_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7</v>
      </c>
      <c r="AH424" s="6" t="str">
        <f ca="1">IF(B_MSK[[#This Row],[A_B]]="","",LEFT(B_MSK[[#This Row],[QTY/ CTN]],B_MSK[[#This Row],[A_B_1]]))</f>
        <v>20 LSN</v>
      </c>
      <c r="AI424" s="6" t="str">
        <f ca="1">IF(B_MSK[[#This Row],[A_B]]="","",LEFT(B_MSK[[#This Row],[A_]],SEARCH(" ",B_MSK[[#This Row],[A_]])-1))</f>
        <v>20</v>
      </c>
      <c r="AJ424" s="6" t="str">
        <f ca="1">IF(B_MSK[[#This Row],[A_B]]="","",RIGHT(B_MSK[[#This Row],[A_]],LEN(B_MSK[[#This Row],[A_]])-SEARCH(" ",B_MSK[[#This Row],[A_]])))</f>
        <v>LSN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44914</v>
      </c>
      <c r="AO424" s="6" t="str">
        <f ca="1">IF(B_MSK[[#This Row],[DB_ROW]]="","",INDEX([3]!db[JENIS],B_MSK[[#This Row],[DB_ROW]]-1))</f>
        <v>stapler</v>
      </c>
      <c r="AP424" s="6">
        <f ca="1">IF(B_MSK[[#This Row],[A_1]]="","",B_MSK[[#This Row],[A_1]])*1</f>
        <v>20</v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>Gel pen Kenko KE-100 hitam</v>
      </c>
      <c r="H425" s="8" t="str">
        <f ca="1">IF(B_MSK[[#This Row],[//]]="","",INDEX([2]!NOTA[SUPPLIER_H],B_MSK[[#This Row],[//]]-2))</f>
        <v>KENKO SINAR INDONESIA</v>
      </c>
      <c r="I425" s="28" t="str">
        <f ca="1">IF(B_MSK[[#This Row],[//]]="","",IF(B_MSK[[#This Row],[C]]="",B_MSK[[#This Row],[JMLH BRG]]&amp;" "&amp;B_MSK[[#This Row],[SAT]],INDEX([3]!db[QTY/ CTN],B_MSK[[#This Row],[DB_ROW]]-1)))</f>
        <v>12 GRS</v>
      </c>
      <c r="J425" s="6">
        <f ca="1">IF(B_MSK[[#This Row],[//]]="","",IF(INDEX([2]!NOTA[C],B_MSK[[#This Row],[//]]-2)="","",INDEX([2]!NOTA[C],B_MSK[[#This Row],[//]]-2)))</f>
        <v>1</v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>
        <f ca="1">IF(B_MSK[[#This Row],[//]]="","",INDEX([2]!NOTA[HARGA SATUAN],B_MSK[[#This Row],[//]]-2))</f>
        <v>0</v>
      </c>
      <c r="N425" s="14">
        <f ca="1">IF(B_MSK[[#This Row],[//]]="","",IF(INDEX([2]!NOTA[HARGA/ CTN_H],B_MSK[[#This Row],[//]]-2)&lt;1,"",INDEX([2]!NOTA[HARGA/ CTN_H],B_MSK[[#This Row],[//]]-2)))</f>
        <v>2764800</v>
      </c>
      <c r="O425" s="3">
        <f ca="1">IF(B_MSK[[#This Row],[//]]="","",IF(INDEX([2]!NOTA[DISC 1],B_MSK[[#This Row],[//]]-2)=0,"",INDEX([2]!NOTA[DISC 1],B_MSK[[#This Row],[//]]-2)))</f>
        <v>0.17</v>
      </c>
      <c r="P425" s="3" t="str">
        <f ca="1">IF(B_MSK[[#This Row],[//]]="","",IF(INDEX([2]!NOTA[DISC 2],B_MSK[[#This Row],[//]]-2)=0,"",INDEX([2]!NOTA[DISC 2],B_MSK[[#This Row],[//]]-2)))</f>
        <v/>
      </c>
      <c r="Q425" s="13">
        <f ca="1">IF(B_MSK[[#This Row],[//]]="","",INDEX([2]!NOTA[TOTAL],B_MSK[[#This Row],[//]]-2))</f>
        <v>2294784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KENKO GEL PEN KE-100 BLACK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25" s="6" t="str">
        <f ca="1">IF(B_MSK[[#This Row],[N.B.nota]]="","",IF(MATCH(B_MSK[[#This Row],[concat]],[3]!db[NB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Row],[concat]],[3]!db[NB NOTA_C],0)+1)</f>
        <v>1127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230400</v>
      </c>
      <c r="AB425" s="8" t="str">
        <f ca="1">IF(OR(B_MSK[[#This Row],[HARGA_1]]=0,B_MSK[[#This Row],[HARGA_1]]=""),"","/ "&amp;B_MSK[[#This Row],[A_2]])</f>
        <v>/ GRS</v>
      </c>
      <c r="AC4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4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25" s="6" t="str">
        <f ca="1">IF(ISNUMBER(B_MSK[[#This Row],[ JUMLAH ]]),SUBSTITUTE(SUBSTITUTE(SUBSTITUTE(B_MSK[[#This Row],[QTY/ CTN]]," ","_",2),"(",""),")","")&amp;"_","")</f>
        <v>12 GRS_</v>
      </c>
      <c r="AF425" s="6">
        <f ca="1">IF(B_MSK[[#This Row],[A_B]]="","",SEARCH("_",B_MSK[[#This Row],[A_B]]))</f>
        <v>7</v>
      </c>
      <c r="AG425" s="6">
        <f ca="1">IF(B_MSK[[#This Row],[A_B]]="","",LEN(B_MSK[[#This Row],[A_B]]))</f>
        <v>7</v>
      </c>
      <c r="AH425" s="6" t="str">
        <f ca="1">IF(B_MSK[[#This Row],[A_B]]="","",LEFT(B_MSK[[#This Row],[QTY/ CTN]],B_MSK[[#This Row],[A_B_1]]))</f>
        <v>12 GRS</v>
      </c>
      <c r="AI425" s="6" t="str">
        <f ca="1">IF(B_MSK[[#This Row],[A_B]]="","",LEFT(B_MSK[[#This Row],[A_]],SEARCH(" ",B_MSK[[#This Row],[A_]])-1))</f>
        <v>12</v>
      </c>
      <c r="AJ425" s="6" t="str">
        <f ca="1">IF(B_MSK[[#This Row],[A_B]]="","",RIGHT(B_MSK[[#This Row],[A_]],LEN(B_MSK[[#This Row],[A_]])-SEARCH(" ",B_MSK[[#This Row],[A_]])))</f>
        <v>GRS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44914</v>
      </c>
      <c r="AO425" s="6" t="str">
        <f ca="1">IF(B_MSK[[#This Row],[DB_ROW]]="","",INDEX([3]!db[JENIS],B_MSK[[#This Row],[DB_ROW]]-1))</f>
        <v>pen</v>
      </c>
      <c r="AP425" s="6">
        <f ca="1">IF(B_MSK[[#This Row],[A_1]]="","",B_MSK[[#This Row],[A_1]])*1</f>
        <v>12</v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>Isi cutter Kenko L-150</v>
      </c>
      <c r="H426" s="8" t="str">
        <f ca="1">IF(B_MSK[[#This Row],[//]]="","",INDEX([2]!NOTA[SUPPLIER_H],B_MSK[[#This Row],[//]]-2))</f>
        <v>KENKO SINAR INDONESIA</v>
      </c>
      <c r="I426" s="28" t="str">
        <f ca="1">IF(B_MSK[[#This Row],[//]]="","",IF(B_MSK[[#This Row],[C]]="",B_MSK[[#This Row],[JMLH BRG]]&amp;" "&amp;B_MSK[[#This Row],[SAT]],INDEX([3]!db[QTY/ CTN],B_MSK[[#This Row],[DB_ROW]]-1)))</f>
        <v>60 LSN</v>
      </c>
      <c r="J426" s="6">
        <f ca="1">IF(B_MSK[[#This Row],[//]]="","",IF(INDEX([2]!NOTA[C],B_MSK[[#This Row],[//]]-2)="","",INDEX([2]!NOTA[C],B_MSK[[#This Row],[//]]-2)))</f>
        <v>5</v>
      </c>
      <c r="K426" s="6" t="str">
        <f ca="1">IF(B_MSK[[#This Row],[//]]="","",IF(INDEX([2]!NOTA[QTY],B_MSK[[#This Row],[//]]-2)=0,"",INDEX([2]!NOTA[QTY],B_MSK[[#This Row],[//]]-2)))</f>
        <v/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6" s="14">
        <f ca="1">IF(B_MSK[[#This Row],[//]]="","",INDEX([2]!NOTA[HARGA SATUAN],B_MSK[[#This Row],[//]]-2))</f>
        <v>0</v>
      </c>
      <c r="N426" s="14">
        <f ca="1">IF(B_MSK[[#This Row],[//]]="","",IF(INDEX([2]!NOTA[HARGA/ CTN_H],B_MSK[[#This Row],[//]]-2)&lt;1,"",INDEX([2]!NOTA[HARGA/ CTN_H],B_MSK[[#This Row],[//]]-2)))</f>
        <v>3888000</v>
      </c>
      <c r="O426" s="3">
        <f ca="1">IF(B_MSK[[#This Row],[//]]="","",IF(INDEX([2]!NOTA[DISC 1],B_MSK[[#This Row],[//]]-2)=0,"",INDEX([2]!NOTA[DISC 1],B_MSK[[#This Row],[//]]-2)))</f>
        <v>0.17</v>
      </c>
      <c r="P426" s="3" t="str">
        <f ca="1">IF(B_MSK[[#This Row],[//]]="","",IF(INDEX([2]!NOTA[DISC 2],B_MSK[[#This Row],[//]]-2)=0,"",INDEX([2]!NOTA[DISC 2],B_MSK[[#This Row],[//]]-2)))</f>
        <v/>
      </c>
      <c r="Q426" s="13">
        <f ca="1">IF(B_MSK[[#This Row],[//]]="","",INDEX([2]!NOTA[TOTAL],B_MSK[[#This Row],[//]]-2))</f>
        <v>16135200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KENKO CUTTER BLADE L-150 18MM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1093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64800</v>
      </c>
      <c r="AB426" s="8" t="str">
        <f ca="1">IF(OR(B_MSK[[#This Row],[HARGA_1]]=0,B_MSK[[#This Row],[HARGA_1]]=""),"","/ "&amp;B_MSK[[#This Row],[A_2]])</f>
        <v>/ LSN</v>
      </c>
      <c r="AC4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5400</v>
      </c>
      <c r="AD4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6" s="6" t="str">
        <f ca="1">IF(ISNUMBER(B_MSK[[#This Row],[ JUMLAH ]]),SUBSTITUTE(SUBSTITUTE(SUBSTITUTE(B_MSK[[#This Row],[QTY/ CTN]]," ","_",2),"(",""),")","")&amp;"_","")</f>
        <v>60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60 LSN</v>
      </c>
      <c r="AI426" s="6" t="str">
        <f ca="1">IF(B_MSK[[#This Row],[A_B]]="","",LEFT(B_MSK[[#This Row],[A_]],SEARCH(" ",B_MSK[[#This Row],[A_]])-1))</f>
        <v>60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44914</v>
      </c>
      <c r="AO426" s="6" t="str">
        <f ca="1">IF(B_MSK[[#This Row],[DB_ROW]]="","",INDEX([3]!db[JENIS],B_MSK[[#This Row],[DB_ROW]]-1))</f>
        <v>isi</v>
      </c>
      <c r="AP426" s="6">
        <f ca="1">IF(B_MSK[[#This Row],[A_1]]="","",B_MSK[[#This Row],[A_1]])*1</f>
        <v>60</v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>Tipe-ex Kenko KE-826 M</v>
      </c>
      <c r="H427" s="8" t="str">
        <f ca="1">IF(B_MSK[[#This Row],[//]]="","",INDEX([2]!NOTA[SUPPLIER_H],B_MSK[[#This Row],[//]]-2))</f>
        <v>KENKO SINAR INDONESIA</v>
      </c>
      <c r="I427" s="28" t="str">
        <f ca="1">IF(B_MSK[[#This Row],[//]]="","",IF(B_MSK[[#This Row],[C]]="",B_MSK[[#This Row],[JMLH BRG]]&amp;" "&amp;B_MSK[[#This Row],[SAT]],INDEX([3]!db[QTY/ CTN],B_MSK[[#This Row],[DB_ROW]]-1)))</f>
        <v>36 LSN</v>
      </c>
      <c r="J427" s="6">
        <f ca="1">IF(B_MSK[[#This Row],[//]]="","",IF(INDEX([2]!NOTA[C],B_MSK[[#This Row],[//]]-2)="","",INDEX([2]!NOTA[C],B_MSK[[#This Row],[//]]-2)))</f>
        <v>2</v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>
        <f ca="1">IF(B_MSK[[#This Row],[//]]="","",INDEX([2]!NOTA[HARGA SATUAN],B_MSK[[#This Row],[//]]-2))</f>
        <v>0</v>
      </c>
      <c r="N427" s="14">
        <f ca="1">IF(B_MSK[[#This Row],[//]]="","",IF(INDEX([2]!NOTA[HARGA/ CTN_H],B_MSK[[#This Row],[//]]-2)&lt;1,"",INDEX([2]!NOTA[HARGA/ CTN_H],B_MSK[[#This Row],[//]]-2)))</f>
        <v>2170800</v>
      </c>
      <c r="O427" s="3">
        <f ca="1">IF(B_MSK[[#This Row],[//]]="","",IF(INDEX([2]!NOTA[DISC 1],B_MSK[[#This Row],[//]]-2)=0,"",INDEX([2]!NOTA[DISC 1],B_MSK[[#This Row],[//]]-2)))</f>
        <v>0.17</v>
      </c>
      <c r="P427" s="3" t="str">
        <f ca="1">IF(B_MSK[[#This Row],[//]]="","",IF(INDEX([2]!NOTA[DISC 2],B_MSK[[#This Row],[//]]-2)=0,"",INDEX([2]!NOTA[DISC 2],B_MSK[[#This Row],[//]]-2)))</f>
        <v/>
      </c>
      <c r="Q427" s="13">
        <f ca="1">IF(B_MSK[[#This Row],[//]]="","",INDEX([2]!NOTA[TOTAL],B_MSK[[#This Row],[//]]-2))</f>
        <v>3603528</v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KENKO CORRECTION FLUID KE-826 M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W427" s="6" t="str">
        <f ca="1">IF(B_MSK[[#This Row],[N.B.nota]]="","",IF(MATCH(B_MSK[[#This Row],[concat]],[3]!db[NB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Row],[concat]],[3]!db[NB NOTA_C],0)+1)</f>
        <v>1069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60300</v>
      </c>
      <c r="AB427" s="8" t="str">
        <f ca="1">IF(OR(B_MSK[[#This Row],[HARGA_1]]=0,B_MSK[[#This Row],[HARGA_1]]=""),"","/ "&amp;B_MSK[[#This Row],[A_2]])</f>
        <v>/ LSN</v>
      </c>
      <c r="AC4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5025</v>
      </c>
      <c r="AD4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7" s="6" t="str">
        <f ca="1">IF(ISNUMBER(B_MSK[[#This Row],[ JUMLAH ]]),SUBSTITUTE(SUBSTITUTE(SUBSTITUTE(B_MSK[[#This Row],[QTY/ CTN]]," ","_",2),"(",""),")","")&amp;"_","")</f>
        <v>36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36 LSN</v>
      </c>
      <c r="AI427" s="6" t="str">
        <f ca="1">IF(B_MSK[[#This Row],[A_B]]="","",LEFT(B_MSK[[#This Row],[A_]],SEARCH(" ",B_MSK[[#This Row],[A_]])-1))</f>
        <v>36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44914</v>
      </c>
      <c r="AO427" s="6" t="str">
        <f ca="1">IF(B_MSK[[#This Row],[DB_ROW]]="","",INDEX([3]!db[JENIS],B_MSK[[#This Row],[DB_ROW]]-1))</f>
        <v>tipex</v>
      </c>
      <c r="AP427" s="6">
        <f ca="1">IF(B_MSK[[#This Row],[A_1]]="","",B_MSK[[#This Row],[A_1]])*1</f>
        <v>36</v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>&gt;</v>
      </c>
      <c r="D428" s="6" t="str">
        <f>IF(B_MSK[[#This Row],[N_ID]]="","",COUNTIF([2]!NOTA[ID_H],B_MSK[[#This Row],[ID NOTA]]))</f>
        <v/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>Tipe-ex Kenko KE-01</v>
      </c>
      <c r="H428" s="8" t="str">
        <f ca="1">IF(B_MSK[[#This Row],[//]]="","",INDEX([2]!NOTA[SUPPLIER_H],B_MSK[[#This Row],[//]]-2))</f>
        <v>KENKO SINAR INDONESIA</v>
      </c>
      <c r="I428" s="28" t="str">
        <f ca="1">IF(B_MSK[[#This Row],[//]]="","",IF(B_MSK[[#This Row],[C]]="",B_MSK[[#This Row],[JMLH BRG]]&amp;" "&amp;B_MSK[[#This Row],[SAT]],INDEX([3]!db[QTY/ CTN],B_MSK[[#This Row],[DB_ROW]]-1)))</f>
        <v>36 LSN</v>
      </c>
      <c r="J428" s="6">
        <f ca="1">IF(B_MSK[[#This Row],[//]]="","",IF(INDEX([2]!NOTA[C],B_MSK[[#This Row],[//]]-2)="","",INDEX([2]!NOTA[C],B_MSK[[#This Row],[//]]-2)))</f>
        <v>2</v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>
        <f ca="1">IF(B_MSK[[#This Row],[//]]="","",INDEX([2]!NOTA[HARGA SATUAN],B_MSK[[#This Row],[//]]-2))</f>
        <v>0</v>
      </c>
      <c r="N428" s="14">
        <f ca="1">IF(B_MSK[[#This Row],[//]]="","",IF(INDEX([2]!NOTA[HARGA/ CTN_H],B_MSK[[#This Row],[//]]-2)&lt;1,"",INDEX([2]!NOTA[HARGA/ CTN_H],B_MSK[[#This Row],[//]]-2)))</f>
        <v>1954800</v>
      </c>
      <c r="O428" s="3">
        <f ca="1">IF(B_MSK[[#This Row],[//]]="","",IF(INDEX([2]!NOTA[DISC 1],B_MSK[[#This Row],[//]]-2)=0,"",INDEX([2]!NOTA[DISC 1],B_MSK[[#This Row],[//]]-2)))</f>
        <v>0.17</v>
      </c>
      <c r="P428" s="3" t="str">
        <f ca="1">IF(B_MSK[[#This Row],[//]]="","",IF(INDEX([2]!NOTA[DISC 2],B_MSK[[#This Row],[//]]-2)=0,"",INDEX([2]!NOTA[DISC 2],B_MSK[[#This Row],[//]]-2)))</f>
        <v/>
      </c>
      <c r="Q428" s="13">
        <f ca="1">IF(B_MSK[[#This Row],[//]]="","",INDEX([2]!NOTA[TOTAL],B_MSK[[#This Row],[//]]-2))</f>
        <v>3244968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KENKO CORRECTION FLUID KE-01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28" s="6" t="str">
        <f ca="1">IF(B_MSK[[#This Row],[N.B.nota]]="","",IF(MATCH(B_MSK[[#This Row],[concat]],[3]!db[NB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Row],[concat]],[3]!db[NB NOTA_C],0)+1)</f>
        <v>1064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54300</v>
      </c>
      <c r="AB428" s="8" t="str">
        <f ca="1">IF(OR(B_MSK[[#This Row],[HARGA_1]]=0,B_MSK[[#This Row],[HARGA_1]]=""),"","/ "&amp;B_MSK[[#This Row],[A_2]])</f>
        <v>/ LSN</v>
      </c>
      <c r="AC4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2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8" s="6" t="str">
        <f ca="1">IF(ISNUMBER(B_MSK[[#This Row],[ JUMLAH ]]),SUBSTITUTE(SUBSTITUTE(SUBSTITUTE(B_MSK[[#This Row],[QTY/ CTN]]," ","_",2),"(",""),")","")&amp;"_","")</f>
        <v>36 LSN_</v>
      </c>
      <c r="AF428" s="6">
        <f ca="1">IF(B_MSK[[#This Row],[A_B]]="","",SEARCH("_",B_MSK[[#This Row],[A_B]]))</f>
        <v>7</v>
      </c>
      <c r="AG428" s="6">
        <f ca="1">IF(B_MSK[[#This Row],[A_B]]="","",LEN(B_MSK[[#This Row],[A_B]]))</f>
        <v>7</v>
      </c>
      <c r="AH428" s="6" t="str">
        <f ca="1">IF(B_MSK[[#This Row],[A_B]]="","",LEFT(B_MSK[[#This Row],[QTY/ CTN]],B_MSK[[#This Row],[A_B_1]]))</f>
        <v>36 LSN</v>
      </c>
      <c r="AI428" s="6" t="str">
        <f ca="1">IF(B_MSK[[#This Row],[A_B]]="","",LEFT(B_MSK[[#This Row],[A_]],SEARCH(" ",B_MSK[[#This Row],[A_]])-1))</f>
        <v>36</v>
      </c>
      <c r="AJ428" s="6" t="str">
        <f ca="1">IF(B_MSK[[#This Row],[A_B]]="","",RIGHT(B_MSK[[#This Row],[A_]],LEN(B_MSK[[#This Row],[A_]])-SEARCH(" ",B_MSK[[#This Row],[A_]])))</f>
        <v>LSN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44914</v>
      </c>
      <c r="AO428" s="6" t="str">
        <f ca="1">IF(B_MSK[[#This Row],[DB_ROW]]="","",INDEX([3]!db[JENIS],B_MSK[[#This Row],[DB_ROW]]-1))</f>
        <v>tipex</v>
      </c>
      <c r="AP428" s="6">
        <f ca="1">IF(B_MSK[[#This Row],[A_1]]="","",B_MSK[[#This Row],[A_1]])*1</f>
        <v>36</v>
      </c>
    </row>
    <row r="429" spans="1:42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>Tipe-ex Kenko KE-108</v>
      </c>
      <c r="H429" s="8" t="str">
        <f ca="1">IF(B_MSK[[#This Row],[//]]="","",INDEX([2]!NOTA[SUPPLIER_H],B_MSK[[#This Row],[//]]-2))</f>
        <v>KENKO SINAR INDONESIA</v>
      </c>
      <c r="I429" s="28" t="str">
        <f ca="1">IF(B_MSK[[#This Row],[//]]="","",IF(B_MSK[[#This Row],[C]]="",B_MSK[[#This Row],[JMLH BRG]]&amp;" "&amp;B_MSK[[#This Row],[SAT]],INDEX([3]!db[QTY/ CTN],B_MSK[[#This Row],[DB_ROW]]-1)))</f>
        <v>36 LSN</v>
      </c>
      <c r="J429" s="6">
        <f ca="1">IF(B_MSK[[#This Row],[//]]="","",IF(INDEX([2]!NOTA[C],B_MSK[[#This Row],[//]]-2)="","",INDEX([2]!NOTA[C],B_MSK[[#This Row],[//]]-2)))</f>
        <v>2</v>
      </c>
      <c r="K429" s="6" t="str">
        <f ca="1">IF(B_MSK[[#This Row],[//]]="","",IF(INDEX([2]!NOTA[QTY],B_MSK[[#This Row],[//]]-2)=0,"",INDEX([2]!NOTA[QTY],B_MSK[[#This Row],[//]]-2)))</f>
        <v/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9" s="14">
        <f ca="1">IF(B_MSK[[#This Row],[//]]="","",INDEX([2]!NOTA[HARGA SATUAN],B_MSK[[#This Row],[//]]-2))</f>
        <v>0</v>
      </c>
      <c r="N429" s="14">
        <f ca="1">IF(B_MSK[[#This Row],[//]]="","",IF(INDEX([2]!NOTA[HARGA/ CTN_H],B_MSK[[#This Row],[//]]-2)&lt;1,"",INDEX([2]!NOTA[HARGA/ CTN_H],B_MSK[[#This Row],[//]]-2)))</f>
        <v>1695600</v>
      </c>
      <c r="O429" s="3">
        <f ca="1">IF(B_MSK[[#This Row],[//]]="","",IF(INDEX([2]!NOTA[DISC 1],B_MSK[[#This Row],[//]]-2)=0,"",INDEX([2]!NOTA[DISC 1],B_MSK[[#This Row],[//]]-2)))</f>
        <v>0.17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2814696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KENKO CORRECTION FLUID KE-108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429" s="6" t="str">
        <f ca="1">IF(B_MSK[[#This Row],[N.B.nota]]="","",IF(MATCH(B_MSK[[#This Row],[concat]],[3]!db[NB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Row],[concat]],[3]!db[NB NOTA_C],0)+1)</f>
        <v>1066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47100</v>
      </c>
      <c r="AB429" s="8" t="str">
        <f ca="1">IF(OR(B_MSK[[#This Row],[HARGA_1]]=0,B_MSK[[#This Row],[HARGA_1]]=""),"","/ "&amp;B_MSK[[#This Row],[A_2]])</f>
        <v>/ LSN</v>
      </c>
      <c r="AC4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4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9" s="6" t="str">
        <f ca="1">IF(ISNUMBER(B_MSK[[#This Row],[ JUMLAH ]]),SUBSTITUTE(SUBSTITUTE(SUBSTITUTE(B_MSK[[#This Row],[QTY/ CTN]]," ","_",2),"(",""),")","")&amp;"_","")</f>
        <v>36 LSN_</v>
      </c>
      <c r="AF429" s="6">
        <f ca="1">IF(B_MSK[[#This Row],[A_B]]="","",SEARCH("_",B_MSK[[#This Row],[A_B]]))</f>
        <v>7</v>
      </c>
      <c r="AG429" s="6">
        <f ca="1">IF(B_MSK[[#This Row],[A_B]]="","",LEN(B_MSK[[#This Row],[A_B]]))</f>
        <v>7</v>
      </c>
      <c r="AH429" s="6" t="str">
        <f ca="1">IF(B_MSK[[#This Row],[A_B]]="","",LEFT(B_MSK[[#This Row],[QTY/ CTN]],B_MSK[[#This Row],[A_B_1]]))</f>
        <v>36 LSN</v>
      </c>
      <c r="AI429" s="6" t="str">
        <f ca="1">IF(B_MSK[[#This Row],[A_B]]="","",LEFT(B_MSK[[#This Row],[A_]],SEARCH(" ",B_MSK[[#This Row],[A_]])-1))</f>
        <v>36</v>
      </c>
      <c r="AJ429" s="6" t="str">
        <f ca="1">IF(B_MSK[[#This Row],[A_B]]="","",RIGHT(B_MSK[[#This Row],[A_]],LEN(B_MSK[[#This Row],[A_]])-SEARCH(" ",B_MSK[[#This Row],[A_]])))</f>
        <v>LSN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44914</v>
      </c>
      <c r="AO429" s="6" t="str">
        <f ca="1">IF(B_MSK[[#This Row],[DB_ROW]]="","",INDEX([3]!db[JENIS],B_MSK[[#This Row],[DB_ROW]]-1))</f>
        <v>tipex</v>
      </c>
      <c r="AP429" s="6">
        <f ca="1">IF(B_MSK[[#This Row],[A_1]]="","",B_MSK[[#This Row],[A_1]])*1</f>
        <v>36</v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>Clip trigonal Kenko no.3</v>
      </c>
      <c r="H430" s="8" t="str">
        <f ca="1">IF(B_MSK[[#This Row],[//]]="","",INDEX([2]!NOTA[SUPPLIER_H],B_MSK[[#This Row],[//]]-2))</f>
        <v>KENKO SINAR INDONESIA</v>
      </c>
      <c r="I430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430" s="6">
        <f ca="1">IF(B_MSK[[#This Row],[//]]="","",IF(INDEX([2]!NOTA[C],B_MSK[[#This Row],[//]]-2)="","",INDEX([2]!NOTA[C],B_MSK[[#This Row],[//]]-2)))</f>
        <v>1</v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>
        <f ca="1">IF(B_MSK[[#This Row],[//]]="","",INDEX([2]!NOTA[HARGA SATUAN],B_MSK[[#This Row],[//]]-2))</f>
        <v>0</v>
      </c>
      <c r="N430" s="14">
        <f ca="1">IF(B_MSK[[#This Row],[//]]="","",IF(INDEX([2]!NOTA[HARGA/ CTN_H],B_MSK[[#This Row],[//]]-2)&lt;1,"",INDEX([2]!NOTA[HARGA/ CTN_H],B_MSK[[#This Row],[//]]-2)))</f>
        <v>800000</v>
      </c>
      <c r="O430" s="3">
        <f ca="1">IF(B_MSK[[#This Row],[//]]="","",IF(INDEX([2]!NOTA[DISC 1],B_MSK[[#This Row],[//]]-2)=0,"",INDEX([2]!NOTA[DISC 1],B_MSK[[#This Row],[//]]-2)))</f>
        <v>0.17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664000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KENKO TRIGONAL CLIP NO.3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1269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16000</v>
      </c>
      <c r="AB430" s="8" t="str">
        <f ca="1">IF(OR(B_MSK[[#This Row],[HARGA_1]]=0,B_MSK[[#This Row],[HARGA_1]]=""),"","/ "&amp;B_MSK[[#This Row],[A_2]])</f>
        <v xml:space="preserve">/ PAK </v>
      </c>
      <c r="AC4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30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30" s="6" t="str">
        <f ca="1">IF(ISNUMBER(B_MSK[[#This Row],[ JUMLAH ]]),SUBSTITUTE(SUBSTITUTE(SUBSTITUTE(B_MSK[[#This Row],[QTY/ CTN]]," ","_",2),"(",""),")","")&amp;"_","")</f>
        <v>50 PAK_10 BOX_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14</v>
      </c>
      <c r="AH430" s="6" t="str">
        <f ca="1">IF(B_MSK[[#This Row],[A_B]]="","",LEFT(B_MSK[[#This Row],[QTY/ CTN]],B_MSK[[#This Row],[A_B_1]]))</f>
        <v xml:space="preserve">50 PAK </v>
      </c>
      <c r="AI430" s="6" t="str">
        <f ca="1">IF(B_MSK[[#This Row],[A_B]]="","",LEFT(B_MSK[[#This Row],[A_]],SEARCH(" ",B_MSK[[#This Row],[A_]])-1))</f>
        <v>50</v>
      </c>
      <c r="AJ430" s="6" t="str">
        <f ca="1">IF(B_MSK[[#This Row],[A_B]]="","",RIGHT(B_MSK[[#This Row],[A_]],LEN(B_MSK[[#This Row],[A_]])-SEARCH(" ",B_MSK[[#This Row],[A_]])))</f>
        <v xml:space="preserve">PAK 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30" s="6" t="str">
        <f ca="1">IF(B_MSK[[#This Row],[B_]]="","",LEFT(B_MSK[[#This Row],[B_]],SEARCH(" ",B_MSK[[#This Row],[B_]])))</f>
        <v xml:space="preserve">10 </v>
      </c>
      <c r="AM430" s="6" t="str">
        <f ca="1">IF(B_MSK[[#This Row],[B_]]="","",RIGHT(B_MSK[[#This Row],[B_]],LEN(B_MSK[[#This Row],[B_]])-SEARCH(" ",B_MSK[[#This Row],[B_]])))</f>
        <v>BOX</v>
      </c>
      <c r="AN430" s="2">
        <f ca="1">IF(ISNUMBER(B_MSK[[#This Row],[TANGGAL DATANG]]),B_MSK[[#This Row],[TANGGAL DATANG]],AN429)</f>
        <v>44914</v>
      </c>
      <c r="AO430" s="6" t="str">
        <f ca="1">IF(B_MSK[[#This Row],[DB_ROW]]="","",INDEX([3]!db[JENIS],B_MSK[[#This Row],[DB_ROW]]-1))</f>
        <v>clip</v>
      </c>
      <c r="AP430" s="6">
        <f ca="1">IF(B_MSK[[#This Row],[A_1]]="","",B_MSK[[#This Row],[A_1]])*1</f>
        <v>50</v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>Punch Kenko no.30</v>
      </c>
      <c r="H431" s="8" t="str">
        <f ca="1">IF(B_MSK[[#This Row],[//]]="","",INDEX([2]!NOTA[SUPPLIER_H],B_MSK[[#This Row],[//]]-2))</f>
        <v>KENKO SINAR INDONESIA</v>
      </c>
      <c r="I431" s="28" t="str">
        <f ca="1">IF(B_MSK[[#This Row],[//]]="","",IF(B_MSK[[#This Row],[C]]="",B_MSK[[#This Row],[JMLH BRG]]&amp;" "&amp;B_MSK[[#This Row],[SAT]],INDEX([3]!db[QTY/ CTN],B_MSK[[#This Row],[DB_ROW]]-1)))</f>
        <v>10 LSN</v>
      </c>
      <c r="J431" s="6">
        <f ca="1">IF(B_MSK[[#This Row],[//]]="","",IF(INDEX([2]!NOTA[C],B_MSK[[#This Row],[//]]-2)="","",INDEX([2]!NOTA[C],B_MSK[[#This Row],[//]]-2)))</f>
        <v>1</v>
      </c>
      <c r="K431" s="6" t="str">
        <f ca="1">IF(B_MSK[[#This Row],[//]]="","",IF(INDEX([2]!NOTA[QTY],B_MSK[[#This Row],[//]]-2)=0,"",INDEX([2]!NOTA[QTY],B_MSK[[#This Row],[//]]-2)))</f>
        <v/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1" s="14">
        <f ca="1">IF(B_MSK[[#This Row],[//]]="","",INDEX([2]!NOTA[HARGA SATUAN],B_MSK[[#This Row],[//]]-2))</f>
        <v>0</v>
      </c>
      <c r="N431" s="14">
        <f ca="1">IF(B_MSK[[#This Row],[//]]="","",IF(INDEX([2]!NOTA[HARGA/ CTN_H],B_MSK[[#This Row],[//]]-2)&lt;1,"",INDEX([2]!NOTA[HARGA/ CTN_H],B_MSK[[#This Row],[//]]-2)))</f>
        <v>1560000</v>
      </c>
      <c r="O431" s="3">
        <f ca="1">IF(B_MSK[[#This Row],[//]]="","",IF(INDEX([2]!NOTA[DISC 1],B_MSK[[#This Row],[//]]-2)=0,"",INDEX([2]!NOTA[DISC 1],B_MSK[[#This Row],[//]]-2)))</f>
        <v>0.17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1294800</v>
      </c>
      <c r="R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7103824.0000000009</v>
      </c>
      <c r="S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27579552</v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KENKO PUNCH NO.30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431" s="6" t="str">
        <f ca="1">IF(B_MSK[[#This Row],[N.B.nota]]="","",IF(MATCH(B_MSK[[#This Row],[concat]],[3]!db[NB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Row],[concat]],[3]!db[NB NOTA_C],0)+1)</f>
        <v>1216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156000</v>
      </c>
      <c r="AB431" s="8" t="str">
        <f ca="1">IF(OR(B_MSK[[#This Row],[HARGA_1]]=0,B_MSK[[#This Row],[HARGA_1]]=""),"","/ "&amp;B_MSK[[#This Row],[A_2]])</f>
        <v>/ LSN</v>
      </c>
      <c r="AC4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1" s="6" t="str">
        <f ca="1">IF(ISNUMBER(B_MSK[[#This Row],[ JUMLAH ]]),SUBSTITUTE(SUBSTITUTE(SUBSTITUTE(B_MSK[[#This Row],[QTY/ CTN]]," ","_",2),"(",""),")","")&amp;"_","")</f>
        <v>10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10 LSN</v>
      </c>
      <c r="AI431" s="6" t="str">
        <f ca="1">IF(B_MSK[[#This Row],[A_B]]="","",LEFT(B_MSK[[#This Row],[A_]],SEARCH(" ",B_MSK[[#This Row],[A_]])-1))</f>
        <v>10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44914</v>
      </c>
      <c r="AO431" s="6" t="str">
        <f ca="1">IF(B_MSK[[#This Row],[DB_ROW]]="","",INDEX([3]!db[JENIS],B_MSK[[#This Row],[DB_ROW]]-1))</f>
        <v>punch</v>
      </c>
      <c r="AP431" s="6">
        <f ca="1">IF(B_MSK[[#This Row],[A_1]]="","",B_MSK[[#This Row],[A_1]])*1</f>
        <v>10</v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Row],[SAT]],INDEX([3]!db[QTY/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Row],[concat]],[3]!db[NB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Row],[concat]],[3]!db[NB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Row],[A_]])-1))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44914</v>
      </c>
      <c r="AO432" s="6" t="str">
        <f ca="1">IF(B_MSK[[#This Row],[DB_ROW]]="","",INDEX([3]!db[JENIS],B_MSK[[#This Row],[DB_ROW]]-1))</f>
        <v/>
      </c>
      <c r="AP432" s="6" t="e">
        <f ca="1">IF(B_MSK[[#This Row],[A_1]]="","",B_MSK[[#This Row],[A_1]])*1</f>
        <v>#VALUE!</v>
      </c>
    </row>
    <row r="433" spans="1:42" x14ac:dyDescent="0.25">
      <c r="A433" s="7" t="s">
        <v>210</v>
      </c>
      <c r="B433" s="6">
        <f ca="1">IF(B_MSK[[#This Row],[N_ID]]="","",INDEX([2]!NOTA[ID],MATCH(B_MSK[[#This Row],[N_ID]],[2]!NOTA[ID_P],0)))</f>
        <v>84</v>
      </c>
      <c r="C433" s="6" t="str">
        <f ca="1">IF(B_MSK[[#This Row],[//]]="","",HYPERLINK("[NOTA_.xlsx]NOTA!C"&amp;B_MSK[[#This Row],[//]],"&gt;"))</f>
        <v>&gt;</v>
      </c>
      <c r="D433" s="6">
        <f ca="1">IF(B_MSK[[#This Row],[N_ID]]="","",COUNTIF([2]!NOTA[ID_H],B_MSK[[#This Row],[ID NOTA]]))</f>
        <v>1</v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>
        <f ca="1">IF(B_MSK[[#This Row],[ID NOTA]]="","",IF(INDEX([2]!NOTA[TANGGAL],MATCH(B_MSK[[#This Row],[ID NOTA]],[2]!NOTA[ID],0))=0,"",INDEX([2]!NOTA[TANGGAL],MATCH(B_MSK[[#This Row],[ID NOTA]],[2]!NOTA[ID],0))))</f>
        <v>44915</v>
      </c>
      <c r="G433" s="8" t="str">
        <f ca="1">IF(B_MSK[[#This Row],[stt]]="ada",INDEX([3]!db[NB BM],B_MSK[DB_ROW]-1),"")</f>
        <v>P case karton KK-1299-3D/ 3TKT/ 3D</v>
      </c>
      <c r="H433" s="8" t="str">
        <f ca="1">IF(B_MSK[[#This Row],[//]]="","",INDEX([2]!NOTA[SUPPLIER_H],B_MSK[[#This Row],[//]]-2))</f>
        <v>SBS</v>
      </c>
      <c r="I433" s="28" t="str">
        <f ca="1">IF(B_MSK[[#This Row],[//]]="","",IF(B_MSK[[#This Row],[C]]="",B_MSK[[#This Row],[JMLH BRG]]&amp;" "&amp;B_MSK[[#This Row],[SAT]],INDEX([3]!db[QTY/ CTN],B_MSK[[#This Row],[DB_ROW]]-1)))</f>
        <v>96 PCS</v>
      </c>
      <c r="J433" s="6">
        <f ca="1">IF(B_MSK[[#This Row],[//]]="","",IF(INDEX([2]!NOTA[C],B_MSK[[#This Row],[//]]-2)="","",INDEX([2]!NOTA[C],B_MSK[[#This Row],[//]]-2)))</f>
        <v>5</v>
      </c>
      <c r="K433" s="6">
        <f ca="1">IF(B_MSK[[#This Row],[//]]="","",IF(INDEX([2]!NOTA[QTY],B_MSK[[#This Row],[//]]-2)=0,"",INDEX([2]!NOTA[QTY],B_MSK[[#This Row],[//]]-2)))</f>
        <v>480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3" s="14">
        <f ca="1">IF(B_MSK[[#This Row],[//]]="","",INDEX([2]!NOTA[HARGA SATUAN],B_MSK[[#This Row],[//]]-2))</f>
        <v>20000</v>
      </c>
      <c r="N433" s="14">
        <f ca="1">IF(B_MSK[[#This Row],[//]]="","",IF(INDEX([2]!NOTA[HARGA/ CTN_H],B_MSK[[#This Row],[//]]-2)&lt;1,"",INDEX([2]!NOTA[HARGA/ CTN_H],B_MSK[[#This Row],[//]]-2)))</f>
        <v>1920000</v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9600000</v>
      </c>
      <c r="R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PC KARTON KK-1299-3D/ 3TKT/ 3D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433" s="6" t="str">
        <f ca="1">IF(B_MSK[[#This Row],[N.B.nota]]="","",IF(MATCH(B_MSK[[#This Row],[concat]],[3]!db[NB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Row],[concat]],[3]!db[NB NOTA_C],0)+1)</f>
        <v>1583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20000</v>
      </c>
      <c r="AB433" s="8" t="str">
        <f ca="1">IF(OR(B_MSK[[#This Row],[HARGA_1]]=0,B_MSK[[#This Row],[HARGA_1]]=""),"","/ "&amp;B_MSK[[#This Row],[A_2]])</f>
        <v>/ PCS</v>
      </c>
      <c r="AC4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3" s="6" t="str">
        <f ca="1">IF(ISNUMBER(B_MSK[[#This Row],[ JUMLAH ]]),SUBSTITUTE(SUBSTITUTE(SUBSTITUTE(B_MSK[[#This Row],[QTY/ CTN]]," ","_",2),"(",""),")","")&amp;"_","")</f>
        <v>96 PCS_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96 PCS</v>
      </c>
      <c r="AI433" s="6" t="str">
        <f ca="1">IF(B_MSK[[#This Row],[A_B]]="","",LEFT(B_MSK[[#This Row],[A_]],SEARCH(" ",B_MSK[[#This Row],[A_]])-1))</f>
        <v>96</v>
      </c>
      <c r="AJ433" s="6" t="str">
        <f ca="1">IF(B_MSK[[#This Row],[A_B]]="","",RIGHT(B_MSK[[#This Row],[A_]],LEN(B_MSK[[#This Row],[A_]])-SEARCH(" ",B_MSK[[#This Row],[A_]])))</f>
        <v>PCS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44915</v>
      </c>
      <c r="AO433" s="6" t="str">
        <f ca="1">IF(B_MSK[[#This Row],[DB_ROW]]="","",INDEX([3]!db[JENIS],B_MSK[[#This Row],[DB_ROW]]-1))</f>
        <v>pcase</v>
      </c>
      <c r="AP433" s="6">
        <f ca="1">IF(B_MSK[[#This Row],[A_1]]="","",B_MSK[[#This Row],[A_1]])*1</f>
        <v>96</v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/>
      </c>
      <c r="D434" s="6" t="str">
        <f>IF(B_MSK[[#This Row],[N_ID]]="","",COUNTIF([2]!NOTA[ID_H],B_MSK[[#This Row],[ID NOTA]]))</f>
        <v/>
      </c>
      <c r="E4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/>
      </c>
      <c r="H434" s="8" t="str">
        <f ca="1">IF(B_MSK[[#This Row],[//]]="","",INDEX([2]!NOTA[SUPPLIER_H],B_MSK[[#This Row],[//]]-2))</f>
        <v/>
      </c>
      <c r="I434" s="28" t="str">
        <f ca="1">IF(B_MSK[[#This Row],[//]]="","",IF(B_MSK[[#This Row],[C]]="",B_MSK[[#This Row],[JMLH BRG]]&amp;" "&amp;B_MSK[[#This Row],[SAT]],INDEX([3]!db[QTY/ CTN],B_MSK[[#This Row],[DB_ROW]]-1)))</f>
        <v/>
      </c>
      <c r="J434" s="6" t="str">
        <f ca="1">IF(B_MSK[[#This Row],[//]]="","",IF(INDEX([2]!NOTA[C],B_MSK[[#This Row],[//]]-2)="","",INDEX([2]!NOTA[C],B_MSK[[#This Row],[//]]-2)))</f>
        <v/>
      </c>
      <c r="K434" s="6" t="str">
        <f ca="1">IF(B_MSK[[#This Row],[//]]="","",IF(INDEX([2]!NOTA[QTY],B_MSK[[#This Row],[//]]-2)=0,"",INDEX([2]!NOTA[QTY],B_MSK[[#This Row],[//]]-2)))</f>
        <v/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4" s="14" t="str">
        <f ca="1">IF(B_MSK[[#This Row],[//]]="","",INDEX([2]!NOTA[HARGA SATUAN],B_MSK[[#This Row],[//]]-2))</f>
        <v/>
      </c>
      <c r="N434" s="14" t="str">
        <f ca="1">IF(B_MSK[[#This Row],[//]]="","",IF(INDEX([2]!NOTA[HARGA/ CTN_H],B_MSK[[#This Row],[//]]-2)&lt;1,"",INDEX([2]!NOTA[HARGA/ CTN_H],B_MSK[[#This Row],[//]]-2)))</f>
        <v/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 t="str">
        <f ca="1">IF(B_MSK[[#This Row],[//]]="","",INDEX([2]!NOTA[TOTAL],B_MSK[[#This Row],[//]]-2))</f>
        <v/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/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4" s="6" t="str">
        <f ca="1">IF(B_MSK[[#This Row],[N.B.nota]]="","",IF(MATCH(B_MSK[[#This Row],[concat]],[3]!db[NB NOTA_C],0)&gt;0,"ada",0))</f>
        <v/>
      </c>
      <c r="X434" s="6" t="str">
        <f ca="1">IF(B_MSK[[#This Row],[N.B.nota]]="","",ADDRESS(ROW(B_MSK[QB]),COLUMN(B_MSK[QB]))&amp;":"&amp;ADDRESS(ROW(),COLUMN(B_MSK[QB])))</f>
        <v/>
      </c>
      <c r="Y434" s="6" t="str">
        <f ca="1">IF(B_MSK[[#This Row],[concat]]="","",MATCH(B_MSK[[#This Row],[concat]],[3]!db[NB NOTA_C],0)+1)</f>
        <v/>
      </c>
      <c r="Z434" s="6" t="str">
        <f ca="1">IF(B_MSK[[#This Row],[//]]="","",HYPERLINK("[..\\DB.xlsx]DB!e"&amp;B_MSK[[#This Row],[DB_ROW]],"&gt;"))</f>
        <v/>
      </c>
      <c r="AA434" s="12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Row],[A_]])-1))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44915</v>
      </c>
      <c r="AO434" s="6" t="str">
        <f ca="1">IF(B_MSK[[#This Row],[DB_ROW]]="","",INDEX([3]!db[JENIS],B_MSK[[#This Row],[DB_ROW]]-1))</f>
        <v/>
      </c>
      <c r="AP434" s="6" t="e">
        <f ca="1">IF(B_MSK[[#This Row],[A_1]]="","",B_MSK[[#This Row],[A_1]])*1</f>
        <v>#VALUE!</v>
      </c>
    </row>
    <row r="435" spans="1:42" x14ac:dyDescent="0.25">
      <c r="A435" s="7" t="s">
        <v>211</v>
      </c>
      <c r="B435" s="6">
        <f ca="1">IF(B_MSK[[#This Row],[N_ID]]="","",INDEX([2]!NOTA[ID],MATCH(B_MSK[[#This Row],[N_ID]],[2]!NOTA[ID_P],0)))</f>
        <v>85</v>
      </c>
      <c r="C435" s="6" t="str">
        <f ca="1">IF(B_MSK[[#This Row],[//]]="","",HYPERLINK("[NOTA_.xlsx]NOTA!C"&amp;B_MSK[[#This Row],[//]],"&gt;"))</f>
        <v>&gt;</v>
      </c>
      <c r="D435" s="6">
        <f ca="1">IF(B_MSK[[#This Row],[N_ID]]="","",COUNTIF([2]!NOTA[ID_H],B_MSK[[#This Row],[ID NOTA]]))</f>
        <v>2</v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435</v>
      </c>
      <c r="F435" s="2" t="str">
        <f ca="1"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Row],[stt]]="ada",INDEX([3]!db[NB BM],B_MSK[DB_ROW]-1),"")</f>
        <v>Clip File C 323 Mix</v>
      </c>
      <c r="H435" s="8" t="str">
        <f ca="1">IF(B_MSK[[#This Row],[//]]="","",INDEX([2]!NOTA[SUPPLIER_H],B_MSK[[#This Row],[//]]-2))</f>
        <v>YUSHINCA</v>
      </c>
      <c r="I435" s="28" t="str">
        <f ca="1">IF(B_MSK[[#This Row],[//]]="","",IF(B_MSK[[#This Row],[C]]="",B_MSK[[#This Row],[JMLH BRG]]&amp;" "&amp;B_MSK[[#This Row],[SAT]],INDEX([3]!db[QTY/ CTN],B_MSK[[#This Row],[DB_ROW]]-1)))</f>
        <v>5 LSN</v>
      </c>
      <c r="J435" s="6">
        <f ca="1">IF(B_MSK[[#This Row],[//]]="","",IF(INDEX([2]!NOTA[C],B_MSK[[#This Row],[//]]-2)="","",INDEX([2]!NOTA[C],B_MSK[[#This Row],[//]]-2)))</f>
        <v>2</v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>
        <f ca="1">IF(B_MSK[[#This Row],[//]]="","",INDEX([2]!NOTA[HARGA SATUAN],B_MSK[[#This Row],[//]]-2))</f>
        <v>0</v>
      </c>
      <c r="N435" s="14">
        <f ca="1">IF(B_MSK[[#This Row],[//]]="","",IF(INDEX([2]!NOTA[HARGA/ CTN_H],B_MSK[[#This Row],[//]]-2)&lt;1,"",INDEX([2]!NOTA[HARGA/ CTN_H],B_MSK[[#This Row],[//]]-2)))</f>
        <v>458100</v>
      </c>
      <c r="O435" s="3">
        <f ca="1">IF(B_MSK[[#This Row],[//]]="","",IF(INDEX([2]!NOTA[DISC 1],B_MSK[[#This Row],[//]]-2)=0,"",INDEX([2]!NOTA[DISC 1],B_MSK[[#This Row],[//]]-2)))</f>
        <v>0.05</v>
      </c>
      <c r="P435" s="3" t="str">
        <f ca="1">IF(B_MSK[[#This Row],[//]]="","",IF(INDEX([2]!NOTA[DISC 2],B_MSK[[#This Row],[//]]-2)=0,"",INDEX([2]!NOTA[DISC 2],B_MSK[[#This Row],[//]]-2)))</f>
        <v/>
      </c>
      <c r="Q435" s="13">
        <f ca="1">IF(B_MSK[[#This Row],[//]]="","",INDEX([2]!NOTA[TOTAL],B_MSK[[#This Row],[//]]-2))</f>
        <v>870390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CLIP FILE C 323 MIX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W435" s="6" t="str">
        <f ca="1">IF(B_MSK[[#This Row],[N.B.nota]]="","",IF(MATCH(B_MSK[[#This Row],[concat]],[3]!db[NB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Row],[concat]],[3]!db[NB NOTA_C],0)+1)</f>
        <v>454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91620</v>
      </c>
      <c r="AB435" s="8" t="str">
        <f ca="1">IF(OR(B_MSK[[#This Row],[HARGA_1]]=0,B_MSK[[#This Row],[HARGA_1]]=""),"","/ "&amp;B_MSK[[#This Row],[A_2]])</f>
        <v>/ LSN</v>
      </c>
      <c r="AC4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7635</v>
      </c>
      <c r="AD4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5" s="6" t="str">
        <f ca="1">IF(ISNUMBER(B_MSK[[#This Row],[ JUMLAH ]]),SUBSTITUTE(SUBSTITUTE(SUBSTITUTE(B_MSK[[#This Row],[QTY/ CTN]]," ","_",2),"(",""),")","")&amp;"_","")</f>
        <v>5 LSN_</v>
      </c>
      <c r="AF435" s="6">
        <f ca="1">IF(B_MSK[[#This Row],[A_B]]="","",SEARCH("_",B_MSK[[#This Row],[A_B]]))</f>
        <v>6</v>
      </c>
      <c r="AG435" s="6">
        <f ca="1">IF(B_MSK[[#This Row],[A_B]]="","",LEN(B_MSK[[#This Row],[A_B]]))</f>
        <v>6</v>
      </c>
      <c r="AH435" s="6" t="str">
        <f ca="1">IF(B_MSK[[#This Row],[A_B]]="","",LEFT(B_MSK[[#This Row],[QTY/ CTN]],B_MSK[[#This Row],[A_B_1]]))</f>
        <v>5 LSN</v>
      </c>
      <c r="AI435" s="6" t="str">
        <f ca="1">IF(B_MSK[[#This Row],[A_B]]="","",LEFT(B_MSK[[#This Row],[A_]],SEARCH(" ",B_MSK[[#This Row],[A_]])-1))</f>
        <v>5</v>
      </c>
      <c r="AJ435" s="6" t="str">
        <f ca="1">IF(B_MSK[[#This Row],[A_B]]="","",RIGHT(B_MSK[[#This Row],[A_]],LEN(B_MSK[[#This Row],[A_]])-SEARCH(" ",B_MSK[[#This Row],[A_]])))</f>
        <v>LSN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44915</v>
      </c>
      <c r="AO435" s="6" t="str">
        <f ca="1">IF(B_MSK[[#This Row],[DB_ROW]]="","",INDEX([3]!db[JENIS],B_MSK[[#This Row],[DB_ROW]]-1))</f>
        <v>clip</v>
      </c>
      <c r="AP435" s="6">
        <f ca="1">IF(B_MSK[[#This Row],[A_1]]="","",B_MSK[[#This Row],[A_1]])*1</f>
        <v>5</v>
      </c>
    </row>
    <row r="436" spans="1:42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>Clip File C 324 A5 Mix</v>
      </c>
      <c r="H436" s="8" t="str">
        <f ca="1">IF(B_MSK[[#This Row],[//]]="","",INDEX([2]!NOTA[SUPPLIER_H],B_MSK[[#This Row],[//]]-2))</f>
        <v>YUSHINCA</v>
      </c>
      <c r="I436" s="28" t="str">
        <f ca="1">IF(B_MSK[[#This Row],[//]]="","",IF(B_MSK[[#This Row],[C]]="",B_MSK[[#This Row],[JMLH BRG]]&amp;" "&amp;B_MSK[[#This Row],[SAT]],INDEX([3]!db[QTY/ CTN],B_MSK[[#This Row],[DB_ROW]]-1)))</f>
        <v>5 LSN</v>
      </c>
      <c r="J436" s="6">
        <f ca="1">IF(B_MSK[[#This Row],[//]]="","",IF(INDEX([2]!NOTA[C],B_MSK[[#This Row],[//]]-2)="","",INDEX([2]!NOTA[C],B_MSK[[#This Row],[//]]-2)))</f>
        <v>2</v>
      </c>
      <c r="K436" s="6" t="str">
        <f ca="1">IF(B_MSK[[#This Row],[//]]="","",IF(INDEX([2]!NOTA[QTY],B_MSK[[#This Row],[//]]-2)=0,"",INDEX([2]!NOTA[QTY],B_MSK[[#This Row],[//]]-2)))</f>
        <v/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6" s="14">
        <f ca="1">IF(B_MSK[[#This Row],[//]]="","",INDEX([2]!NOTA[HARGA SATUAN],B_MSK[[#This Row],[//]]-2))</f>
        <v>0</v>
      </c>
      <c r="N436" s="14">
        <f ca="1">IF(B_MSK[[#This Row],[//]]="","",IF(INDEX([2]!NOTA[HARGA/ CTN_H],B_MSK[[#This Row],[//]]-2)&lt;1,"",INDEX([2]!NOTA[HARGA/ CTN_H],B_MSK[[#This Row],[//]]-2)))</f>
        <v>537000</v>
      </c>
      <c r="O436" s="3">
        <f ca="1">IF(B_MSK[[#This Row],[//]]="","",IF(INDEX([2]!NOTA[DISC 1],B_MSK[[#This Row],[//]]-2)=0,"",INDEX([2]!NOTA[DISC 1],B_MSK[[#This Row],[//]]-2)))</f>
        <v>0.05</v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1020300</v>
      </c>
      <c r="R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99510</v>
      </c>
      <c r="S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1791180</v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CLIP FILE C 324 A5 MIX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455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107400</v>
      </c>
      <c r="AB436" s="8" t="str">
        <f ca="1">IF(OR(B_MSK[[#This Row],[HARGA_1]]=0,B_MSK[[#This Row],[HARGA_1]]=""),"","/ "&amp;B_MSK[[#This Row],[A_2]])</f>
        <v>/ LSN</v>
      </c>
      <c r="AC4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8950</v>
      </c>
      <c r="AD4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6" s="6" t="str">
        <f ca="1">IF(ISNUMBER(B_MSK[[#This Row],[ JUMLAH ]]),SUBSTITUTE(SUBSTITUTE(SUBSTITUTE(B_MSK[[#This Row],[QTY/ CTN]]," ","_",2),"(",""),")","")&amp;"_","")</f>
        <v>5 LSN_</v>
      </c>
      <c r="AF436" s="6">
        <f ca="1">IF(B_MSK[[#This Row],[A_B]]="","",SEARCH("_",B_MSK[[#This Row],[A_B]]))</f>
        <v>6</v>
      </c>
      <c r="AG436" s="6">
        <f ca="1">IF(B_MSK[[#This Row],[A_B]]="","",LEN(B_MSK[[#This Row],[A_B]]))</f>
        <v>6</v>
      </c>
      <c r="AH436" s="6" t="str">
        <f ca="1">IF(B_MSK[[#This Row],[A_B]]="","",LEFT(B_MSK[[#This Row],[QTY/ CTN]],B_MSK[[#This Row],[A_B_1]]))</f>
        <v>5 LSN</v>
      </c>
      <c r="AI436" s="6" t="str">
        <f ca="1">IF(B_MSK[[#This Row],[A_B]]="","",LEFT(B_MSK[[#This Row],[A_]],SEARCH(" ",B_MSK[[#This Row],[A_]])-1))</f>
        <v>5</v>
      </c>
      <c r="AJ436" s="6" t="str">
        <f ca="1">IF(B_MSK[[#This Row],[A_B]]="","",RIGHT(B_MSK[[#This Row],[A_]],LEN(B_MSK[[#This Row],[A_]])-SEARCH(" ",B_MSK[[#This Row],[A_]])))</f>
        <v>LSN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44915</v>
      </c>
      <c r="AO436" s="6" t="str">
        <f ca="1">IF(B_MSK[[#This Row],[DB_ROW]]="","",INDEX([3]!db[JENIS],B_MSK[[#This Row],[DB_ROW]]-1))</f>
        <v>clip</v>
      </c>
      <c r="AP436" s="6">
        <f ca="1">IF(B_MSK[[#This Row],[A_1]]="","",B_MSK[[#This Row],[A_1]])*1</f>
        <v>5</v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/>
      </c>
      <c r="D437" s="6" t="str">
        <f>IF(B_MSK[[#This Row],[N_ID]]="","",COUNTIF([2]!NOTA[ID_H],B_MSK[[#This Row],[ID NOTA]]))</f>
        <v/>
      </c>
      <c r="E4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/>
      </c>
      <c r="H437" s="8" t="str">
        <f ca="1">IF(B_MSK[[#This Row],[//]]="","",INDEX([2]!NOTA[SUPPLIER_H],B_MSK[[#This Row],[//]]-2))</f>
        <v/>
      </c>
      <c r="I437" s="28" t="str">
        <f ca="1">IF(B_MSK[[#This Row],[//]]="","",IF(B_MSK[[#This Row],[C]]="",B_MSK[[#This Row],[JMLH BRG]]&amp;" "&amp;B_MSK[[#This Row],[SAT]],INDEX([3]!db[QTY/ CTN],B_MSK[[#This Row],[DB_ROW]]-1)))</f>
        <v/>
      </c>
      <c r="J437" s="6" t="str">
        <f ca="1">IF(B_MSK[[#This Row],[//]]="","",IF(INDEX([2]!NOTA[C],B_MSK[[#This Row],[//]]-2)="","",INDEX([2]!NOTA[C],B_MSK[[#This Row],[//]]-2)))</f>
        <v/>
      </c>
      <c r="K437" s="6" t="str">
        <f ca="1">IF(B_MSK[[#This Row],[//]]="","",IF(INDEX([2]!NOTA[QTY],B_MSK[[#This Row],[//]]-2)=0,"",INDEX([2]!NOTA[QTY],B_MSK[[#This Row],[//]]-2)))</f>
        <v/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7" s="14" t="str">
        <f ca="1">IF(B_MSK[[#This Row],[//]]="","",INDEX([2]!NOTA[HARGA SATUAN],B_MSK[[#This Row],[//]]-2))</f>
        <v/>
      </c>
      <c r="N437" s="14" t="str">
        <f ca="1">IF(B_MSK[[#This Row],[//]]="","",IF(INDEX([2]!NOTA[HARGA/ CTN_H],B_MSK[[#This Row],[//]]-2)&lt;1,"",INDEX([2]!NOTA[HARGA/ CTN_H],B_MSK[[#This Row],[//]]-2)))</f>
        <v/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 t="str">
        <f ca="1">IF(B_MSK[[#This Row],[//]]="","",INDEX([2]!NOTA[TOTAL],B_MSK[[#This Row],[//]]-2))</f>
        <v/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/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7" s="6" t="str">
        <f ca="1">IF(B_MSK[[#This Row],[N.B.nota]]="","",IF(MATCH(B_MSK[[#This Row],[concat]],[3]!db[NB NOTA_C],0)&gt;0,"ada",0))</f>
        <v/>
      </c>
      <c r="X437" s="6" t="str">
        <f ca="1">IF(B_MSK[[#This Row],[N.B.nota]]="","",ADDRESS(ROW(B_MSK[QB]),COLUMN(B_MSK[QB]))&amp;":"&amp;ADDRESS(ROW(),COLUMN(B_MSK[QB])))</f>
        <v/>
      </c>
      <c r="Y437" s="6" t="str">
        <f ca="1">IF(B_MSK[[#This Row],[concat]]="","",MATCH(B_MSK[[#This Row],[concat]],[3]!db[NB NOTA_C],0)+1)</f>
        <v/>
      </c>
      <c r="Z437" s="6" t="str">
        <f ca="1">IF(B_MSK[[#This Row],[//]]="","",HYPERLINK("[..\\DB.xlsx]DB!e"&amp;B_MSK[[#This Row],[DB_ROW]],"&gt;"))</f>
        <v/>
      </c>
      <c r="AA437" s="12" t="str">
        <f ca="1">IF(ISNUMBER(B_MSK[[#This Row],[HARGA CTN]]),IF(B_MSK[[#This Row],[A_2]]=B_MSK[[#This Row],[SAT]],B_MSK[[#This Row],[ HARGA SATUAN ]],B_MSK[[#This Row],[HARGA CTN]]/B_MSK[[#This Row],[A_1]]),"")</f>
        <v/>
      </c>
      <c r="AB437" s="8" t="str">
        <f ca="1">IF(OR(B_MSK[[#This Row],[HARGA_1]]=0,B_MSK[[#This Row],[HARGA_1]]=""),"","/ "&amp;B_MSK[[#This Row],[A_2]])</f>
        <v/>
      </c>
      <c r="AC4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7" s="6" t="str">
        <f ca="1">IF(ISNUMBER(B_MSK[[#This Row],[ JUMLAH ]]),SUBSTITUTE(SUBSTITUTE(SUBSTITUTE(B_MSK[[#This Row],[QTY/ CTN]]," ","_",2),"(",""),")","")&amp;"_","")</f>
        <v/>
      </c>
      <c r="AF437" s="6" t="str">
        <f ca="1">IF(B_MSK[[#This Row],[A_B]]="","",SEARCH("_",B_MSK[[#This Row],[A_B]]))</f>
        <v/>
      </c>
      <c r="AG437" s="6" t="str">
        <f ca="1">IF(B_MSK[[#This Row],[A_B]]="","",LEN(B_MSK[[#This Row],[A_B]]))</f>
        <v/>
      </c>
      <c r="AH437" s="6" t="str">
        <f ca="1">IF(B_MSK[[#This Row],[A_B]]="","",LEFT(B_MSK[[#This Row],[QTY/ CTN]],B_MSK[[#This Row],[A_B_1]]))</f>
        <v/>
      </c>
      <c r="AI437" s="6" t="str">
        <f ca="1">IF(B_MSK[[#This Row],[A_B]]="","",LEFT(B_MSK[[#This Row],[A_]],SEARCH(" ",B_MSK[[#This Row],[A_]])-1))</f>
        <v/>
      </c>
      <c r="AJ437" s="6" t="str">
        <f ca="1">IF(B_MSK[[#This Row],[A_B]]="","",RIGHT(B_MSK[[#This Row],[A_]],LEN(B_MSK[[#This Row],[A_]])-SEARCH(" ",B_MSK[[#This Row],[A_]])))</f>
        <v/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44915</v>
      </c>
      <c r="AO437" s="6" t="str">
        <f ca="1">IF(B_MSK[[#This Row],[DB_ROW]]="","",INDEX([3]!db[JENIS],B_MSK[[#This Row],[DB_ROW]]-1))</f>
        <v/>
      </c>
      <c r="AP437" s="6" t="e">
        <f ca="1">IF(B_MSK[[#This Row],[A_1]]="","",B_MSK[[#This Row],[A_1]])*1</f>
        <v>#VALUE!</v>
      </c>
    </row>
    <row r="438" spans="1:42" x14ac:dyDescent="0.25">
      <c r="A438" s="7" t="s">
        <v>212</v>
      </c>
      <c r="B438" s="6">
        <f ca="1">IF(B_MSK[[#This Row],[N_ID]]="","",INDEX([2]!NOTA[ID],MATCH(B_MSK[[#This Row],[N_ID]],[2]!NOTA[ID_P],0)))</f>
        <v>86</v>
      </c>
      <c r="C438" s="6" t="str">
        <f ca="1">IF(B_MSK[[#This Row],[//]]="","",HYPERLINK("[NOTA_.xlsx]NOTA!C"&amp;B_MSK[[#This Row],[//]],"&gt;"))</f>
        <v>&gt;</v>
      </c>
      <c r="D438" s="6">
        <f ca="1">IF(B_MSK[[#This Row],[N_ID]]="","",COUNTIF([2]!NOTA[ID_H],B_MSK[[#This Row],[ID NOTA]]))</f>
        <v>11</v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 ca="1"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>B note A5 JK M499 Dobujin</v>
      </c>
      <c r="H438" s="8" t="str">
        <f ca="1">IF(B_MSK[[#This Row],[//]]="","",INDEX([2]!NOTA[SUPPLIER_H],B_MSK[[#This Row],[//]]-2))</f>
        <v>ATALI MAKMUR</v>
      </c>
      <c r="I438" s="28" t="str">
        <f ca="1">IF(B_MSK[[#This Row],[//]]="","",IF(B_MSK[[#This Row],[C]]="",B_MSK[[#This Row],[JMLH BRG]]&amp;" "&amp;B_MSK[[#This Row],[SAT]],INDEX([3]!db[QTY/ CTN],B_MSK[[#This Row],[DB_ROW]]-1)))</f>
        <v>72 PCS</v>
      </c>
      <c r="J438" s="6">
        <f ca="1">IF(B_MSK[[#This Row],[//]]="","",IF(INDEX([2]!NOTA[C],B_MSK[[#This Row],[//]]-2)="","",INDEX([2]!NOTA[C],B_MSK[[#This Row],[//]]-2)))</f>
        <v>1</v>
      </c>
      <c r="K438" s="6">
        <f ca="1">IF(B_MSK[[#This Row],[//]]="","",IF(INDEX([2]!NOTA[QTY],B_MSK[[#This Row],[//]]-2)=0,"",INDEX([2]!NOTA[QTY],B_MSK[[#This Row],[//]]-2)))</f>
        <v>72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8" s="14">
        <f ca="1">IF(B_MSK[[#This Row],[//]]="","",INDEX([2]!NOTA[HARGA SATUAN],B_MSK[[#This Row],[//]]-2))</f>
        <v>15800</v>
      </c>
      <c r="N438" s="14">
        <f ca="1">IF(B_MSK[[#This Row],[//]]="","",IF(INDEX([2]!NOTA[HARGA/ CTN_H],B_MSK[[#This Row],[//]]-2)&lt;1,"",INDEX([2]!NOTA[HARGA/ CTN_H],B_MSK[[#This Row],[//]]-2)))</f>
        <v>1137600</v>
      </c>
      <c r="O438" s="3">
        <f ca="1">IF(B_MSK[[#This Row],[//]]="","",IF(INDEX([2]!NOTA[DISC 1],B_MSK[[#This Row],[//]]-2)=0,"",INDEX([2]!NOTA[DISC 1],B_MSK[[#This Row],[//]]-2)))</f>
        <v>0.125</v>
      </c>
      <c r="P438" s="3">
        <f ca="1">IF(B_MSK[[#This Row],[//]]="","",IF(INDEX([2]!NOTA[DISC 2],B_MSK[[#This Row],[//]]-2)=0,"",INDEX([2]!NOTA[DISC 2],B_MSK[[#This Row],[//]]-2)))</f>
        <v>0.05</v>
      </c>
      <c r="Q438" s="13">
        <f ca="1">IF(B_MSK[[#This Row],[//]]="","",INDEX([2]!NOTA[TOTAL],B_MSK[[#This Row],[//]]-2))</f>
        <v>945630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BINDER A5-TSDB-M499 (DOBUJIN) JK-F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bindera5tsdbm499dobujinjkf</v>
      </c>
      <c r="W438" s="6" t="str">
        <f ca="1">IF(B_MSK[[#This Row],[N.B.nota]]="","",IF(MATCH(B_MSK[[#This Row],[concat]],[3]!db[NB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Row],[concat]],[3]!db[NB NOTA_C],0)+1)</f>
        <v>146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15800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8" s="6" t="str">
        <f ca="1">IF(ISNUMBER(B_MSK[[#This Row],[ JUMLAH ]]),SUBSTITUTE(SUBSTITUTE(SUBSTITUTE(B_MSK[[#This Row],[QTY/ CTN]]," ","_",2),"(",""),")","")&amp;"_","")</f>
        <v>72 PCS_</v>
      </c>
      <c r="AF438" s="6">
        <f ca="1">IF(B_MSK[[#This Row],[A_B]]="","",SEARCH("_",B_MSK[[#This Row],[A_B]]))</f>
        <v>7</v>
      </c>
      <c r="AG438" s="6">
        <f ca="1">IF(B_MSK[[#This Row],[A_B]]="","",LEN(B_MSK[[#This Row],[A_B]]))</f>
        <v>7</v>
      </c>
      <c r="AH438" s="6" t="str">
        <f ca="1">IF(B_MSK[[#This Row],[A_B]]="","",LEFT(B_MSK[[#This Row],[QTY/ CTN]],B_MSK[[#This Row],[A_B_1]]))</f>
        <v>72 PCS</v>
      </c>
      <c r="AI438" s="6" t="str">
        <f ca="1">IF(B_MSK[[#This Row],[A_B]]="","",LEFT(B_MSK[[#This Row],[A_]],SEARCH(" ",B_MSK[[#This Row],[A_]])-1))</f>
        <v>72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44915</v>
      </c>
      <c r="AO438" s="6" t="str">
        <f ca="1">IF(B_MSK[[#This Row],[DB_ROW]]="","",INDEX([3]!db[JENIS],B_MSK[[#This Row],[DB_ROW]]-1))</f>
        <v>map</v>
      </c>
      <c r="AP438" s="6">
        <f ca="1">IF(B_MSK[[#This Row],[A_1]]="","",B_MSK[[#This Row],[A_1]])*1</f>
        <v>72</v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>B note A5 JK M484 Hobakci</v>
      </c>
      <c r="H439" s="8" t="str">
        <f ca="1">IF(B_MSK[[#This Row],[//]]="","",INDEX([2]!NOTA[SUPPLIER_H],B_MSK[[#This Row],[//]]-2))</f>
        <v>ATALI MAKMUR</v>
      </c>
      <c r="I439" s="28" t="str">
        <f ca="1">IF(B_MSK[[#This Row],[//]]="","",IF(B_MSK[[#This Row],[C]]="",B_MSK[[#This Row],[JMLH BRG]]&amp;" "&amp;B_MSK[[#This Row],[SAT]],INDEX([3]!db[QTY/ CTN],B_MSK[[#This Row],[DB_ROW]]-1)))</f>
        <v>36 PCS</v>
      </c>
      <c r="J439" s="6" t="str">
        <f ca="1">IF(B_MSK[[#This Row],[//]]="","",IF(INDEX([2]!NOTA[C],B_MSK[[#This Row],[//]]-2)="","",INDEX([2]!NOTA[C],B_MSK[[#This Row],[//]]-2)))</f>
        <v/>
      </c>
      <c r="K439" s="6">
        <f ca="1">IF(B_MSK[[#This Row],[//]]="","",IF(INDEX([2]!NOTA[QTY],B_MSK[[#This Row],[//]]-2)=0,"",INDEX([2]!NOTA[QTY],B_MSK[[#This Row],[//]]-2)))</f>
        <v>36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9" s="14">
        <f ca="1">IF(B_MSK[[#This Row],[//]]="","",INDEX([2]!NOTA[HARGA SATUAN],B_MSK[[#This Row],[//]]-2))</f>
        <v>15800</v>
      </c>
      <c r="N439" s="14">
        <f ca="1">IF(B_MSK[[#This Row],[//]]="","",IF(INDEX([2]!NOTA[HARGA/ CTN_H],B_MSK[[#This Row],[//]]-2)&lt;1,"",INDEX([2]!NOTA[HARGA/ CTN_H],B_MSK[[#This Row],[//]]-2)))</f>
        <v>568800</v>
      </c>
      <c r="O439" s="3">
        <f ca="1">IF(B_MSK[[#This Row],[//]]="","",IF(INDEX([2]!NOTA[DISC 1],B_MSK[[#This Row],[//]]-2)=0,"",INDEX([2]!NOTA[DISC 1],B_MSK[[#This Row],[//]]-2)))</f>
        <v>0.125</v>
      </c>
      <c r="P439" s="3">
        <f ca="1">IF(B_MSK[[#This Row],[//]]="","",IF(INDEX([2]!NOTA[DISC 2],B_MSK[[#This Row],[//]]-2)=0,"",INDEX([2]!NOTA[DISC 2],B_MSK[[#This Row],[//]]-2)))</f>
        <v>0.05</v>
      </c>
      <c r="Q439" s="13">
        <f ca="1">IF(B_MSK[[#This Row],[//]]="","",INDEX([2]!NOTA[TOTAL],B_MSK[[#This Row],[//]]-2))</f>
        <v>472815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BINDER A5-TSHB-M484 (HOBAKCI) JK-F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W439" s="6" t="str">
        <f ca="1">IF(B_MSK[[#This Row],[N.B.nota]]="","",IF(MATCH(B_MSK[[#This Row],[concat]],[3]!db[NB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Row],[concat]],[3]!db[NB NOTA_C],0)+1)</f>
        <v>155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15800</v>
      </c>
      <c r="AB439" s="8" t="str">
        <f ca="1">IF(OR(B_MSK[[#This Row],[HARGA_1]]=0,B_MSK[[#This Row],[HARGA_1]]=""),"","/ "&amp;B_MSK[[#This Row],[A_2]])</f>
        <v>/ PCS</v>
      </c>
      <c r="AC4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9" s="6" t="str">
        <f ca="1">IF(ISNUMBER(B_MSK[[#This Row],[ JUMLAH ]]),SUBSTITUTE(SUBSTITUTE(SUBSTITUTE(B_MSK[[#This Row],[QTY/ CTN]]," ","_",2),"(",""),")","")&amp;"_","")</f>
        <v>36 PCS_</v>
      </c>
      <c r="AF439" s="6">
        <f ca="1">IF(B_MSK[[#This Row],[A_B]]="","",SEARCH("_",B_MSK[[#This Row],[A_B]]))</f>
        <v>7</v>
      </c>
      <c r="AG439" s="6">
        <f ca="1">IF(B_MSK[[#This Row],[A_B]]="","",LEN(B_MSK[[#This Row],[A_B]]))</f>
        <v>7</v>
      </c>
      <c r="AH439" s="6" t="str">
        <f ca="1">IF(B_MSK[[#This Row],[A_B]]="","",LEFT(B_MSK[[#This Row],[QTY/ CTN]],B_MSK[[#This Row],[A_B_1]]))</f>
        <v>36 PCS</v>
      </c>
      <c r="AI439" s="6" t="str">
        <f ca="1">IF(B_MSK[[#This Row],[A_B]]="","",LEFT(B_MSK[[#This Row],[A_]],SEARCH(" ",B_MSK[[#This Row],[A_]])-1))</f>
        <v>36</v>
      </c>
      <c r="AJ439" s="6" t="str">
        <f ca="1">IF(B_MSK[[#This Row],[A_B]]="","",RIGHT(B_MSK[[#This Row],[A_]],LEN(B_MSK[[#This Row],[A_]])-SEARCH(" ",B_MSK[[#This Row],[A_]])))</f>
        <v>PCS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44915</v>
      </c>
      <c r="AO439" s="6" t="str">
        <f ca="1">IF(B_MSK[[#This Row],[DB_ROW]]="","",INDEX([3]!db[JENIS],B_MSK[[#This Row],[DB_ROW]]-1))</f>
        <v>map</v>
      </c>
      <c r="AP439" s="6">
        <f ca="1">IF(B_MSK[[#This Row],[A_1]]="","",B_MSK[[#This Row],[A_1]])*1</f>
        <v>36</v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>B note A5 JK F512 Animal</v>
      </c>
      <c r="H440" s="8" t="str">
        <f ca="1">IF(B_MSK[[#This Row],[//]]="","",INDEX([2]!NOTA[SUPPLIER_H],B_MSK[[#This Row],[//]]-2))</f>
        <v>ATALI MAKMUR</v>
      </c>
      <c r="I440" s="28" t="str">
        <f ca="1">IF(B_MSK[[#This Row],[//]]="","",IF(B_MSK[[#This Row],[C]]="",B_MSK[[#This Row],[JMLH BRG]]&amp;" "&amp;B_MSK[[#This Row],[SAT]],INDEX([3]!db[QTY/ CTN],B_MSK[[#This Row],[DB_ROW]]-1)))</f>
        <v>36 PCS</v>
      </c>
      <c r="J440" s="6" t="str">
        <f ca="1">IF(B_MSK[[#This Row],[//]]="","",IF(INDEX([2]!NOTA[C],B_MSK[[#This Row],[//]]-2)="","",INDEX([2]!NOTA[C],B_MSK[[#This Row],[//]]-2)))</f>
        <v/>
      </c>
      <c r="K440" s="6">
        <f ca="1">IF(B_MSK[[#This Row],[//]]="","",IF(INDEX([2]!NOTA[QTY],B_MSK[[#This Row],[//]]-2)=0,"",INDEX([2]!NOTA[QTY],B_MSK[[#This Row],[//]]-2)))</f>
        <v>36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0" s="14">
        <f ca="1">IF(B_MSK[[#This Row],[//]]="","",INDEX([2]!NOTA[HARGA SATUAN],B_MSK[[#This Row],[//]]-2))</f>
        <v>15800</v>
      </c>
      <c r="N440" s="14">
        <f ca="1">IF(B_MSK[[#This Row],[//]]="","",IF(INDEX([2]!NOTA[HARGA/ CTN_H],B_MSK[[#This Row],[//]]-2)&lt;1,"",INDEX([2]!NOTA[HARGA/ CTN_H],B_MSK[[#This Row],[//]]-2)))</f>
        <v>568800</v>
      </c>
      <c r="O440" s="3">
        <f ca="1">IF(B_MSK[[#This Row],[//]]="","",IF(INDEX([2]!NOTA[DISC 1],B_MSK[[#This Row],[//]]-2)=0,"",INDEX([2]!NOTA[DISC 1],B_MSK[[#This Row],[//]]-2)))</f>
        <v>0.125</v>
      </c>
      <c r="P440" s="3">
        <f ca="1">IF(B_MSK[[#This Row],[//]]="","",IF(INDEX([2]!NOTA[DISC 2],B_MSK[[#This Row],[//]]-2)=0,"",INDEX([2]!NOTA[DISC 2],B_MSK[[#This Row],[//]]-2)))</f>
        <v>0.05</v>
      </c>
      <c r="Q440" s="13">
        <f ca="1">IF(B_MSK[[#This Row],[//]]="","",INDEX([2]!NOTA[TOTAL],B_MSK[[#This Row],[//]]-2))</f>
        <v>472815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BINDER A5-TSAF-F512 (ANIMAL FACE) JK-F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bindera5tsaff512animalfacejkf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139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15800</v>
      </c>
      <c r="AB440" s="8" t="str">
        <f ca="1">IF(OR(B_MSK[[#This Row],[HARGA_1]]=0,B_MSK[[#This Row],[HARGA_1]]=""),"","/ "&amp;B_MSK[[#This Row],[A_2]])</f>
        <v>/ PCS</v>
      </c>
      <c r="AC4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0" s="6" t="str">
        <f ca="1">IF(ISNUMBER(B_MSK[[#This Row],[ JUMLAH ]]),SUBSTITUTE(SUBSTITUTE(SUBSTITUTE(B_MSK[[#This Row],[QTY/ CTN]]," ","_",2),"(",""),")","")&amp;"_","")</f>
        <v>36 PCS_</v>
      </c>
      <c r="AF440" s="6">
        <f ca="1">IF(B_MSK[[#This Row],[A_B]]="","",SEARCH("_",B_MSK[[#This Row],[A_B]]))</f>
        <v>7</v>
      </c>
      <c r="AG440" s="6">
        <f ca="1">IF(B_MSK[[#This Row],[A_B]]="","",LEN(B_MSK[[#This Row],[A_B]]))</f>
        <v>7</v>
      </c>
      <c r="AH440" s="6" t="str">
        <f ca="1">IF(B_MSK[[#This Row],[A_B]]="","",LEFT(B_MSK[[#This Row],[QTY/ CTN]],B_MSK[[#This Row],[A_B_1]]))</f>
        <v>36 PCS</v>
      </c>
      <c r="AI440" s="6" t="str">
        <f ca="1">IF(B_MSK[[#This Row],[A_B]]="","",LEFT(B_MSK[[#This Row],[A_]],SEARCH(" ",B_MSK[[#This Row],[A_]])-1))</f>
        <v>36</v>
      </c>
      <c r="AJ440" s="6" t="str">
        <f ca="1">IF(B_MSK[[#This Row],[A_B]]="","",RIGHT(B_MSK[[#This Row],[A_]],LEN(B_MSK[[#This Row],[A_]])-SEARCH(" ",B_MSK[[#This Row],[A_]])))</f>
        <v>PCS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44915</v>
      </c>
      <c r="AO440" s="6" t="str">
        <f ca="1">IF(B_MSK[[#This Row],[DB_ROW]]="","",INDEX([3]!db[JENIS],B_MSK[[#This Row],[DB_ROW]]-1))</f>
        <v>map</v>
      </c>
      <c r="AP440" s="6">
        <f ca="1">IF(B_MSK[[#This Row],[A_1]]="","",B_MSK[[#This Row],[A_1]])*1</f>
        <v>36</v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>Tipe-ex JK CF-S201 PT</v>
      </c>
      <c r="H441" s="8" t="str">
        <f ca="1">IF(B_MSK[[#This Row],[//]]="","",INDEX([2]!NOTA[SUPPLIER_H],B_MSK[[#This Row],[//]]-2))</f>
        <v>ATALI MAKMUR</v>
      </c>
      <c r="I441" s="28" t="str">
        <f ca="1">IF(B_MSK[[#This Row],[//]]="","",IF(B_MSK[[#This Row],[C]]="",B_MSK[[#This Row],[JMLH BRG]]&amp;" "&amp;B_MSK[[#This Row],[SAT]],INDEX([3]!db[QTY/ CTN],B_MSK[[#This Row],[DB_ROW]]-1)))</f>
        <v>48 LSN</v>
      </c>
      <c r="J441" s="6">
        <f ca="1">IF(B_MSK[[#This Row],[//]]="","",IF(INDEX([2]!NOTA[C],B_MSK[[#This Row],[//]]-2)="","",INDEX([2]!NOTA[C],B_MSK[[#This Row],[//]]-2)))</f>
        <v>3</v>
      </c>
      <c r="K441" s="6">
        <f ca="1">IF(B_MSK[[#This Row],[//]]="","",IF(INDEX([2]!NOTA[QTY],B_MSK[[#This Row],[//]]-2)=0,"",INDEX([2]!NOTA[QTY],B_MSK[[#This Row],[//]]-2)))</f>
        <v>144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1" s="14">
        <f ca="1">IF(B_MSK[[#This Row],[//]]="","",INDEX([2]!NOTA[HARGA SATUAN],B_MSK[[#This Row],[//]]-2))</f>
        <v>54600</v>
      </c>
      <c r="N441" s="14">
        <f ca="1">IF(B_MSK[[#This Row],[//]]="","",IF(INDEX([2]!NOTA[HARGA/ CTN_H],B_MSK[[#This Row],[//]]-2)&lt;1,"",INDEX([2]!NOTA[HARGA/ CTN_H],B_MSK[[#This Row],[//]]-2)))</f>
        <v>2620800</v>
      </c>
      <c r="O441" s="3">
        <f ca="1">IF(B_MSK[[#This Row],[//]]="","",IF(INDEX([2]!NOTA[DISC 1],B_MSK[[#This Row],[//]]-2)=0,"",INDEX([2]!NOTA[DISC 1],B_MSK[[#This Row],[//]]-2)))</f>
        <v>0.125</v>
      </c>
      <c r="P441" s="3">
        <f ca="1">IF(B_MSK[[#This Row],[//]]="","",IF(INDEX([2]!NOTA[DISC 2],B_MSK[[#This Row],[//]]-2)=0,"",INDEX([2]!NOTA[DISC 2],B_MSK[[#This Row],[//]]-2)))</f>
        <v>0.1</v>
      </c>
      <c r="Q441" s="13">
        <f ca="1">IF(B_MSK[[#This Row],[//]]="","",INDEX([2]!NOTA[TOTAL],B_MSK[[#This Row],[//]]-2))</f>
        <v>6191640</v>
      </c>
      <c r="R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CORRECTION FLUID CF-S201PT JK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correctionfluidcfs201ptjk</v>
      </c>
      <c r="W441" s="6" t="str">
        <f ca="1">IF(B_MSK[[#This Row],[N.B.nota]]="","",IF(MATCH(B_MSK[[#This Row],[concat]],[3]!db[NB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Row],[concat]],[3]!db[NB NOTA_C],0)+1)</f>
        <v>496</v>
      </c>
      <c r="Z441" s="6" t="str">
        <f ca="1">IF(B_MSK[[#This Row],[//]]="","",HYPERLINK("[..\\DB.xlsx]DB!e"&amp;B_MSK[[#This Row],[DB_ROW]],"&gt;"))</f>
        <v>&gt;</v>
      </c>
      <c r="AA441" s="12">
        <f ca="1">IF(ISNUMBER(B_MSK[[#This Row],[HARGA CTN]]),IF(B_MSK[[#This Row],[A_2]]=B_MSK[[#This Row],[SAT]],B_MSK[[#This Row],[ HARGA SATUAN ]],B_MSK[[#This Row],[HARGA CTN]]/B_MSK[[#This Row],[A_1]]),"")</f>
        <v>54600</v>
      </c>
      <c r="AB441" s="8" t="str">
        <f ca="1">IF(OR(B_MSK[[#This Row],[HARGA_1]]=0,B_MSK[[#This Row],[HARGA_1]]=""),"","/ "&amp;B_MSK[[#This Row],[A_2]])</f>
        <v>/ LSN</v>
      </c>
      <c r="AC4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4550</v>
      </c>
      <c r="AD4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1" s="6" t="str">
        <f ca="1">IF(ISNUMBER(B_MSK[[#This Row],[ JUMLAH ]]),SUBSTITUTE(SUBSTITUTE(SUBSTITUTE(B_MSK[[#This Row],[QTY/ CTN]]," ","_",2),"(",""),")","")&amp;"_","")</f>
        <v>48 LSN_</v>
      </c>
      <c r="AF441" s="6">
        <f ca="1">IF(B_MSK[[#This Row],[A_B]]="","",SEARCH("_",B_MSK[[#This Row],[A_B]]))</f>
        <v>7</v>
      </c>
      <c r="AG441" s="6">
        <f ca="1">IF(B_MSK[[#This Row],[A_B]]="","",LEN(B_MSK[[#This Row],[A_B]]))</f>
        <v>7</v>
      </c>
      <c r="AH441" s="6" t="str">
        <f ca="1">IF(B_MSK[[#This Row],[A_B]]="","",LEFT(B_MSK[[#This Row],[QTY/ CTN]],B_MSK[[#This Row],[A_B_1]]))</f>
        <v>48 LSN</v>
      </c>
      <c r="AI441" s="6" t="str">
        <f ca="1">IF(B_MSK[[#This Row],[A_B]]="","",LEFT(B_MSK[[#This Row],[A_]],SEARCH(" ",B_MSK[[#This Row],[A_]])-1))</f>
        <v>48</v>
      </c>
      <c r="AJ441" s="6" t="str">
        <f ca="1">IF(B_MSK[[#This Row],[A_B]]="","",RIGHT(B_MSK[[#This Row],[A_]],LEN(B_MSK[[#This Row],[A_]])-SEARCH(" ",B_MSK[[#This Row],[A_]])))</f>
        <v>LSN</v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44915</v>
      </c>
      <c r="AO441" s="6" t="str">
        <f ca="1">IF(B_MSK[[#This Row],[DB_ROW]]="","",INDEX([3]!db[JENIS],B_MSK[[#This Row],[DB_ROW]]-1))</f>
        <v>tipex</v>
      </c>
      <c r="AP441" s="6">
        <f ca="1">IF(B_MSK[[#This Row],[A_1]]="","",B_MSK[[#This Row],[A_1]])*1</f>
        <v>48</v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>&gt;</v>
      </c>
      <c r="D442" s="6" t="str">
        <f>IF(B_MSK[[#This Row],[N_ID]]="","",COUNTIF([2]!NOTA[ID_H],B_MSK[[#This Row],[ID NOTA]]))</f>
        <v/>
      </c>
      <c r="E4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442</v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>Tipe-ex JK CF-205 PT</v>
      </c>
      <c r="H442" s="8" t="str">
        <f ca="1">IF(B_MSK[[#This Row],[//]]="","",INDEX([2]!NOTA[SUPPLIER_H],B_MSK[[#This Row],[//]]-2))</f>
        <v>ATALI MAKMUR</v>
      </c>
      <c r="I442" s="28" t="str">
        <f ca="1">IF(B_MSK[[#This Row],[//]]="","",IF(B_MSK[[#This Row],[C]]="",B_MSK[[#This Row],[JMLH BRG]]&amp;" "&amp;B_MSK[[#This Row],[SAT]],INDEX([3]!db[QTY/ CTN],B_MSK[[#This Row],[DB_ROW]]-1)))</f>
        <v>48 LSN</v>
      </c>
      <c r="J442" s="6">
        <f ca="1">IF(B_MSK[[#This Row],[//]]="","",IF(INDEX([2]!NOTA[C],B_MSK[[#This Row],[//]]-2)="","",INDEX([2]!NOTA[C],B_MSK[[#This Row],[//]]-2)))</f>
        <v>3</v>
      </c>
      <c r="K442" s="6">
        <f ca="1">IF(B_MSK[[#This Row],[//]]="","",IF(INDEX([2]!NOTA[QTY],B_MSK[[#This Row],[//]]-2)=0,"",INDEX([2]!NOTA[QTY],B_MSK[[#This Row],[//]]-2)))</f>
        <v>144</v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2" s="14">
        <f ca="1">IF(B_MSK[[#This Row],[//]]="","",INDEX([2]!NOTA[HARGA SATUAN],B_MSK[[#This Row],[//]]-2))</f>
        <v>48000</v>
      </c>
      <c r="N442" s="14">
        <f ca="1">IF(B_MSK[[#This Row],[//]]="","",IF(INDEX([2]!NOTA[HARGA/ CTN_H],B_MSK[[#This Row],[//]]-2)&lt;1,"",INDEX([2]!NOTA[HARGA/ CTN_H],B_MSK[[#This Row],[//]]-2)))</f>
        <v>2304000</v>
      </c>
      <c r="O442" s="3">
        <f ca="1">IF(B_MSK[[#This Row],[//]]="","",IF(INDEX([2]!NOTA[DISC 1],B_MSK[[#This Row],[//]]-2)=0,"",INDEX([2]!NOTA[DISC 1],B_MSK[[#This Row],[//]]-2)))</f>
        <v>0.125</v>
      </c>
      <c r="P442" s="3">
        <f ca="1">IF(B_MSK[[#This Row],[//]]="","",IF(INDEX([2]!NOTA[DISC 2],B_MSK[[#This Row],[//]]-2)=0,"",INDEX([2]!NOTA[DISC 2],B_MSK[[#This Row],[//]]-2)))</f>
        <v>0.1</v>
      </c>
      <c r="Q442" s="13">
        <f ca="1">IF(B_MSK[[#This Row],[//]]="","",INDEX([2]!NOTA[TOTAL],B_MSK[[#This Row],[//]]-2))</f>
        <v>5443200</v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>CORRECTION FLUID CF-S205PT JK</v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>correctionfluidcfs205ptjk</v>
      </c>
      <c r="W442" s="6" t="str">
        <f ca="1">IF(B_MSK[[#This Row],[N.B.nota]]="","",IF(MATCH(B_MSK[[#This Row],[concat]],[3]!db[NB NOTA_C],0)&gt;0,"ada",0))</f>
        <v>ada</v>
      </c>
      <c r="X442" s="6" t="str">
        <f ca="1">IF(B_MSK[[#This Row],[N.B.nota]]="","",ADDRESS(ROW(B_MSK[QB]),COLUMN(B_MSK[QB]))&amp;":"&amp;ADDRESS(ROW(),COLUMN(B_MSK[QB])))</f>
        <v>$D$3:$D$442</v>
      </c>
      <c r="Y442" s="6">
        <f ca="1">IF(B_MSK[[#This Row],[concat]]="","",MATCH(B_MSK[[#This Row],[concat]],[3]!db[NB NOTA_C],0)+1)</f>
        <v>498</v>
      </c>
      <c r="Z442" s="6" t="str">
        <f ca="1">IF(B_MSK[[#This Row],[//]]="","",HYPERLINK("[..\\DB.xlsx]DB!e"&amp;B_MSK[[#This Row],[DB_ROW]],"&gt;"))</f>
        <v>&gt;</v>
      </c>
      <c r="AA442" s="12">
        <f ca="1">IF(ISNUMBER(B_MSK[[#This Row],[HARGA CTN]]),IF(B_MSK[[#This Row],[A_2]]=B_MSK[[#This Row],[SAT]],B_MSK[[#This Row],[ HARGA SATUAN ]],B_MSK[[#This Row],[HARGA CTN]]/B_MSK[[#This Row],[A_1]]),"")</f>
        <v>48000</v>
      </c>
      <c r="AB442" s="8" t="str">
        <f ca="1">IF(OR(B_MSK[[#This Row],[HARGA_1]]=0,B_MSK[[#This Row],[HARGA_1]]=""),"","/ "&amp;B_MSK[[#This Row],[A_2]])</f>
        <v>/ LSN</v>
      </c>
      <c r="AC4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4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2" s="6" t="str">
        <f ca="1">IF(ISNUMBER(B_MSK[[#This Row],[ JUMLAH ]]),SUBSTITUTE(SUBSTITUTE(SUBSTITUTE(B_MSK[[#This Row],[QTY/ CTN]]," ","_",2),"(",""),")","")&amp;"_","")</f>
        <v>48 LSN_</v>
      </c>
      <c r="AF442" s="6">
        <f ca="1">IF(B_MSK[[#This Row],[A_B]]="","",SEARCH("_",B_MSK[[#This Row],[A_B]]))</f>
        <v>7</v>
      </c>
      <c r="AG442" s="6">
        <f ca="1">IF(B_MSK[[#This Row],[A_B]]="","",LEN(B_MSK[[#This Row],[A_B]]))</f>
        <v>7</v>
      </c>
      <c r="AH442" s="6" t="str">
        <f ca="1">IF(B_MSK[[#This Row],[A_B]]="","",LEFT(B_MSK[[#This Row],[QTY/ CTN]],B_MSK[[#This Row],[A_B_1]]))</f>
        <v>48 LSN</v>
      </c>
      <c r="AI442" s="6" t="str">
        <f ca="1">IF(B_MSK[[#This Row],[A_B]]="","",LEFT(B_MSK[[#This Row],[A_]],SEARCH(" ",B_MSK[[#This Row],[A_]])-1))</f>
        <v>48</v>
      </c>
      <c r="AJ442" s="6" t="str">
        <f ca="1">IF(B_MSK[[#This Row],[A_B]]="","",RIGHT(B_MSK[[#This Row],[A_]],LEN(B_MSK[[#This Row],[A_]])-SEARCH(" ",B_MSK[[#This Row],[A_]])))</f>
        <v>LSN</v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44915</v>
      </c>
      <c r="AO442" s="6" t="str">
        <f ca="1">IF(B_MSK[[#This Row],[DB_ROW]]="","",INDEX([3]!db[JENIS],B_MSK[[#This Row],[DB_ROW]]-1))</f>
        <v>tipex</v>
      </c>
      <c r="AP442" s="6">
        <f ca="1">IF(B_MSK[[#This Row],[A_1]]="","",B_MSK[[#This Row],[A_1]])*1</f>
        <v>48</v>
      </c>
    </row>
    <row r="443" spans="1:42" x14ac:dyDescent="0.25">
      <c r="A443" s="7" t="s">
        <v>110</v>
      </c>
      <c r="B443" s="6" t="str">
        <f>IF(B_MSK[[#This Row],[N_ID]]="","",INDEX([2]!NOTA[ID],MATCH(B_MSK[[#This Row],[N_ID]],[2]!NOTA[ID_P],0)))</f>
        <v/>
      </c>
      <c r="C443" s="6" t="str">
        <f ca="1">IF(B_MSK[[#This Row],[//]]="","",HYPERLINK("[NOTA_.xlsx]NOTA!C"&amp;B_MSK[[#This Row],[//]],"&gt;"))</f>
        <v>&gt;</v>
      </c>
      <c r="D443" s="6" t="str">
        <f>IF(B_MSK[[#This Row],[N_ID]]="","",COUNTIF([2]!NOTA[ID_H],B_MSK[[#This Row],[ID NOTA]]))</f>
        <v/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Row],[stt]]="ada",INDEX([3]!db[NB BM],B_MSK[DB_ROW]-1),"")</f>
        <v>Tipe-ex JK CF-S203 A</v>
      </c>
      <c r="H443" s="8" t="str">
        <f ca="1">IF(B_MSK[[#This Row],[//]]="","",INDEX([2]!NOTA[SUPPLIER_H],B_MSK[[#This Row],[//]]-2))</f>
        <v>ATALI MAKMUR</v>
      </c>
      <c r="I443" s="28" t="str">
        <f ca="1">IF(B_MSK[[#This Row],[//]]="","",IF(B_MSK[[#This Row],[C]]="",B_MSK[[#This Row],[JMLH BRG]]&amp;" "&amp;B_MSK[[#This Row],[SAT]],INDEX([3]!db[QTY/ CTN],B_MSK[[#This Row],[DB_ROW]]-1)))</f>
        <v>48 LSN</v>
      </c>
      <c r="J443" s="6">
        <f ca="1">IF(B_MSK[[#This Row],[//]]="","",IF(INDEX([2]!NOTA[C],B_MSK[[#This Row],[//]]-2)="","",INDEX([2]!NOTA[C],B_MSK[[#This Row],[//]]-2)))</f>
        <v>3</v>
      </c>
      <c r="K443" s="6">
        <f ca="1">IF(B_MSK[[#This Row],[//]]="","",IF(INDEX([2]!NOTA[QTY],B_MSK[[#This Row],[//]]-2)=0,"",INDEX([2]!NOTA[QTY],B_MSK[[#This Row],[//]]-2)))</f>
        <v>144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32400</v>
      </c>
      <c r="N443" s="14">
        <f ca="1">IF(B_MSK[[#This Row],[//]]="","",IF(INDEX([2]!NOTA[HARGA/ CTN_H],B_MSK[[#This Row],[//]]-2)&lt;1,"",INDEX([2]!NOTA[HARGA/ CTN_H],B_MSK[[#This Row],[//]]-2)))</f>
        <v>1555200</v>
      </c>
      <c r="O443" s="3">
        <f ca="1">IF(B_MSK[[#This Row],[//]]="","",IF(INDEX([2]!NOTA[DISC 1],B_MSK[[#This Row],[//]]-2)=0,"",INDEX([2]!NOTA[DISC 1],B_MSK[[#This Row],[//]]-2)))</f>
        <v>0.125</v>
      </c>
      <c r="P443" s="3">
        <f ca="1">IF(B_MSK[[#This Row],[//]]="","",IF(INDEX([2]!NOTA[DISC 2],B_MSK[[#This Row],[//]]-2)=0,"",INDEX([2]!NOTA[DISC 2],B_MSK[[#This Row],[//]]-2)))</f>
        <v>0.1</v>
      </c>
      <c r="Q443" s="13">
        <f ca="1">IF(B_MSK[[#This Row],[//]]="","",INDEX([2]!NOTA[TOTAL],B_MSK[[#This Row],[//]]-2))</f>
        <v>3674160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CORRECTION FLUID CF-S203A JK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correctionfluidcfs203ajk</v>
      </c>
      <c r="W443" s="6" t="str">
        <f ca="1">IF(B_MSK[[#This Row],[N.B.nota]]="","",IF(MATCH(B_MSK[[#This Row],[concat]],[3]!db[NB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Row],[concat]],[3]!db[NB NOTA_C],0)+1)</f>
        <v>497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32400</v>
      </c>
      <c r="AB443" s="8" t="str">
        <f ca="1">IF(OR(B_MSK[[#This Row],[HARGA_1]]=0,B_MSK[[#This Row],[HARGA_1]]=""),"","/ "&amp;B_MSK[[#This Row],[A_2]])</f>
        <v>/ LSN</v>
      </c>
      <c r="AC4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4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3" s="6" t="str">
        <f ca="1">IF(ISNUMBER(B_MSK[[#This Row],[ JUMLAH ]]),SUBSTITUTE(SUBSTITUTE(SUBSTITUTE(B_MSK[[#This Row],[QTY/ CTN]]," ","_",2),"(",""),")","")&amp;"_","")</f>
        <v>48 LSN_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7</v>
      </c>
      <c r="AH443" s="6" t="str">
        <f ca="1">IF(B_MSK[[#This Row],[A_B]]="","",LEFT(B_MSK[[#This Row],[QTY/ CTN]],B_MSK[[#This Row],[A_B_1]]))</f>
        <v>48 LSN</v>
      </c>
      <c r="AI443" s="6" t="str">
        <f ca="1">IF(B_MSK[[#This Row],[A_B]]="","",LEFT(B_MSK[[#This Row],[A_]],SEARCH(" ",B_MSK[[#This Row],[A_]])-1))</f>
        <v>48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44915</v>
      </c>
      <c r="AO443" s="6" t="str">
        <f ca="1">IF(B_MSK[[#This Row],[DB_ROW]]="","",INDEX([3]!db[JENIS],B_MSK[[#This Row],[DB_ROW]]-1))</f>
        <v>tipex</v>
      </c>
      <c r="AP443" s="6">
        <f ca="1">IF(B_MSK[[#This Row],[A_1]]="","",B_MSK[[#This Row],[A_1]])*1</f>
        <v>48</v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>Tipe-ex JK CF-S209</v>
      </c>
      <c r="H444" s="8" t="str">
        <f ca="1">IF(B_MSK[[#This Row],[//]]="","",INDEX([2]!NOTA[SUPPLIER_H],B_MSK[[#This Row],[//]]-2))</f>
        <v>ATALI MAKMUR</v>
      </c>
      <c r="I444" s="28" t="str">
        <f ca="1">IF(B_MSK[[#This Row],[//]]="","",IF(B_MSK[[#This Row],[C]]="",B_MSK[[#This Row],[JMLH BRG]]&amp;" "&amp;B_MSK[[#This Row],[SAT]],INDEX([3]!db[QTY/ CTN],B_MSK[[#This Row],[DB_ROW]]-1)))</f>
        <v>36 LSN</v>
      </c>
      <c r="J444" s="6">
        <f ca="1">IF(B_MSK[[#This Row],[//]]="","",IF(INDEX([2]!NOTA[C],B_MSK[[#This Row],[//]]-2)="","",INDEX([2]!NOTA[C],B_MSK[[#This Row],[//]]-2)))</f>
        <v>3</v>
      </c>
      <c r="K444" s="6">
        <f ca="1">IF(B_MSK[[#This Row],[//]]="","",IF(INDEX([2]!NOTA[QTY],B_MSK[[#This Row],[//]]-2)=0,"",INDEX([2]!NOTA[QTY],B_MSK[[#This Row],[//]]-2)))</f>
        <v>108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4" s="14">
        <f ca="1">IF(B_MSK[[#This Row],[//]]="","",INDEX([2]!NOTA[HARGA SATUAN],B_MSK[[#This Row],[//]]-2))</f>
        <v>41400</v>
      </c>
      <c r="N444" s="14">
        <f ca="1">IF(B_MSK[[#This Row],[//]]="","",IF(INDEX([2]!NOTA[HARGA/ CTN_H],B_MSK[[#This Row],[//]]-2)&lt;1,"",INDEX([2]!NOTA[HARGA/ CTN_H],B_MSK[[#This Row],[//]]-2)))</f>
        <v>1490400</v>
      </c>
      <c r="O444" s="3">
        <f ca="1">IF(B_MSK[[#This Row],[//]]="","",IF(INDEX([2]!NOTA[DISC 1],B_MSK[[#This Row],[//]]-2)=0,"",INDEX([2]!NOTA[DISC 1],B_MSK[[#This Row],[//]]-2)))</f>
        <v>0.125</v>
      </c>
      <c r="P444" s="3">
        <f ca="1">IF(B_MSK[[#This Row],[//]]="","",IF(INDEX([2]!NOTA[DISC 2],B_MSK[[#This Row],[//]]-2)=0,"",INDEX([2]!NOTA[DISC 2],B_MSK[[#This Row],[//]]-2)))</f>
        <v>0.1</v>
      </c>
      <c r="Q444" s="13">
        <f ca="1">IF(B_MSK[[#This Row],[//]]="","",INDEX([2]!NOTA[TOTAL],B_MSK[[#This Row],[//]]-2))</f>
        <v>3521070</v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CORRECTION FLUID CF-S209 JK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444" s="6" t="str">
        <f ca="1">IF(B_MSK[[#This Row],[N.B.nota]]="","",IF(MATCH(B_MSK[[#This Row],[concat]],[3]!db[NB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Row],[concat]],[3]!db[NB NOTA_C],0)+1)</f>
        <v>501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41400</v>
      </c>
      <c r="AB444" s="8" t="str">
        <f ca="1">IF(OR(B_MSK[[#This Row],[HARGA_1]]=0,B_MSK[[#This Row],[HARGA_1]]=""),"","/ "&amp;B_MSK[[#This Row],[A_2]])</f>
        <v>/ LSN</v>
      </c>
      <c r="AC4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4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4" s="6" t="str">
        <f ca="1">IF(ISNUMBER(B_MSK[[#This Row],[ JUMLAH ]]),SUBSTITUTE(SUBSTITUTE(SUBSTITUTE(B_MSK[[#This Row],[QTY/ CTN]]," ","_",2),"(",""),")","")&amp;"_","")</f>
        <v>36 LSN_</v>
      </c>
      <c r="AF444" s="6">
        <f ca="1">IF(B_MSK[[#This Row],[A_B]]="","",SEARCH("_",B_MSK[[#This Row],[A_B]]))</f>
        <v>7</v>
      </c>
      <c r="AG444" s="6">
        <f ca="1">IF(B_MSK[[#This Row],[A_B]]="","",LEN(B_MSK[[#This Row],[A_B]]))</f>
        <v>7</v>
      </c>
      <c r="AH444" s="6" t="str">
        <f ca="1">IF(B_MSK[[#This Row],[A_B]]="","",LEFT(B_MSK[[#This Row],[QTY/ CTN]],B_MSK[[#This Row],[A_B_1]]))</f>
        <v>36 LSN</v>
      </c>
      <c r="AI444" s="6" t="str">
        <f ca="1">IF(B_MSK[[#This Row],[A_B]]="","",LEFT(B_MSK[[#This Row],[A_]],SEARCH(" ",B_MSK[[#This Row],[A_]])-1))</f>
        <v>36</v>
      </c>
      <c r="AJ444" s="6" t="str">
        <f ca="1">IF(B_MSK[[#This Row],[A_B]]="","",RIGHT(B_MSK[[#This Row],[A_]],LEN(B_MSK[[#This Row],[A_]])-SEARCH(" ",B_MSK[[#This Row],[A_]])))</f>
        <v>LSN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44915</v>
      </c>
      <c r="AO444" s="6" t="str">
        <f ca="1">IF(B_MSK[[#This Row],[DB_ROW]]="","",INDEX([3]!db[JENIS],B_MSK[[#This Row],[DB_ROW]]-1))</f>
        <v>tipex</v>
      </c>
      <c r="AP444" s="6">
        <f ca="1">IF(B_MSK[[#This Row],[A_1]]="","",B_MSK[[#This Row],[A_1]])*1</f>
        <v>36</v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Row],[N_ID]]="","",COUNTIF([2]!NOTA[ID_H],B_MSK[[#This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>Stapler JK HD-10 CL</v>
      </c>
      <c r="H445" s="8" t="str">
        <f ca="1">IF(B_MSK[[#This Row],[//]]="","",INDEX([2]!NOTA[SUPPLIER_H],B_MSK[[#This Row],[//]]-2))</f>
        <v>ATALI MAKMUR</v>
      </c>
      <c r="I445" s="28" t="str">
        <f ca="1">IF(B_MSK[[#This Row],[//]]="","",IF(B_MSK[[#This Row],[C]]="",B_MSK[[#This Row],[JMLH BRG]]&amp;" "&amp;B_MSK[[#This Row],[SAT]],INDEX([3]!db[QTY/ CTN],B_MSK[[#This Row],[DB_ROW]]-1)))</f>
        <v>20 LSN</v>
      </c>
      <c r="J445" s="6">
        <f ca="1">IF(B_MSK[[#This Row],[//]]="","",IF(INDEX([2]!NOTA[C],B_MSK[[#This Row],[//]]-2)="","",INDEX([2]!NOTA[C],B_MSK[[#This Row],[//]]-2)))</f>
        <v>10</v>
      </c>
      <c r="K445" s="6">
        <f ca="1">IF(B_MSK[[#This Row],[//]]="","",IF(INDEX([2]!NOTA[QTY],B_MSK[[#This Row],[//]]-2)=0,"",INDEX([2]!NOTA[QTY],B_MSK[[#This Row],[//]]-2)))</f>
        <v>2400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5" s="14">
        <f ca="1">IF(B_MSK[[#This Row],[//]]="","",INDEX([2]!NOTA[HARGA SATUAN],B_MSK[[#This Row],[//]]-2))</f>
        <v>6800</v>
      </c>
      <c r="N445" s="14">
        <f ca="1">IF(B_MSK[[#This Row],[//]]="","",IF(INDEX([2]!NOTA[HARGA/ CTN_H],B_MSK[[#This Row],[//]]-2)&lt;1,"",INDEX([2]!NOTA[HARGA/ CTN_H],B_MSK[[#This Row],[//]]-2)))</f>
        <v>1632000</v>
      </c>
      <c r="O445" s="3">
        <f ca="1">IF(B_MSK[[#This Row],[//]]="","",IF(INDEX([2]!NOTA[DISC 1],B_MSK[[#This Row],[//]]-2)=0,"",INDEX([2]!NOTA[DISC 1],B_MSK[[#This Row],[//]]-2)))</f>
        <v>0.125</v>
      </c>
      <c r="P445" s="3">
        <f ca="1">IF(B_MSK[[#This Row],[//]]="","",IF(INDEX([2]!NOTA[DISC 2],B_MSK[[#This Row],[//]]-2)=0,"",INDEX([2]!NOTA[DISC 2],B_MSK[[#This Row],[//]]-2)))</f>
        <v>0.1</v>
      </c>
      <c r="Q445" s="13">
        <f ca="1">IF(B_MSK[[#This Row],[//]]="","",INDEX([2]!NOTA[TOTAL],B_MSK[[#This Row],[//]]-2))</f>
        <v>12852000</v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STAPLER HD-10CL JK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445" s="6" t="str">
        <f ca="1">IF(B_MSK[[#This Row],[N.B.nota]]="","",IF(MATCH(B_MSK[[#This Row],[concat]],[3]!db[NB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Row],[concat]],[3]!db[NB NOTA_C],0)+1)</f>
        <v>1901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81600</v>
      </c>
      <c r="AB445" s="8" t="str">
        <f ca="1">IF(OR(B_MSK[[#This Row],[HARGA_1]]=0,B_MSK[[#This Row],[HARGA_1]]=""),"","/ "&amp;B_MSK[[#This Row],[A_2]])</f>
        <v>/ LSN</v>
      </c>
      <c r="AC4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5" s="6" t="str">
        <f ca="1">IF(ISNUMBER(B_MSK[[#This Row],[ JUMLAH ]]),SUBSTITUTE(SUBSTITUTE(SUBSTITUTE(B_MSK[[#This Row],[QTY/ CTN]]," ","_",2),"(",""),")","")&amp;"_","")</f>
        <v>20 LSN_</v>
      </c>
      <c r="AF445" s="6">
        <f ca="1">IF(B_MSK[[#This Row],[A_B]]="","",SEARCH("_",B_MSK[[#This Row],[A_B]]))</f>
        <v>7</v>
      </c>
      <c r="AG445" s="6">
        <f ca="1">IF(B_MSK[[#This Row],[A_B]]="","",LEN(B_MSK[[#This Row],[A_B]]))</f>
        <v>7</v>
      </c>
      <c r="AH445" s="6" t="str">
        <f ca="1">IF(B_MSK[[#This Row],[A_B]]="","",LEFT(B_MSK[[#This Row],[QTY/ CTN]],B_MSK[[#This Row],[A_B_1]]))</f>
        <v>20 LSN</v>
      </c>
      <c r="AI445" s="6" t="str">
        <f ca="1">IF(B_MSK[[#This Row],[A_B]]="","",LEFT(B_MSK[[#This Row],[A_]],SEARCH(" ",B_MSK[[#This Row],[A_]])-1))</f>
        <v>20</v>
      </c>
      <c r="AJ445" s="6" t="str">
        <f ca="1">IF(B_MSK[[#This Row],[A_B]]="","",RIGHT(B_MSK[[#This Row],[A_]],LEN(B_MSK[[#This Row],[A_]])-SEARCH(" ",B_MSK[[#This Row],[A_]])))</f>
        <v>LSN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44915</v>
      </c>
      <c r="AO445" s="6" t="str">
        <f ca="1">IF(B_MSK[[#This Row],[DB_ROW]]="","",INDEX([3]!db[JENIS],B_MSK[[#This Row],[DB_ROW]]-1))</f>
        <v>stapler</v>
      </c>
      <c r="AP445" s="6">
        <f ca="1">IF(B_MSK[[#This Row],[A_1]]="","",B_MSK[[#This Row],[A_1]])*1</f>
        <v>20</v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>&gt;</v>
      </c>
      <c r="D446" s="6" t="str">
        <f>IF(B_MSK[[#This Row],[N_ID]]="","",COUNTIF([2]!NOTA[ID_H],B_MSK[[#This Row],[ID NOTA]]))</f>
        <v/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446</v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Row],[stt]]="ada",INDEX([3]!db[NB BM],B_MSK[DB_ROW]-1),"")</f>
        <v>Stapler JK HD-50 CL</v>
      </c>
      <c r="H446" s="8" t="str">
        <f ca="1">IF(B_MSK[[#This Row],[//]]="","",INDEX([2]!NOTA[SUPPLIER_H],B_MSK[[#This Row],[//]]-2))</f>
        <v>ATALI MAKMUR</v>
      </c>
      <c r="I44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46" s="6">
        <f ca="1">IF(B_MSK[[#This Row],[//]]="","",IF(INDEX([2]!NOTA[C],B_MSK[[#This Row],[//]]-2)="","",INDEX([2]!NOTA[C],B_MSK[[#This Row],[//]]-2)))</f>
        <v>10</v>
      </c>
      <c r="K446" s="6">
        <f ca="1">IF(B_MSK[[#This Row],[//]]="","",IF(INDEX([2]!NOTA[QTY],B_MSK[[#This Row],[//]]-2)=0,"",INDEX([2]!NOTA[QTY],B_MSK[[#This Row],[//]]-2)))</f>
        <v>1200</v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6" s="14">
        <f ca="1">IF(B_MSK[[#This Row],[//]]="","",INDEX([2]!NOTA[HARGA SATUAN],B_MSK[[#This Row],[//]]-2))</f>
        <v>18000</v>
      </c>
      <c r="N446" s="14">
        <f ca="1">IF(B_MSK[[#This Row],[//]]="","",IF(INDEX([2]!NOTA[HARGA/ CTN_H],B_MSK[[#This Row],[//]]-2)&lt;1,"",INDEX([2]!NOTA[HARGA/ CTN_H],B_MSK[[#This Row],[//]]-2)))</f>
        <v>2160000</v>
      </c>
      <c r="O446" s="3">
        <f ca="1">IF(B_MSK[[#This Row],[//]]="","",IF(INDEX([2]!NOTA[DISC 1],B_MSK[[#This Row],[//]]-2)=0,"",INDEX([2]!NOTA[DISC 1],B_MSK[[#This Row],[//]]-2)))</f>
        <v>0.125</v>
      </c>
      <c r="P446" s="3">
        <f ca="1">IF(B_MSK[[#This Row],[//]]="","",IF(INDEX([2]!NOTA[DISC 2],B_MSK[[#This Row],[//]]-2)=0,"",INDEX([2]!NOTA[DISC 2],B_MSK[[#This Row],[//]]-2)))</f>
        <v>0.1</v>
      </c>
      <c r="Q446" s="13">
        <f ca="1">IF(B_MSK[[#This Row],[//]]="","",INDEX([2]!NOTA[TOTAL],B_MSK[[#This Row],[//]]-2))</f>
        <v>17010000</v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>STAPLER HD-50CL JK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staplerhd50cljk</v>
      </c>
      <c r="W446" s="6" t="str">
        <f ca="1">IF(B_MSK[[#This Row],[N.B.nota]]="","",IF(MATCH(B_MSK[[#This Row],[concat]],[3]!db[NB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Row],[concat]],[3]!db[NB NOTA_C],0)+1)</f>
        <v>1904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108000</v>
      </c>
      <c r="AB446" s="8" t="str">
        <f ca="1">IF(OR(B_MSK[[#This Row],[HARGA_1]]=0,B_MSK[[#This Row],[HARGA_1]]=""),"","/ "&amp;B_MSK[[#This Row],[A_2]])</f>
        <v xml:space="preserve">/ BOX </v>
      </c>
      <c r="AC4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18000</v>
      </c>
      <c r="AD4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6" s="6" t="str">
        <f ca="1">IF(ISNUMBER(B_MSK[[#This Row],[ JUMLAH ]]),SUBSTITUTE(SUBSTITUTE(SUBSTITUTE(B_MSK[[#This Row],[QTY/ CTN]]," ","_",2),"(",""),")","")&amp;"_","")</f>
        <v>20 BOX_6 PCS_</v>
      </c>
      <c r="AF446" s="6">
        <f ca="1">IF(B_MSK[[#This Row],[A_B]]="","",SEARCH("_",B_MSK[[#This Row],[A_B]]))</f>
        <v>7</v>
      </c>
      <c r="AG446" s="6">
        <f ca="1">IF(B_MSK[[#This Row],[A_B]]="","",LEN(B_MSK[[#This Row],[A_B]]))</f>
        <v>13</v>
      </c>
      <c r="AH446" s="6" t="str">
        <f ca="1">IF(B_MSK[[#This Row],[A_B]]="","",LEFT(B_MSK[[#This Row],[QTY/ CTN]],B_MSK[[#This Row],[A_B_1]]))</f>
        <v xml:space="preserve">20 BOX </v>
      </c>
      <c r="AI446" s="6" t="str">
        <f ca="1">IF(B_MSK[[#This Row],[A_B]]="","",LEFT(B_MSK[[#This Row],[A_]],SEARCH(" ",B_MSK[[#This Row],[A_]])-1))</f>
        <v>20</v>
      </c>
      <c r="AJ446" s="6" t="str">
        <f ca="1">IF(B_MSK[[#This Row],[A_B]]="","",RIGHT(B_MSK[[#This Row],[A_]],LEN(B_MSK[[#This Row],[A_]])-SEARCH(" ",B_MSK[[#This Row],[A_]])))</f>
        <v xml:space="preserve">BOX 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46" s="6" t="str">
        <f ca="1">IF(B_MSK[[#This Row],[B_]]="","",LEFT(B_MSK[[#This Row],[B_]],SEARCH(" ",B_MSK[[#This Row],[B_]])))</f>
        <v xml:space="preserve">6 </v>
      </c>
      <c r="AM446" s="6" t="str">
        <f ca="1">IF(B_MSK[[#This Row],[B_]]="","",RIGHT(B_MSK[[#This Row],[B_]],LEN(B_MSK[[#This Row],[B_]])-SEARCH(" ",B_MSK[[#This Row],[B_]])))</f>
        <v>PCS</v>
      </c>
      <c r="AN446" s="2">
        <f ca="1">IF(ISNUMBER(B_MSK[[#This Row],[TANGGAL DATANG]]),B_MSK[[#This Row],[TANGGAL DATANG]],AN445)</f>
        <v>44915</v>
      </c>
      <c r="AO446" s="6" t="str">
        <f ca="1">IF(B_MSK[[#This Row],[DB_ROW]]="","",INDEX([3]!db[JENIS],B_MSK[[#This Row],[DB_ROW]]-1))</f>
        <v>stapler</v>
      </c>
      <c r="AP446" s="6">
        <f ca="1">IF(B_MSK[[#This Row],[A_1]]="","",B_MSK[[#This Row],[A_1]])*1</f>
        <v>20</v>
      </c>
    </row>
    <row r="447" spans="1:42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>&gt;</v>
      </c>
      <c r="D447" s="6" t="str">
        <f>IF(B_MSK[[#This Row],[N_ID]]="","",COUNTIF([2]!NOTA[ID_H],B_MSK[[#This Row],[ID NOTA]]))</f>
        <v/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>Pensil Glass JK PG-100 Hitam</v>
      </c>
      <c r="H447" s="8" t="str">
        <f ca="1">IF(B_MSK[[#This Row],[//]]="","",INDEX([2]!NOTA[SUPPLIER_H],B_MSK[[#This Row],[//]]-2))</f>
        <v>ATALI MAKMUR</v>
      </c>
      <c r="I447" s="28" t="str">
        <f ca="1">IF(B_MSK[[#This Row],[//]]="","",IF(B_MSK[[#This Row],[C]]="",B_MSK[[#This Row],[JMLH BRG]]&amp;" "&amp;B_MSK[[#This Row],[SAT]],INDEX([3]!db[QTY/ CTN],B_MSK[[#This Row],[DB_ROW]]-1)))</f>
        <v>12 GRS</v>
      </c>
      <c r="J447" s="6">
        <f ca="1">IF(B_MSK[[#This Row],[//]]="","",IF(INDEX([2]!NOTA[C],B_MSK[[#This Row],[//]]-2)="","",INDEX([2]!NOTA[C],B_MSK[[#This Row],[//]]-2)))</f>
        <v>2</v>
      </c>
      <c r="K447" s="6">
        <f ca="1">IF(B_MSK[[#This Row],[//]]="","",IF(INDEX([2]!NOTA[QTY],B_MSK[[#This Row],[//]]-2)=0,"",INDEX([2]!NOTA[QTY],B_MSK[[#This Row],[//]]-2)))</f>
        <v>24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7" s="14">
        <f ca="1">IF(B_MSK[[#This Row],[//]]="","",INDEX([2]!NOTA[HARGA SATUAN],B_MSK[[#This Row],[//]]-2))</f>
        <v>255600</v>
      </c>
      <c r="N447" s="14">
        <f ca="1">IF(B_MSK[[#This Row],[//]]="","",IF(INDEX([2]!NOTA[HARGA/ CTN_H],B_MSK[[#This Row],[//]]-2)&lt;1,"",INDEX([2]!NOTA[HARGA/ CTN_H],B_MSK[[#This Row],[//]]-2)))</f>
        <v>3067200</v>
      </c>
      <c r="O447" s="3">
        <f ca="1">IF(B_MSK[[#This Row],[//]]="","",IF(INDEX([2]!NOTA[DISC 1],B_MSK[[#This Row],[//]]-2)=0,"",INDEX([2]!NOTA[DISC 1],B_MSK[[#This Row],[//]]-2)))</f>
        <v>0.125</v>
      </c>
      <c r="P447" s="3">
        <f ca="1">IF(B_MSK[[#This Row],[//]]="","",IF(INDEX([2]!NOTA[DISC 2],B_MSK[[#This Row],[//]]-2)=0,"",INDEX([2]!NOTA[DISC 2],B_MSK[[#This Row],[//]]-2)))</f>
        <v>0.1</v>
      </c>
      <c r="Q447" s="13">
        <f ca="1">IF(B_MSK[[#This Row],[//]]="","",INDEX([2]!NOTA[TOTAL],B_MSK[[#This Row],[//]]-2))</f>
        <v>4830840</v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PENCIL GLASS PG-100 (BLACK) JK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pencilglasspg100blackjk</v>
      </c>
      <c r="W447" s="6" t="str">
        <f ca="1">IF(B_MSK[[#This Row],[N.B.nota]]="","",IF(MATCH(B_MSK[[#This Row],[concat]],[3]!db[NB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Row],[concat]],[3]!db[NB NOTA_C],0)+1)</f>
        <v>1688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255600</v>
      </c>
      <c r="AB447" s="8" t="str">
        <f ca="1">IF(OR(B_MSK[[#This Row],[HARGA_1]]=0,B_MSK[[#This Row],[HARGA_1]]=""),"","/ "&amp;B_MSK[[#This Row],[A_2]])</f>
        <v>/ GRS</v>
      </c>
      <c r="AC4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7" s="6" t="str">
        <f ca="1">IF(ISNUMBER(B_MSK[[#This Row],[ JUMLAH ]]),SUBSTITUTE(SUBSTITUTE(SUBSTITUTE(B_MSK[[#This Row],[QTY/ CTN]]," ","_",2),"(",""),")","")&amp;"_","")</f>
        <v>12 GRS_</v>
      </c>
      <c r="AF447" s="6">
        <f ca="1">IF(B_MSK[[#This Row],[A_B]]="","",SEARCH("_",B_MSK[[#This Row],[A_B]]))</f>
        <v>7</v>
      </c>
      <c r="AG447" s="6">
        <f ca="1">IF(B_MSK[[#This Row],[A_B]]="","",LEN(B_MSK[[#This Row],[A_B]]))</f>
        <v>7</v>
      </c>
      <c r="AH447" s="6" t="str">
        <f ca="1">IF(B_MSK[[#This Row],[A_B]]="","",LEFT(B_MSK[[#This Row],[QTY/ CTN]],B_MSK[[#This Row],[A_B_1]]))</f>
        <v>12 GRS</v>
      </c>
      <c r="AI447" s="6" t="str">
        <f ca="1">IF(B_MSK[[#This Row],[A_B]]="","",LEFT(B_MSK[[#This Row],[A_]],SEARCH(" ",B_MSK[[#This Row],[A_]])-1))</f>
        <v>12</v>
      </c>
      <c r="AJ447" s="6" t="str">
        <f ca="1">IF(B_MSK[[#This Row],[A_B]]="","",RIGHT(B_MSK[[#This Row],[A_]],LEN(B_MSK[[#This Row],[A_]])-SEARCH(" ",B_MSK[[#This Row],[A_]])))</f>
        <v>GRS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44915</v>
      </c>
      <c r="AO447" s="6" t="str">
        <f ca="1">IF(B_MSK[[#This Row],[DB_ROW]]="","",INDEX([3]!db[JENIS],B_MSK[[#This Row],[DB_ROW]]-1))</f>
        <v>pensil</v>
      </c>
      <c r="AP447" s="6">
        <f ca="1">IF(B_MSK[[#This Row],[A_1]]="","",B_MSK[[#This Row],[A_1]])*1</f>
        <v>12</v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>&gt;</v>
      </c>
      <c r="D448" s="6" t="str">
        <f>IF(B_MSK[[#This Row],[N_ID]]="","",COUNTIF([2]!NOTA[ID_H],B_MSK[[#This Row],[ID NOTA]]))</f>
        <v/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>Pensil Glass JK PG-100 Putih</v>
      </c>
      <c r="H448" s="8" t="str">
        <f ca="1">IF(B_MSK[[#This Row],[//]]="","",INDEX([2]!NOTA[SUPPLIER_H],B_MSK[[#This Row],[//]]-2))</f>
        <v>ATALI MAKMUR</v>
      </c>
      <c r="I448" s="28" t="str">
        <f ca="1">IF(B_MSK[[#This Row],[//]]="","",IF(B_MSK[[#This Row],[C]]="",B_MSK[[#This Row],[JMLH BRG]]&amp;" "&amp;B_MSK[[#This Row],[SAT]],INDEX([3]!db[QTY/ CTN],B_MSK[[#This Row],[DB_ROW]]-1)))</f>
        <v>12 GRS</v>
      </c>
      <c r="J448" s="6">
        <f ca="1">IF(B_MSK[[#This Row],[//]]="","",IF(INDEX([2]!NOTA[C],B_MSK[[#This Row],[//]]-2)="","",INDEX([2]!NOTA[C],B_MSK[[#This Row],[//]]-2)))</f>
        <v>2</v>
      </c>
      <c r="K448" s="6">
        <f ca="1">IF(B_MSK[[#This Row],[//]]="","",IF(INDEX([2]!NOTA[QTY],B_MSK[[#This Row],[//]]-2)=0,"",INDEX([2]!NOTA[QTY],B_MSK[[#This Row],[//]]-2)))</f>
        <v>24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8" s="14">
        <f ca="1">IF(B_MSK[[#This Row],[//]]="","",INDEX([2]!NOTA[HARGA SATUAN],B_MSK[[#This Row],[//]]-2))</f>
        <v>255600</v>
      </c>
      <c r="N448" s="14">
        <f ca="1">IF(B_MSK[[#This Row],[//]]="","",IF(INDEX([2]!NOTA[HARGA/ CTN_H],B_MSK[[#This Row],[//]]-2)&lt;1,"",INDEX([2]!NOTA[HARGA/ CTN_H],B_MSK[[#This Row],[//]]-2)))</f>
        <v>3067200</v>
      </c>
      <c r="O448" s="3">
        <f ca="1">IF(B_MSK[[#This Row],[//]]="","",IF(INDEX([2]!NOTA[DISC 1],B_MSK[[#This Row],[//]]-2)=0,"",INDEX([2]!NOTA[DISC 1],B_MSK[[#This Row],[//]]-2)))</f>
        <v>0.125</v>
      </c>
      <c r="P448" s="3">
        <f ca="1">IF(B_MSK[[#This Row],[//]]="","",IF(INDEX([2]!NOTA[DISC 2],B_MSK[[#This Row],[//]]-2)=0,"",INDEX([2]!NOTA[DISC 2],B_MSK[[#This Row],[//]]-2)))</f>
        <v>0.1</v>
      </c>
      <c r="Q448" s="13">
        <f ca="1">IF(B_MSK[[#This Row],[//]]="","",INDEX([2]!NOTA[TOTAL],B_MSK[[#This Row],[//]]-2))</f>
        <v>4830840</v>
      </c>
      <c r="R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16130190</v>
      </c>
      <c r="S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44114820</v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>PENCIL GLASS PG-100 (WHITE) JK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pencilglasspg100whitejk</v>
      </c>
      <c r="W448" s="6" t="str">
        <f ca="1">IF(B_MSK[[#This Row],[N.B.nota]]="","",IF(MATCH(B_MSK[[#This Row],[concat]],[3]!db[NB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Row],[concat]],[3]!db[NB NOTA_C],0)+1)</f>
        <v>1689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255600</v>
      </c>
      <c r="AB448" s="8" t="str">
        <f ca="1">IF(OR(B_MSK[[#This Row],[HARGA_1]]=0,B_MSK[[#This Row],[HARGA_1]]=""),"","/ "&amp;B_MSK[[#This Row],[A_2]])</f>
        <v>/ GRS</v>
      </c>
      <c r="AC4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8" s="6" t="str">
        <f ca="1">IF(ISNUMBER(B_MSK[[#This Row],[ JUMLAH ]]),SUBSTITUTE(SUBSTITUTE(SUBSTITUTE(B_MSK[[#This Row],[QTY/ CTN]]," ","_",2),"(",""),")","")&amp;"_","")</f>
        <v>12 GRS_</v>
      </c>
      <c r="AF448" s="6">
        <f ca="1">IF(B_MSK[[#This Row],[A_B]]="","",SEARCH("_",B_MSK[[#This Row],[A_B]]))</f>
        <v>7</v>
      </c>
      <c r="AG448" s="6">
        <f ca="1">IF(B_MSK[[#This Row],[A_B]]="","",LEN(B_MSK[[#This Row],[A_B]]))</f>
        <v>7</v>
      </c>
      <c r="AH448" s="6" t="str">
        <f ca="1">IF(B_MSK[[#This Row],[A_B]]="","",LEFT(B_MSK[[#This Row],[QTY/ CTN]],B_MSK[[#This Row],[A_B_1]]))</f>
        <v>12 GRS</v>
      </c>
      <c r="AI448" s="6" t="str">
        <f ca="1">IF(B_MSK[[#This Row],[A_B]]="","",LEFT(B_MSK[[#This Row],[A_]],SEARCH(" ",B_MSK[[#This Row],[A_]])-1))</f>
        <v>12</v>
      </c>
      <c r="AJ448" s="6" t="str">
        <f ca="1">IF(B_MSK[[#This Row],[A_B]]="","",RIGHT(B_MSK[[#This Row],[A_]],LEN(B_MSK[[#This Row],[A_]])-SEARCH(" ",B_MSK[[#This Row],[A_]])))</f>
        <v>GRS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44915</v>
      </c>
      <c r="AO448" s="6" t="str">
        <f ca="1">IF(B_MSK[[#This Row],[DB_ROW]]="","",INDEX([3]!db[JENIS],B_MSK[[#This Row],[DB_ROW]]-1))</f>
        <v>pensil</v>
      </c>
      <c r="AP448" s="6">
        <f ca="1">IF(B_MSK[[#This Row],[A_1]]="","",B_MSK[[#This Row],[A_1]])*1</f>
        <v>12</v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Row],[SAT]],INDEX([3]!db[QTY/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Row],[concat]],[3]!db[NB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Row],[concat]],[3]!db[NB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Row],[A_]])-1))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44915</v>
      </c>
      <c r="AO449" s="6" t="str">
        <f ca="1">IF(B_MSK[[#This Row],[DB_ROW]]="","",INDEX([3]!db[JENIS],B_MSK[[#This Row],[DB_ROW]]-1))</f>
        <v/>
      </c>
      <c r="AP449" s="6" t="e">
        <f ca="1">IF(B_MSK[[#This Row],[A_1]]="","",B_MSK[[#This Row],[A_1]])*1</f>
        <v>#VALUE!</v>
      </c>
    </row>
    <row r="450" spans="1:42" x14ac:dyDescent="0.25">
      <c r="A450" s="7" t="s">
        <v>213</v>
      </c>
      <c r="B450" s="6">
        <f ca="1">IF(B_MSK[[#This Row],[N_ID]]="","",INDEX([2]!NOTA[ID],MATCH(B_MSK[[#This Row],[N_ID]],[2]!NOTA[ID_P],0)))</f>
        <v>87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Row],[N_ID]]="","",COUNTIF([2]!NOTA[ID_H],B_MSK[[#This Row],[ID NOTA]]))</f>
        <v>7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 ca="1"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>Stabillo Highlighter JK HL-1 kuning</v>
      </c>
      <c r="H450" s="8" t="str">
        <f ca="1">IF(B_MSK[[#This Row],[//]]="","",INDEX([2]!NOTA[SUPPLIER_H],B_MSK[[#This Row],[//]]-2))</f>
        <v>ATALI MAKMUR</v>
      </c>
      <c r="I450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0" s="6">
        <f ca="1">IF(B_MSK[[#This Row],[//]]="","",IF(INDEX([2]!NOTA[C],B_MSK[[#This Row],[//]]-2)="","",INDEX([2]!NOTA[C],B_MSK[[#This Row],[//]]-2)))</f>
        <v>3</v>
      </c>
      <c r="K450" s="6">
        <f ca="1">IF(B_MSK[[#This Row],[//]]="","",IF(INDEX([2]!NOTA[QTY],B_MSK[[#This Row],[//]]-2)=0,"",INDEX([2]!NOTA[QTY],B_MSK[[#This Row],[//]]-2)))</f>
        <v>2160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3700</v>
      </c>
      <c r="N450" s="14">
        <f ca="1">IF(B_MSK[[#This Row],[//]]="","",IF(INDEX([2]!NOTA[HARGA/ CTN_H],B_MSK[[#This Row],[//]]-2)&lt;1,"",INDEX([2]!NOTA[HARGA/ CTN_H],B_MSK[[#This Row],[//]]-2)))</f>
        <v>2664000</v>
      </c>
      <c r="O450" s="3">
        <f ca="1">IF(B_MSK[[#This Row],[//]]="","",IF(INDEX([2]!NOTA[DISC 1],B_MSK[[#This Row],[//]]-2)=0,"",INDEX([2]!NOTA[DISC 1],B_MSK[[#This Row],[//]]-2)))</f>
        <v>0.125</v>
      </c>
      <c r="P450" s="3">
        <f ca="1">IF(B_MSK[[#This Row],[//]]="","",IF(INDEX([2]!NOTA[DISC 2],B_MSK[[#This Row],[//]]-2)=0,"",INDEX([2]!NOTA[DISC 2],B_MSK[[#This Row],[//]]-2)))</f>
        <v>0.1</v>
      </c>
      <c r="Q450" s="13">
        <f ca="1">IF(B_MSK[[#This Row],[//]]="","",INDEX([2]!NOTA[TOTAL],B_MSK[[#This Row],[//]]-2))</f>
        <v>6293700</v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HIGHLIGHTER HL-1 (YELLOW) JK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944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37000</v>
      </c>
      <c r="AB450" s="8" t="str">
        <f ca="1">IF(OR(B_MSK[[#This Row],[HARGA_1]]=0,B_MSK[[#This Row],[HARGA_1]]=""),"","/ "&amp;B_MSK[[#This Row],[A_2]])</f>
        <v xml:space="preserve">/ BOX </v>
      </c>
      <c r="AC4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0" s="6" t="str">
        <f ca="1">IF(ISNUMBER(B_MSK[[#This Row],[ JUMLAH ]]),SUBSTITUTE(SUBSTITUTE(SUBSTITUTE(B_MSK[[#This Row],[QTY/ CTN]]," ","_",2),"(",""),")","")&amp;"_","")</f>
        <v>72 BOX_10 PCS_</v>
      </c>
      <c r="AF450" s="6">
        <f ca="1">IF(B_MSK[[#This Row],[A_B]]="","",SEARCH("_",B_MSK[[#This Row],[A_B]]))</f>
        <v>7</v>
      </c>
      <c r="AG450" s="6">
        <f ca="1">IF(B_MSK[[#This Row],[A_B]]="","",LEN(B_MSK[[#This Row],[A_B]]))</f>
        <v>14</v>
      </c>
      <c r="AH450" s="6" t="str">
        <f ca="1">IF(B_MSK[[#This Row],[A_B]]="","",LEFT(B_MSK[[#This Row],[QTY/ CTN]],B_MSK[[#This Row],[A_B_1]]))</f>
        <v xml:space="preserve">72 BOX </v>
      </c>
      <c r="AI450" s="6" t="str">
        <f ca="1">IF(B_MSK[[#This Row],[A_B]]="","",LEFT(B_MSK[[#This Row],[A_]],SEARCH(" ",B_MSK[[#This Row],[A_]])-1))</f>
        <v>72</v>
      </c>
      <c r="AJ450" s="6" t="str">
        <f ca="1">IF(B_MSK[[#This Row],[A_B]]="","",RIGHT(B_MSK[[#This Row],[A_]],LEN(B_MSK[[#This Row],[A_]])-SEARCH(" ",B_MSK[[#This Row],[A_]])))</f>
        <v xml:space="preserve">BOX 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0" s="6" t="str">
        <f ca="1">IF(B_MSK[[#This Row],[B_]]="","",LEFT(B_MSK[[#This Row],[B_]],SEARCH(" ",B_MSK[[#This Row],[B_]])))</f>
        <v xml:space="preserve">10 </v>
      </c>
      <c r="AM450" s="6" t="str">
        <f ca="1">IF(B_MSK[[#This Row],[B_]]="","",RIGHT(B_MSK[[#This Row],[B_]],LEN(B_MSK[[#This Row],[B_]])-SEARCH(" ",B_MSK[[#This Row],[B_]])))</f>
        <v>PCS</v>
      </c>
      <c r="AN450" s="2">
        <f ca="1">IF(ISNUMBER(B_MSK[[#This Row],[TANGGAL DATANG]]),B_MSK[[#This Row],[TANGGAL DATANG]],AN449)</f>
        <v>44915</v>
      </c>
      <c r="AO450" s="6" t="str">
        <f ca="1">IF(B_MSK[[#This Row],[DB_ROW]]="","",INDEX([3]!db[JENIS],B_MSK[[#This Row],[DB_ROW]]-1))</f>
        <v>spidol</v>
      </c>
      <c r="AP450" s="6">
        <f ca="1">IF(B_MSK[[#This Row],[A_1]]="","",B_MSK[[#This Row],[A_1]])*1</f>
        <v>72</v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Row],[N_ID]]="","",COUNTIF([2]!NOTA[ID_H],B_MSK[[#This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>Stabillo Highlighter JK HL-2 hijau</v>
      </c>
      <c r="H451" s="8" t="str">
        <f ca="1">IF(B_MSK[[#This Row],[//]]="","",INDEX([2]!NOTA[SUPPLIER_H],B_MSK[[#This Row],[//]]-2))</f>
        <v>ATALI MAKMUR</v>
      </c>
      <c r="I451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1" s="6">
        <f ca="1">IF(B_MSK[[#This Row],[//]]="","",IF(INDEX([2]!NOTA[C],B_MSK[[#This Row],[//]]-2)="","",INDEX([2]!NOTA[C],B_MSK[[#This Row],[//]]-2)))</f>
        <v>3</v>
      </c>
      <c r="K451" s="6">
        <f ca="1">IF(B_MSK[[#This Row],[//]]="","",IF(INDEX([2]!NOTA[QTY],B_MSK[[#This Row],[//]]-2)=0,"",INDEX([2]!NOTA[QTY],B_MSK[[#This Row],[//]]-2)))</f>
        <v>2160</v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1" s="14">
        <f ca="1">IF(B_MSK[[#This Row],[//]]="","",INDEX([2]!NOTA[HARGA SATUAN],B_MSK[[#This Row],[//]]-2))</f>
        <v>3700</v>
      </c>
      <c r="N451" s="14">
        <f ca="1">IF(B_MSK[[#This Row],[//]]="","",IF(INDEX([2]!NOTA[HARGA/ CTN_H],B_MSK[[#This Row],[//]]-2)&lt;1,"",INDEX([2]!NOTA[HARGA/ CTN_H],B_MSK[[#This Row],[//]]-2)))</f>
        <v>2664000</v>
      </c>
      <c r="O451" s="3">
        <f ca="1">IF(B_MSK[[#This Row],[//]]="","",IF(INDEX([2]!NOTA[DISC 1],B_MSK[[#This Row],[//]]-2)=0,"",INDEX([2]!NOTA[DISC 1],B_MSK[[#This Row],[//]]-2)))</f>
        <v>0.125</v>
      </c>
      <c r="P451" s="3">
        <f ca="1">IF(B_MSK[[#This Row],[//]]="","",IF(INDEX([2]!NOTA[DISC 2],B_MSK[[#This Row],[//]]-2)=0,"",INDEX([2]!NOTA[DISC 2],B_MSK[[#This Row],[//]]-2)))</f>
        <v>0.1</v>
      </c>
      <c r="Q451" s="13">
        <f ca="1">IF(B_MSK[[#This Row],[//]]="","",INDEX([2]!NOTA[TOTAL],B_MSK[[#This Row],[//]]-2))</f>
        <v>6293700</v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HIGHLIGHTER HL-2 (GREEN) JK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451" s="6" t="str">
        <f ca="1">IF(B_MSK[[#This Row],[N.B.nota]]="","",IF(MATCH(B_MSK[[#This Row],[concat]],[3]!db[NB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Row],[concat]],[3]!db[NB NOTA_C],0)+1)</f>
        <v>945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37000</v>
      </c>
      <c r="AB451" s="8" t="str">
        <f ca="1">IF(OR(B_MSK[[#This Row],[HARGA_1]]=0,B_MSK[[#This Row],[HARGA_1]]=""),"","/ "&amp;B_MSK[[#This Row],[A_2]])</f>
        <v xml:space="preserve">/ BOX </v>
      </c>
      <c r="AC4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1" s="6" t="str">
        <f ca="1">IF(ISNUMBER(B_MSK[[#This Row],[ JUMLAH ]]),SUBSTITUTE(SUBSTITUTE(SUBSTITUTE(B_MSK[[#This Row],[QTY/ CTN]]," ","_",2),"(",""),")","")&amp;"_","")</f>
        <v>72 BOX_10 PCS_</v>
      </c>
      <c r="AF451" s="6">
        <f ca="1">IF(B_MSK[[#This Row],[A_B]]="","",SEARCH("_",B_MSK[[#This Row],[A_B]]))</f>
        <v>7</v>
      </c>
      <c r="AG451" s="6">
        <f ca="1">IF(B_MSK[[#This Row],[A_B]]="","",LEN(B_MSK[[#This Row],[A_B]]))</f>
        <v>14</v>
      </c>
      <c r="AH451" s="6" t="str">
        <f ca="1">IF(B_MSK[[#This Row],[A_B]]="","",LEFT(B_MSK[[#This Row],[QTY/ CTN]],B_MSK[[#This Row],[A_B_1]]))</f>
        <v xml:space="preserve">72 BOX </v>
      </c>
      <c r="AI451" s="6" t="str">
        <f ca="1">IF(B_MSK[[#This Row],[A_B]]="","",LEFT(B_MSK[[#This Row],[A_]],SEARCH(" ",B_MSK[[#This Row],[A_]])-1))</f>
        <v>72</v>
      </c>
      <c r="AJ451" s="6" t="str">
        <f ca="1">IF(B_MSK[[#This Row],[A_B]]="","",RIGHT(B_MSK[[#This Row],[A_]],LEN(B_MSK[[#This Row],[A_]])-SEARCH(" ",B_MSK[[#This Row],[A_]])))</f>
        <v xml:space="preserve">BOX 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1" s="6" t="str">
        <f ca="1">IF(B_MSK[[#This Row],[B_]]="","",LEFT(B_MSK[[#This Row],[B_]],SEARCH(" ",B_MSK[[#This Row],[B_]])))</f>
        <v xml:space="preserve">10 </v>
      </c>
      <c r="AM451" s="6" t="str">
        <f ca="1">IF(B_MSK[[#This Row],[B_]]="","",RIGHT(B_MSK[[#This Row],[B_]],LEN(B_MSK[[#This Row],[B_]])-SEARCH(" ",B_MSK[[#This Row],[B_]])))</f>
        <v>PCS</v>
      </c>
      <c r="AN451" s="2">
        <f ca="1">IF(ISNUMBER(B_MSK[[#This Row],[TANGGAL DATANG]]),B_MSK[[#This Row],[TANGGAL DATANG]],AN450)</f>
        <v>44915</v>
      </c>
      <c r="AO451" s="6" t="str">
        <f ca="1">IF(B_MSK[[#This Row],[DB_ROW]]="","",INDEX([3]!db[JENIS],B_MSK[[#This Row],[DB_ROW]]-1))</f>
        <v>spidol</v>
      </c>
      <c r="AP451" s="6">
        <f ca="1">IF(B_MSK[[#This Row],[A_1]]="","",B_MSK[[#This Row],[A_1]])*1</f>
        <v>72</v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>&gt;</v>
      </c>
      <c r="D452" s="6" t="str">
        <f>IF(B_MSK[[#This Row],[N_ID]]="","",COUNTIF([2]!NOTA[ID_H],B_MSK[[#This Row],[ID NOTA]]))</f>
        <v/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Row],[stt]]="ada",INDEX([3]!db[NB BM],B_MSK[DB_ROW]-1),"")</f>
        <v>Stabillo Highlighter JK HL-3 BIRU</v>
      </c>
      <c r="H452" s="8" t="str">
        <f ca="1">IF(B_MSK[[#This Row],[//]]="","",INDEX([2]!NOTA[SUPPLIER_H],B_MSK[[#This Row],[//]]-2))</f>
        <v>ATALI MAKMUR</v>
      </c>
      <c r="I452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2" s="6">
        <f ca="1">IF(B_MSK[[#This Row],[//]]="","",IF(INDEX([2]!NOTA[C],B_MSK[[#This Row],[//]]-2)="","",INDEX([2]!NOTA[C],B_MSK[[#This Row],[//]]-2)))</f>
        <v>2</v>
      </c>
      <c r="K452" s="6">
        <f ca="1">IF(B_MSK[[#This Row],[//]]="","",IF(INDEX([2]!NOTA[QTY],B_MSK[[#This Row],[//]]-2)=0,"",INDEX([2]!NOTA[QTY],B_MSK[[#This Row],[//]]-2)))</f>
        <v>1440</v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2" s="14">
        <f ca="1">IF(B_MSK[[#This Row],[//]]="","",INDEX([2]!NOTA[HARGA SATUAN],B_MSK[[#This Row],[//]]-2))</f>
        <v>3700</v>
      </c>
      <c r="N452" s="14">
        <f ca="1">IF(B_MSK[[#This Row],[//]]="","",IF(INDEX([2]!NOTA[HARGA/ CTN_H],B_MSK[[#This Row],[//]]-2)&lt;1,"",INDEX([2]!NOTA[HARGA/ CTN_H],B_MSK[[#This Row],[//]]-2)))</f>
        <v>2664000</v>
      </c>
      <c r="O452" s="3">
        <f ca="1">IF(B_MSK[[#This Row],[//]]="","",IF(INDEX([2]!NOTA[DISC 1],B_MSK[[#This Row],[//]]-2)=0,"",INDEX([2]!NOTA[DISC 1],B_MSK[[#This Row],[//]]-2)))</f>
        <v>0.125</v>
      </c>
      <c r="P452" s="3">
        <f ca="1">IF(B_MSK[[#This Row],[//]]="","",IF(INDEX([2]!NOTA[DISC 2],B_MSK[[#This Row],[//]]-2)=0,"",INDEX([2]!NOTA[DISC 2],B_MSK[[#This Row],[//]]-2)))</f>
        <v>0.1</v>
      </c>
      <c r="Q452" s="13">
        <f ca="1">IF(B_MSK[[#This Row],[//]]="","",INDEX([2]!NOTA[TOTAL],B_MSK[[#This Row],[//]]-2))</f>
        <v>4195800</v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HIGHLIGHTER HL-3 ( BLUE) JK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452" s="6" t="str">
        <f ca="1">IF(B_MSK[[#This Row],[N.B.nota]]="","",IF(MATCH(B_MSK[[#This Row],[concat]],[3]!db[NB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Row],[concat]],[3]!db[NB NOTA_C],0)+1)</f>
        <v>946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37000</v>
      </c>
      <c r="AB452" s="8" t="str">
        <f ca="1">IF(OR(B_MSK[[#This Row],[HARGA_1]]=0,B_MSK[[#This Row],[HARGA_1]]=""),"","/ "&amp;B_MSK[[#This Row],[A_2]])</f>
        <v xml:space="preserve">/ BOX </v>
      </c>
      <c r="AC4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2" s="6" t="str">
        <f ca="1">IF(ISNUMBER(B_MSK[[#This Row],[ JUMLAH ]]),SUBSTITUTE(SUBSTITUTE(SUBSTITUTE(B_MSK[[#This Row],[QTY/ CTN]]," ","_",2),"(",""),")","")&amp;"_","")</f>
        <v>72 BOX_10 PCS_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14</v>
      </c>
      <c r="AH452" s="6" t="str">
        <f ca="1">IF(B_MSK[[#This Row],[A_B]]="","",LEFT(B_MSK[[#This Row],[QTY/ CTN]],B_MSK[[#This Row],[A_B_1]]))</f>
        <v xml:space="preserve">72 BOX </v>
      </c>
      <c r="AI452" s="6" t="str">
        <f ca="1">IF(B_MSK[[#This Row],[A_B]]="","",LEFT(B_MSK[[#This Row],[A_]],SEARCH(" ",B_MSK[[#This Row],[A_]])-1))</f>
        <v>72</v>
      </c>
      <c r="AJ452" s="6" t="str">
        <f ca="1">IF(B_MSK[[#This Row],[A_B]]="","",RIGHT(B_MSK[[#This Row],[A_]],LEN(B_MSK[[#This Row],[A_]])-SEARCH(" ",B_MSK[[#This Row],[A_]])))</f>
        <v xml:space="preserve">BOX 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2" s="6" t="str">
        <f ca="1">IF(B_MSK[[#This Row],[B_]]="","",LEFT(B_MSK[[#This Row],[B_]],SEARCH(" ",B_MSK[[#This Row],[B_]])))</f>
        <v xml:space="preserve">10 </v>
      </c>
      <c r="AM452" s="6" t="str">
        <f ca="1">IF(B_MSK[[#This Row],[B_]]="","",RIGHT(B_MSK[[#This Row],[B_]],LEN(B_MSK[[#This Row],[B_]])-SEARCH(" ",B_MSK[[#This Row],[B_]])))</f>
        <v>PCS</v>
      </c>
      <c r="AN452" s="2">
        <f ca="1">IF(ISNUMBER(B_MSK[[#This Row],[TANGGAL DATANG]]),B_MSK[[#This Row],[TANGGAL DATANG]],AN451)</f>
        <v>44915</v>
      </c>
      <c r="AO452" s="6" t="str">
        <f ca="1">IF(B_MSK[[#This Row],[DB_ROW]]="","",INDEX([3]!db[JENIS],B_MSK[[#This Row],[DB_ROW]]-1))</f>
        <v>spidol</v>
      </c>
      <c r="AP452" s="6">
        <f ca="1">IF(B_MSK[[#This Row],[A_1]]="","",B_MSK[[#This Row],[A_1]])*1</f>
        <v>72</v>
      </c>
    </row>
    <row r="453" spans="1:42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>&gt;</v>
      </c>
      <c r="D453" s="6" t="str">
        <f>IF(B_MSK[[#This Row],[N_ID]]="","",COUNTIF([2]!NOTA[ID_H],B_MSK[[#This Row],[ID NOTA]]))</f>
        <v/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>Stabillo Highlighter JK HL-4 pink</v>
      </c>
      <c r="H453" s="8" t="str">
        <f ca="1">IF(B_MSK[[#This Row],[//]]="","",INDEX([2]!NOTA[SUPPLIER_H],B_MSK[[#This Row],[//]]-2))</f>
        <v>ATALI MAKMUR</v>
      </c>
      <c r="I453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3" s="6">
        <f ca="1">IF(B_MSK[[#This Row],[//]]="","",IF(INDEX([2]!NOTA[C],B_MSK[[#This Row],[//]]-2)="","",INDEX([2]!NOTA[C],B_MSK[[#This Row],[//]]-2)))</f>
        <v>2</v>
      </c>
      <c r="K453" s="6">
        <f ca="1">IF(B_MSK[[#This Row],[//]]="","",IF(INDEX([2]!NOTA[QTY],B_MSK[[#This Row],[//]]-2)=0,"",INDEX([2]!NOTA[QTY],B_MSK[[#This Row],[//]]-2)))</f>
        <v>1440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3" s="14">
        <f ca="1">IF(B_MSK[[#This Row],[//]]="","",INDEX([2]!NOTA[HARGA SATUAN],B_MSK[[#This Row],[//]]-2))</f>
        <v>3700</v>
      </c>
      <c r="N453" s="14">
        <f ca="1">IF(B_MSK[[#This Row],[//]]="","",IF(INDEX([2]!NOTA[HARGA/ CTN_H],B_MSK[[#This Row],[//]]-2)&lt;1,"",INDEX([2]!NOTA[HARGA/ CTN_H],B_MSK[[#This Row],[//]]-2)))</f>
        <v>2664000</v>
      </c>
      <c r="O453" s="3">
        <f ca="1">IF(B_MSK[[#This Row],[//]]="","",IF(INDEX([2]!NOTA[DISC 1],B_MSK[[#This Row],[//]]-2)=0,"",INDEX([2]!NOTA[DISC 1],B_MSK[[#This Row],[//]]-2)))</f>
        <v>0.125</v>
      </c>
      <c r="P453" s="3">
        <f ca="1">IF(B_MSK[[#This Row],[//]]="","",IF(INDEX([2]!NOTA[DISC 2],B_MSK[[#This Row],[//]]-2)=0,"",INDEX([2]!NOTA[DISC 2],B_MSK[[#This Row],[//]]-2)))</f>
        <v>0.1</v>
      </c>
      <c r="Q453" s="13">
        <f ca="1">IF(B_MSK[[#This Row],[//]]="","",INDEX([2]!NOTA[TOTAL],B_MSK[[#This Row],[//]]-2))</f>
        <v>4195800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HIGHLIGHTER HL-4  (PINK)  JK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453" s="6" t="str">
        <f ca="1">IF(B_MSK[[#This Row],[N.B.nota]]="","",IF(MATCH(B_MSK[[#This Row],[concat]],[3]!db[NB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Row],[concat]],[3]!db[NB NOTA_C],0)+1)</f>
        <v>947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37000</v>
      </c>
      <c r="AB453" s="8" t="str">
        <f ca="1">IF(OR(B_MSK[[#This Row],[HARGA_1]]=0,B_MSK[[#This Row],[HARGA_1]]=""),"","/ "&amp;B_MSK[[#This Row],[A_2]])</f>
        <v xml:space="preserve">/ BOX </v>
      </c>
      <c r="AC4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3" s="6" t="str">
        <f ca="1">IF(ISNUMBER(B_MSK[[#This Row],[ JUMLAH ]]),SUBSTITUTE(SUBSTITUTE(SUBSTITUTE(B_MSK[[#This Row],[QTY/ CTN]]," ","_",2),"(",""),")","")&amp;"_","")</f>
        <v>72 BOX_10 PCS_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14</v>
      </c>
      <c r="AH453" s="6" t="str">
        <f ca="1">IF(B_MSK[[#This Row],[A_B]]="","",LEFT(B_MSK[[#This Row],[QTY/ CTN]],B_MSK[[#This Row],[A_B_1]]))</f>
        <v xml:space="preserve">72 BOX </v>
      </c>
      <c r="AI453" s="6" t="str">
        <f ca="1">IF(B_MSK[[#This Row],[A_B]]="","",LEFT(B_MSK[[#This Row],[A_]],SEARCH(" ",B_MSK[[#This Row],[A_]])-1))</f>
        <v>72</v>
      </c>
      <c r="AJ453" s="6" t="str">
        <f ca="1">IF(B_MSK[[#This Row],[A_B]]="","",RIGHT(B_MSK[[#This Row],[A_]],LEN(B_MSK[[#This Row],[A_]])-SEARCH(" ",B_MSK[[#This Row],[A_]])))</f>
        <v xml:space="preserve">BOX 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3" s="6" t="str">
        <f ca="1">IF(B_MSK[[#This Row],[B_]]="","",LEFT(B_MSK[[#This Row],[B_]],SEARCH(" ",B_MSK[[#This Row],[B_]])))</f>
        <v xml:space="preserve">10 </v>
      </c>
      <c r="AM453" s="6" t="str">
        <f ca="1">IF(B_MSK[[#This Row],[B_]]="","",RIGHT(B_MSK[[#This Row],[B_]],LEN(B_MSK[[#This Row],[B_]])-SEARCH(" ",B_MSK[[#This Row],[B_]])))</f>
        <v>PCS</v>
      </c>
      <c r="AN453" s="2">
        <f ca="1">IF(ISNUMBER(B_MSK[[#This Row],[TANGGAL DATANG]]),B_MSK[[#This Row],[TANGGAL DATANG]],AN452)</f>
        <v>44915</v>
      </c>
      <c r="AO453" s="6" t="str">
        <f ca="1">IF(B_MSK[[#This Row],[DB_ROW]]="","",INDEX([3]!db[JENIS],B_MSK[[#This Row],[DB_ROW]]-1))</f>
        <v>spidol</v>
      </c>
      <c r="AP453" s="6">
        <f ca="1">IF(B_MSK[[#This Row],[A_1]]="","",B_MSK[[#This Row],[A_1]])*1</f>
        <v>72</v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Row],[stt]]="ada",INDEX([3]!db[NB BM],B_MSK[DB_ROW]-1),"")</f>
        <v>Stabillo Highlighter JK HL-5 orange</v>
      </c>
      <c r="H454" s="8" t="str">
        <f ca="1">IF(B_MSK[[#This Row],[//]]="","",INDEX([2]!NOTA[SUPPLIER_H],B_MSK[[#This Row],[//]]-2))</f>
        <v>ATALI MAKMUR</v>
      </c>
      <c r="I454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454" s="6">
        <f ca="1">IF(B_MSK[[#This Row],[//]]="","",IF(INDEX([2]!NOTA[C],B_MSK[[#This Row],[//]]-2)="","",INDEX([2]!NOTA[C],B_MSK[[#This Row],[//]]-2)))</f>
        <v>2</v>
      </c>
      <c r="K454" s="6">
        <f ca="1">IF(B_MSK[[#This Row],[//]]="","",IF(INDEX([2]!NOTA[QTY],B_MSK[[#This Row],[//]]-2)=0,"",INDEX([2]!NOTA[QTY],B_MSK[[#This Row],[//]]-2)))</f>
        <v>1440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4" s="14">
        <f ca="1">IF(B_MSK[[#This Row],[//]]="","",INDEX([2]!NOTA[HARGA SATUAN],B_MSK[[#This Row],[//]]-2))</f>
        <v>3700</v>
      </c>
      <c r="N454" s="14">
        <f ca="1">IF(B_MSK[[#This Row],[//]]="","",IF(INDEX([2]!NOTA[HARGA/ CTN_H],B_MSK[[#This Row],[//]]-2)&lt;1,"",INDEX([2]!NOTA[HARGA/ CTN_H],B_MSK[[#This Row],[//]]-2)))</f>
        <v>2664000</v>
      </c>
      <c r="O454" s="3">
        <f ca="1">IF(B_MSK[[#This Row],[//]]="","",IF(INDEX([2]!NOTA[DISC 1],B_MSK[[#This Row],[//]]-2)=0,"",INDEX([2]!NOTA[DISC 1],B_MSK[[#This Row],[//]]-2)))</f>
        <v>0.125</v>
      </c>
      <c r="P454" s="3">
        <f ca="1">IF(B_MSK[[#This Row],[//]]="","",IF(INDEX([2]!NOTA[DISC 2],B_MSK[[#This Row],[//]]-2)=0,"",INDEX([2]!NOTA[DISC 2],B_MSK[[#This Row],[//]]-2)))</f>
        <v>0.1</v>
      </c>
      <c r="Q454" s="13">
        <f ca="1">IF(B_MSK[[#This Row],[//]]="","",INDEX([2]!NOTA[TOTAL],B_MSK[[#This Row],[//]]-2))</f>
        <v>4195800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HIGHLIGHTER HL-5 (ORANGE) JK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948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37000</v>
      </c>
      <c r="AB454" s="8" t="str">
        <f ca="1">IF(OR(B_MSK[[#This Row],[HARGA_1]]=0,B_MSK[[#This Row],[HARGA_1]]=""),"","/ "&amp;B_MSK[[#This Row],[A_2]])</f>
        <v xml:space="preserve">/ BOX </v>
      </c>
      <c r="AC4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4" s="6" t="str">
        <f ca="1">IF(ISNUMBER(B_MSK[[#This Row],[ JUMLAH ]]),SUBSTITUTE(SUBSTITUTE(SUBSTITUTE(B_MSK[[#This Row],[QTY/ CTN]]," ","_",2),"(",""),")","")&amp;"_","")</f>
        <v>72 BOX_10 PCS_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14</v>
      </c>
      <c r="AH454" s="6" t="str">
        <f ca="1">IF(B_MSK[[#This Row],[A_B]]="","",LEFT(B_MSK[[#This Row],[QTY/ CTN]],B_MSK[[#This Row],[A_B_1]]))</f>
        <v xml:space="preserve">72 BOX </v>
      </c>
      <c r="AI454" s="6" t="str">
        <f ca="1">IF(B_MSK[[#This Row],[A_B]]="","",LEFT(B_MSK[[#This Row],[A_]],SEARCH(" ",B_MSK[[#This Row],[A_]])-1))</f>
        <v>72</v>
      </c>
      <c r="AJ454" s="6" t="str">
        <f ca="1">IF(B_MSK[[#This Row],[A_B]]="","",RIGHT(B_MSK[[#This Row],[A_]],LEN(B_MSK[[#This Row],[A_]])-SEARCH(" ",B_MSK[[#This Row],[A_]])))</f>
        <v xml:space="preserve">BOX 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4" s="6" t="str">
        <f ca="1">IF(B_MSK[[#This Row],[B_]]="","",LEFT(B_MSK[[#This Row],[B_]],SEARCH(" ",B_MSK[[#This Row],[B_]])))</f>
        <v xml:space="preserve">10 </v>
      </c>
      <c r="AM454" s="6" t="str">
        <f ca="1">IF(B_MSK[[#This Row],[B_]]="","",RIGHT(B_MSK[[#This Row],[B_]],LEN(B_MSK[[#This Row],[B_]])-SEARCH(" ",B_MSK[[#This Row],[B_]])))</f>
        <v>PCS</v>
      </c>
      <c r="AN454" s="2">
        <f ca="1">IF(ISNUMBER(B_MSK[[#This Row],[TANGGAL DATANG]]),B_MSK[[#This Row],[TANGGAL DATANG]],AN453)</f>
        <v>44915</v>
      </c>
      <c r="AO454" s="6" t="str">
        <f ca="1">IF(B_MSK[[#This Row],[DB_ROW]]="","",INDEX([3]!db[JENIS],B_MSK[[#This Row],[DB_ROW]]-1))</f>
        <v>spidol</v>
      </c>
      <c r="AP454" s="6">
        <f ca="1">IF(B_MSK[[#This Row],[A_1]]="","",B_MSK[[#This Row],[A_1]])*1</f>
        <v>72</v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>Tipe-ex JK-101</v>
      </c>
      <c r="H455" s="8" t="str">
        <f ca="1">IF(B_MSK[[#This Row],[//]]="","",INDEX([2]!NOTA[SUPPLIER_H],B_MSK[[#This Row],[//]]-2))</f>
        <v>ATALI MAKMUR</v>
      </c>
      <c r="I455" s="28" t="str">
        <f ca="1">IF(B_MSK[[#This Row],[//]]="","",IF(B_MSK[[#This Row],[C]]="",B_MSK[[#This Row],[JMLH BRG]]&amp;" "&amp;B_MSK[[#This Row],[SAT]],INDEX([3]!db[QTY/ CTN],B_MSK[[#This Row],[DB_ROW]]-1)))</f>
        <v>48 LSN</v>
      </c>
      <c r="J455" s="6">
        <f ca="1">IF(B_MSK[[#This Row],[//]]="","",IF(INDEX([2]!NOTA[C],B_MSK[[#This Row],[//]]-2)="","",INDEX([2]!NOTA[C],B_MSK[[#This Row],[//]]-2)))</f>
        <v>10</v>
      </c>
      <c r="K455" s="6">
        <f ca="1">IF(B_MSK[[#This Row],[//]]="","",IF(INDEX([2]!NOTA[QTY],B_MSK[[#This Row],[//]]-2)=0,"",INDEX([2]!NOTA[QTY],B_MSK[[#This Row],[//]]-2)))</f>
        <v>480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5" s="14">
        <f ca="1">IF(B_MSK[[#This Row],[//]]="","",INDEX([2]!NOTA[HARGA SATUAN],B_MSK[[#This Row],[//]]-2))</f>
        <v>36000</v>
      </c>
      <c r="N455" s="14">
        <f ca="1">IF(B_MSK[[#This Row],[//]]="","",IF(INDEX([2]!NOTA[HARGA/ CTN_H],B_MSK[[#This Row],[//]]-2)&lt;1,"",INDEX([2]!NOTA[HARGA/ CTN_H],B_MSK[[#This Row],[//]]-2)))</f>
        <v>1728000</v>
      </c>
      <c r="O455" s="3">
        <f ca="1">IF(B_MSK[[#This Row],[//]]="","",IF(INDEX([2]!NOTA[DISC 1],B_MSK[[#This Row],[//]]-2)=0,"",INDEX([2]!NOTA[DISC 1],B_MSK[[#This Row],[//]]-2)))</f>
        <v>0.125</v>
      </c>
      <c r="P455" s="3">
        <f ca="1">IF(B_MSK[[#This Row],[//]]="","",IF(INDEX([2]!NOTA[DISC 2],B_MSK[[#This Row],[//]]-2)=0,"",INDEX([2]!NOTA[DISC 2],B_MSK[[#This Row],[//]]-2)))</f>
        <v>0.1</v>
      </c>
      <c r="Q455" s="13">
        <f ca="1">IF(B_MSK[[#This Row],[//]]="","",INDEX([2]!NOTA[TOTAL],B_MSK[[#This Row],[//]]-2))</f>
        <v>13608000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CORRECTION FLUID JK-101 JK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455" s="6" t="str">
        <f ca="1">IF(B_MSK[[#This Row],[N.B.nota]]="","",IF(MATCH(B_MSK[[#This Row],[concat]],[3]!db[NB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Row],[concat]],[3]!db[NB NOTA_C],0)+1)</f>
        <v>506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36000</v>
      </c>
      <c r="AB455" s="8" t="str">
        <f ca="1">IF(OR(B_MSK[[#This Row],[HARGA_1]]=0,B_MSK[[#This Row],[HARGA_1]]=""),"","/ "&amp;B_MSK[[#This Row],[A_2]])</f>
        <v>/ LSN</v>
      </c>
      <c r="AC4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4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5" s="6" t="str">
        <f ca="1">IF(ISNUMBER(B_MSK[[#This Row],[ JUMLAH ]]),SUBSTITUTE(SUBSTITUTE(SUBSTITUTE(B_MSK[[#This Row],[QTY/ CTN]]," ","_",2),"(",""),")","")&amp;"_","")</f>
        <v>48 LSN_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48 LSN</v>
      </c>
      <c r="AI455" s="6" t="str">
        <f ca="1">IF(B_MSK[[#This Row],[A_B]]="","",LEFT(B_MSK[[#This Row],[A_]],SEARCH(" ",B_MSK[[#This Row],[A_]])-1))</f>
        <v>48</v>
      </c>
      <c r="AJ455" s="6" t="str">
        <f ca="1">IF(B_MSK[[#This Row],[A_B]]="","",RIGHT(B_MSK[[#This Row],[A_]],LEN(B_MSK[[#This Row],[A_]])-SEARCH(" ",B_MSK[[#This Row],[A_]])))</f>
        <v>LSN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44915</v>
      </c>
      <c r="AO455" s="6" t="str">
        <f ca="1">IF(B_MSK[[#This Row],[DB_ROW]]="","",INDEX([3]!db[JENIS],B_MSK[[#This Row],[DB_ROW]]-1))</f>
        <v>tipex</v>
      </c>
      <c r="AP455" s="6">
        <f ca="1">IF(B_MSK[[#This Row],[A_1]]="","",B_MSK[[#This Row],[A_1]])*1</f>
        <v>48</v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>Bp JK BP-338 Vocus hitam</v>
      </c>
      <c r="H456" s="8" t="str">
        <f ca="1">IF(B_MSK[[#This Row],[//]]="","",INDEX([2]!NOTA[SUPPLIER_H],B_MSK[[#This Row],[//]]-2))</f>
        <v>ATALI MAKMUR</v>
      </c>
      <c r="I456" s="28" t="str">
        <f ca="1">IF(B_MSK[[#This Row],[//]]="","",IF(B_MSK[[#This Row],[C]]="",B_MSK[[#This Row],[JMLH BRG]]&amp;" "&amp;B_MSK[[#This Row],[SAT]],INDEX([3]!db[QTY/ CTN],B_MSK[[#This Row],[DB_ROW]]-1)))</f>
        <v>20 LSN</v>
      </c>
      <c r="J456" s="6" t="str">
        <f ca="1">IF(B_MSK[[#This Row],[//]]="","",IF(INDEX([2]!NOTA[C],B_MSK[[#This Row],[//]]-2)="","",INDEX([2]!NOTA[C],B_MSK[[#This Row],[//]]-2)))</f>
        <v/>
      </c>
      <c r="K456" s="6">
        <f ca="1">IF(B_MSK[[#This Row],[//]]="","",IF(INDEX([2]!NOTA[QTY],B_MSK[[#This Row],[//]]-2)=0,"",INDEX([2]!NOTA[QTY],B_MSK[[#This Row],[//]]-2)))</f>
        <v>20</v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6" s="14">
        <f ca="1">IF(B_MSK[[#This Row],[//]]="","",INDEX([2]!NOTA[HARGA SATUAN],B_MSK[[#This Row],[//]]-2))</f>
        <v>12600</v>
      </c>
      <c r="N456" s="14">
        <f ca="1">IF(B_MSK[[#This Row],[//]]="","",IF(INDEX([2]!NOTA[HARGA/ CTN_H],B_MSK[[#This Row],[//]]-2)&lt;1,"",INDEX([2]!NOTA[HARGA/ CTN_H],B_MSK[[#This Row],[//]]-2)))</f>
        <v>252000</v>
      </c>
      <c r="O456" s="3">
        <f ca="1">IF(B_MSK[[#This Row],[//]]="","",IF(INDEX([2]!NOTA[DISC 1],B_MSK[[#This Row],[//]]-2)=0,"",INDEX([2]!NOTA[DISC 1],B_MSK[[#This Row],[//]]-2)))</f>
        <v>0.125</v>
      </c>
      <c r="P456" s="3">
        <f ca="1">IF(B_MSK[[#This Row],[//]]="","",IF(INDEX([2]!NOTA[DISC 2],B_MSK[[#This Row],[//]]-2)=0,"",INDEX([2]!NOTA[DISC 2],B_MSK[[#This Row],[//]]-2)))</f>
        <v>0.05</v>
      </c>
      <c r="Q456" s="13">
        <f ca="1">IF(B_MSK[[#This Row],[//]]="","",INDEX([2]!NOTA[TOTAL],B_MSK[[#This Row],[//]]-2))</f>
        <v>209475</v>
      </c>
      <c r="R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10507725</v>
      </c>
      <c r="S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28484550</v>
      </c>
      <c r="T456" s="32" t="str">
        <f ca="1">IF(B_MSK[[#This Row],[NAMA BARANG]]="","",IF(INDEX([2]!NOTA[KETERANGAN],B_MSK[[#This Row],[//]]-2)=0,"",INDEX([2]!NOTA[KETERANGAN],B_MSK[[#This Row],[//]]-2)))</f>
        <v>BONUS PEMBELIAN CORR FLUID JK</v>
      </c>
      <c r="U456" s="8" t="str">
        <f ca="1">IF(B_MSK[[#This Row],[//]]="","",INDEX([2]!NOTA[NAMA BARANG],B_MSK[[#This Row],[//]]-2))</f>
        <v>BALLPEN BP-338 VOCUS BLACK JK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56" s="6" t="str">
        <f ca="1">IF(B_MSK[[#This Row],[N.B.nota]]="","",IF(MATCH(B_MSK[[#This Row],[concat]],[3]!db[NB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Row],[concat]],[3]!db[NB NOTA_C],0)+1)</f>
        <v>76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12600</v>
      </c>
      <c r="AB456" s="8" t="str">
        <f ca="1">IF(OR(B_MSK[[#This Row],[HARGA_1]]=0,B_MSK[[#This Row],[HARGA_1]]=""),"","/ "&amp;B_MSK[[#This Row],[A_2]])</f>
        <v>/ LSN</v>
      </c>
      <c r="AC4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6" s="6" t="str">
        <f ca="1">IF(ISNUMBER(B_MSK[[#This Row],[ JUMLAH ]]),SUBSTITUTE(SUBSTITUTE(SUBSTITUTE(B_MSK[[#This Row],[QTY/ CTN]]," ","_",2),"(",""),")","")&amp;"_","")</f>
        <v>20 LSN_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20 LSN</v>
      </c>
      <c r="AI456" s="6" t="str">
        <f ca="1">IF(B_MSK[[#This Row],[A_B]]="","",LEFT(B_MSK[[#This Row],[A_]],SEARCH(" ",B_MSK[[#This Row],[A_]])-1))</f>
        <v>20</v>
      </c>
      <c r="AJ456" s="6" t="str">
        <f ca="1">IF(B_MSK[[#This Row],[A_B]]="","",RIGHT(B_MSK[[#This Row],[A_]],LEN(B_MSK[[#This Row],[A_]])-SEARCH(" ",B_MSK[[#This Row],[A_]])))</f>
        <v>LSN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44915</v>
      </c>
      <c r="AO456" s="6" t="str">
        <f ca="1">IF(B_MSK[[#This Row],[DB_ROW]]="","",INDEX([3]!db[JENIS],B_MSK[[#This Row],[DB_ROW]]-1))</f>
        <v>pen</v>
      </c>
      <c r="AP456" s="6">
        <f ca="1">IF(B_MSK[[#This Row],[A_1]]="","",B_MSK[[#This Row],[A_1]])*1</f>
        <v>20</v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/>
      </c>
      <c r="D457" s="6" t="str">
        <f>IF(B_MSK[[#This Row],[N_ID]]="","",COUNTIF([2]!NOTA[ID_H],B_MSK[[#This Row],[ID NOTA]]))</f>
        <v/>
      </c>
      <c r="E4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/>
      </c>
      <c r="H457" s="8" t="str">
        <f ca="1">IF(B_MSK[[#This Row],[//]]="","",INDEX([2]!NOTA[SUPPLIER_H],B_MSK[[#This Row],[//]]-2))</f>
        <v/>
      </c>
      <c r="I457" s="28" t="str">
        <f ca="1">IF(B_MSK[[#This Row],[//]]="","",IF(B_MSK[[#This Row],[C]]="",B_MSK[[#This Row],[JMLH BRG]]&amp;" "&amp;B_MSK[[#This Row],[SAT]],INDEX([3]!db[QTY/ CTN],B_MSK[[#This Row],[DB_ROW]]-1)))</f>
        <v/>
      </c>
      <c r="J457" s="6" t="str">
        <f ca="1">IF(B_MSK[[#This Row],[//]]="","",IF(INDEX([2]!NOTA[C],B_MSK[[#This Row],[//]]-2)="","",INDEX([2]!NOTA[C],B_MSK[[#This Row],[//]]-2)))</f>
        <v/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 t="str">
        <f ca="1">IF(B_MSK[[#This Row],[//]]="","",INDEX([2]!NOTA[HARGA SATUAN],B_MSK[[#This Row],[//]]-2))</f>
        <v/>
      </c>
      <c r="N457" s="14" t="str">
        <f ca="1">IF(B_MSK[[#This Row],[//]]="","",IF(INDEX([2]!NOTA[HARGA/ CTN_H],B_MSK[[#This Row],[//]]-2)&lt;1,"",INDEX([2]!NOTA[HARGA/ CTN_H],B_MSK[[#This Row],[//]]-2)))</f>
        <v/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 t="str">
        <f ca="1">IF(B_MSK[[#This Row],[//]]="","",INDEX([2]!NOTA[TOTAL],B_MSK[[#This Row],[//]]-2))</f>
        <v/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/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7" s="6" t="str">
        <f ca="1">IF(B_MSK[[#This Row],[N.B.nota]]="","",IF(MATCH(B_MSK[[#This Row],[concat]],[3]!db[NB NOTA_C],0)&gt;0,"ada",0))</f>
        <v/>
      </c>
      <c r="X457" s="6" t="str">
        <f ca="1">IF(B_MSK[[#This Row],[N.B.nota]]="","",ADDRESS(ROW(B_MSK[QB]),COLUMN(B_MSK[QB]))&amp;":"&amp;ADDRESS(ROW(),COLUMN(B_MSK[QB])))</f>
        <v/>
      </c>
      <c r="Y457" s="6" t="str">
        <f ca="1">IF(B_MSK[[#This Row],[concat]]="","",MATCH(B_MSK[[#This Row],[concat]],[3]!db[NB NOTA_C],0)+1)</f>
        <v/>
      </c>
      <c r="Z457" s="6" t="str">
        <f ca="1">IF(B_MSK[[#This Row],[//]]="","",HYPERLINK("[..\\DB.xlsx]DB!e"&amp;B_MSK[[#This Row],[DB_ROW]],"&gt;"))</f>
        <v/>
      </c>
      <c r="AA457" s="12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Row],[A_]])-1))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44915</v>
      </c>
      <c r="AO457" s="6" t="str">
        <f ca="1">IF(B_MSK[[#This Row],[DB_ROW]]="","",INDEX([3]!db[JENIS],B_MSK[[#This Row],[DB_ROW]]-1))</f>
        <v/>
      </c>
      <c r="AP457" s="6" t="e">
        <f ca="1">IF(B_MSK[[#This Row],[A_1]]="","",B_MSK[[#This Row],[A_1]])*1</f>
        <v>#VALUE!</v>
      </c>
    </row>
    <row r="458" spans="1:42" x14ac:dyDescent="0.25">
      <c r="A458" s="7" t="s">
        <v>214</v>
      </c>
      <c r="B458" s="6">
        <f ca="1">IF(B_MSK[[#This Row],[N_ID]]="","",INDEX([2]!NOTA[ID],MATCH(B_MSK[[#This Row],[N_ID]],[2]!NOTA[ID_P],0)))</f>
        <v>88</v>
      </c>
      <c r="C458" s="6" t="str">
        <f ca="1">IF(B_MSK[[#This Row],[//]]="","",HYPERLINK("[NOTA_.xlsx]NOTA!C"&amp;B_MSK[[#This Row],[//]],"&gt;"))</f>
        <v>&gt;</v>
      </c>
      <c r="D458" s="6">
        <f ca="1">IF(B_MSK[[#This Row],[N_ID]]="","",COUNTIF([2]!NOTA[ID_H],B_MSK[[#This Row],[ID NOTA]]))</f>
        <v>3</v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 ca="1"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>O pastel JK 12W OP-12 S</v>
      </c>
      <c r="H458" s="8" t="str">
        <f ca="1">IF(B_MSK[[#This Row],[//]]="","",INDEX([2]!NOTA[SUPPLIER_H],B_MSK[[#This Row],[//]]-2))</f>
        <v>ATALI MAKMUR</v>
      </c>
      <c r="I458" s="28" t="str">
        <f ca="1">IF(B_MSK[[#This Row],[//]]="","",IF(B_MSK[[#This Row],[C]]="",B_MSK[[#This Row],[JMLH BRG]]&amp;" "&amp;B_MSK[[#This Row],[SAT]],INDEX([3]!db[QTY/ CTN],B_MSK[[#This Row],[DB_ROW]]-1)))</f>
        <v>12 LSN</v>
      </c>
      <c r="J458" s="6">
        <f ca="1">IF(B_MSK[[#This Row],[//]]="","",IF(INDEX([2]!NOTA[C],B_MSK[[#This Row],[//]]-2)="","",INDEX([2]!NOTA[C],B_MSK[[#This Row],[//]]-2)))</f>
        <v>25</v>
      </c>
      <c r="K458" s="6">
        <f ca="1">IF(B_MSK[[#This Row],[//]]="","",IF(INDEX([2]!NOTA[QTY],B_MSK[[#This Row],[//]]-2)=0,"",INDEX([2]!NOTA[QTY],B_MSK[[#This Row],[//]]-2)))</f>
        <v>3600</v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8" s="14">
        <f ca="1">IF(B_MSK[[#This Row],[//]]="","",INDEX([2]!NOTA[HARGA SATUAN],B_MSK[[#This Row],[//]]-2))</f>
        <v>11900</v>
      </c>
      <c r="N458" s="14">
        <f ca="1">IF(B_MSK[[#This Row],[//]]="","",IF(INDEX([2]!NOTA[HARGA/ CTN_H],B_MSK[[#This Row],[//]]-2)&lt;1,"",INDEX([2]!NOTA[HARGA/ CTN_H],B_MSK[[#This Row],[//]]-2)))</f>
        <v>1713600</v>
      </c>
      <c r="O458" s="3">
        <f ca="1">IF(B_MSK[[#This Row],[//]]="","",IF(INDEX([2]!NOTA[DISC 1],B_MSK[[#This Row],[//]]-2)=0,"",INDEX([2]!NOTA[DISC 1],B_MSK[[#This Row],[//]]-2)))</f>
        <v>0.125</v>
      </c>
      <c r="P458" s="3">
        <f ca="1">IF(B_MSK[[#This Row],[//]]="","",IF(INDEX([2]!NOTA[DISC 2],B_MSK[[#This Row],[//]]-2)=0,"",INDEX([2]!NOTA[DISC 2],B_MSK[[#This Row],[//]]-2)))</f>
        <v>0.1</v>
      </c>
      <c r="Q458" s="13">
        <f ca="1">IF(B_MSK[[#This Row],[//]]="","",INDEX([2]!NOTA[TOTAL],B_MSK[[#This Row],[//]]-2))</f>
        <v>33736500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OIL PASTEL OP-12S PP CASE SEA WORLD JK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458" s="6" t="str">
        <f ca="1">IF(B_MSK[[#This Row],[N.B.nota]]="","",IF(MATCH(B_MSK[[#This Row],[concat]],[3]!db[NB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Row],[concat]],[3]!db[NB NOTA_C],0)+1)</f>
        <v>1509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142800</v>
      </c>
      <c r="AB458" s="8" t="str">
        <f ca="1">IF(OR(B_MSK[[#This Row],[HARGA_1]]=0,B_MSK[[#This Row],[HARGA_1]]=""),"","/ "&amp;B_MSK[[#This Row],[A_2]])</f>
        <v>/ LSN</v>
      </c>
      <c r="AC4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4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8" s="6" t="str">
        <f ca="1">IF(ISNUMBER(B_MSK[[#This Row],[ JUMLAH ]]),SUBSTITUTE(SUBSTITUTE(SUBSTITUTE(B_MSK[[#This Row],[QTY/ CTN]]," ","_",2),"(",""),")","")&amp;"_","")</f>
        <v>12 LSN_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12 LSN</v>
      </c>
      <c r="AI458" s="6" t="str">
        <f ca="1">IF(B_MSK[[#This Row],[A_B]]="","",LEFT(B_MSK[[#This Row],[A_]],SEARCH(" ",B_MSK[[#This Row],[A_]])-1))</f>
        <v>12</v>
      </c>
      <c r="AJ458" s="6" t="str">
        <f ca="1">IF(B_MSK[[#This Row],[A_B]]="","",RIGHT(B_MSK[[#This Row],[A_]],LEN(B_MSK[[#This Row],[A_]])-SEARCH(" ",B_MSK[[#This Row],[A_]])))</f>
        <v>LSN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44915</v>
      </c>
      <c r="AO458" s="6" t="str">
        <f ca="1">IF(B_MSK[[#This Row],[DB_ROW]]="","",INDEX([3]!db[JENIS],B_MSK[[#This Row],[DB_ROW]]-1))</f>
        <v>cr/op</v>
      </c>
      <c r="AP458" s="6">
        <f ca="1">IF(B_MSK[[#This Row],[A_1]]="","",B_MSK[[#This Row],[A_1]])*1</f>
        <v>12</v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>O pastel JK 24W OP-24 S</v>
      </c>
      <c r="H459" s="8" t="str">
        <f ca="1">IF(B_MSK[[#This Row],[//]]="","",INDEX([2]!NOTA[SUPPLIER_H],B_MSK[[#This Row],[//]]-2))</f>
        <v>ATALI MAKMUR</v>
      </c>
      <c r="I459" s="28" t="str">
        <f ca="1">IF(B_MSK[[#This Row],[//]]="","",IF(B_MSK[[#This Row],[C]]="",B_MSK[[#This Row],[JMLH BRG]]&amp;" "&amp;B_MSK[[#This Row],[SAT]],INDEX([3]!db[QTY/ CTN],B_MSK[[#This Row],[DB_ROW]]-1)))</f>
        <v>8 BOX (6 SET)</v>
      </c>
      <c r="J459" s="6">
        <f ca="1">IF(B_MSK[[#This Row],[//]]="","",IF(INDEX([2]!NOTA[C],B_MSK[[#This Row],[//]]-2)="","",INDEX([2]!NOTA[C],B_MSK[[#This Row],[//]]-2)))</f>
        <v>10</v>
      </c>
      <c r="K459" s="6">
        <f ca="1">IF(B_MSK[[#This Row],[//]]="","",IF(INDEX([2]!NOTA[QTY],B_MSK[[#This Row],[//]]-2)=0,"",INDEX([2]!NOTA[QTY],B_MSK[[#This Row],[//]]-2)))</f>
        <v>480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9" s="14">
        <f ca="1">IF(B_MSK[[#This Row],[//]]="","",INDEX([2]!NOTA[HARGA SATUAN],B_MSK[[#This Row],[//]]-2))</f>
        <v>29600</v>
      </c>
      <c r="N459" s="14">
        <f ca="1">IF(B_MSK[[#This Row],[//]]="","",IF(INDEX([2]!NOTA[HARGA/ CTN_H],B_MSK[[#This Row],[//]]-2)&lt;1,"",INDEX([2]!NOTA[HARGA/ CTN_H],B_MSK[[#This Row],[//]]-2)))</f>
        <v>1420800</v>
      </c>
      <c r="O459" s="3">
        <f ca="1">IF(B_MSK[[#This Row],[//]]="","",IF(INDEX([2]!NOTA[DISC 1],B_MSK[[#This Row],[//]]-2)=0,"",INDEX([2]!NOTA[DISC 1],B_MSK[[#This Row],[//]]-2)))</f>
        <v>0.125</v>
      </c>
      <c r="P459" s="3">
        <f ca="1">IF(B_MSK[[#This Row],[//]]="","",IF(INDEX([2]!NOTA[DISC 2],B_MSK[[#This Row],[//]]-2)=0,"",INDEX([2]!NOTA[DISC 2],B_MSK[[#This Row],[//]]-2)))</f>
        <v>0.1</v>
      </c>
      <c r="Q459" s="13">
        <f ca="1">IF(B_MSK[[#This Row],[//]]="","",INDEX([2]!NOTA[TOTAL],B_MSK[[#This Row],[//]]-2))</f>
        <v>11188800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OIL PASTEL OP-24S PP CASE SEA WORLD JK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459" s="6" t="str">
        <f ca="1">IF(B_MSK[[#This Row],[N.B.nota]]="","",IF(MATCH(B_MSK[[#This Row],[concat]],[3]!db[NB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Row],[concat]],[3]!db[NB NOTA_C],0)+1)</f>
        <v>1511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177600</v>
      </c>
      <c r="AB459" s="8" t="str">
        <f ca="1">IF(OR(B_MSK[[#This Row],[HARGA_1]]=0,B_MSK[[#This Row],[HARGA_1]]=""),"","/ "&amp;B_MSK[[#This Row],[A_2]])</f>
        <v xml:space="preserve">/ BOX </v>
      </c>
      <c r="AC4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45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59" s="6" t="str">
        <f ca="1">IF(ISNUMBER(B_MSK[[#This Row],[ JUMLAH ]]),SUBSTITUTE(SUBSTITUTE(SUBSTITUTE(B_MSK[[#This Row],[QTY/ CTN]]," ","_",2),"(",""),")","")&amp;"_","")</f>
        <v>8 BOX_6 SET_</v>
      </c>
      <c r="AF459" s="6">
        <f ca="1">IF(B_MSK[[#This Row],[A_B]]="","",SEARCH("_",B_MSK[[#This Row],[A_B]]))</f>
        <v>6</v>
      </c>
      <c r="AG459" s="6">
        <f ca="1">IF(B_MSK[[#This Row],[A_B]]="","",LEN(B_MSK[[#This Row],[A_B]]))</f>
        <v>12</v>
      </c>
      <c r="AH459" s="6" t="str">
        <f ca="1">IF(B_MSK[[#This Row],[A_B]]="","",LEFT(B_MSK[[#This Row],[QTY/ CTN]],B_MSK[[#This Row],[A_B_1]]))</f>
        <v xml:space="preserve">8 BOX </v>
      </c>
      <c r="AI459" s="6" t="str">
        <f ca="1">IF(B_MSK[[#This Row],[A_B]]="","",LEFT(B_MSK[[#This Row],[A_]],SEARCH(" ",B_MSK[[#This Row],[A_]])-1))</f>
        <v>8</v>
      </c>
      <c r="AJ459" s="6" t="str">
        <f ca="1">IF(B_MSK[[#This Row],[A_B]]="","",RIGHT(B_MSK[[#This Row],[A_]],LEN(B_MSK[[#This Row],[A_]])-SEARCH(" ",B_MSK[[#This Row],[A_]])))</f>
        <v xml:space="preserve">BOX 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59" s="6" t="str">
        <f ca="1">IF(B_MSK[[#This Row],[B_]]="","",LEFT(B_MSK[[#This Row],[B_]],SEARCH(" ",B_MSK[[#This Row],[B_]])))</f>
        <v xml:space="preserve">6 </v>
      </c>
      <c r="AM459" s="6" t="str">
        <f ca="1">IF(B_MSK[[#This Row],[B_]]="","",RIGHT(B_MSK[[#This Row],[B_]],LEN(B_MSK[[#This Row],[B_]])-SEARCH(" ",B_MSK[[#This Row],[B_]])))</f>
        <v>SET</v>
      </c>
      <c r="AN459" s="2">
        <f ca="1">IF(ISNUMBER(B_MSK[[#This Row],[TANGGAL DATANG]]),B_MSK[[#This Row],[TANGGAL DATANG]],AN458)</f>
        <v>44915</v>
      </c>
      <c r="AO459" s="6" t="str">
        <f ca="1">IF(B_MSK[[#This Row],[DB_ROW]]="","",INDEX([3]!db[JENIS],B_MSK[[#This Row],[DB_ROW]]-1))</f>
        <v>cr/op</v>
      </c>
      <c r="AP459" s="6">
        <f ca="1">IF(B_MSK[[#This Row],[A_1]]="","",B_MSK[[#This Row],[A_1]])*1</f>
        <v>8</v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>Bp JK BP-338 Vocus hitam</v>
      </c>
      <c r="H460" s="8" t="str">
        <f ca="1">IF(B_MSK[[#This Row],[//]]="","",INDEX([2]!NOTA[SUPPLIER_H],B_MSK[[#This Row],[//]]-2))</f>
        <v>ATALI MAKMUR</v>
      </c>
      <c r="I460" s="28" t="str">
        <f ca="1">IF(B_MSK[[#This Row],[//]]="","",IF(B_MSK[[#This Row],[C]]="",B_MSK[[#This Row],[JMLH BRG]]&amp;" "&amp;B_MSK[[#This Row],[SAT]],INDEX([3]!db[QTY/ CTN],B_MSK[[#This Row],[DB_ROW]]-1)))</f>
        <v>70 LSN</v>
      </c>
      <c r="J460" s="6" t="str">
        <f ca="1">IF(B_MSK[[#This Row],[//]]="","",IF(INDEX([2]!NOTA[C],B_MSK[[#This Row],[//]]-2)="","",INDEX([2]!NOTA[C],B_MSK[[#This Row],[//]]-2)))</f>
        <v/>
      </c>
      <c r="K460" s="6">
        <f ca="1">IF(B_MSK[[#This Row],[//]]="","",IF(INDEX([2]!NOTA[QTY],B_MSK[[#This Row],[//]]-2)=0,"",INDEX([2]!NOTA[QTY],B_MSK[[#This Row],[//]]-2)))</f>
        <v>70</v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0" s="14">
        <f ca="1">IF(B_MSK[[#This Row],[//]]="","",INDEX([2]!NOTA[HARGA SATUAN],B_MSK[[#This Row],[//]]-2))</f>
        <v>12600</v>
      </c>
      <c r="N460" s="14">
        <f ca="1">IF(B_MSK[[#This Row],[//]]="","",IF(INDEX([2]!NOTA[HARGA/ CTN_H],B_MSK[[#This Row],[//]]-2)&lt;1,"",INDEX([2]!NOTA[HARGA/ CTN_H],B_MSK[[#This Row],[//]]-2)))</f>
        <v>882000</v>
      </c>
      <c r="O460" s="3">
        <f ca="1">IF(B_MSK[[#This Row],[//]]="","",IF(INDEX([2]!NOTA[DISC 1],B_MSK[[#This Row],[//]]-2)=0,"",INDEX([2]!NOTA[DISC 1],B_MSK[[#This Row],[//]]-2)))</f>
        <v>0.125</v>
      </c>
      <c r="P460" s="3">
        <f ca="1">IF(B_MSK[[#This Row],[//]]="","",IF(INDEX([2]!NOTA[DISC 2],B_MSK[[#This Row],[//]]-2)=0,"",INDEX([2]!NOTA[DISC 2],B_MSK[[#This Row],[//]]-2)))</f>
        <v>0.05</v>
      </c>
      <c r="Q460" s="13">
        <f ca="1">IF(B_MSK[[#This Row],[//]]="","",INDEX([2]!NOTA[TOTAL],B_MSK[[#This Row],[//]]-2))</f>
        <v>733162.5</v>
      </c>
      <c r="R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12271537.5</v>
      </c>
      <c r="S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33386925</v>
      </c>
      <c r="T460" s="4" t="str">
        <f ca="1">IF(B_MSK[[#This Row],[NAMA BARANG]]="","",IF(INDEX([2]!NOTA[KETERANGAN],B_MSK[[#This Row],[//]]-2)=0,"",INDEX([2]!NOTA[KETERANGAN],B_MSK[[#This Row],[//]]-2)))</f>
        <v>BONUS PEMBELIAN OIL PASTEL JK</v>
      </c>
      <c r="U460" s="8" t="str">
        <f ca="1">IF(B_MSK[[#This Row],[//]]="","",INDEX([2]!NOTA[NAMA BARANG],B_MSK[[#This Row],[//]]-2))</f>
        <v>BALLPEN BP-338 VOCUS BLACK JK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60" s="6" t="str">
        <f ca="1">IF(B_MSK[[#This Row],[N.B.nota]]="","",IF(MATCH(B_MSK[[#This Row],[concat]],[3]!db[NB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Row],[concat]],[3]!db[NB NOTA_C],0)+1)</f>
        <v>76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12600</v>
      </c>
      <c r="AB460" s="8" t="str">
        <f ca="1">IF(OR(B_MSK[[#This Row],[HARGA_1]]=0,B_MSK[[#This Row],[HARGA_1]]=""),"","/ "&amp;B_MSK[[#This Row],[A_2]])</f>
        <v>/ LSN</v>
      </c>
      <c r="AC4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0" s="6" t="str">
        <f ca="1">IF(ISNUMBER(B_MSK[[#This Row],[ JUMLAH ]]),SUBSTITUTE(SUBSTITUTE(SUBSTITUTE(B_MSK[[#This Row],[QTY/ CTN]]," ","_",2),"(",""),")","")&amp;"_","")</f>
        <v>70 LSN_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70 LSN</v>
      </c>
      <c r="AI460" s="6" t="str">
        <f ca="1">IF(B_MSK[[#This Row],[A_B]]="","",LEFT(B_MSK[[#This Row],[A_]],SEARCH(" ",B_MSK[[#This Row],[A_]])-1))</f>
        <v>70</v>
      </c>
      <c r="AJ460" s="6" t="str">
        <f ca="1">IF(B_MSK[[#This Row],[A_B]]="","",RIGHT(B_MSK[[#This Row],[A_]],LEN(B_MSK[[#This Row],[A_]])-SEARCH(" ",B_MSK[[#This Row],[A_]])))</f>
        <v>LSN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44915</v>
      </c>
      <c r="AO460" s="6" t="str">
        <f ca="1">IF(B_MSK[[#This Row],[DB_ROW]]="","",INDEX([3]!db[JENIS],B_MSK[[#This Row],[DB_ROW]]-1))</f>
        <v>pen</v>
      </c>
      <c r="AP460" s="6">
        <f ca="1">IF(B_MSK[[#This Row],[A_1]]="","",B_MSK[[#This Row],[A_1]])*1</f>
        <v>70</v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/>
      </c>
      <c r="D461" s="6" t="str">
        <f>IF(B_MSK[[#This Row],[N_ID]]="","",COUNTIF([2]!NOTA[ID_H],B_MSK[[#This Row],[ID NOTA]]))</f>
        <v/>
      </c>
      <c r="E4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Row],[stt]]="ada",INDEX([3]!db[NB BM],B_MSK[DB_ROW]-1),"")</f>
        <v/>
      </c>
      <c r="H461" s="8" t="str">
        <f ca="1">IF(B_MSK[[#This Row],[//]]="","",INDEX([2]!NOTA[SUPPLIER_H],B_MSK[[#This Row],[//]]-2))</f>
        <v/>
      </c>
      <c r="I461" s="28" t="str">
        <f ca="1">IF(B_MSK[[#This Row],[//]]="","",IF(B_MSK[[#This Row],[C]]="",B_MSK[[#This Row],[JMLH BRG]]&amp;" "&amp;B_MSK[[#This Row],[SAT]],INDEX([3]!db[QTY/ CTN],B_MSK[[#This Row],[DB_ROW]]-1)))</f>
        <v/>
      </c>
      <c r="J461" s="6" t="str">
        <f ca="1">IF(B_MSK[[#This Row],[//]]="","",IF(INDEX([2]!NOTA[C],B_MSK[[#This Row],[//]]-2)="","",INDEX([2]!NOTA[C],B_MSK[[#This Row],[//]]-2)))</f>
        <v/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 t="str">
        <f ca="1">IF(B_MSK[[#This Row],[//]]="","",INDEX([2]!NOTA[HARGA SATUAN],B_MSK[[#This Row],[//]]-2))</f>
        <v/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/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1" s="6" t="str">
        <f ca="1">IF(B_MSK[[#This Row],[N.B.nota]]="","",IF(MATCH(B_MSK[[#This Row],[concat]],[3]!db[NB NOTA_C],0)&gt;0,"ada",0))</f>
        <v/>
      </c>
      <c r="X461" s="6" t="str">
        <f ca="1">IF(B_MSK[[#This Row],[N.B.nota]]="","",ADDRESS(ROW(B_MSK[QB]),COLUMN(B_MSK[QB]))&amp;":"&amp;ADDRESS(ROW(),COLUMN(B_MSK[QB])))</f>
        <v/>
      </c>
      <c r="Y461" s="6" t="str">
        <f ca="1">IF(B_MSK[[#This Row],[concat]]="","",MATCH(B_MSK[[#This Row],[concat]],[3]!db[NB NOTA_C],0)+1)</f>
        <v/>
      </c>
      <c r="Z461" s="6" t="str">
        <f ca="1">IF(B_MSK[[#This Row],[//]]="","",HYPERLINK("[..\\DB.xlsx]DB!e"&amp;B_MSK[[#This Row],[DB_ROW]],"&gt;"))</f>
        <v/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Row],[A_]])-1))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44915</v>
      </c>
      <c r="AO461" s="6" t="str">
        <f ca="1">IF(B_MSK[[#This Row],[DB_ROW]]="","",INDEX([3]!db[JENIS],B_MSK[[#This Row],[DB_ROW]]-1))</f>
        <v/>
      </c>
      <c r="AP461" s="6" t="e">
        <f ca="1">IF(B_MSK[[#This Row],[A_1]]="","",B_MSK[[#This Row],[A_1]])*1</f>
        <v>#VALUE!</v>
      </c>
    </row>
    <row r="462" spans="1:42" x14ac:dyDescent="0.25">
      <c r="A462" s="7" t="s">
        <v>215</v>
      </c>
      <c r="B462" s="6">
        <f ca="1">IF(B_MSK[[#This Row],[N_ID]]="","",INDEX([2]!NOTA[ID],MATCH(B_MSK[[#This Row],[N_ID]],[2]!NOTA[ID_P],0)))</f>
        <v>89</v>
      </c>
      <c r="C462" s="6" t="str">
        <f ca="1">IF(B_MSK[[#This Row],[//]]="","",HYPERLINK("[NOTA_.xlsx]NOTA!C"&amp;B_MSK[[#This Row],[//]],"&gt;"))</f>
        <v>&gt;</v>
      </c>
      <c r="D462" s="6">
        <f ca="1">IF(B_MSK[[#This Row],[N_ID]]="","",COUNTIF([2]!NOTA[ID_H],B_MSK[[#This Row],[ID NOTA]]))</f>
        <v>7</v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 ca="1"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>PW JK 12W CP-12 PB panjang</v>
      </c>
      <c r="H462" s="8" t="str">
        <f ca="1">IF(B_MSK[[#This Row],[//]]="","",INDEX([2]!NOTA[SUPPLIER_H],B_MSK[[#This Row],[//]]-2))</f>
        <v>ATALI MAKMUR</v>
      </c>
      <c r="I462" s="28" t="str">
        <f ca="1">IF(B_MSK[[#This Row],[//]]="","",IF(B_MSK[[#This Row],[C]]="",B_MSK[[#This Row],[JMLH BRG]]&amp;" "&amp;B_MSK[[#This Row],[SAT]],INDEX([3]!db[QTY/ CTN],B_MSK[[#This Row],[DB_ROW]]-1)))</f>
        <v>12 LSN</v>
      </c>
      <c r="J462" s="6">
        <f ca="1">IF(B_MSK[[#This Row],[//]]="","",IF(INDEX([2]!NOTA[C],B_MSK[[#This Row],[//]]-2)="","",INDEX([2]!NOTA[C],B_MSK[[#This Row],[//]]-2)))</f>
        <v>25</v>
      </c>
      <c r="K462" s="6">
        <f ca="1">IF(B_MSK[[#This Row],[//]]="","",IF(INDEX([2]!NOTA[QTY],B_MSK[[#This Row],[//]]-2)=0,"",INDEX([2]!NOTA[QTY],B_MSK[[#This Row],[//]]-2)))</f>
        <v>3600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2" s="14">
        <f ca="1">IF(B_MSK[[#This Row],[//]]="","",INDEX([2]!NOTA[HARGA SATUAN],B_MSK[[#This Row],[//]]-2))</f>
        <v>10600</v>
      </c>
      <c r="N462" s="14">
        <f ca="1">IF(B_MSK[[#This Row],[//]]="","",IF(INDEX([2]!NOTA[HARGA/ CTN_H],B_MSK[[#This Row],[//]]-2)&lt;1,"",INDEX([2]!NOTA[HARGA/ CTN_H],B_MSK[[#This Row],[//]]-2)))</f>
        <v>1526400</v>
      </c>
      <c r="O462" s="3">
        <f ca="1">IF(B_MSK[[#This Row],[//]]="","",IF(INDEX([2]!NOTA[DISC 1],B_MSK[[#This Row],[//]]-2)=0,"",INDEX([2]!NOTA[DISC 1],B_MSK[[#This Row],[//]]-2)))</f>
        <v>0.125</v>
      </c>
      <c r="P462" s="3">
        <f ca="1">IF(B_MSK[[#This Row],[//]]="","",IF(INDEX([2]!NOTA[DISC 2],B_MSK[[#This Row],[//]]-2)=0,"",INDEX([2]!NOTA[DISC 2],B_MSK[[#This Row],[//]]-2)))</f>
        <v>0.1</v>
      </c>
      <c r="Q462" s="13">
        <f ca="1">IF(B_MSK[[#This Row],[//]]="","",INDEX([2]!NOTA[TOTAL],B_MSK[[#This Row],[//]]-2))</f>
        <v>30051000</v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COLOR PENCIL CP-12PB JK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480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127200</v>
      </c>
      <c r="AB462" s="8" t="str">
        <f ca="1">IF(OR(B_MSK[[#This Row],[HARGA_1]]=0,B_MSK[[#This Row],[HARGA_1]]=""),"","/ "&amp;B_MSK[[#This Row],[A_2]])</f>
        <v>/ LSN</v>
      </c>
      <c r="AC4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4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2" s="6" t="str">
        <f ca="1">IF(ISNUMBER(B_MSK[[#This Row],[ JUMLAH ]]),SUBSTITUTE(SUBSTITUTE(SUBSTITUTE(B_MSK[[#This Row],[QTY/ CTN]]," ","_",2),"(",""),")","")&amp;"_","")</f>
        <v>12 LSN_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12 LSN</v>
      </c>
      <c r="AI462" s="6" t="str">
        <f ca="1">IF(B_MSK[[#This Row],[A_B]]="","",LEFT(B_MSK[[#This Row],[A_]],SEARCH(" ",B_MSK[[#This Row],[A_]])-1))</f>
        <v>12</v>
      </c>
      <c r="AJ462" s="6" t="str">
        <f ca="1">IF(B_MSK[[#This Row],[A_B]]="","",RIGHT(B_MSK[[#This Row],[A_]],LEN(B_MSK[[#This Row],[A_]])-SEARCH(" ",B_MSK[[#This Row],[A_]])))</f>
        <v>LSN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44915</v>
      </c>
      <c r="AO462" s="6" t="str">
        <f ca="1">IF(B_MSK[[#This Row],[DB_ROW]]="","",INDEX([3]!db[JENIS],B_MSK[[#This Row],[DB_ROW]]-1))</f>
        <v>pw</v>
      </c>
      <c r="AP462" s="6">
        <f ca="1">IF(B_MSK[[#This Row],[A_1]]="","",B_MSK[[#This Row],[A_1]])*1</f>
        <v>12</v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>PW JK 24W CP-24 PB panjang</v>
      </c>
      <c r="H463" s="8" t="str">
        <f ca="1">IF(B_MSK[[#This Row],[//]]="","",INDEX([2]!NOTA[SUPPLIER_H],B_MSK[[#This Row],[//]]-2))</f>
        <v>ATALI MAKMUR</v>
      </c>
      <c r="I46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463" s="6">
        <f ca="1">IF(B_MSK[[#This Row],[//]]="","",IF(INDEX([2]!NOTA[C],B_MSK[[#This Row],[//]]-2)="","",INDEX([2]!NOTA[C],B_MSK[[#This Row],[//]]-2)))</f>
        <v>5</v>
      </c>
      <c r="K463" s="6">
        <f ca="1">IF(B_MSK[[#This Row],[//]]="","",IF(INDEX([2]!NOTA[QTY],B_MSK[[#This Row],[//]]-2)=0,"",INDEX([2]!NOTA[QTY],B_MSK[[#This Row],[//]]-2)))</f>
        <v>360</v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3" s="14">
        <f ca="1">IF(B_MSK[[#This Row],[//]]="","",INDEX([2]!NOTA[HARGA SATUAN],B_MSK[[#This Row],[//]]-2))</f>
        <v>21200</v>
      </c>
      <c r="N463" s="14">
        <f ca="1">IF(B_MSK[[#This Row],[//]]="","",IF(INDEX([2]!NOTA[HARGA/ CTN_H],B_MSK[[#This Row],[//]]-2)&lt;1,"",INDEX([2]!NOTA[HARGA/ CTN_H],B_MSK[[#This Row],[//]]-2)))</f>
        <v>1526400</v>
      </c>
      <c r="O463" s="3">
        <f ca="1">IF(B_MSK[[#This Row],[//]]="","",IF(INDEX([2]!NOTA[DISC 1],B_MSK[[#This Row],[//]]-2)=0,"",INDEX([2]!NOTA[DISC 1],B_MSK[[#This Row],[//]]-2)))</f>
        <v>0.125</v>
      </c>
      <c r="P463" s="3">
        <f ca="1">IF(B_MSK[[#This Row],[//]]="","",IF(INDEX([2]!NOTA[DISC 2],B_MSK[[#This Row],[//]]-2)=0,"",INDEX([2]!NOTA[DISC 2],B_MSK[[#This Row],[//]]-2)))</f>
        <v>0.1</v>
      </c>
      <c r="Q463" s="13">
        <f ca="1">IF(B_MSK[[#This Row],[//]]="","",INDEX([2]!NOTA[TOTAL],B_MSK[[#This Row],[//]]-2))</f>
        <v>6010200</v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COLOR PENCIL CP-24PB JK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63" s="6" t="str">
        <f ca="1">IF(B_MSK[[#This Row],[N.B.nota]]="","",IF(MATCH(B_MSK[[#This Row],[concat]],[3]!db[NB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Row],[concat]],[3]!db[NB NOTA_C],0)+1)</f>
        <v>482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127200</v>
      </c>
      <c r="AB463" s="8" t="str">
        <f ca="1">IF(OR(B_MSK[[#This Row],[HARGA_1]]=0,B_MSK[[#This Row],[HARGA_1]]=""),"","/ "&amp;B_MSK[[#This Row],[A_2]])</f>
        <v xml:space="preserve">/ BOX </v>
      </c>
      <c r="AC4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46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63" s="6" t="str">
        <f ca="1">IF(ISNUMBER(B_MSK[[#This Row],[ JUMLAH ]]),SUBSTITUTE(SUBSTITUTE(SUBSTITUTE(B_MSK[[#This Row],[QTY/ CTN]]," ","_",2),"(",""),")","")&amp;"_","")</f>
        <v>12 BOX_6 SET_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13</v>
      </c>
      <c r="AH463" s="6" t="str">
        <f ca="1">IF(B_MSK[[#This Row],[A_B]]="","",LEFT(B_MSK[[#This Row],[QTY/ CTN]],B_MSK[[#This Row],[A_B_1]]))</f>
        <v xml:space="preserve">12 BOX </v>
      </c>
      <c r="AI463" s="6" t="str">
        <f ca="1">IF(B_MSK[[#This Row],[A_B]]="","",LEFT(B_MSK[[#This Row],[A_]],SEARCH(" ",B_MSK[[#This Row],[A_]])-1))</f>
        <v>12</v>
      </c>
      <c r="AJ463" s="6" t="str">
        <f ca="1">IF(B_MSK[[#This Row],[A_B]]="","",RIGHT(B_MSK[[#This Row],[A_]],LEN(B_MSK[[#This Row],[A_]])-SEARCH(" ",B_MSK[[#This Row],[A_]])))</f>
        <v xml:space="preserve">BOX 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63" s="6" t="str">
        <f ca="1">IF(B_MSK[[#This Row],[B_]]="","",LEFT(B_MSK[[#This Row],[B_]],SEARCH(" ",B_MSK[[#This Row],[B_]])))</f>
        <v xml:space="preserve">6 </v>
      </c>
      <c r="AM463" s="6" t="str">
        <f ca="1">IF(B_MSK[[#This Row],[B_]]="","",RIGHT(B_MSK[[#This Row],[B_]],LEN(B_MSK[[#This Row],[B_]])-SEARCH(" ",B_MSK[[#This Row],[B_]])))</f>
        <v>SET</v>
      </c>
      <c r="AN463" s="2">
        <f ca="1">IF(ISNUMBER(B_MSK[[#This Row],[TANGGAL DATANG]]),B_MSK[[#This Row],[TANGGAL DATANG]],AN462)</f>
        <v>44915</v>
      </c>
      <c r="AO463" s="6" t="str">
        <f ca="1">IF(B_MSK[[#This Row],[DB_ROW]]="","",INDEX([3]!db[JENIS],B_MSK[[#This Row],[DB_ROW]]-1))</f>
        <v>pw</v>
      </c>
      <c r="AP463" s="6">
        <f ca="1">IF(B_MSK[[#This Row],[A_1]]="","",B_MSK[[#This Row],[A_1]])*1</f>
        <v>12</v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Row],[stt]]="ada",INDEX([3]!db[NB BM],B_MSK[DB_ROW]-1),"")</f>
        <v>Isi cutter JK L-150</v>
      </c>
      <c r="H464" s="8" t="str">
        <f ca="1">IF(B_MSK[[#This Row],[//]]="","",INDEX([2]!NOTA[SUPPLIER_H],B_MSK[[#This Row],[//]]-2))</f>
        <v>ATALI MAKMUR</v>
      </c>
      <c r="I464" s="28" t="str">
        <f ca="1">IF(B_MSK[[#This Row],[//]]="","",IF(B_MSK[[#This Row],[C]]="",B_MSK[[#This Row],[JMLH BRG]]&amp;" "&amp;B_MSK[[#This Row],[SAT]],INDEX([3]!db[QTY/ CTN],B_MSK[[#This Row],[DB_ROW]]-1)))</f>
        <v>40 LSN</v>
      </c>
      <c r="J464" s="6">
        <f ca="1">IF(B_MSK[[#This Row],[//]]="","",IF(INDEX([2]!NOTA[C],B_MSK[[#This Row],[//]]-2)="","",INDEX([2]!NOTA[C],B_MSK[[#This Row],[//]]-2)))</f>
        <v>10</v>
      </c>
      <c r="K464" s="6">
        <f ca="1">IF(B_MSK[[#This Row],[//]]="","",IF(INDEX([2]!NOTA[QTY],B_MSK[[#This Row],[//]]-2)=0,"",INDEX([2]!NOTA[QTY],B_MSK[[#This Row],[//]]-2)))</f>
        <v>400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4" s="14">
        <f ca="1">IF(B_MSK[[#This Row],[//]]="","",INDEX([2]!NOTA[HARGA SATUAN],B_MSK[[#This Row],[//]]-2))</f>
        <v>49200</v>
      </c>
      <c r="N464" s="14">
        <f ca="1">IF(B_MSK[[#This Row],[//]]="","",IF(INDEX([2]!NOTA[HARGA/ CTN_H],B_MSK[[#This Row],[//]]-2)&lt;1,"",INDEX([2]!NOTA[HARGA/ CTN_H],B_MSK[[#This Row],[//]]-2)))</f>
        <v>1968000</v>
      </c>
      <c r="O464" s="3">
        <f ca="1">IF(B_MSK[[#This Row],[//]]="","",IF(INDEX([2]!NOTA[DISC 1],B_MSK[[#This Row],[//]]-2)=0,"",INDEX([2]!NOTA[DISC 1],B_MSK[[#This Row],[//]]-2)))</f>
        <v>0.125</v>
      </c>
      <c r="P464" s="3">
        <f ca="1">IF(B_MSK[[#This Row],[//]]="","",IF(INDEX([2]!NOTA[DISC 2],B_MSK[[#This Row],[//]]-2)=0,"",INDEX([2]!NOTA[DISC 2],B_MSK[[#This Row],[//]]-2)))</f>
        <v>0.1</v>
      </c>
      <c r="Q464" s="13">
        <f ca="1">IF(B_MSK[[#This Row],[//]]="","",INDEX([2]!NOTA[TOTAL],B_MSK[[#This Row],[//]]-2))</f>
        <v>15498000</v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CUTTER BLADE L-150 AM (L) JK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552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49200</v>
      </c>
      <c r="AB464" s="8" t="str">
        <f ca="1">IF(OR(B_MSK[[#This Row],[HARGA_1]]=0,B_MSK[[#This Row],[HARGA_1]]=""),"","/ "&amp;B_MSK[[#This Row],[A_2]])</f>
        <v>/ LSN</v>
      </c>
      <c r="AC4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4" s="6" t="str">
        <f ca="1">IF(ISNUMBER(B_MSK[[#This Row],[ JUMLAH ]]),SUBSTITUTE(SUBSTITUTE(SUBSTITUTE(B_MSK[[#This Row],[QTY/ CTN]]," ","_",2),"(",""),")","")&amp;"_","")</f>
        <v>40 LSN_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40 LSN</v>
      </c>
      <c r="AI464" s="6" t="str">
        <f ca="1">IF(B_MSK[[#This Row],[A_B]]="","",LEFT(B_MSK[[#This Row],[A_]],SEARCH(" ",B_MSK[[#This Row],[A_]])-1))</f>
        <v>40</v>
      </c>
      <c r="AJ464" s="6" t="str">
        <f ca="1">IF(B_MSK[[#This Row],[A_B]]="","",RIGHT(B_MSK[[#This Row],[A_]],LEN(B_MSK[[#This Row],[A_]])-SEARCH(" ",B_MSK[[#This Row],[A_]])))</f>
        <v>LSN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44915</v>
      </c>
      <c r="AO464" s="6" t="str">
        <f ca="1">IF(B_MSK[[#This Row],[DB_ROW]]="","",INDEX([3]!db[JENIS],B_MSK[[#This Row],[DB_ROW]]-1))</f>
        <v>isi</v>
      </c>
      <c r="AP464" s="6">
        <f ca="1">IF(B_MSK[[#This Row],[A_1]]="","",B_MSK[[#This Row],[A_1]])*1</f>
        <v>40</v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>Pensil JK P-88 2B</v>
      </c>
      <c r="H465" s="8" t="str">
        <f ca="1">IF(B_MSK[[#This Row],[//]]="","",INDEX([2]!NOTA[SUPPLIER_H],B_MSK[[#This Row],[//]]-2))</f>
        <v>ATALI MAKMUR</v>
      </c>
      <c r="I465" s="28" t="str">
        <f ca="1">IF(B_MSK[[#This Row],[//]]="","",IF(B_MSK[[#This Row],[C]]="",B_MSK[[#This Row],[JMLH BRG]]&amp;" "&amp;B_MSK[[#This Row],[SAT]],INDEX([3]!db[QTY/ CTN],B_MSK[[#This Row],[DB_ROW]]-1)))</f>
        <v>30 GRS</v>
      </c>
      <c r="J465" s="6">
        <f ca="1">IF(B_MSK[[#This Row],[//]]="","",IF(INDEX([2]!NOTA[C],B_MSK[[#This Row],[//]]-2)="","",INDEX([2]!NOTA[C],B_MSK[[#This Row],[//]]-2)))</f>
        <v>1</v>
      </c>
      <c r="K465" s="6">
        <f ca="1">IF(B_MSK[[#This Row],[//]]="","",IF(INDEX([2]!NOTA[QTY],B_MSK[[#This Row],[//]]-2)=0,"",INDEX([2]!NOTA[QTY],B_MSK[[#This Row],[//]]-2)))</f>
        <v>30</v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65" s="14">
        <f ca="1">IF(B_MSK[[#This Row],[//]]="","",INDEX([2]!NOTA[HARGA SATUAN],B_MSK[[#This Row],[//]]-2))</f>
        <v>104400</v>
      </c>
      <c r="N465" s="14">
        <f ca="1">IF(B_MSK[[#This Row],[//]]="","",IF(INDEX([2]!NOTA[HARGA/ CTN_H],B_MSK[[#This Row],[//]]-2)&lt;1,"",INDEX([2]!NOTA[HARGA/ CTN_H],B_MSK[[#This Row],[//]]-2)))</f>
        <v>3132000</v>
      </c>
      <c r="O465" s="3">
        <f ca="1">IF(B_MSK[[#This Row],[//]]="","",IF(INDEX([2]!NOTA[DISC 1],B_MSK[[#This Row],[//]]-2)=0,"",INDEX([2]!NOTA[DISC 1],B_MSK[[#This Row],[//]]-2)))</f>
        <v>0.125</v>
      </c>
      <c r="P465" s="3">
        <f ca="1">IF(B_MSK[[#This Row],[//]]="","",IF(INDEX([2]!NOTA[DISC 2],B_MSK[[#This Row],[//]]-2)=0,"",INDEX([2]!NOTA[DISC 2],B_MSK[[#This Row],[//]]-2)))</f>
        <v>0.05</v>
      </c>
      <c r="Q465" s="13">
        <f ca="1">IF(B_MSK[[#This Row],[//]]="","",INDEX([2]!NOTA[TOTAL],B_MSK[[#This Row],[//]]-2))</f>
        <v>2603475</v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PENCIL P-88 2B JK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65" s="6" t="str">
        <f ca="1">IF(B_MSK[[#This Row],[N.B.nota]]="","",IF(MATCH(B_MSK[[#This Row],[concat]],[3]!db[NB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Row],[concat]],[3]!db[NB NOTA_C],0)+1)</f>
        <v>1696</v>
      </c>
      <c r="Z465" s="6" t="str">
        <f ca="1">IF(B_MSK[[#This Row],[//]]="","",HYPERLINK("[..\\DB.xlsx]DB!e"&amp;B_MSK[[#This Row],[DB_ROW]],"&gt;"))</f>
        <v>&gt;</v>
      </c>
      <c r="AA465" s="12">
        <f ca="1">IF(ISNUMBER(B_MSK[[#This Row],[HARGA CTN]]),IF(B_MSK[[#This Row],[A_2]]=B_MSK[[#This Row],[SAT]],B_MSK[[#This Row],[ HARGA SATUAN ]],B_MSK[[#This Row],[HARGA CTN]]/B_MSK[[#This Row],[A_1]]),"")</f>
        <v>104400</v>
      </c>
      <c r="AB465" s="8" t="str">
        <f ca="1">IF(OR(B_MSK[[#This Row],[HARGA_1]]=0,B_MSK[[#This Row],[HARGA_1]]=""),"","/ "&amp;B_MSK[[#This Row],[A_2]])</f>
        <v>/ GRS</v>
      </c>
      <c r="AC4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46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65" s="6" t="str">
        <f ca="1">IF(ISNUMBER(B_MSK[[#This Row],[ JUMLAH ]]),SUBSTITUTE(SUBSTITUTE(SUBSTITUTE(B_MSK[[#This Row],[QTY/ CTN]]," ","_",2),"(",""),")","")&amp;"_","")</f>
        <v>30 GRS_</v>
      </c>
      <c r="AF465" s="6">
        <f ca="1">IF(B_MSK[[#This Row],[A_B]]="","",SEARCH("_",B_MSK[[#This Row],[A_B]]))</f>
        <v>7</v>
      </c>
      <c r="AG465" s="6">
        <f ca="1">IF(B_MSK[[#This Row],[A_B]]="","",LEN(B_MSK[[#This Row],[A_B]]))</f>
        <v>7</v>
      </c>
      <c r="AH465" s="6" t="str">
        <f ca="1">IF(B_MSK[[#This Row],[A_B]]="","",LEFT(B_MSK[[#This Row],[QTY/ CTN]],B_MSK[[#This Row],[A_B_1]]))</f>
        <v>30 GRS</v>
      </c>
      <c r="AI465" s="6" t="str">
        <f ca="1">IF(B_MSK[[#This Row],[A_B]]="","",LEFT(B_MSK[[#This Row],[A_]],SEARCH(" ",B_MSK[[#This Row],[A_]])-1))</f>
        <v>30</v>
      </c>
      <c r="AJ465" s="6" t="str">
        <f ca="1">IF(B_MSK[[#This Row],[A_B]]="","",RIGHT(B_MSK[[#This Row],[A_]],LEN(B_MSK[[#This Row],[A_]])-SEARCH(" ",B_MSK[[#This Row],[A_]])))</f>
        <v>GRS</v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44915</v>
      </c>
      <c r="AO465" s="6" t="str">
        <f ca="1">IF(B_MSK[[#This Row],[DB_ROW]]="","",INDEX([3]!db[JENIS],B_MSK[[#This Row],[DB_ROW]]-1))</f>
        <v>pensil</v>
      </c>
      <c r="AP465" s="6">
        <f ca="1">IF(B_MSK[[#This Row],[A_1]]="","",B_MSK[[#This Row],[A_1]])*1</f>
        <v>30</v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>Coinbank/ Cash Box JK CB-32 A</v>
      </c>
      <c r="H466" s="8" t="str">
        <f ca="1">IF(B_MSK[[#This Row],[//]]="","",INDEX([2]!NOTA[SUPPLIER_H],B_MSK[[#This Row],[//]]-2))</f>
        <v>ATALI MAKMUR</v>
      </c>
      <c r="I466" s="28" t="str">
        <f ca="1">IF(B_MSK[[#This Row],[//]]="","",IF(B_MSK[[#This Row],[C]]="",B_MSK[[#This Row],[JMLH BRG]]&amp;" "&amp;B_MSK[[#This Row],[SAT]],INDEX([3]!db[QTY/ CTN],B_MSK[[#This Row],[DB_ROW]]-1)))</f>
        <v>6 PCS</v>
      </c>
      <c r="J466" s="6">
        <f ca="1">IF(B_MSK[[#This Row],[//]]="","",IF(INDEX([2]!NOTA[C],B_MSK[[#This Row],[//]]-2)="","",INDEX([2]!NOTA[C],B_MSK[[#This Row],[//]]-2)))</f>
        <v>1</v>
      </c>
      <c r="K466" s="6">
        <f ca="1">IF(B_MSK[[#This Row],[//]]="","",IF(INDEX([2]!NOTA[QTY],B_MSK[[#This Row],[//]]-2)=0,"",INDEX([2]!NOTA[QTY],B_MSK[[#This Row],[//]]-2)))</f>
        <v>6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6" s="14">
        <f ca="1">IF(B_MSK[[#This Row],[//]]="","",INDEX([2]!NOTA[HARGA SATUAN],B_MSK[[#This Row],[//]]-2))</f>
        <v>500000</v>
      </c>
      <c r="N466" s="14">
        <f ca="1">IF(B_MSK[[#This Row],[//]]="","",IF(INDEX([2]!NOTA[HARGA/ CTN_H],B_MSK[[#This Row],[//]]-2)&lt;1,"",INDEX([2]!NOTA[HARGA/ CTN_H],B_MSK[[#This Row],[//]]-2)))</f>
        <v>3000000</v>
      </c>
      <c r="O466" s="3">
        <f ca="1">IF(B_MSK[[#This Row],[//]]="","",IF(INDEX([2]!NOTA[DISC 1],B_MSK[[#This Row],[//]]-2)=0,"",INDEX([2]!NOTA[DISC 1],B_MSK[[#This Row],[//]]-2)))</f>
        <v>0.125</v>
      </c>
      <c r="P466" s="3">
        <f ca="1">IF(B_MSK[[#This Row],[//]]="","",IF(INDEX([2]!NOTA[DISC 2],B_MSK[[#This Row],[//]]-2)=0,"",INDEX([2]!NOTA[DISC 2],B_MSK[[#This Row],[//]]-2)))</f>
        <v>0.05</v>
      </c>
      <c r="Q466" s="13">
        <f ca="1">IF(B_MSK[[#This Row],[//]]="","",INDEX([2]!NOTA[TOTAL],B_MSK[[#This Row],[//]]-2))</f>
        <v>2493750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CASH BOX CB-32A JK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cashboxcb32ajk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435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500000</v>
      </c>
      <c r="AB466" s="8" t="str">
        <f ca="1">IF(OR(B_MSK[[#This Row],[HARGA_1]]=0,B_MSK[[#This Row],[HARGA_1]]=""),"","/ "&amp;B_MSK[[#This Row],[A_2]])</f>
        <v>/ PCS</v>
      </c>
      <c r="AC4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6" s="6" t="str">
        <f ca="1">IF(ISNUMBER(B_MSK[[#This Row],[ JUMLAH ]]),SUBSTITUTE(SUBSTITUTE(SUBSTITUTE(B_MSK[[#This Row],[QTY/ CTN]]," ","_",2),"(",""),")","")&amp;"_","")</f>
        <v>6 PCS_</v>
      </c>
      <c r="AF466" s="6">
        <f ca="1">IF(B_MSK[[#This Row],[A_B]]="","",SEARCH("_",B_MSK[[#This Row],[A_B]]))</f>
        <v>6</v>
      </c>
      <c r="AG466" s="6">
        <f ca="1">IF(B_MSK[[#This Row],[A_B]]="","",LEN(B_MSK[[#This Row],[A_B]]))</f>
        <v>6</v>
      </c>
      <c r="AH466" s="6" t="str">
        <f ca="1">IF(B_MSK[[#This Row],[A_B]]="","",LEFT(B_MSK[[#This Row],[QTY/ CTN]],B_MSK[[#This Row],[A_B_1]]))</f>
        <v>6 PCS</v>
      </c>
      <c r="AI466" s="6" t="str">
        <f ca="1">IF(B_MSK[[#This Row],[A_B]]="","",LEFT(B_MSK[[#This Row],[A_]],SEARCH(" ",B_MSK[[#This Row],[A_]])-1))</f>
        <v>6</v>
      </c>
      <c r="AJ466" s="6" t="str">
        <f ca="1">IF(B_MSK[[#This Row],[A_B]]="","",RIGHT(B_MSK[[#This Row],[A_]],LEN(B_MSK[[#This Row],[A_]])-SEARCH(" ",B_MSK[[#This Row],[A_]])))</f>
        <v>PCS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44915</v>
      </c>
      <c r="AO466" s="6" t="str">
        <f ca="1">IF(B_MSK[[#This Row],[DB_ROW]]="","",INDEX([3]!db[JENIS],B_MSK[[#This Row],[DB_ROW]]-1))</f>
        <v>coinbank</v>
      </c>
      <c r="AP466" s="6">
        <f ca="1">IF(B_MSK[[#This Row],[A_1]]="","",B_MSK[[#This Row],[A_1]])*1</f>
        <v>6</v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>Tape cutter JK TC-111</v>
      </c>
      <c r="H467" s="8" t="str">
        <f ca="1">IF(B_MSK[[#This Row],[//]]="","",INDEX([2]!NOTA[SUPPLIER_H],B_MSK[[#This Row],[//]]-2))</f>
        <v>ATALI MAKMUR</v>
      </c>
      <c r="I467" s="28" t="str">
        <f ca="1">IF(B_MSK[[#This Row],[//]]="","",IF(B_MSK[[#This Row],[C]]="",B_MSK[[#This Row],[JMLH BRG]]&amp;" "&amp;B_MSK[[#This Row],[SAT]],INDEX([3]!db[QTY/ CTN],B_MSK[[#This Row],[DB_ROW]]-1)))</f>
        <v>24 PCS</v>
      </c>
      <c r="J467" s="6">
        <f ca="1">IF(B_MSK[[#This Row],[//]]="","",IF(INDEX([2]!NOTA[C],B_MSK[[#This Row],[//]]-2)="","",INDEX([2]!NOTA[C],B_MSK[[#This Row],[//]]-2)))</f>
        <v>1</v>
      </c>
      <c r="K467" s="6">
        <f ca="1">IF(B_MSK[[#This Row],[//]]="","",IF(INDEX([2]!NOTA[QTY],B_MSK[[#This Row],[//]]-2)=0,"",INDEX([2]!NOTA[QTY],B_MSK[[#This Row],[//]]-2)))</f>
        <v>24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7" s="14">
        <f ca="1">IF(B_MSK[[#This Row],[//]]="","",INDEX([2]!NOTA[HARGA SATUAN],B_MSK[[#This Row],[//]]-2))</f>
        <v>12300</v>
      </c>
      <c r="N467" s="14">
        <f ca="1">IF(B_MSK[[#This Row],[//]]="","",IF(INDEX([2]!NOTA[HARGA/ CTN_H],B_MSK[[#This Row],[//]]-2)&lt;1,"",INDEX([2]!NOTA[HARGA/ CTN_H],B_MSK[[#This Row],[//]]-2)))</f>
        <v>295200</v>
      </c>
      <c r="O467" s="3">
        <f ca="1">IF(B_MSK[[#This Row],[//]]="","",IF(INDEX([2]!NOTA[DISC 1],B_MSK[[#This Row],[//]]-2)=0,"",INDEX([2]!NOTA[DISC 1],B_MSK[[#This Row],[//]]-2)))</f>
        <v>0.125</v>
      </c>
      <c r="P467" s="3">
        <f ca="1">IF(B_MSK[[#This Row],[//]]="","",IF(INDEX([2]!NOTA[DISC 2],B_MSK[[#This Row],[//]]-2)=0,"",INDEX([2]!NOTA[DISC 2],B_MSK[[#This Row],[//]]-2)))</f>
        <v>0.05</v>
      </c>
      <c r="Q467" s="13">
        <f ca="1">IF(B_MSK[[#This Row],[//]]="","",INDEX([2]!NOTA[TOTAL],B_MSK[[#This Row],[//]]-2))</f>
        <v>245385</v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TAPE CUTTER TC-111 JK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tapecuttertc111jk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1934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12300</v>
      </c>
      <c r="AB467" s="8" t="str">
        <f ca="1">IF(OR(B_MSK[[#This Row],[HARGA_1]]=0,B_MSK[[#This Row],[HARGA_1]]=""),"","/ "&amp;B_MSK[[#This Row],[A_2]])</f>
        <v>/ PCS</v>
      </c>
      <c r="AC4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7" s="6" t="str">
        <f ca="1">IF(ISNUMBER(B_MSK[[#This Row],[ JUMLAH ]]),SUBSTITUTE(SUBSTITUTE(SUBSTITUTE(B_MSK[[#This Row],[QTY/ CTN]]," ","_",2),"(",""),")","")&amp;"_","")</f>
        <v>24 PCS_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7</v>
      </c>
      <c r="AH467" s="6" t="str">
        <f ca="1">IF(B_MSK[[#This Row],[A_B]]="","",LEFT(B_MSK[[#This Row],[QTY/ CTN]],B_MSK[[#This Row],[A_B_1]]))</f>
        <v>24 PCS</v>
      </c>
      <c r="AI467" s="6" t="str">
        <f ca="1">IF(B_MSK[[#This Row],[A_B]]="","",LEFT(B_MSK[[#This Row],[A_]],SEARCH(" ",B_MSK[[#This Row],[A_]])-1))</f>
        <v>24</v>
      </c>
      <c r="AJ467" s="6" t="str">
        <f ca="1">IF(B_MSK[[#This Row],[A_B]]="","",RIGHT(B_MSK[[#This Row],[A_]],LEN(B_MSK[[#This Row],[A_]])-SEARCH(" ",B_MSK[[#This Row],[A_]])))</f>
        <v>PCS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44915</v>
      </c>
      <c r="AO467" s="6" t="str">
        <f ca="1">IF(B_MSK[[#This Row],[DB_ROW]]="","",INDEX([3]!db[JENIS],B_MSK[[#This Row],[DB_ROW]]-1))</f>
        <v>isolasi</v>
      </c>
      <c r="AP467" s="6">
        <f ca="1">IF(B_MSK[[#This Row],[A_1]]="","",B_MSK[[#This Row],[A_1]])*1</f>
        <v>24</v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>Stip JK 526-B20</v>
      </c>
      <c r="H468" s="8" t="str">
        <f ca="1">IF(B_MSK[[#This Row],[//]]="","",INDEX([2]!NOTA[SUPPLIER_H],B_MSK[[#This Row],[//]]-2))</f>
        <v>ATALI MAKMUR</v>
      </c>
      <c r="I468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68" s="6">
        <f ca="1">IF(B_MSK[[#This Row],[//]]="","",IF(INDEX([2]!NOTA[C],B_MSK[[#This Row],[//]]-2)="","",INDEX([2]!NOTA[C],B_MSK[[#This Row],[//]]-2)))</f>
        <v>1</v>
      </c>
      <c r="K468" s="6">
        <f ca="1">IF(B_MSK[[#This Row],[//]]="","",IF(INDEX([2]!NOTA[QTY],B_MSK[[#This Row],[//]]-2)=0,"",INDEX([2]!NOTA[QTY],B_MSK[[#This Row],[//]]-2)))</f>
        <v>50</v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68" s="14">
        <f ca="1">IF(B_MSK[[#This Row],[//]]="","",INDEX([2]!NOTA[HARGA SATUAN],B_MSK[[#This Row],[//]]-2))</f>
        <v>34100</v>
      </c>
      <c r="N468" s="14">
        <f ca="1">IF(B_MSK[[#This Row],[//]]="","",IF(INDEX([2]!NOTA[HARGA/ CTN_H],B_MSK[[#This Row],[//]]-2)&lt;1,"",INDEX([2]!NOTA[HARGA/ CTN_H],B_MSK[[#This Row],[//]]-2)))</f>
        <v>1705000</v>
      </c>
      <c r="O468" s="3">
        <f ca="1">IF(B_MSK[[#This Row],[//]]="","",IF(INDEX([2]!NOTA[DISC 1],B_MSK[[#This Row],[//]]-2)=0,"",INDEX([2]!NOTA[DISC 1],B_MSK[[#This Row],[//]]-2)))</f>
        <v>0.125</v>
      </c>
      <c r="P468" s="3">
        <f ca="1">IF(B_MSK[[#This Row],[//]]="","",IF(INDEX([2]!NOTA[DISC 2],B_MSK[[#This Row],[//]]-2)=0,"",INDEX([2]!NOTA[DISC 2],B_MSK[[#This Row],[//]]-2)))</f>
        <v>0.05</v>
      </c>
      <c r="Q468" s="13">
        <f ca="1">IF(B_MSK[[#This Row],[//]]="","",INDEX([2]!NOTA[TOTAL],B_MSK[[#This Row],[//]]-2))</f>
        <v>1417281.25</v>
      </c>
      <c r="R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15285108.75</v>
      </c>
      <c r="S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43033982.5</v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ERASER 526-B20 JK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68" s="6" t="str">
        <f ca="1">IF(B_MSK[[#This Row],[N.B.nota]]="","",IF(MATCH(B_MSK[[#This Row],[concat]],[3]!db[NB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Row],[concat]],[3]!db[NB NOTA_C],0)+1)</f>
        <v>656</v>
      </c>
      <c r="Z468" s="6" t="str">
        <f ca="1">IF(B_MSK[[#This Row],[//]]="","",HYPERLINK("[..\\DB.xlsx]DB!e"&amp;B_MSK[[#This Row],[DB_ROW]],"&gt;"))</f>
        <v>&gt;</v>
      </c>
      <c r="AA468" s="12">
        <f ca="1">IF(ISNUMBER(B_MSK[[#This Row],[HARGA CTN]]),IF(B_MSK[[#This Row],[A_2]]=B_MSK[[#This Row],[SAT]],B_MSK[[#This Row],[ HARGA SATUAN ]],B_MSK[[#This Row],[HARGA CTN]]/B_MSK[[#This Row],[A_1]]),"")</f>
        <v>34100</v>
      </c>
      <c r="AB468" s="8" t="str">
        <f ca="1">IF(OR(B_MSK[[#This Row],[HARGA_1]]=0,B_MSK[[#This Row],[HARGA_1]]=""),"","/ "&amp;B_MSK[[#This Row],[A_2]])</f>
        <v xml:space="preserve">/ BOX </v>
      </c>
      <c r="AC4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4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8" s="6" t="str">
        <f ca="1">IF(ISNUMBER(B_MSK[[#This Row],[ JUMLAH ]]),SUBSTITUTE(SUBSTITUTE(SUBSTITUTE(B_MSK[[#This Row],[QTY/ CTN]]," ","_",2),"(",""),")","")&amp;"_","")</f>
        <v>50 BOX_20 PCS_</v>
      </c>
      <c r="AF468" s="6">
        <f ca="1">IF(B_MSK[[#This Row],[A_B]]="","",SEARCH("_",B_MSK[[#This Row],[A_B]]))</f>
        <v>7</v>
      </c>
      <c r="AG468" s="6">
        <f ca="1">IF(B_MSK[[#This Row],[A_B]]="","",LEN(B_MSK[[#This Row],[A_B]]))</f>
        <v>14</v>
      </c>
      <c r="AH468" s="6" t="str">
        <f ca="1">IF(B_MSK[[#This Row],[A_B]]="","",LEFT(B_MSK[[#This Row],[QTY/ CTN]],B_MSK[[#This Row],[A_B_1]]))</f>
        <v xml:space="preserve">50 BOX </v>
      </c>
      <c r="AI468" s="6" t="str">
        <f ca="1">IF(B_MSK[[#This Row],[A_B]]="","",LEFT(B_MSK[[#This Row],[A_]],SEARCH(" ",B_MSK[[#This Row],[A_]])-1))</f>
        <v>50</v>
      </c>
      <c r="AJ468" s="6" t="str">
        <f ca="1">IF(B_MSK[[#This Row],[A_B]]="","",RIGHT(B_MSK[[#This Row],[A_]],LEN(B_MSK[[#This Row],[A_]])-SEARCH(" ",B_MSK[[#This Row],[A_]])))</f>
        <v xml:space="preserve">BOX </v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68" s="6" t="str">
        <f ca="1">IF(B_MSK[[#This Row],[B_]]="","",LEFT(B_MSK[[#This Row],[B_]],SEARCH(" ",B_MSK[[#This Row],[B_]])))</f>
        <v xml:space="preserve">20 </v>
      </c>
      <c r="AM468" s="6" t="str">
        <f ca="1">IF(B_MSK[[#This Row],[B_]]="","",RIGHT(B_MSK[[#This Row],[B_]],LEN(B_MSK[[#This Row],[B_]])-SEARCH(" ",B_MSK[[#This Row],[B_]])))</f>
        <v>PCS</v>
      </c>
      <c r="AN468" s="2">
        <f ca="1">IF(ISNUMBER(B_MSK[[#This Row],[TANGGAL DATANG]]),B_MSK[[#This Row],[TANGGAL DATANG]],AN467)</f>
        <v>44915</v>
      </c>
      <c r="AO468" s="6" t="str">
        <f ca="1">IF(B_MSK[[#This Row],[DB_ROW]]="","",INDEX([3]!db[JENIS],B_MSK[[#This Row],[DB_ROW]]-1))</f>
        <v>stip</v>
      </c>
      <c r="AP468" s="6">
        <f ca="1">IF(B_MSK[[#This Row],[A_1]]="","",B_MSK[[#This Row],[A_1]])*1</f>
        <v>50</v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Row],[stt]]="ada",INDEX([3]!db[NB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Row],[SAT]],INDEX([3]!db[QTY/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Row],[concat]],[3]!db[NB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Row],[concat]],[3]!db[NB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Row],[A_]])-1))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44915</v>
      </c>
      <c r="AO469" s="6" t="str">
        <f ca="1">IF(B_MSK[[#This Row],[DB_ROW]]="","",INDEX([3]!db[JENIS],B_MSK[[#This Row],[DB_ROW]]-1))</f>
        <v/>
      </c>
      <c r="AP469" s="6" t="e">
        <f ca="1">IF(B_MSK[[#This Row],[A_1]]="","",B_MSK[[#This Row],[A_1]])*1</f>
        <v>#VALUE!</v>
      </c>
    </row>
    <row r="470" spans="1:42" x14ac:dyDescent="0.25">
      <c r="A470" s="7" t="s">
        <v>216</v>
      </c>
      <c r="B470" s="6">
        <f ca="1">IF(B_MSK[[#This Row],[N_ID]]="","",INDEX([2]!NOTA[ID],MATCH(B_MSK[[#This Row],[N_ID]],[2]!NOTA[ID_P],0)))</f>
        <v>90</v>
      </c>
      <c r="C470" s="6" t="str">
        <f ca="1">IF(B_MSK[[#This Row],[//]]="","",HYPERLINK("[NOTA_.xlsx]NOTA!C"&amp;B_MSK[[#This Row],[//]],"&gt;"))</f>
        <v>&gt;</v>
      </c>
      <c r="D470" s="6">
        <f ca="1">IF(B_MSK[[#This Row],[N_ID]]="","",COUNTIF([2]!NOTA[ID_H],B_MSK[[#This Row],[ID NOTA]]))</f>
        <v>5</v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470" s="2" t="str">
        <f ca="1"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Row],[stt]]="ada",INDEX([3]!db[NB BM],B_MSK[DB_ROW]-1),"")</f>
        <v>Gel pen Microtec Kenko 0.28mm Hitam</v>
      </c>
      <c r="H470" s="8" t="str">
        <f ca="1">IF(B_MSK[[#This Row],[//]]="","",INDEX([2]!NOTA[SUPPLIER_H],B_MSK[[#This Row],[//]]-2))</f>
        <v>KENKO SINAR INDONESIA</v>
      </c>
      <c r="I470" s="28" t="str">
        <f ca="1">IF(B_MSK[[#This Row],[//]]="","",IF(B_MSK[[#This Row],[C]]="",B_MSK[[#This Row],[JMLH BRG]]&amp;" "&amp;B_MSK[[#This Row],[SAT]],INDEX([3]!db[QTY/ CTN],B_MSK[[#This Row],[DB_ROW]]-1)))</f>
        <v>12 GRS</v>
      </c>
      <c r="J470" s="6">
        <f ca="1">IF(B_MSK[[#This Row],[//]]="","",IF(INDEX([2]!NOTA[C],B_MSK[[#This Row],[//]]-2)="","",INDEX([2]!NOTA[C],B_MSK[[#This Row],[//]]-2)))</f>
        <v>2</v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>
        <f ca="1">IF(B_MSK[[#This Row],[//]]="","",INDEX([2]!NOTA[HARGA SATUAN],B_MSK[[#This Row],[//]]-2))</f>
        <v>0</v>
      </c>
      <c r="N470" s="14">
        <f ca="1">IF(B_MSK[[#This Row],[//]]="","",IF(INDEX([2]!NOTA[HARGA/ CTN_H],B_MSK[[#This Row],[//]]-2)&lt;1,"",INDEX([2]!NOTA[HARGA/ CTN_H],B_MSK[[#This Row],[//]]-2)))</f>
        <v>5702400</v>
      </c>
      <c r="O470" s="3">
        <f ca="1">IF(B_MSK[[#This Row],[//]]="","",IF(INDEX([2]!NOTA[DISC 1],B_MSK[[#This Row],[//]]-2)=0,"",INDEX([2]!NOTA[DISC 1],B_MSK[[#This Row],[//]]-2)))</f>
        <v>0.17</v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9465984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KENKO GEL PEN MICROTEC 0.28MM BLACK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470" s="6" t="str">
        <f ca="1">IF(B_MSK[[#This Row],[N.B.nota]]="","",IF(MATCH(B_MSK[[#This Row],[concat]],[3]!db[NB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Row],[concat]],[3]!db[NB NOTA_C],0)+1)</f>
        <v>1134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475200</v>
      </c>
      <c r="AB470" s="8" t="str">
        <f ca="1">IF(OR(B_MSK[[#This Row],[HARGA_1]]=0,B_MSK[[#This Row],[HARGA_1]]=""),"","/ "&amp;B_MSK[[#This Row],[A_2]])</f>
        <v>/ GRS</v>
      </c>
      <c r="AC4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70" s="6" t="str">
        <f ca="1">IF(ISNUMBER(B_MSK[[#This Row],[ JUMLAH ]]),SUBSTITUTE(SUBSTITUTE(SUBSTITUTE(B_MSK[[#This Row],[QTY/ CTN]]," ","_",2),"(",""),")","")&amp;"_","")</f>
        <v>12 GRS_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12 GRS</v>
      </c>
      <c r="AI470" s="6" t="str">
        <f ca="1">IF(B_MSK[[#This Row],[A_B]]="","",LEFT(B_MSK[[#This Row],[A_]],SEARCH(" ",B_MSK[[#This Row],[A_]])-1))</f>
        <v>12</v>
      </c>
      <c r="AJ470" s="6" t="str">
        <f ca="1">IF(B_MSK[[#This Row],[A_B]]="","",RIGHT(B_MSK[[#This Row],[A_]],LEN(B_MSK[[#This Row],[A_]])-SEARCH(" ",B_MSK[[#This Row],[A_]])))</f>
        <v>GRS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44915</v>
      </c>
      <c r="AO470" s="6" t="str">
        <f ca="1">IF(B_MSK[[#This Row],[DB_ROW]]="","",INDEX([3]!db[JENIS],B_MSK[[#This Row],[DB_ROW]]-1))</f>
        <v>pen</v>
      </c>
      <c r="AP470" s="6">
        <f ca="1">IF(B_MSK[[#This Row],[A_1]]="","",B_MSK[[#This Row],[A_1]])*1</f>
        <v>12</v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>Tipe-ex kertas Kenko CT-309</v>
      </c>
      <c r="H471" s="8" t="str">
        <f ca="1">IF(B_MSK[[#This Row],[//]]="","",INDEX([2]!NOTA[SUPPLIER_H],B_MSK[[#This Row],[//]]-2))</f>
        <v>KENKO SINAR INDONESIA</v>
      </c>
      <c r="I471" s="28" t="str">
        <f ca="1">IF(B_MSK[[#This Row],[//]]="","",IF(B_MSK[[#This Row],[C]]="",B_MSK[[#This Row],[JMLH BRG]]&amp;" "&amp;B_MSK[[#This Row],[SAT]],INDEX([3]!db[QTY/ CTN],B_MSK[[#This Row],[DB_ROW]]-1)))</f>
        <v>48 LSN</v>
      </c>
      <c r="J471" s="6">
        <f ca="1">IF(B_MSK[[#This Row],[//]]="","",IF(INDEX([2]!NOTA[C],B_MSK[[#This Row],[//]]-2)="","",INDEX([2]!NOTA[C],B_MSK[[#This Row],[//]]-2)))</f>
        <v>2</v>
      </c>
      <c r="K471" s="6" t="str">
        <f ca="1">IF(B_MSK[[#This Row],[//]]="","",IF(INDEX([2]!NOTA[QTY],B_MSK[[#This Row],[//]]-2)=0,"",INDEX([2]!NOTA[QTY],B_MSK[[#This Row],[//]]-2)))</f>
        <v/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1" s="14">
        <f ca="1">IF(B_MSK[[#This Row],[//]]="","",INDEX([2]!NOTA[HARGA SATUAN],B_MSK[[#This Row],[//]]-2))</f>
        <v>0</v>
      </c>
      <c r="N471" s="14">
        <f ca="1">IF(B_MSK[[#This Row],[//]]="","",IF(INDEX([2]!NOTA[HARGA/ CTN_H],B_MSK[[#This Row],[//]]-2)&lt;1,"",INDEX([2]!NOTA[HARGA/ CTN_H],B_MSK[[#This Row],[//]]-2)))</f>
        <v>3916800</v>
      </c>
      <c r="O471" s="3">
        <f ca="1">IF(B_MSK[[#This Row],[//]]="","",IF(INDEX([2]!NOTA[DISC 1],B_MSK[[#This Row],[//]]-2)=0,"",INDEX([2]!NOTA[DISC 1],B_MSK[[#This Row],[//]]-2)))</f>
        <v>0.17</v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6501888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KENKO CORRECTION TAPE CT-309 (12M X 5MM)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71" s="6" t="str">
        <f ca="1">IF(B_MSK[[#This Row],[N.B.nota]]="","",IF(MATCH(B_MSK[[#This Row],[concat]],[3]!db[NB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Row],[concat]],[3]!db[NB NOTA_C],0)+1)</f>
        <v>1077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81600</v>
      </c>
      <c r="AB471" s="8" t="str">
        <f ca="1">IF(OR(B_MSK[[#This Row],[HARGA_1]]=0,B_MSK[[#This Row],[HARGA_1]]=""),"","/ "&amp;B_MSK[[#This Row],[A_2]])</f>
        <v>/ LSN</v>
      </c>
      <c r="AC4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1" s="6" t="str">
        <f ca="1">IF(ISNUMBER(B_MSK[[#This Row],[ JUMLAH ]]),SUBSTITUTE(SUBSTITUTE(SUBSTITUTE(B_MSK[[#This Row],[QTY/ CTN]]," ","_",2),"(",""),")","")&amp;"_","")</f>
        <v>48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48 LSN</v>
      </c>
      <c r="AI471" s="6" t="str">
        <f ca="1">IF(B_MSK[[#This Row],[A_B]]="","",LEFT(B_MSK[[#This Row],[A_]],SEARCH(" ",B_MSK[[#This Row],[A_]])-1))</f>
        <v>48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44915</v>
      </c>
      <c r="AO471" s="6" t="str">
        <f ca="1">IF(B_MSK[[#This Row],[DB_ROW]]="","",INDEX([3]!db[JENIS],B_MSK[[#This Row],[DB_ROW]]-1))</f>
        <v>tipex</v>
      </c>
      <c r="AP471" s="6">
        <f ca="1">IF(B_MSK[[#This Row],[A_1]]="","",B_MSK[[#This Row],[A_1]])*1</f>
        <v>48</v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>Tipe-ex Kertas Kenko CT-310 SL</v>
      </c>
      <c r="H472" s="8" t="str">
        <f ca="1">IF(B_MSK[[#This Row],[//]]="","",INDEX([2]!NOTA[SUPPLIER_H],B_MSK[[#This Row],[//]]-2))</f>
        <v>KENKO SINAR INDONESIA</v>
      </c>
      <c r="I472" s="28" t="str">
        <f ca="1">IF(B_MSK[[#This Row],[//]]="","",IF(B_MSK[[#This Row],[C]]="",B_MSK[[#This Row],[JMLH BRG]]&amp;" "&amp;B_MSK[[#This Row],[SAT]],INDEX([3]!db[QTY/ CTN],B_MSK[[#This Row],[DB_ROW]]-1)))</f>
        <v>48 LSN</v>
      </c>
      <c r="J472" s="6">
        <f ca="1">IF(B_MSK[[#This Row],[//]]="","",IF(INDEX([2]!NOTA[C],B_MSK[[#This Row],[//]]-2)="","",INDEX([2]!NOTA[C],B_MSK[[#This Row],[//]]-2)))</f>
        <v>2</v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>
        <f ca="1">IF(B_MSK[[#This Row],[//]]="","",INDEX([2]!NOTA[HARGA SATUAN],B_MSK[[#This Row],[//]]-2))</f>
        <v>0</v>
      </c>
      <c r="N472" s="14">
        <f ca="1">IF(B_MSK[[#This Row],[//]]="","",IF(INDEX([2]!NOTA[HARGA/ CTN_H],B_MSK[[#This Row],[//]]-2)&lt;1,"",INDEX([2]!NOTA[HARGA/ CTN_H],B_MSK[[#This Row],[//]]-2)))</f>
        <v>4032000</v>
      </c>
      <c r="O472" s="3">
        <f ca="1">IF(B_MSK[[#This Row],[//]]="","",IF(INDEX([2]!NOTA[DISC 1],B_MSK[[#This Row],[//]]-2)=0,"",INDEX([2]!NOTA[DISC 1],B_MSK[[#This Row],[//]]-2)))</f>
        <v>0.17</v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6693120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KENKO CORRECTION TAPE CT-310SL (12M X 5 MM)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kenkocorrectiontapect310sl12mx5mm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1078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84000</v>
      </c>
      <c r="AB472" s="8" t="str">
        <f ca="1">IF(OR(B_MSK[[#This Row],[HARGA_1]]=0,B_MSK[[#This Row],[HARGA_1]]=""),"","/ "&amp;B_MSK[[#This Row],[A_2]])</f>
        <v>/ LSN</v>
      </c>
      <c r="AC4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7000</v>
      </c>
      <c r="AD4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2" s="6" t="str">
        <f ca="1">IF(ISNUMBER(B_MSK[[#This Row],[ JUMLAH ]]),SUBSTITUTE(SUBSTITUTE(SUBSTITUTE(B_MSK[[#This Row],[QTY/ CTN]]," ","_",2),"(",""),")","")&amp;"_","")</f>
        <v>48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48 LSN</v>
      </c>
      <c r="AI472" s="6" t="str">
        <f ca="1">IF(B_MSK[[#This Row],[A_B]]="","",LEFT(B_MSK[[#This Row],[A_]],SEARCH(" ",B_MSK[[#This Row],[A_]])-1))</f>
        <v>48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44915</v>
      </c>
      <c r="AO472" s="6" t="str">
        <f ca="1">IF(B_MSK[[#This Row],[DB_ROW]]="","",INDEX([3]!db[JENIS],B_MSK[[#This Row],[DB_ROW]]-1))</f>
        <v>tipex</v>
      </c>
      <c r="AP472" s="6">
        <f ca="1">IF(B_MSK[[#This Row],[A_1]]="","",B_MSK[[#This Row],[A_1]])*1</f>
        <v>48</v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>Stand pen Kenko STP-300 SG hitam</v>
      </c>
      <c r="H473" s="8" t="str">
        <f ca="1">IF(B_MSK[[#This Row],[//]]="","",INDEX([2]!NOTA[SUPPLIER_H],B_MSK[[#This Row],[//]]-2))</f>
        <v>KENKO SINAR INDONESIA</v>
      </c>
      <c r="I473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473" s="6">
        <f ca="1">IF(B_MSK[[#This Row],[//]]="","",IF(INDEX([2]!NOTA[C],B_MSK[[#This Row],[//]]-2)="","",INDEX([2]!NOTA[C],B_MSK[[#This Row],[//]]-2)))</f>
        <v>1</v>
      </c>
      <c r="K473" s="6" t="str">
        <f ca="1">IF(B_MSK[[#This Row],[//]]="","",IF(INDEX([2]!NOTA[QTY],B_MSK[[#This Row],[//]]-2)=0,"",INDEX([2]!NOTA[QTY],B_MSK[[#This Row],[//]]-2)))</f>
        <v/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3" s="14">
        <f ca="1">IF(B_MSK[[#This Row],[//]]="","",INDEX([2]!NOTA[HARGA SATUAN],B_MSK[[#This Row],[//]]-2))</f>
        <v>0</v>
      </c>
      <c r="N473" s="14">
        <f ca="1">IF(B_MSK[[#This Row],[//]]="","",IF(INDEX([2]!NOTA[HARGA/ CTN_H],B_MSK[[#This Row],[//]]-2)&lt;1,"",INDEX([2]!NOTA[HARGA/ CTN_H],B_MSK[[#This Row],[//]]-2)))</f>
        <v>2361600</v>
      </c>
      <c r="O473" s="3">
        <f ca="1">IF(B_MSK[[#This Row],[//]]="","",IF(INDEX([2]!NOTA[DISC 1],B_MSK[[#This Row],[//]]-2)=0,"",INDEX([2]!NOTA[DISC 1],B_MSK[[#This Row],[//]]-2)))</f>
        <v>0.17</v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1960128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KENKO STAND PEN STP-300SG BLACK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kenkostandpenstp300sgblack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1247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98400</v>
      </c>
      <c r="AB473" s="8" t="str">
        <f ca="1">IF(OR(B_MSK[[#This Row],[HARGA_1]]=0,B_MSK[[#This Row],[HARGA_1]]=""),"","/ "&amp;B_MSK[[#This Row],[A_2]])</f>
        <v xml:space="preserve">/ BOX </v>
      </c>
      <c r="AC4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3" s="6" t="str">
        <f ca="1">IF(ISNUMBER(B_MSK[[#This Row],[ JUMLAH ]]),SUBSTITUTE(SUBSTITUTE(SUBSTITUTE(B_MSK[[#This Row],[QTY/ CTN]]," ","_",2),"(",""),")","")&amp;"_","")</f>
        <v>24 BOX_24 PCS_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14</v>
      </c>
      <c r="AH473" s="6" t="str">
        <f ca="1">IF(B_MSK[[#This Row],[A_B]]="","",LEFT(B_MSK[[#This Row],[QTY/ CTN]],B_MSK[[#This Row],[A_B_1]]))</f>
        <v xml:space="preserve">24 BOX </v>
      </c>
      <c r="AI473" s="6" t="str">
        <f ca="1">IF(B_MSK[[#This Row],[A_B]]="","",LEFT(B_MSK[[#This Row],[A_]],SEARCH(" ",B_MSK[[#This Row],[A_]])-1))</f>
        <v>24</v>
      </c>
      <c r="AJ473" s="6" t="str">
        <f ca="1">IF(B_MSK[[#This Row],[A_B]]="","",RIGHT(B_MSK[[#This Row],[A_]],LEN(B_MSK[[#This Row],[A_]])-SEARCH(" ",B_MSK[[#This Row],[A_]])))</f>
        <v xml:space="preserve">BOX 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73" s="6" t="str">
        <f ca="1">IF(B_MSK[[#This Row],[B_]]="","",LEFT(B_MSK[[#This Row],[B_]],SEARCH(" ",B_MSK[[#This Row],[B_]])))</f>
        <v xml:space="preserve">24 </v>
      </c>
      <c r="AM473" s="6" t="str">
        <f ca="1">IF(B_MSK[[#This Row],[B_]]="","",RIGHT(B_MSK[[#This Row],[B_]],LEN(B_MSK[[#This Row],[B_]])-SEARCH(" ",B_MSK[[#This Row],[B_]])))</f>
        <v>PCS</v>
      </c>
      <c r="AN473" s="2">
        <f ca="1">IF(ISNUMBER(B_MSK[[#This Row],[TANGGAL DATANG]]),B_MSK[[#This Row],[TANGGAL DATANG]],AN472)</f>
        <v>44915</v>
      </c>
      <c r="AO473" s="6" t="str">
        <f ca="1">IF(B_MSK[[#This Row],[DB_ROW]]="","",INDEX([3]!db[JENIS],B_MSK[[#This Row],[DB_ROW]]-1))</f>
        <v>pen</v>
      </c>
      <c r="AP473" s="6">
        <f ca="1">IF(B_MSK[[#This Row],[A_1]]="","",B_MSK[[#This Row],[A_1]])*1</f>
        <v>24</v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>Lem stick Kenko 8gr kecil</v>
      </c>
      <c r="H474" s="8" t="str">
        <f ca="1">IF(B_MSK[[#This Row],[//]]="","",INDEX([2]!NOTA[SUPPLIER_H],B_MSK[[#This Row],[//]]-2))</f>
        <v>KENKO SINAR INDONESIA</v>
      </c>
      <c r="I474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474" s="6">
        <f ca="1">IF(B_MSK[[#This Row],[//]]="","",IF(INDEX([2]!NOTA[C],B_MSK[[#This Row],[//]]-2)="","",INDEX([2]!NOTA[C],B_MSK[[#This Row],[//]]-2)))</f>
        <v>3</v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>
        <f ca="1">IF(B_MSK[[#This Row],[//]]="","",INDEX([2]!NOTA[HARGA SATUAN],B_MSK[[#This Row],[//]]-2))</f>
        <v>0</v>
      </c>
      <c r="N474" s="14">
        <f ca="1">IF(B_MSK[[#This Row],[//]]="","",IF(INDEX([2]!NOTA[HARGA/ CTN_H],B_MSK[[#This Row],[//]]-2)&lt;1,"",INDEX([2]!NOTA[HARGA/ CTN_H],B_MSK[[#This Row],[//]]-2)))</f>
        <v>2376000</v>
      </c>
      <c r="O474" s="3">
        <f ca="1">IF(B_MSK[[#This Row],[//]]="","",IF(INDEX([2]!NOTA[DISC 1],B_MSK[[#This Row],[//]]-2)=0,"",INDEX([2]!NOTA[DISC 1],B_MSK[[#This Row],[//]]-2)))</f>
        <v>0.17</v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5916240</v>
      </c>
      <c r="R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6254640</v>
      </c>
      <c r="S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24282720</v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KENKO GLUE STICK 8GR SMALL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1148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66000</v>
      </c>
      <c r="AB474" s="8" t="str">
        <f ca="1">IF(OR(B_MSK[[#This Row],[HARGA_1]]=0,B_MSK[[#This Row],[HARGA_1]]=""),"","/ "&amp;B_MSK[[#This Row],[A_2]])</f>
        <v xml:space="preserve">/ BOX </v>
      </c>
      <c r="AC4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4" s="6" t="str">
        <f ca="1">IF(ISNUMBER(B_MSK[[#This Row],[ JUMLAH ]]),SUBSTITUTE(SUBSTITUTE(SUBSTITUTE(B_MSK[[#This Row],[QTY/ CTN]]," ","_",2),"(",""),")","")&amp;"_","")</f>
        <v>36 BOX_30 PCS_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14</v>
      </c>
      <c r="AH474" s="6" t="str">
        <f ca="1">IF(B_MSK[[#This Row],[A_B]]="","",LEFT(B_MSK[[#This Row],[QTY/ CTN]],B_MSK[[#This Row],[A_B_1]]))</f>
        <v xml:space="preserve">36 BOX </v>
      </c>
      <c r="AI474" s="6" t="str">
        <f ca="1">IF(B_MSK[[#This Row],[A_B]]="","",LEFT(B_MSK[[#This Row],[A_]],SEARCH(" ",B_MSK[[#This Row],[A_]])-1))</f>
        <v>36</v>
      </c>
      <c r="AJ474" s="6" t="str">
        <f ca="1">IF(B_MSK[[#This Row],[A_B]]="","",RIGHT(B_MSK[[#This Row],[A_]],LEN(B_MSK[[#This Row],[A_]])-SEARCH(" ",B_MSK[[#This Row],[A_]])))</f>
        <v xml:space="preserve">BOX 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74" s="6" t="str">
        <f ca="1">IF(B_MSK[[#This Row],[B_]]="","",LEFT(B_MSK[[#This Row],[B_]],SEARCH(" ",B_MSK[[#This Row],[B_]])))</f>
        <v xml:space="preserve">30 </v>
      </c>
      <c r="AM474" s="6" t="str">
        <f ca="1">IF(B_MSK[[#This Row],[B_]]="","",RIGHT(B_MSK[[#This Row],[B_]],LEN(B_MSK[[#This Row],[B_]])-SEARCH(" ",B_MSK[[#This Row],[B_]])))</f>
        <v>PCS</v>
      </c>
      <c r="AN474" s="2">
        <f ca="1">IF(ISNUMBER(B_MSK[[#This Row],[TANGGAL DATANG]]),B_MSK[[#This Row],[TANGGAL DATANG]],AN473)</f>
        <v>44915</v>
      </c>
      <c r="AO474" s="6" t="str">
        <f ca="1">IF(B_MSK[[#This Row],[DB_ROW]]="","",INDEX([3]!db[JENIS],B_MSK[[#This Row],[DB_ROW]]-1))</f>
        <v>lem</v>
      </c>
      <c r="AP474" s="6">
        <f ca="1">IF(B_MSK[[#This Row],[A_1]]="","",B_MSK[[#This Row],[A_1]])*1</f>
        <v>36</v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/>
      </c>
      <c r="D475" s="6" t="str">
        <f>IF(B_MSK[[#This Row],[N_ID]]="","",COUNTIF([2]!NOTA[ID_H],B_MSK[[#This Row],[ID NOTA]]))</f>
        <v/>
      </c>
      <c r="E4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/>
      </c>
      <c r="H475" s="8" t="str">
        <f ca="1">IF(B_MSK[[#This Row],[//]]="","",INDEX([2]!NOTA[SUPPLIER_H],B_MSK[[#This Row],[//]]-2))</f>
        <v/>
      </c>
      <c r="I475" s="28" t="str">
        <f ca="1">IF(B_MSK[[#This Row],[//]]="","",IF(B_MSK[[#This Row],[C]]="",B_MSK[[#This Row],[JMLH BRG]]&amp;" "&amp;B_MSK[[#This Row],[SAT]],INDEX([3]!db[QTY/ CTN],B_MSK[[#This Row],[DB_ROW]]-1)))</f>
        <v/>
      </c>
      <c r="J475" s="6" t="str">
        <f ca="1">IF(B_MSK[[#This Row],[//]]="","",IF(INDEX([2]!NOTA[C],B_MSK[[#This Row],[//]]-2)="","",INDEX([2]!NOTA[C],B_MSK[[#This Row],[//]]-2)))</f>
        <v/>
      </c>
      <c r="K475" s="6" t="str">
        <f ca="1">IF(B_MSK[[#This Row],[//]]="","",IF(INDEX([2]!NOTA[QTY],B_MSK[[#This Row],[//]]-2)=0,"",INDEX([2]!NOTA[QTY],B_MSK[[#This Row],[//]]-2)))</f>
        <v/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5" s="14" t="str">
        <f ca="1">IF(B_MSK[[#This Row],[//]]="","",INDEX([2]!NOTA[HARGA SATUAN],B_MSK[[#This Row],[//]]-2))</f>
        <v/>
      </c>
      <c r="N475" s="14" t="str">
        <f ca="1">IF(B_MSK[[#This Row],[//]]="","",IF(INDEX([2]!NOTA[HARGA/ CTN_H],B_MSK[[#This Row],[//]]-2)&lt;1,"",INDEX([2]!NOTA[HARGA/ CTN_H],B_MSK[[#This Row],[//]]-2)))</f>
        <v/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 t="str">
        <f ca="1">IF(B_MSK[[#This Row],[//]]="","",INDEX([2]!NOTA[TOTAL],B_MSK[[#This Row],[//]]-2))</f>
        <v/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/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5" s="6" t="str">
        <f ca="1">IF(B_MSK[[#This Row],[N.B.nota]]="","",IF(MATCH(B_MSK[[#This Row],[concat]],[3]!db[NB NOTA_C],0)&gt;0,"ada",0))</f>
        <v/>
      </c>
      <c r="X475" s="6" t="str">
        <f ca="1">IF(B_MSK[[#This Row],[N.B.nota]]="","",ADDRESS(ROW(B_MSK[QB]),COLUMN(B_MSK[QB]))&amp;":"&amp;ADDRESS(ROW(),COLUMN(B_MSK[QB])))</f>
        <v/>
      </c>
      <c r="Y475" s="6" t="str">
        <f ca="1">IF(B_MSK[[#This Row],[concat]]="","",MATCH(B_MSK[[#This Row],[concat]],[3]!db[NB NOTA_C],0)+1)</f>
        <v/>
      </c>
      <c r="Z475" s="6" t="str">
        <f ca="1">IF(B_MSK[[#This Row],[//]]="","",HYPERLINK("[..\\DB.xlsx]DB!e"&amp;B_MSK[[#This Row],[DB_ROW]],"&gt;"))</f>
        <v/>
      </c>
      <c r="AA475" s="12" t="str">
        <f ca="1">IF(ISNUMBER(B_MSK[[#This Row],[HARGA CTN]]),IF(B_MSK[[#This Row],[A_2]]=B_MSK[[#This Row],[SAT]],B_MSK[[#This Row],[ HARGA SATUAN ]],B_MSK[[#This Row],[HARGA CTN]]/B_MSK[[#This Row],[A_1]]),"")</f>
        <v/>
      </c>
      <c r="AB475" s="8" t="str">
        <f ca="1">IF(OR(B_MSK[[#This Row],[HARGA_1]]=0,B_MSK[[#This Row],[HARGA_1]]=""),"","/ "&amp;B_MSK[[#This Row],[A_2]])</f>
        <v/>
      </c>
      <c r="AC4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5" s="6" t="str">
        <f ca="1">IF(ISNUMBER(B_MSK[[#This Row],[ JUMLAH ]]),SUBSTITUTE(SUBSTITUTE(SUBSTITUTE(B_MSK[[#This Row],[QTY/ CTN]]," ","_",2),"(",""),")","")&amp;"_","")</f>
        <v/>
      </c>
      <c r="AF475" s="6" t="str">
        <f ca="1">IF(B_MSK[[#This Row],[A_B]]="","",SEARCH("_",B_MSK[[#This Row],[A_B]]))</f>
        <v/>
      </c>
      <c r="AG475" s="6" t="str">
        <f ca="1">IF(B_MSK[[#This Row],[A_B]]="","",LEN(B_MSK[[#This Row],[A_B]]))</f>
        <v/>
      </c>
      <c r="AH475" s="6" t="str">
        <f ca="1">IF(B_MSK[[#This Row],[A_B]]="","",LEFT(B_MSK[[#This Row],[QTY/ CTN]],B_MSK[[#This Row],[A_B_1]]))</f>
        <v/>
      </c>
      <c r="AI475" s="6" t="str">
        <f ca="1">IF(B_MSK[[#This Row],[A_B]]="","",LEFT(B_MSK[[#This Row],[A_]],SEARCH(" ",B_MSK[[#This Row],[A_]])-1))</f>
        <v/>
      </c>
      <c r="AJ475" s="6" t="str">
        <f ca="1">IF(B_MSK[[#This Row],[A_B]]="","",RIGHT(B_MSK[[#This Row],[A_]],LEN(B_MSK[[#This Row],[A_]])-SEARCH(" ",B_MSK[[#This Row],[A_]])))</f>
        <v/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44915</v>
      </c>
      <c r="AO475" s="6" t="str">
        <f ca="1">IF(B_MSK[[#This Row],[DB_ROW]]="","",INDEX([3]!db[JENIS],B_MSK[[#This Row],[DB_ROW]]-1))</f>
        <v/>
      </c>
      <c r="AP475" s="6" t="e">
        <f ca="1">IF(B_MSK[[#This Row],[A_1]]="","",B_MSK[[#This Row],[A_1]])*1</f>
        <v>#VALUE!</v>
      </c>
    </row>
    <row r="476" spans="1:42" x14ac:dyDescent="0.25">
      <c r="A476" s="7" t="s">
        <v>217</v>
      </c>
      <c r="B476" s="6">
        <f ca="1">IF(B_MSK[[#This Row],[N_ID]]="","",INDEX([2]!NOTA[ID],MATCH(B_MSK[[#This Row],[N_ID]],[2]!NOTA[ID_P],0)))</f>
        <v>91</v>
      </c>
      <c r="C476" s="6" t="str">
        <f ca="1">IF(B_MSK[[#This Row],[//]]="","",HYPERLINK("[NOTA_.xlsx]NOTA!C"&amp;B_MSK[[#This Row],[//]],"&gt;"))</f>
        <v>&gt;</v>
      </c>
      <c r="D476" s="6">
        <f ca="1">IF(B_MSK[[#This Row],[N_ID]]="","",COUNTIF([2]!NOTA[ID_H],B_MSK[[#This Row],[ID NOTA]]))</f>
        <v>1</v>
      </c>
      <c r="E4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476</v>
      </c>
      <c r="F476" s="2" t="str">
        <f ca="1"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>Kalender Kenko 2023</v>
      </c>
      <c r="H476" s="8" t="str">
        <f ca="1">IF(B_MSK[[#This Row],[//]]="","",INDEX([2]!NOTA[SUPPLIER_H],B_MSK[[#This Row],[//]]-2))</f>
        <v>KENKO SINAR INDONESIA</v>
      </c>
      <c r="I476" s="28" t="str">
        <f ca="1">IF(B_MSK[[#This Row],[//]]="","",IF(B_MSK[[#This Row],[C]]="",B_MSK[[#This Row],[JMLH BRG]]&amp;" "&amp;B_MSK[[#This Row],[SAT]],INDEX([3]!db[QTY/ CTN],B_MSK[[#This Row],[DB_ROW]]-1)))</f>
        <v>50 PCS</v>
      </c>
      <c r="J476" s="6" t="str">
        <f ca="1">IF(B_MSK[[#This Row],[//]]="","",IF(INDEX([2]!NOTA[C],B_MSK[[#This Row],[//]]-2)="","",INDEX([2]!NOTA[C],B_MSK[[#This Row],[//]]-2)))</f>
        <v/>
      </c>
      <c r="K476" s="6">
        <f ca="1">IF(B_MSK[[#This Row],[//]]="","",IF(INDEX([2]!NOTA[QTY],B_MSK[[#This Row],[//]]-2)=0,"",INDEX([2]!NOTA[QTY],B_MSK[[#This Row],[//]]-2)))</f>
        <v>50</v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6" s="14">
        <f ca="1">IF(B_MSK[[#This Row],[//]]="","",INDEX([2]!NOTA[HARGA SATUAN],B_MSK[[#This Row],[//]]-2))</f>
        <v>0</v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>KENKO CALENDAR 2023</v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476" s="6" t="str">
        <f ca="1">IF(B_MSK[[#This Row],[N.B.nota]]="","",IF(MATCH(B_MSK[[#This Row],[concat]],[3]!db[NB NOTA_C],0)&gt;0,"ada",0))</f>
        <v>ada</v>
      </c>
      <c r="X476" s="6" t="str">
        <f ca="1">IF(B_MSK[[#This Row],[N.B.nota]]="","",ADDRESS(ROW(B_MSK[QB]),COLUMN(B_MSK[QB]))&amp;":"&amp;ADDRESS(ROW(),COLUMN(B_MSK[QB])))</f>
        <v>$D$3:$D$476</v>
      </c>
      <c r="Y476" s="6">
        <f ca="1">IF(B_MSK[[#This Row],[concat]]="","",MATCH(B_MSK[[#This Row],[concat]],[3]!db[NB NOTA_C],0)+1)</f>
        <v>1042</v>
      </c>
      <c r="Z476" s="6" t="str">
        <f ca="1">IF(B_MSK[[#This Row],[//]]="","",HYPERLINK("[..\\DB.xlsx]DB!e"&amp;B_MSK[[#This Row],[DB_ROW]],"&gt;"))</f>
        <v>&gt;</v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Row],[A_]])-1))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 t="e">
        <f ca="1">IF(ISNUMBER(B_MSK[[#This Row],[TANGGAL DATANG]]),B_MSK[[#This Row],[TANGGAL DATANG]],#REF!)</f>
        <v>#REF!</v>
      </c>
      <c r="AO476" s="6" t="str">
        <f ca="1">IF(B_MSK[[#This Row],[DB_ROW]]="","",INDEX([3]!db[JENIS],B_MSK[[#This Row],[DB_ROW]]-1))</f>
        <v>dll</v>
      </c>
      <c r="AP476" s="6" t="e">
        <f ca="1">IF(B_MSK[[#This Row],[A_1]]="","",B_MSK[[#This Row],[A_1]])*1</f>
        <v>#VALUE!</v>
      </c>
    </row>
    <row r="477" spans="1:42" x14ac:dyDescent="0.25">
      <c r="A477" s="7" t="s">
        <v>110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/>
      </c>
      <c r="D477" s="6" t="str">
        <f>IF(B_MSK[[#This Row],[N_ID]]="","",COUNTIF([2]!NOTA[ID_H],B_MSK[[#This Row],[ID NOTA]]))</f>
        <v/>
      </c>
      <c r="E4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/>
      </c>
      <c r="H477" s="8" t="str">
        <f ca="1">IF(B_MSK[[#This Row],[//]]="","",INDEX([2]!NOTA[SUPPLIER_H],B_MSK[[#This Row],[//]]-2))</f>
        <v/>
      </c>
      <c r="I477" s="28" t="str">
        <f ca="1">IF(B_MSK[[#This Row],[//]]="","",IF(B_MSK[[#This Row],[C]]="",B_MSK[[#This Row],[JMLH BRG]]&amp;" "&amp;B_MSK[[#This Row],[SAT]],INDEX([3]!db[QTY/ CTN],B_MSK[[#This Row],[DB_ROW]]-1)))</f>
        <v/>
      </c>
      <c r="J477" s="6" t="str">
        <f ca="1">IF(B_MSK[[#This Row],[//]]="","",IF(INDEX([2]!NOTA[C],B_MSK[[#This Row],[//]]-2)="","",INDEX([2]!NOTA[C],B_MSK[[#This Row],[//]]-2)))</f>
        <v/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 t="str">
        <f ca="1">IF(B_MSK[[#This Row],[//]]="","",INDEX([2]!NOTA[HARGA SATUAN],B_MSK[[#This Row],[//]]-2))</f>
        <v/>
      </c>
      <c r="N477" s="14" t="str">
        <f ca="1">IF(B_MSK[[#This Row],[//]]="","",IF(INDEX([2]!NOTA[HARGA/ CTN_H],B_MSK[[#This Row],[//]]-2)&lt;1,"",INDEX([2]!NOTA[HARGA/ CTN_H],B_MSK[[#This Row],[//]]-2)))</f>
        <v/>
      </c>
      <c r="O477" s="3" t="str">
        <f ca="1">IF(B_MSK[[#This Row],[//]]="","",IF(INDEX([2]!NOTA[DISC 1],B_MSK[[#This Row],[//]]-2)=0,"",INDEX([2]!NOTA[DISC 1],B_MSK[[#This Row],[//]]-2)))</f>
        <v/>
      </c>
      <c r="P477" s="3" t="str">
        <f ca="1">IF(B_MSK[[#This Row],[//]]="","",IF(INDEX([2]!NOTA[DISC 2],B_MSK[[#This Row],[//]]-2)=0,"",INDEX([2]!NOTA[DISC 2],B_MSK[[#This Row],[//]]-2)))</f>
        <v/>
      </c>
      <c r="Q477" s="13" t="str">
        <f ca="1">IF(B_MSK[[#This Row],[//]]="","",INDEX([2]!NOTA[TOTAL],B_MSK[[#This Row],[//]]-2))</f>
        <v/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/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7" s="6" t="str">
        <f ca="1">IF(B_MSK[[#This Row],[N.B.nota]]="","",IF(MATCH(B_MSK[[#This Row],[concat]],[3]!db[NB NOTA_C],0)&gt;0,"ada",0))</f>
        <v/>
      </c>
      <c r="X477" s="6" t="str">
        <f ca="1">IF(B_MSK[[#This Row],[N.B.nota]]="","",ADDRESS(ROW(B_MSK[QB]),COLUMN(B_MSK[QB]))&amp;":"&amp;ADDRESS(ROW(),COLUMN(B_MSK[QB])))</f>
        <v/>
      </c>
      <c r="Y477" s="6" t="str">
        <f ca="1">IF(B_MSK[[#This Row],[concat]]="","",MATCH(B_MSK[[#This Row],[concat]],[3]!db[NB NOTA_C],0)+1)</f>
        <v/>
      </c>
      <c r="Z477" s="6" t="str">
        <f ca="1">IF(B_MSK[[#This Row],[//]]="","",HYPERLINK("[..\\DB.xlsx]DB!e"&amp;B_MSK[[#This Row],[DB_ROW]],"&gt;"))</f>
        <v/>
      </c>
      <c r="AA477" s="12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Row],[A_]])-1))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 t="e">
        <f ca="1">IF(ISNUMBER(B_MSK[[#This Row],[TANGGAL DATANG]]),B_MSK[[#This Row],[TANGGAL DATANG]],AN476)</f>
        <v>#REF!</v>
      </c>
      <c r="AO477" s="6" t="str">
        <f ca="1">IF(B_MSK[[#This Row],[DB_ROW]]="","",INDEX([3]!db[JENIS],B_MSK[[#This Row],[DB_ROW]]-1))</f>
        <v/>
      </c>
      <c r="AP477" s="6" t="e">
        <f ca="1">IF(B_MSK[[#This Row],[A_1]]="","",B_MSK[[#This Row],[A_1]])*1</f>
        <v>#VALUE!</v>
      </c>
    </row>
    <row r="478" spans="1:42" x14ac:dyDescent="0.25">
      <c r="A478" s="7" t="s">
        <v>219</v>
      </c>
      <c r="B478" s="6">
        <f ca="1">IF(B_MSK[[#This Row],[N_ID]]="","",INDEX([2]!NOTA[ID],MATCH(B_MSK[[#This Row],[N_ID]],[2]!NOTA[ID_P],0)))</f>
        <v>92</v>
      </c>
      <c r="C478" s="6" t="str">
        <f ca="1">IF(B_MSK[[#This Row],[//]]="","",HYPERLINK("[NOTA_.xlsx]NOTA!C"&amp;B_MSK[[#This Row],[//]],"&gt;"))</f>
        <v>&gt;</v>
      </c>
      <c r="D478" s="6">
        <f ca="1">IF(B_MSK[[#This Row],[N_ID]]="","",COUNTIF([2]!NOTA[ID_H],B_MSK[[#This Row],[ID NOTA]]))</f>
        <v>4</v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>
        <f ca="1">IF(B_MSK[[#This Row],[ID NOTA]]="","",IF(INDEX([2]!NOTA[TANGGAL],MATCH(B_MSK[[#This Row],[ID NOTA]],[2]!NOTA[ID],0))=0,"",INDEX([2]!NOTA[TANGGAL],MATCH(B_MSK[[#This Row],[ID NOTA]],[2]!NOTA[ID],0))))</f>
        <v>44916</v>
      </c>
      <c r="G478" s="8" t="str">
        <f ca="1">IF(B_MSK[[#This Row],[stt]]="ada",INDEX([3]!db[NB BM],B_MSK[DB_ROW]-1),"")</f>
        <v>Topi Mahkota</v>
      </c>
      <c r="H478" s="8" t="str">
        <f ca="1">IF(B_MSK[[#This Row],[//]]="","",INDEX([2]!NOTA[SUPPLIER_H],B_MSK[[#This Row],[//]]-2))</f>
        <v>PARAMA</v>
      </c>
      <c r="I478" s="28" t="str">
        <f ca="1">IF(B_MSK[[#This Row],[//]]="","",IF(B_MSK[[#This Row],[C]]="",B_MSK[[#This Row],[JMLH BRG]]&amp;" "&amp;B_MSK[[#This Row],[SAT]],INDEX([3]!db[QTY/ CTN],B_MSK[[#This Row],[DB_ROW]]-1)))</f>
        <v>600 PCS</v>
      </c>
      <c r="J478" s="6">
        <f ca="1">IF(B_MSK[[#This Row],[//]]="","",IF(INDEX([2]!NOTA[C],B_MSK[[#This Row],[//]]-2)="","",INDEX([2]!NOTA[C],B_MSK[[#This Row],[//]]-2)))</f>
        <v>5</v>
      </c>
      <c r="K478" s="6">
        <f ca="1">IF(B_MSK[[#This Row],[//]]="","",IF(INDEX([2]!NOTA[QTY],B_MSK[[#This Row],[//]]-2)=0,"",INDEX([2]!NOTA[QTY],B_MSK[[#This Row],[//]]-2)))</f>
        <v>3000</v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8" s="14">
        <f ca="1">IF(B_MSK[[#This Row],[//]]="","",INDEX([2]!NOTA[HARGA SATUAN],B_MSK[[#This Row],[//]]-2))</f>
        <v>2700</v>
      </c>
      <c r="N478" s="14">
        <f ca="1">IF(B_MSK[[#This Row],[//]]="","",IF(INDEX([2]!NOTA[HARGA/ CTN_H],B_MSK[[#This Row],[//]]-2)&lt;1,"",INDEX([2]!NOTA[HARGA/ CTN_H],B_MSK[[#This Row],[//]]-2)))</f>
        <v>1620000</v>
      </c>
      <c r="O478" s="3" t="str">
        <f ca="1">IF(B_MSK[[#This Row],[//]]="","",IF(INDEX([2]!NOTA[DISC 1],B_MSK[[#This Row],[//]]-2)=0,"",INDEX([2]!NOTA[DISC 1],B_MSK[[#This Row],[//]]-2)))</f>
        <v/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8100000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TOPI MAHKOTA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topimahkota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1979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2700</v>
      </c>
      <c r="AB478" s="8" t="str">
        <f ca="1">IF(OR(B_MSK[[#This Row],[HARGA_1]]=0,B_MSK[[#This Row],[HARGA_1]]=""),"","/ "&amp;B_MSK[[#This Row],[A_2]])</f>
        <v>/ PCS</v>
      </c>
      <c r="AC4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8" s="6" t="str">
        <f ca="1">IF(ISNUMBER(B_MSK[[#This Row],[ JUMLAH ]]),SUBSTITUTE(SUBSTITUTE(SUBSTITUTE(B_MSK[[#This Row],[QTY/ CTN]]," ","_",2),"(",""),")","")&amp;"_","")</f>
        <v>600 PCS_</v>
      </c>
      <c r="AF478" s="6">
        <f ca="1">IF(B_MSK[[#This Row],[A_B]]="","",SEARCH("_",B_MSK[[#This Row],[A_B]]))</f>
        <v>8</v>
      </c>
      <c r="AG478" s="6">
        <f ca="1">IF(B_MSK[[#This Row],[A_B]]="","",LEN(B_MSK[[#This Row],[A_B]]))</f>
        <v>8</v>
      </c>
      <c r="AH478" s="6" t="str">
        <f ca="1">IF(B_MSK[[#This Row],[A_B]]="","",LEFT(B_MSK[[#This Row],[QTY/ CTN]],B_MSK[[#This Row],[A_B_1]]))</f>
        <v>600 PCS</v>
      </c>
      <c r="AI478" s="6" t="str">
        <f ca="1">IF(B_MSK[[#This Row],[A_B]]="","",LEFT(B_MSK[[#This Row],[A_]],SEARCH(" ",B_MSK[[#This Row],[A_]])-1))</f>
        <v>600</v>
      </c>
      <c r="AJ478" s="6" t="str">
        <f ca="1">IF(B_MSK[[#This Row],[A_B]]="","",RIGHT(B_MSK[[#This Row],[A_]],LEN(B_MSK[[#This Row],[A_]])-SEARCH(" ",B_MSK[[#This Row],[A_]])))</f>
        <v>PCS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>
        <f ca="1">IF(ISNUMBER(B_MSK[[#This Row],[TANGGAL DATANG]]),B_MSK[[#This Row],[TANGGAL DATANG]],AN477)</f>
        <v>44916</v>
      </c>
      <c r="AO478" s="6" t="str">
        <f ca="1">IF(B_MSK[[#This Row],[DB_ROW]]="","",INDEX([3]!db[JENIS],B_MSK[[#This Row],[DB_ROW]]-1))</f>
        <v>dll</v>
      </c>
      <c r="AP478" s="6">
        <f ca="1">IF(B_MSK[[#This Row],[A_1]]="","",B_MSK[[#This Row],[A_1]])*1</f>
        <v>600</v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>Topi Kerucut</v>
      </c>
      <c r="H479" s="8" t="str">
        <f ca="1">IF(B_MSK[[#This Row],[//]]="","",INDEX([2]!NOTA[SUPPLIER_H],B_MSK[[#This Row],[//]]-2))</f>
        <v>PARAMA</v>
      </c>
      <c r="I479" s="28" t="str">
        <f ca="1">IF(B_MSK[[#This Row],[//]]="","",IF(B_MSK[[#This Row],[C]]="",B_MSK[[#This Row],[JMLH BRG]]&amp;" "&amp;B_MSK[[#This Row],[SAT]],INDEX([3]!db[QTY/ CTN],B_MSK[[#This Row],[DB_ROW]]-1)))</f>
        <v>600 PCS</v>
      </c>
      <c r="J479" s="6">
        <f ca="1">IF(B_MSK[[#This Row],[//]]="","",IF(INDEX([2]!NOTA[C],B_MSK[[#This Row],[//]]-2)="","",INDEX([2]!NOTA[C],B_MSK[[#This Row],[//]]-2)))</f>
        <v>9</v>
      </c>
      <c r="K479" s="6">
        <f ca="1">IF(B_MSK[[#This Row],[//]]="","",IF(INDEX([2]!NOTA[QTY],B_MSK[[#This Row],[//]]-2)=0,"",INDEX([2]!NOTA[QTY],B_MSK[[#This Row],[//]]-2)))</f>
        <v>5400</v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9" s="14">
        <f ca="1">IF(B_MSK[[#This Row],[//]]="","",INDEX([2]!NOTA[HARGA SATUAN],B_MSK[[#This Row],[//]]-2))</f>
        <v>3000</v>
      </c>
      <c r="N479" s="14">
        <f ca="1">IF(B_MSK[[#This Row],[//]]="","",IF(INDEX([2]!NOTA[HARGA/ CTN_H],B_MSK[[#This Row],[//]]-2)&lt;1,"",INDEX([2]!NOTA[HARGA/ CTN_H],B_MSK[[#This Row],[//]]-2)))</f>
        <v>1800000</v>
      </c>
      <c r="O479" s="3" t="str">
        <f ca="1">IF(B_MSK[[#This Row],[//]]="","",IF(INDEX([2]!NOTA[DISC 1],B_MSK[[#This Row],[//]]-2)=0,"",INDEX([2]!NOTA[DISC 1],B_MSK[[#This Row],[//]]-2)))</f>
        <v/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16200000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TOPI KERUCUT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topikerucut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1977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3000</v>
      </c>
      <c r="AB479" s="8" t="str">
        <f ca="1">IF(OR(B_MSK[[#This Row],[HARGA_1]]=0,B_MSK[[#This Row],[HARGA_1]]=""),"","/ "&amp;B_MSK[[#This Row],[A_2]])</f>
        <v>/ PCS</v>
      </c>
      <c r="AC4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9" s="6" t="str">
        <f ca="1">IF(ISNUMBER(B_MSK[[#This Row],[ JUMLAH ]]),SUBSTITUTE(SUBSTITUTE(SUBSTITUTE(B_MSK[[#This Row],[QTY/ CTN]]," ","_",2),"(",""),")","")&amp;"_","")</f>
        <v>600 PCS_</v>
      </c>
      <c r="AF479" s="6">
        <f ca="1">IF(B_MSK[[#This Row],[A_B]]="","",SEARCH("_",B_MSK[[#This Row],[A_B]]))</f>
        <v>8</v>
      </c>
      <c r="AG479" s="6">
        <f ca="1">IF(B_MSK[[#This Row],[A_B]]="","",LEN(B_MSK[[#This Row],[A_B]]))</f>
        <v>8</v>
      </c>
      <c r="AH479" s="6" t="str">
        <f ca="1">IF(B_MSK[[#This Row],[A_B]]="","",LEFT(B_MSK[[#This Row],[QTY/ CTN]],B_MSK[[#This Row],[A_B_1]]))</f>
        <v>600 PCS</v>
      </c>
      <c r="AI479" s="6" t="str">
        <f ca="1">IF(B_MSK[[#This Row],[A_B]]="","",LEFT(B_MSK[[#This Row],[A_]],SEARCH(" ",B_MSK[[#This Row],[A_]])-1))</f>
        <v>600</v>
      </c>
      <c r="AJ479" s="6" t="str">
        <f ca="1">IF(B_MSK[[#This Row],[A_B]]="","",RIGHT(B_MSK[[#This Row],[A_]],LEN(B_MSK[[#This Row],[A_]])-SEARCH(" ",B_MSK[[#This Row],[A_]])))</f>
        <v>PCS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>
        <f ca="1">IF(ISNUMBER(B_MSK[[#This Row],[TANGGAL DATANG]]),B_MSK[[#This Row],[TANGGAL DATANG]],AN478)</f>
        <v>44916</v>
      </c>
      <c r="AO479" s="6" t="str">
        <f ca="1">IF(B_MSK[[#This Row],[DB_ROW]]="","",INDEX([3]!db[JENIS],B_MSK[[#This Row],[DB_ROW]]-1))</f>
        <v>dll</v>
      </c>
      <c r="AP479" s="6">
        <f ca="1">IF(B_MSK[[#This Row],[A_1]]="","",B_MSK[[#This Row],[A_1]])*1</f>
        <v>600</v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>Topi Kerucut 3D</v>
      </c>
      <c r="H480" s="8" t="str">
        <f ca="1">IF(B_MSK[[#This Row],[//]]="","",INDEX([2]!NOTA[SUPPLIER_H],B_MSK[[#This Row],[//]]-2))</f>
        <v>PARAMA</v>
      </c>
      <c r="I480" s="28" t="str">
        <f ca="1">IF(B_MSK[[#This Row],[//]]="","",IF(B_MSK[[#This Row],[C]]="",B_MSK[[#This Row],[JMLH BRG]]&amp;" "&amp;B_MSK[[#This Row],[SAT]],INDEX([3]!db[QTY/ CTN],B_MSK[[#This Row],[DB_ROW]]-1)))</f>
        <v>288 PCS</v>
      </c>
      <c r="J480" s="6">
        <f ca="1">IF(B_MSK[[#This Row],[//]]="","",IF(INDEX([2]!NOTA[C],B_MSK[[#This Row],[//]]-2)="","",INDEX([2]!NOTA[C],B_MSK[[#This Row],[//]]-2)))</f>
        <v>13</v>
      </c>
      <c r="K480" s="6">
        <f ca="1">IF(B_MSK[[#This Row],[//]]="","",IF(INDEX([2]!NOTA[QTY],B_MSK[[#This Row],[//]]-2)=0,"",INDEX([2]!NOTA[QTY],B_MSK[[#This Row],[//]]-2)))</f>
        <v>3744</v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0" s="14">
        <f ca="1">IF(B_MSK[[#This Row],[//]]="","",INDEX([2]!NOTA[HARGA SATUAN],B_MSK[[#This Row],[//]]-2))</f>
        <v>3000</v>
      </c>
      <c r="N480" s="14">
        <f ca="1">IF(B_MSK[[#This Row],[//]]="","",IF(INDEX([2]!NOTA[HARGA/ CTN_H],B_MSK[[#This Row],[//]]-2)&lt;1,"",INDEX([2]!NOTA[HARGA/ CTN_H],B_MSK[[#This Row],[//]]-2)))</f>
        <v>864000</v>
      </c>
      <c r="O480" s="3" t="str">
        <f ca="1">IF(B_MSK[[#This Row],[//]]="","",IF(INDEX([2]!NOTA[DISC 1],B_MSK[[#This Row],[//]]-2)=0,"",INDEX([2]!NOTA[DISC 1],B_MSK[[#This Row],[//]]-2)))</f>
        <v/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11232000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TOPI KERUCUT 3D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topikerucut3d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1978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3000</v>
      </c>
      <c r="AB480" s="8" t="str">
        <f ca="1">IF(OR(B_MSK[[#This Row],[HARGA_1]]=0,B_MSK[[#This Row],[HARGA_1]]=""),"","/ "&amp;B_MSK[[#This Row],[A_2]])</f>
        <v>/ PCS</v>
      </c>
      <c r="AC4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0" s="6" t="str">
        <f ca="1">IF(ISNUMBER(B_MSK[[#This Row],[ JUMLAH ]]),SUBSTITUTE(SUBSTITUTE(SUBSTITUTE(B_MSK[[#This Row],[QTY/ CTN]]," ","_",2),"(",""),")","")&amp;"_","")</f>
        <v>288 PCS_</v>
      </c>
      <c r="AF480" s="6">
        <f ca="1">IF(B_MSK[[#This Row],[A_B]]="","",SEARCH("_",B_MSK[[#This Row],[A_B]]))</f>
        <v>8</v>
      </c>
      <c r="AG480" s="6">
        <f ca="1">IF(B_MSK[[#This Row],[A_B]]="","",LEN(B_MSK[[#This Row],[A_B]]))</f>
        <v>8</v>
      </c>
      <c r="AH480" s="6" t="str">
        <f ca="1">IF(B_MSK[[#This Row],[A_B]]="","",LEFT(B_MSK[[#This Row],[QTY/ CTN]],B_MSK[[#This Row],[A_B_1]]))</f>
        <v>288 PCS</v>
      </c>
      <c r="AI480" s="6" t="str">
        <f ca="1">IF(B_MSK[[#This Row],[A_B]]="","",LEFT(B_MSK[[#This Row],[A_]],SEARCH(" ",B_MSK[[#This Row],[A_]])-1))</f>
        <v>288</v>
      </c>
      <c r="AJ480" s="6" t="str">
        <f ca="1">IF(B_MSK[[#This Row],[A_B]]="","",RIGHT(B_MSK[[#This Row],[A_]],LEN(B_MSK[[#This Row],[A_]])-SEARCH(" ",B_MSK[[#This Row],[A_]])))</f>
        <v>PCS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44916</v>
      </c>
      <c r="AO480" s="6" t="str">
        <f ca="1">IF(B_MSK[[#This Row],[DB_ROW]]="","",INDEX([3]!db[JENIS],B_MSK[[#This Row],[DB_ROW]]-1))</f>
        <v>dll</v>
      </c>
      <c r="AP480" s="6">
        <f ca="1">IF(B_MSK[[#This Row],[A_1]]="","",B_MSK[[#This Row],[A_1]])*1</f>
        <v>288</v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>Refil Orgi Hologram</v>
      </c>
      <c r="H481" s="8" t="str">
        <f ca="1">IF(B_MSK[[#This Row],[//]]="","",INDEX([2]!NOTA[SUPPLIER_H],B_MSK[[#This Row],[//]]-2))</f>
        <v>PARAMA</v>
      </c>
      <c r="I481" s="28" t="str">
        <f ca="1">IF(B_MSK[[#This Row],[//]]="","",IF(B_MSK[[#This Row],[C]]="",B_MSK[[#This Row],[JMLH BRG]]&amp;" "&amp;B_MSK[[#This Row],[SAT]],INDEX([3]!db[QTY/ CTN],B_MSK[[#This Row],[DB_ROW]]-1)))</f>
        <v>225 LSN</v>
      </c>
      <c r="J481" s="6">
        <f ca="1">IF(B_MSK[[#This Row],[//]]="","",IF(INDEX([2]!NOTA[C],B_MSK[[#This Row],[//]]-2)="","",INDEX([2]!NOTA[C],B_MSK[[#This Row],[//]]-2)))</f>
        <v>4</v>
      </c>
      <c r="K481" s="6">
        <f ca="1">IF(B_MSK[[#This Row],[//]]="","",IF(INDEX([2]!NOTA[QTY],B_MSK[[#This Row],[//]]-2)=0,"",INDEX([2]!NOTA[QTY],B_MSK[[#This Row],[//]]-2)))</f>
        <v>900</v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1" s="14">
        <f ca="1">IF(B_MSK[[#This Row],[//]]="","",INDEX([2]!NOTA[HARGA SATUAN],B_MSK[[#This Row],[//]]-2))</f>
        <v>6000</v>
      </c>
      <c r="N481" s="14">
        <f ca="1">IF(B_MSK[[#This Row],[//]]="","",IF(INDEX([2]!NOTA[HARGA/ CTN_H],B_MSK[[#This Row],[//]]-2)&lt;1,"",INDEX([2]!NOTA[HARGA/ CTN_H],B_MSK[[#This Row],[//]]-2)))</f>
        <v>1350000</v>
      </c>
      <c r="O481" s="3" t="str">
        <f ca="1">IF(B_MSK[[#This Row],[//]]="","",IF(INDEX([2]!NOTA[DISC 1],B_MSK[[#This Row],[//]]-2)=0,"",INDEX([2]!NOTA[DISC 1],B_MSK[[#This Row],[//]]-2)))</f>
        <v/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5400000</v>
      </c>
      <c r="R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40932000</v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REFILL ORGANISER HOLOGRAM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refillorganiserhologram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1828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6000</v>
      </c>
      <c r="AB481" s="8" t="str">
        <f ca="1">IF(OR(B_MSK[[#This Row],[HARGA_1]]=0,B_MSK[[#This Row],[HARGA_1]]=""),"","/ "&amp;B_MSK[[#This Row],[A_2]])</f>
        <v>/ LSN</v>
      </c>
      <c r="AC4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</v>
      </c>
      <c r="AD4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1" s="6" t="str">
        <f ca="1">IF(ISNUMBER(B_MSK[[#This Row],[ JUMLAH ]]),SUBSTITUTE(SUBSTITUTE(SUBSTITUTE(B_MSK[[#This Row],[QTY/ CTN]]," ","_",2),"(",""),")","")&amp;"_","")</f>
        <v>225 LSN_</v>
      </c>
      <c r="AF481" s="6">
        <f ca="1">IF(B_MSK[[#This Row],[A_B]]="","",SEARCH("_",B_MSK[[#This Row],[A_B]]))</f>
        <v>8</v>
      </c>
      <c r="AG481" s="6">
        <f ca="1">IF(B_MSK[[#This Row],[A_B]]="","",LEN(B_MSK[[#This Row],[A_B]]))</f>
        <v>8</v>
      </c>
      <c r="AH481" s="6" t="str">
        <f ca="1">IF(B_MSK[[#This Row],[A_B]]="","",LEFT(B_MSK[[#This Row],[QTY/ CTN]],B_MSK[[#This Row],[A_B_1]]))</f>
        <v>225 LSN</v>
      </c>
      <c r="AI481" s="6" t="str">
        <f ca="1">IF(B_MSK[[#This Row],[A_B]]="","",LEFT(B_MSK[[#This Row],[A_]],SEARCH(" ",B_MSK[[#This Row],[A_]])-1))</f>
        <v>225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44916</v>
      </c>
      <c r="AO481" s="6" t="str">
        <f ca="1">IF(B_MSK[[#This Row],[DB_ROW]]="","",INDEX([3]!db[JENIS],B_MSK[[#This Row],[DB_ROW]]-1))</f>
        <v>dll</v>
      </c>
      <c r="AP481" s="6">
        <f ca="1">IF(B_MSK[[#This Row],[A_1]]="","",B_MSK[[#This Row],[A_1]])*1</f>
        <v>225</v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/>
      </c>
      <c r="D482" s="6" t="str">
        <f>IF(B_MSK[[#This Row],[N_ID]]="","",COUNTIF([2]!NOTA[ID_H],B_MSK[[#This Row],[ID NOTA]]))</f>
        <v/>
      </c>
      <c r="E4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/>
      </c>
      <c r="H482" s="8" t="str">
        <f ca="1">IF(B_MSK[[#This Row],[//]]="","",INDEX([2]!NOTA[SUPPLIER_H],B_MSK[[#This Row],[//]]-2))</f>
        <v/>
      </c>
      <c r="I482" s="28" t="str">
        <f ca="1">IF(B_MSK[[#This Row],[//]]="","",IF(B_MSK[[#This Row],[C]]="",B_MSK[[#This Row],[JMLH BRG]]&amp;" "&amp;B_MSK[[#This Row],[SAT]],INDEX([3]!db[QTY/ CTN],B_MSK[[#This Row],[DB_ROW]]-1)))</f>
        <v/>
      </c>
      <c r="J482" s="6" t="str">
        <f ca="1">IF(B_MSK[[#This Row],[//]]="","",IF(INDEX([2]!NOTA[C],B_MSK[[#This Row],[//]]-2)="","",INDEX([2]!NOTA[C],B_MSK[[#This Row],[//]]-2)))</f>
        <v/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 t="str">
        <f ca="1">IF(B_MSK[[#This Row],[//]]="","",INDEX([2]!NOTA[HARGA SATUAN],B_MSK[[#This Row],[//]]-2))</f>
        <v/>
      </c>
      <c r="N482" s="14" t="str">
        <f ca="1">IF(B_MSK[[#This Row],[//]]="","",IF(INDEX([2]!NOTA[HARGA/ CTN_H],B_MSK[[#This Row],[//]]-2)&lt;1,"",INDEX([2]!NOTA[HARGA/ CTN_H],B_MSK[[#This Row],[//]]-2)))</f>
        <v/>
      </c>
      <c r="O482" s="3" t="str">
        <f ca="1">IF(B_MSK[[#This Row],[//]]="","",IF(INDEX([2]!NOTA[DISC 1],B_MSK[[#This Row],[//]]-2)=0,"",INDEX([2]!NOTA[DISC 1],B_MSK[[#This Row],[//]]-2)))</f>
        <v/>
      </c>
      <c r="P482" s="3" t="str">
        <f ca="1">IF(B_MSK[[#This Row],[//]]="","",IF(INDEX([2]!NOTA[DISC 2],B_MSK[[#This Row],[//]]-2)=0,"",INDEX([2]!NOTA[DISC 2],B_MSK[[#This Row],[//]]-2)))</f>
        <v/>
      </c>
      <c r="Q482" s="13" t="str">
        <f ca="1">IF(B_MSK[[#This Row],[//]]="","",INDEX([2]!NOTA[TOTAL],B_MSK[[#This Row],[//]]-2))</f>
        <v/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/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2" s="6" t="str">
        <f ca="1">IF(B_MSK[[#This Row],[N.B.nota]]="","",IF(MATCH(B_MSK[[#This Row],[concat]],[3]!db[NB NOTA_C],0)&gt;0,"ada",0))</f>
        <v/>
      </c>
      <c r="X482" s="6" t="str">
        <f ca="1">IF(B_MSK[[#This Row],[N.B.nota]]="","",ADDRESS(ROW(B_MSK[QB]),COLUMN(B_MSK[QB]))&amp;":"&amp;ADDRESS(ROW(),COLUMN(B_MSK[QB])))</f>
        <v/>
      </c>
      <c r="Y482" s="6" t="str">
        <f ca="1">IF(B_MSK[[#This Row],[concat]]="","",MATCH(B_MSK[[#This Row],[concat]],[3]!db[NB NOTA_C],0)+1)</f>
        <v/>
      </c>
      <c r="Z482" s="6" t="str">
        <f ca="1">IF(B_MSK[[#This Row],[//]]="","",HYPERLINK("[..\\DB.xlsx]DB!e"&amp;B_MSK[[#This Row],[DB_ROW]],"&gt;"))</f>
        <v/>
      </c>
      <c r="AA482" s="12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Row],[A_]])-1))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44916</v>
      </c>
      <c r="AO482" s="6" t="str">
        <f ca="1">IF(B_MSK[[#This Row],[DB_ROW]]="","",INDEX([3]!db[JENIS],B_MSK[[#This Row],[DB_ROW]]-1))</f>
        <v/>
      </c>
      <c r="AP482" s="6" t="e">
        <f ca="1">IF(B_MSK[[#This Row],[A_1]]="","",B_MSK[[#This Row],[A_1]])*1</f>
        <v>#VALUE!</v>
      </c>
    </row>
    <row r="483" spans="1:42" x14ac:dyDescent="0.25">
      <c r="A483" s="7" t="s">
        <v>220</v>
      </c>
      <c r="B483" s="6">
        <f ca="1">IF(B_MSK[[#This Row],[N_ID]]="","",INDEX([2]!NOTA[ID],MATCH(B_MSK[[#This Row],[N_ID]],[2]!NOTA[ID_P],0)))</f>
        <v>93</v>
      </c>
      <c r="C483" s="6" t="str">
        <f ca="1">IF(B_MSK[[#This Row],[//]]="","",HYPERLINK("[NOTA_.xlsx]NOTA!C"&amp;B_MSK[[#This Row],[//]],"&gt;"))</f>
        <v>&gt;</v>
      </c>
      <c r="D483" s="6">
        <f ca="1">IF(B_MSK[[#This Row],[N_ID]]="","",COUNTIF([2]!NOTA[ID_H],B_MSK[[#This Row],[ID NOTA]]))</f>
        <v>1</v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 ca="1"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>Name Tag Dus Biru 300</v>
      </c>
      <c r="H483" s="8" t="str">
        <f ca="1">IF(B_MSK[[#This Row],[//]]="","",INDEX([2]!NOTA[SUPPLIER_H],B_MSK[[#This Row],[//]]-2))</f>
        <v>ETJ</v>
      </c>
      <c r="I483" s="28" t="str">
        <f ca="1">IF(B_MSK[[#This Row],[//]]="","",IF(B_MSK[[#This Row],[C]]="",B_MSK[[#This Row],[JMLH BRG]]&amp;" "&amp;B_MSK[[#This Row],[SAT]],INDEX([3]!db[QTY/ CTN],B_MSK[[#This Row],[DB_ROW]]-1)))</f>
        <v>4000 PCS</v>
      </c>
      <c r="J483" s="6">
        <f ca="1">IF(B_MSK[[#This Row],[//]]="","",IF(INDEX([2]!NOTA[C],B_MSK[[#This Row],[//]]-2)="","",INDEX([2]!NOTA[C],B_MSK[[#This Row],[//]]-2)))</f>
        <v>2</v>
      </c>
      <c r="K483" s="6">
        <f ca="1">IF(B_MSK[[#This Row],[//]]="","",IF(INDEX([2]!NOTA[QTY],B_MSK[[#This Row],[//]]-2)=0,"",INDEX([2]!NOTA[QTY],B_MSK[[#This Row],[//]]-2)))</f>
        <v>8000</v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3" s="14">
        <f ca="1">IF(B_MSK[[#This Row],[//]]="","",INDEX([2]!NOTA[HARGA SATUAN],B_MSK[[#This Row],[//]]-2))</f>
        <v>600</v>
      </c>
      <c r="N483" s="14">
        <f ca="1">IF(B_MSK[[#This Row],[//]]="","",IF(INDEX([2]!NOTA[HARGA/ CTN_H],B_MSK[[#This Row],[//]]-2)&lt;1,"",INDEX([2]!NOTA[HARGA/ CTN_H],B_MSK[[#This Row],[//]]-2)))</f>
        <v>2400000</v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>
        <f ca="1">IF(B_MSK[[#This Row],[//]]="","",INDEX([2]!NOTA[TOTAL],B_MSK[[#This Row],[//]]-2))</f>
        <v>4800000</v>
      </c>
      <c r="R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N TAG D/BIRU 300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483" s="6" t="str">
        <f ca="1">IF(B_MSK[[#This Row],[N.B.nota]]="","",IF(MATCH(B_MSK[[#This Row],[concat]],[3]!db[NB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Row],[concat]],[3]!db[NB NOTA_C],0)+1)</f>
        <v>1481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600</v>
      </c>
      <c r="AB483" s="8" t="str">
        <f ca="1">IF(OR(B_MSK[[#This Row],[HARGA_1]]=0,B_MSK[[#This Row],[HARGA_1]]=""),"","/ "&amp;B_MSK[[#This Row],[A_2]])</f>
        <v>/ PCS</v>
      </c>
      <c r="AC4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3" s="6" t="str">
        <f ca="1">IF(ISNUMBER(B_MSK[[#This Row],[ JUMLAH ]]),SUBSTITUTE(SUBSTITUTE(SUBSTITUTE(B_MSK[[#This Row],[QTY/ CTN]]," ","_",2),"(",""),")","")&amp;"_","")</f>
        <v>4000 PCS_</v>
      </c>
      <c r="AF483" s="6">
        <f ca="1">IF(B_MSK[[#This Row],[A_B]]="","",SEARCH("_",B_MSK[[#This Row],[A_B]]))</f>
        <v>9</v>
      </c>
      <c r="AG483" s="6">
        <f ca="1">IF(B_MSK[[#This Row],[A_B]]="","",LEN(B_MSK[[#This Row],[A_B]]))</f>
        <v>9</v>
      </c>
      <c r="AH483" s="6" t="str">
        <f ca="1">IF(B_MSK[[#This Row],[A_B]]="","",LEFT(B_MSK[[#This Row],[QTY/ CTN]],B_MSK[[#This Row],[A_B_1]]))</f>
        <v>4000 PCS</v>
      </c>
      <c r="AI483" s="6" t="str">
        <f ca="1">IF(B_MSK[[#This Row],[A_B]]="","",LEFT(B_MSK[[#This Row],[A_]],SEARCH(" ",B_MSK[[#This Row],[A_]])-1))</f>
        <v>4000</v>
      </c>
      <c r="AJ483" s="6" t="str">
        <f ca="1">IF(B_MSK[[#This Row],[A_B]]="","",RIGHT(B_MSK[[#This Row],[A_]],LEN(B_MSK[[#This Row],[A_]])-SEARCH(" ",B_MSK[[#This Row],[A_]])))</f>
        <v>PCS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44916</v>
      </c>
      <c r="AO483" s="6" t="str">
        <f ca="1">IF(B_MSK[[#This Row],[DB_ROW]]="","",INDEX([3]!db[JENIS],B_MSK[[#This Row],[DB_ROW]]-1))</f>
        <v>dll</v>
      </c>
      <c r="AP483" s="6">
        <f ca="1">IF(B_MSK[[#This Row],[A_1]]="","",B_MSK[[#This Row],[A_1]])*1</f>
        <v>4000</v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Row],[SAT]],INDEX([3]!db[QTY/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Row],[concat]],[3]!db[NB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Row],[concat]],[3]!db[NB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Row],[A_]])-1))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44916</v>
      </c>
      <c r="AO484" s="6" t="str">
        <f ca="1">IF(B_MSK[[#This Row],[DB_ROW]]="","",INDEX([3]!db[JENIS],B_MSK[[#This Row],[DB_ROW]]-1))</f>
        <v/>
      </c>
      <c r="AP484" s="6" t="e">
        <f ca="1">IF(B_MSK[[#This Row],[A_1]]="","",B_MSK[[#This Row],[A_1]])*1</f>
        <v>#VALUE!</v>
      </c>
    </row>
    <row r="485" spans="1:42" x14ac:dyDescent="0.25">
      <c r="A485" s="7" t="s">
        <v>221</v>
      </c>
      <c r="B485" s="6">
        <f ca="1">IF(B_MSK[[#This Row],[N_ID]]="","",INDEX([2]!NOTA[ID],MATCH(B_MSK[[#This Row],[N_ID]],[2]!NOTA[ID_P],0)))</f>
        <v>94</v>
      </c>
      <c r="C485" s="6" t="str">
        <f ca="1">IF(B_MSK[[#This Row],[//]]="","",HYPERLINK("[NOTA_.xlsx]NOTA!C"&amp;B_MSK[[#This Row],[//]],"&gt;"))</f>
        <v>&gt;</v>
      </c>
      <c r="D485" s="6">
        <f ca="1">IF(B_MSK[[#This Row],[N_ID]]="","",COUNTIF([2]!NOTA[ID_H],B_MSK[[#This Row],[ID NOTA]]))</f>
        <v>1</v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>
        <f ca="1">IF(B_MSK[[#This Row],[ID NOTA]]="","",IF(INDEX([2]!NOTA[TANGGAL],MATCH(B_MSK[[#This Row],[ID NOTA]],[2]!NOTA[ID],0))=0,"",INDEX([2]!NOTA[TANGGAL],MATCH(B_MSK[[#This Row],[ID NOTA]],[2]!NOTA[ID],0))))</f>
        <v>44917</v>
      </c>
      <c r="G485" s="8" t="str">
        <f ca="1">IF(B_MSK[[#This Row],[stt]]="ada",INDEX([3]!db[NB BM],B_MSK[DB_ROW]-1),"")</f>
        <v>Kertas Crepe potongan Koala</v>
      </c>
      <c r="H485" s="8" t="str">
        <f ca="1">IF(B_MSK[[#This Row],[//]]="","",INDEX([2]!NOTA[SUPPLIER_H],B_MSK[[#This Row],[//]]-2))</f>
        <v>BINTANG SAUDARA</v>
      </c>
      <c r="I485" s="28" t="str">
        <f ca="1">IF(B_MSK[[#This Row],[//]]="","",IF(B_MSK[[#This Row],[C]]="",B_MSK[[#This Row],[JMLH BRG]]&amp;" "&amp;B_MSK[[#This Row],[SAT]],INDEX([3]!db[QTY/ CTN],B_MSK[[#This Row],[DB_ROW]]-1)))</f>
        <v>270 PAK</v>
      </c>
      <c r="J485" s="6">
        <f ca="1">IF(B_MSK[[#This Row],[//]]="","",IF(INDEX([2]!NOTA[C],B_MSK[[#This Row],[//]]-2)="","",INDEX([2]!NOTA[C],B_MSK[[#This Row],[//]]-2)))</f>
        <v>3</v>
      </c>
      <c r="K485" s="6">
        <f ca="1">IF(B_MSK[[#This Row],[//]]="","",IF(INDEX([2]!NOTA[QTY],B_MSK[[#This Row],[//]]-2)=0,"",INDEX([2]!NOTA[QTY],B_MSK[[#This Row],[//]]-2)))</f>
        <v>810</v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85" s="14">
        <f ca="1">IF(B_MSK[[#This Row],[//]]="","",INDEX([2]!NOTA[HARGA SATUAN],B_MSK[[#This Row],[//]]-2))</f>
        <v>6500</v>
      </c>
      <c r="N485" s="14">
        <f ca="1">IF(B_MSK[[#This Row],[//]]="","",IF(INDEX([2]!NOTA[HARGA/ CTN_H],B_MSK[[#This Row],[//]]-2)&lt;1,"",INDEX([2]!NOTA[HARGA/ CTN_H],B_MSK[[#This Row],[//]]-2)))</f>
        <v>1755000</v>
      </c>
      <c r="O485" s="3" t="str">
        <f ca="1">IF(B_MSK[[#This Row],[//]]="","",IF(INDEX([2]!NOTA[DISC 1],B_MSK[[#This Row],[//]]-2)=0,"",INDEX([2]!NOTA[DISC 1],B_MSK[[#This Row],[//]]-2)))</f>
        <v/>
      </c>
      <c r="P485" s="3" t="str">
        <f ca="1">IF(B_MSK[[#This Row],[//]]="","",IF(INDEX([2]!NOTA[DISC 2],B_MSK[[#This Row],[//]]-2)=0,"",INDEX([2]!NOTA[DISC 2],B_MSK[[#This Row],[//]]-2)))</f>
        <v/>
      </c>
      <c r="Q485" s="13">
        <f ca="1">IF(B_MSK[[#This Row],[//]]="","",INDEX([2]!NOTA[TOTAL],B_MSK[[#This Row],[//]]-2))</f>
        <v>5265000</v>
      </c>
      <c r="R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5265000</v>
      </c>
      <c r="T485" s="4" t="str">
        <f ca="1">IF(B_MSK[[#This Row],[NAMA BARANG]]="","",IF(INDEX([2]!NOTA[KETERANGAN],B_MSK[[#This Row],[//]]-2)=0,"",INDEX([2]!NOTA[KETERANGAN],B_MSK[[#This Row],[//]]-2)))</f>
        <v>MIX</v>
      </c>
      <c r="U485" s="8" t="str">
        <f ca="1">IF(B_MSK[[#This Row],[//]]="","",INDEX([2]!NOTA[NAMA BARANG],B_MSK[[#This Row],[//]]-2))</f>
        <v>KERTAS CREPE POT KREASI KOALA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W485" s="6" t="str">
        <f ca="1">IF(B_MSK[[#This Row],[N.B.nota]]="","",IF(MATCH(B_MSK[[#This Row],[concat]],[3]!db[NB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Row],[concat]],[3]!db[NB NOTA_C],0)+1)</f>
        <v>1276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6500</v>
      </c>
      <c r="AB485" s="8" t="str">
        <f ca="1">IF(OR(B_MSK[[#This Row],[HARGA_1]]=0,B_MSK[[#This Row],[HARGA_1]]=""),"","/ "&amp;B_MSK[[#This Row],[A_2]])</f>
        <v>/ PAK</v>
      </c>
      <c r="AC4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5" s="6" t="str">
        <f ca="1">IF(ISNUMBER(B_MSK[[#This Row],[ JUMLAH ]]),SUBSTITUTE(SUBSTITUTE(SUBSTITUTE(B_MSK[[#This Row],[QTY/ CTN]]," ","_",2),"(",""),")","")&amp;"_","")</f>
        <v>270 PAK_</v>
      </c>
      <c r="AF485" s="6">
        <f ca="1">IF(B_MSK[[#This Row],[A_B]]="","",SEARCH("_",B_MSK[[#This Row],[A_B]]))</f>
        <v>8</v>
      </c>
      <c r="AG485" s="6">
        <f ca="1">IF(B_MSK[[#This Row],[A_B]]="","",LEN(B_MSK[[#This Row],[A_B]]))</f>
        <v>8</v>
      </c>
      <c r="AH485" s="6" t="str">
        <f ca="1">IF(B_MSK[[#This Row],[A_B]]="","",LEFT(B_MSK[[#This Row],[QTY/ CTN]],B_MSK[[#This Row],[A_B_1]]))</f>
        <v>270 PAK</v>
      </c>
      <c r="AI485" s="6" t="str">
        <f ca="1">IF(B_MSK[[#This Row],[A_B]]="","",LEFT(B_MSK[[#This Row],[A_]],SEARCH(" ",B_MSK[[#This Row],[A_]])-1))</f>
        <v>270</v>
      </c>
      <c r="AJ485" s="6" t="str">
        <f ca="1">IF(B_MSK[[#This Row],[A_B]]="","",RIGHT(B_MSK[[#This Row],[A_]],LEN(B_MSK[[#This Row],[A_]])-SEARCH(" ",B_MSK[[#This Row],[A_]])))</f>
        <v>PAK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44917</v>
      </c>
      <c r="AO485" s="6" t="str">
        <f ca="1">IF(B_MSK[[#This Row],[DB_ROW]]="","",INDEX([3]!db[JENIS],B_MSK[[#This Row],[DB_ROW]]-1))</f>
        <v>kertas</v>
      </c>
      <c r="AP485" s="6">
        <f ca="1">IF(B_MSK[[#This Row],[A_1]]="","",B_MSK[[#This Row],[A_1]])*1</f>
        <v>270</v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/>
      </c>
      <c r="D486" s="6" t="str">
        <f>IF(B_MSK[[#This Row],[N_ID]]="","",COUNTIF([2]!NOTA[ID_H],B_MSK[[#This Row],[ID NOTA]]))</f>
        <v/>
      </c>
      <c r="E4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/>
      </c>
      <c r="H486" s="8" t="str">
        <f ca="1">IF(B_MSK[[#This Row],[//]]="","",INDEX([2]!NOTA[SUPPLIER_H],B_MSK[[#This Row],[//]]-2))</f>
        <v/>
      </c>
      <c r="I486" s="28" t="str">
        <f ca="1">IF(B_MSK[[#This Row],[//]]="","",IF(B_MSK[[#This Row],[C]]="",B_MSK[[#This Row],[JMLH BRG]]&amp;" "&amp;B_MSK[[#This Row],[SAT]],INDEX([3]!db[QTY/ CTN],B_MSK[[#This Row],[DB_ROW]]-1)))</f>
        <v/>
      </c>
      <c r="J486" s="6" t="str">
        <f ca="1">IF(B_MSK[[#This Row],[//]]="","",IF(INDEX([2]!NOTA[C],B_MSK[[#This Row],[//]]-2)="","",INDEX([2]!NOTA[C],B_MSK[[#This Row],[//]]-2)))</f>
        <v/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 t="str">
        <f ca="1">IF(B_MSK[[#This Row],[//]]="","",INDEX([2]!NOTA[HARGA SATUAN],B_MSK[[#This Row],[//]]-2))</f>
        <v/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/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6" s="6" t="str">
        <f ca="1">IF(B_MSK[[#This Row],[N.B.nota]]="","",IF(MATCH(B_MSK[[#This Row],[concat]],[3]!db[NB NOTA_C],0)&gt;0,"ada",0))</f>
        <v/>
      </c>
      <c r="X486" s="6" t="str">
        <f ca="1">IF(B_MSK[[#This Row],[N.B.nota]]="","",ADDRESS(ROW(B_MSK[QB]),COLUMN(B_MSK[QB]))&amp;":"&amp;ADDRESS(ROW(),COLUMN(B_MSK[QB])))</f>
        <v/>
      </c>
      <c r="Y486" s="6" t="str">
        <f ca="1">IF(B_MSK[[#This Row],[concat]]="","",MATCH(B_MSK[[#This Row],[concat]],[3]!db[NB NOTA_C],0)+1)</f>
        <v/>
      </c>
      <c r="Z486" s="6" t="str">
        <f ca="1">IF(B_MSK[[#This Row],[//]]="","",HYPERLINK("[..\\DB.xlsx]DB!e"&amp;B_MSK[[#This Row],[DB_ROW]],"&gt;"))</f>
        <v/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Row],[A_]])-1))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44917</v>
      </c>
      <c r="AO486" s="6" t="str">
        <f ca="1">IF(B_MSK[[#This Row],[DB_ROW]]="","",INDEX([3]!db[JENIS],B_MSK[[#This Row],[DB_ROW]]-1))</f>
        <v/>
      </c>
      <c r="AP486" s="6" t="e">
        <f ca="1">IF(B_MSK[[#This Row],[A_1]]="","",B_MSK[[#This Row],[A_1]])*1</f>
        <v>#VALUE!</v>
      </c>
    </row>
    <row r="487" spans="1:42" x14ac:dyDescent="0.25">
      <c r="A487" s="7" t="s">
        <v>222</v>
      </c>
      <c r="B487" s="6">
        <f ca="1">IF(B_MSK[[#This Row],[N_ID]]="","",INDEX([2]!NOTA[ID],MATCH(B_MSK[[#This Row],[N_ID]],[2]!NOTA[ID_P],0)))</f>
        <v>95</v>
      </c>
      <c r="C487" s="6" t="str">
        <f ca="1">IF(B_MSK[[#This Row],[//]]="","",HYPERLINK("[NOTA_.xlsx]NOTA!C"&amp;B_MSK[[#This Row],[//]],"&gt;"))</f>
        <v>&gt;</v>
      </c>
      <c r="D487" s="6">
        <f ca="1">IF(B_MSK[[#This Row],[N_ID]]="","",COUNTIF([2]!NOTA[ID_H],B_MSK[[#This Row],[ID NOTA]]))</f>
        <v>7</v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 ca="1"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>Tas 40x45x20 belt BG 15-026</v>
      </c>
      <c r="H487" s="8" t="str">
        <f ca="1">IF(B_MSK[[#This Row],[//]]="","",INDEX([2]!NOTA[SUPPLIER_H],B_MSK[[#This Row],[//]]-2))</f>
        <v>LESTARI STATIONERY</v>
      </c>
      <c r="I487" s="28" t="str">
        <f ca="1">IF(B_MSK[[#This Row],[//]]="","",IF(B_MSK[[#This Row],[C]]="",B_MSK[[#This Row],[JMLH BRG]]&amp;" "&amp;B_MSK[[#This Row],[SAT]],INDEX([3]!db[QTY/ CTN],B_MSK[[#This Row],[DB_ROW]]-1)))</f>
        <v>10 LSN</v>
      </c>
      <c r="J487" s="6">
        <f ca="1">IF(B_MSK[[#This Row],[//]]="","",IF(INDEX([2]!NOTA[C],B_MSK[[#This Row],[//]]-2)="","",INDEX([2]!NOTA[C],B_MSK[[#This Row],[//]]-2)))</f>
        <v>1</v>
      </c>
      <c r="K487" s="6">
        <f ca="1">IF(B_MSK[[#This Row],[//]]="","",IF(INDEX([2]!NOTA[QTY],B_MSK[[#This Row],[//]]-2)=0,"",INDEX([2]!NOTA[QTY],B_MSK[[#This Row],[//]]-2)))</f>
        <v>10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7" s="14">
        <f ca="1">IF(B_MSK[[#This Row],[//]]="","",INDEX([2]!NOTA[HARGA SATUAN],B_MSK[[#This Row],[//]]-2))</f>
        <v>130500</v>
      </c>
      <c r="N487" s="14">
        <f ca="1">IF(B_MSK[[#This Row],[//]]="","",IF(INDEX([2]!NOTA[HARGA/ CTN_H],B_MSK[[#This Row],[//]]-2)&lt;1,"",INDEX([2]!NOTA[HARGA/ CTN_H],B_MSK[[#This Row],[//]]-2)))</f>
        <v>1305000</v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>
        <f ca="1">IF(B_MSK[[#This Row],[//]]="","",INDEX([2]!NOTA[TOTAL],B_MSK[[#This Row],[//]]-2))</f>
        <v>1305000</v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BAG 40*45*20 BELT BG 15-026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487" s="6" t="str">
        <f ca="1">IF(B_MSK[[#This Row],[N.B.nota]]="","",IF(MATCH(B_MSK[[#This Row],[concat]],[3]!db[NB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Row],[concat]],[3]!db[NB NOTA_C],0)+1)</f>
        <v>50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130500</v>
      </c>
      <c r="AB487" s="8" t="str">
        <f ca="1">IF(OR(B_MSK[[#This Row],[HARGA_1]]=0,B_MSK[[#This Row],[HARGA_1]]=""),"","/ "&amp;B_MSK[[#This Row],[A_2]])</f>
        <v>/ LSN</v>
      </c>
      <c r="AC4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10875</v>
      </c>
      <c r="AD4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7" s="6" t="str">
        <f ca="1">IF(ISNUMBER(B_MSK[[#This Row],[ JUMLAH ]]),SUBSTITUTE(SUBSTITUTE(SUBSTITUTE(B_MSK[[#This Row],[QTY/ CTN]]," ","_",2),"(",""),")","")&amp;"_","")</f>
        <v>10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10 LSN</v>
      </c>
      <c r="AI487" s="6" t="str">
        <f ca="1">IF(B_MSK[[#This Row],[A_B]]="","",LEFT(B_MSK[[#This Row],[A_]],SEARCH(" ",B_MSK[[#This Row],[A_]])-1))</f>
        <v>10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44917</v>
      </c>
      <c r="AO487" s="6" t="str">
        <f ca="1">IF(B_MSK[[#This Row],[DB_ROW]]="","",INDEX([3]!db[JENIS],B_MSK[[#This Row],[DB_ROW]]-1))</f>
        <v>tas</v>
      </c>
      <c r="AP487" s="6">
        <f ca="1">IF(B_MSK[[#This Row],[A_1]]="","",B_MSK[[#This Row],[A_1]])*1</f>
        <v>10</v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>&gt;</v>
      </c>
      <c r="D488" s="6" t="str">
        <f>IF(B_MSK[[#This Row],[N_ID]]="","",COUNTIF([2]!NOTA[ID_H],B_MSK[[#This Row],[ID NOTA]]))</f>
        <v/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>Tas 45x50x20 belt BG 15-027</v>
      </c>
      <c r="H488" s="8" t="str">
        <f ca="1">IF(B_MSK[[#This Row],[//]]="","",INDEX([2]!NOTA[SUPPLIER_H],B_MSK[[#This Row],[//]]-2))</f>
        <v>LESTARI STATIONERY</v>
      </c>
      <c r="I488" s="28" t="str">
        <f ca="1">IF(B_MSK[[#This Row],[//]]="","",IF(B_MSK[[#This Row],[C]]="",B_MSK[[#This Row],[JMLH BRG]]&amp;" "&amp;B_MSK[[#This Row],[SAT]],INDEX([3]!db[QTY/ CTN],B_MSK[[#This Row],[DB_ROW]]-1)))</f>
        <v>10 LSN</v>
      </c>
      <c r="J488" s="6">
        <f ca="1">IF(B_MSK[[#This Row],[//]]="","",IF(INDEX([2]!NOTA[C],B_MSK[[#This Row],[//]]-2)="","",INDEX([2]!NOTA[C],B_MSK[[#This Row],[//]]-2)))</f>
        <v>1</v>
      </c>
      <c r="K488" s="6">
        <f ca="1">IF(B_MSK[[#This Row],[//]]="","",IF(INDEX([2]!NOTA[QTY],B_MSK[[#This Row],[//]]-2)=0,"",INDEX([2]!NOTA[QTY],B_MSK[[#This Row],[//]]-2)))</f>
        <v>10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8" s="14">
        <f ca="1">IF(B_MSK[[#This Row],[//]]="","",INDEX([2]!NOTA[HARGA SATUAN],B_MSK[[#This Row],[//]]-2))</f>
        <v>147500</v>
      </c>
      <c r="N488" s="14">
        <f ca="1">IF(B_MSK[[#This Row],[//]]="","",IF(INDEX([2]!NOTA[HARGA/ CTN_H],B_MSK[[#This Row],[//]]-2)&lt;1,"",INDEX([2]!NOTA[HARGA/ CTN_H],B_MSK[[#This Row],[//]]-2)))</f>
        <v>1475000</v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>
        <f ca="1">IF(B_MSK[[#This Row],[//]]="","",INDEX([2]!NOTA[TOTAL],B_MSK[[#This Row],[//]]-2))</f>
        <v>1475000</v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BAG 45*50*20 BELT BG 15-027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488" s="6" t="str">
        <f ca="1">IF(B_MSK[[#This Row],[N.B.nota]]="","",IF(MATCH(B_MSK[[#This Row],[concat]],[3]!db[NB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Row],[concat]],[3]!db[NB NOTA_C],0)+1)</f>
        <v>52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147500</v>
      </c>
      <c r="AB488" s="8" t="str">
        <f ca="1">IF(OR(B_MSK[[#This Row],[HARGA_1]]=0,B_MSK[[#This Row],[HARGA_1]]=""),"","/ "&amp;B_MSK[[#This Row],[A_2]])</f>
        <v>/ LSN</v>
      </c>
      <c r="AC4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12291.666666666666</v>
      </c>
      <c r="AD4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8" s="6" t="str">
        <f ca="1">IF(ISNUMBER(B_MSK[[#This Row],[ JUMLAH ]]),SUBSTITUTE(SUBSTITUTE(SUBSTITUTE(B_MSK[[#This Row],[QTY/ CTN]]," ","_",2),"(",""),")","")&amp;"_","")</f>
        <v>10 LSN_</v>
      </c>
      <c r="AF488" s="6">
        <f ca="1">IF(B_MSK[[#This Row],[A_B]]="","",SEARCH("_",B_MSK[[#This Row],[A_B]]))</f>
        <v>7</v>
      </c>
      <c r="AG488" s="6">
        <f ca="1">IF(B_MSK[[#This Row],[A_B]]="","",LEN(B_MSK[[#This Row],[A_B]]))</f>
        <v>7</v>
      </c>
      <c r="AH488" s="6" t="str">
        <f ca="1">IF(B_MSK[[#This Row],[A_B]]="","",LEFT(B_MSK[[#This Row],[QTY/ CTN]],B_MSK[[#This Row],[A_B_1]]))</f>
        <v>10 LSN</v>
      </c>
      <c r="AI488" s="6" t="str">
        <f ca="1">IF(B_MSK[[#This Row],[A_B]]="","",LEFT(B_MSK[[#This Row],[A_]],SEARCH(" ",B_MSK[[#This Row],[A_]])-1))</f>
        <v>10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44917</v>
      </c>
      <c r="AO488" s="6" t="str">
        <f ca="1">IF(B_MSK[[#This Row],[DB_ROW]]="","",INDEX([3]!db[JENIS],B_MSK[[#This Row],[DB_ROW]]-1))</f>
        <v>tas</v>
      </c>
      <c r="AP488" s="6">
        <f ca="1">IF(B_MSK[[#This Row],[A_1]]="","",B_MSK[[#This Row],[A_1]])*1</f>
        <v>10</v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Row],[N_ID]]="","",COUNTIF([2]!NOTA[ID_H],B_MSK[[#This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Row],[stt]]="ada",INDEX([3]!db[NB BM],B_MSK[DB_ROW]-1),"")</f>
        <v>Tas 50x55x25 belt BG 15-028</v>
      </c>
      <c r="H489" s="8" t="str">
        <f ca="1">IF(B_MSK[[#This Row],[//]]="","",INDEX([2]!NOTA[SUPPLIER_H],B_MSK[[#This Row],[//]]-2))</f>
        <v>LESTARI STATIONERY</v>
      </c>
      <c r="I489" s="28" t="str">
        <f ca="1">IF(B_MSK[[#This Row],[//]]="","",IF(B_MSK[[#This Row],[C]]="",B_MSK[[#This Row],[JMLH BRG]]&amp;" "&amp;B_MSK[[#This Row],[SAT]],INDEX([3]!db[QTY/ CTN],B_MSK[[#This Row],[DB_ROW]]-1)))</f>
        <v>10 LSN</v>
      </c>
      <c r="J489" s="6">
        <f ca="1">IF(B_MSK[[#This Row],[//]]="","",IF(INDEX([2]!NOTA[C],B_MSK[[#This Row],[//]]-2)="","",INDEX([2]!NOTA[C],B_MSK[[#This Row],[//]]-2)))</f>
        <v>1</v>
      </c>
      <c r="K489" s="6">
        <f ca="1">IF(B_MSK[[#This Row],[//]]="","",IF(INDEX([2]!NOTA[QTY],B_MSK[[#This Row],[//]]-2)=0,"",INDEX([2]!NOTA[QTY],B_MSK[[#This Row],[//]]-2)))</f>
        <v>10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9" s="14">
        <f ca="1">IF(B_MSK[[#This Row],[//]]="","",INDEX([2]!NOTA[HARGA SATUAN],B_MSK[[#This Row],[//]]-2))</f>
        <v>173500</v>
      </c>
      <c r="N489" s="14">
        <f ca="1">IF(B_MSK[[#This Row],[//]]="","",IF(INDEX([2]!NOTA[HARGA/ CTN_H],B_MSK[[#This Row],[//]]-2)&lt;1,"",INDEX([2]!NOTA[HARGA/ CTN_H],B_MSK[[#This Row],[//]]-2)))</f>
        <v>1735000</v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>
        <f ca="1">IF(B_MSK[[#This Row],[//]]="","",INDEX([2]!NOTA[TOTAL],B_MSK[[#This Row],[//]]-2))</f>
        <v>1735000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BAG 50*55*25 BELT BG 15-028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489" s="6" t="str">
        <f ca="1">IF(B_MSK[[#This Row],[N.B.nota]]="","",IF(MATCH(B_MSK[[#This Row],[concat]],[3]!db[NB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Row],[concat]],[3]!db[NB NOTA_C],0)+1)</f>
        <v>54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173500</v>
      </c>
      <c r="AB489" s="8" t="str">
        <f ca="1">IF(OR(B_MSK[[#This Row],[HARGA_1]]=0,B_MSK[[#This Row],[HARGA_1]]=""),"","/ "&amp;B_MSK[[#This Row],[A_2]])</f>
        <v>/ LSN</v>
      </c>
      <c r="AC4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14458.333333333334</v>
      </c>
      <c r="AD4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9" s="6" t="str">
        <f ca="1">IF(ISNUMBER(B_MSK[[#This Row],[ JUMLAH ]]),SUBSTITUTE(SUBSTITUTE(SUBSTITUTE(B_MSK[[#This Row],[QTY/ CTN]]," ","_",2),"(",""),")","")&amp;"_","")</f>
        <v>10 LSN_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7</v>
      </c>
      <c r="AH489" s="6" t="str">
        <f ca="1">IF(B_MSK[[#This Row],[A_B]]="","",LEFT(B_MSK[[#This Row],[QTY/ CTN]],B_MSK[[#This Row],[A_B_1]]))</f>
        <v>10 LSN</v>
      </c>
      <c r="AI489" s="6" t="str">
        <f ca="1">IF(B_MSK[[#This Row],[A_B]]="","",LEFT(B_MSK[[#This Row],[A_]],SEARCH(" ",B_MSK[[#This Row],[A_]])-1))</f>
        <v>10</v>
      </c>
      <c r="AJ489" s="6" t="str">
        <f ca="1">IF(B_MSK[[#This Row],[A_B]]="","",RIGHT(B_MSK[[#This Row],[A_]],LEN(B_MSK[[#This Row],[A_]])-SEARCH(" ",B_MSK[[#This Row],[A_]])))</f>
        <v>LSN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44917</v>
      </c>
      <c r="AO489" s="6" t="str">
        <f ca="1">IF(B_MSK[[#This Row],[DB_ROW]]="","",INDEX([3]!db[JENIS],B_MSK[[#This Row],[DB_ROW]]-1))</f>
        <v>tas</v>
      </c>
      <c r="AP489" s="6">
        <f ca="1">IF(B_MSK[[#This Row],[A_1]]="","",B_MSK[[#This Row],[A_1]])*1</f>
        <v>10</v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>Tas 60x70x25 belt BG 15-029</v>
      </c>
      <c r="H490" s="8" t="str">
        <f ca="1">IF(B_MSK[[#This Row],[//]]="","",INDEX([2]!NOTA[SUPPLIER_H],B_MSK[[#This Row],[//]]-2))</f>
        <v>LESTARI STATIONERY</v>
      </c>
      <c r="I490" s="28" t="str">
        <f ca="1">IF(B_MSK[[#This Row],[//]]="","",IF(B_MSK[[#This Row],[C]]="",B_MSK[[#This Row],[JMLH BRG]]&amp;" "&amp;B_MSK[[#This Row],[SAT]],INDEX([3]!db[QTY/ CTN],B_MSK[[#This Row],[DB_ROW]]-1)))</f>
        <v>10 LSN</v>
      </c>
      <c r="J490" s="6">
        <f ca="1">IF(B_MSK[[#This Row],[//]]="","",IF(INDEX([2]!NOTA[C],B_MSK[[#This Row],[//]]-2)="","",INDEX([2]!NOTA[C],B_MSK[[#This Row],[//]]-2)))</f>
        <v>1</v>
      </c>
      <c r="K490" s="6">
        <f ca="1">IF(B_MSK[[#This Row],[//]]="","",IF(INDEX([2]!NOTA[QTY],B_MSK[[#This Row],[//]]-2)=0,"",INDEX([2]!NOTA[QTY],B_MSK[[#This Row],[//]]-2)))</f>
        <v>10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0" s="14">
        <f ca="1">IF(B_MSK[[#This Row],[//]]="","",INDEX([2]!NOTA[HARGA SATUAN],B_MSK[[#This Row],[//]]-2))</f>
        <v>242000</v>
      </c>
      <c r="N490" s="14">
        <f ca="1">IF(B_MSK[[#This Row],[//]]="","",IF(INDEX([2]!NOTA[HARGA/ CTN_H],B_MSK[[#This Row],[//]]-2)&lt;1,"",INDEX([2]!NOTA[HARGA/ CTN_H],B_MSK[[#This Row],[//]]-2)))</f>
        <v>2420000</v>
      </c>
      <c r="O490" s="3" t="str">
        <f ca="1">IF(B_MSK[[#This Row],[//]]="","",IF(INDEX([2]!NOTA[DISC 1],B_MSK[[#This Row],[//]]-2)=0,"",INDEX([2]!NOTA[DISC 1],B_MSK[[#This Row],[//]]-2)))</f>
        <v/>
      </c>
      <c r="P490" s="3" t="str">
        <f ca="1">IF(B_MSK[[#This Row],[//]]="","",IF(INDEX([2]!NOTA[DISC 2],B_MSK[[#This Row],[//]]-2)=0,"",INDEX([2]!NOTA[DISC 2],B_MSK[[#This Row],[//]]-2)))</f>
        <v/>
      </c>
      <c r="Q490" s="13">
        <f ca="1">IF(B_MSK[[#This Row],[//]]="","",INDEX([2]!NOTA[TOTAL],B_MSK[[#This Row],[//]]-2))</f>
        <v>2420000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BAG 60*70*25 BELT BG 15-029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490" s="6" t="str">
        <f ca="1">IF(B_MSK[[#This Row],[N.B.nota]]="","",IF(MATCH(B_MSK[[#This Row],[concat]],[3]!db[NB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Row],[concat]],[3]!db[NB NOTA_C],0)+1)</f>
        <v>56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242000</v>
      </c>
      <c r="AB490" s="8" t="str">
        <f ca="1">IF(OR(B_MSK[[#This Row],[HARGA_1]]=0,B_MSK[[#This Row],[HARGA_1]]=""),"","/ "&amp;B_MSK[[#This Row],[A_2]])</f>
        <v>/ LSN</v>
      </c>
      <c r="AC4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20166.666666666668</v>
      </c>
      <c r="AD4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0" s="6" t="str">
        <f ca="1">IF(ISNUMBER(B_MSK[[#This Row],[ JUMLAH ]]),SUBSTITUTE(SUBSTITUTE(SUBSTITUTE(B_MSK[[#This Row],[QTY/ CTN]]," ","_",2),"(",""),")","")&amp;"_","")</f>
        <v>10 LSN_</v>
      </c>
      <c r="AF490" s="6">
        <f ca="1">IF(B_MSK[[#This Row],[A_B]]="","",SEARCH("_",B_MSK[[#This Row],[A_B]]))</f>
        <v>7</v>
      </c>
      <c r="AG490" s="6">
        <f ca="1">IF(B_MSK[[#This Row],[A_B]]="","",LEN(B_MSK[[#This Row],[A_B]]))</f>
        <v>7</v>
      </c>
      <c r="AH490" s="6" t="str">
        <f ca="1">IF(B_MSK[[#This Row],[A_B]]="","",LEFT(B_MSK[[#This Row],[QTY/ CTN]],B_MSK[[#This Row],[A_B_1]]))</f>
        <v>10 LSN</v>
      </c>
      <c r="AI490" s="6" t="str">
        <f ca="1">IF(B_MSK[[#This Row],[A_B]]="","",LEFT(B_MSK[[#This Row],[A_]],SEARCH(" ",B_MSK[[#This Row],[A_]])-1))</f>
        <v>10</v>
      </c>
      <c r="AJ490" s="6" t="str">
        <f ca="1">IF(B_MSK[[#This Row],[A_B]]="","",RIGHT(B_MSK[[#This Row],[A_]],LEN(B_MSK[[#This Row],[A_]])-SEARCH(" ",B_MSK[[#This Row],[A_]])))</f>
        <v>LSN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44917</v>
      </c>
      <c r="AO490" s="6" t="str">
        <f ca="1">IF(B_MSK[[#This Row],[DB_ROW]]="","",INDEX([3]!db[JENIS],B_MSK[[#This Row],[DB_ROW]]-1))</f>
        <v>tas</v>
      </c>
      <c r="AP490" s="6">
        <f ca="1">IF(B_MSK[[#This Row],[A_1]]="","",B_MSK[[#This Row],[A_1]])*1</f>
        <v>10</v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>Tas 70x70x30 belt BG 15-030</v>
      </c>
      <c r="H491" s="8" t="str">
        <f ca="1">IF(B_MSK[[#This Row],[//]]="","",INDEX([2]!NOTA[SUPPLIER_H],B_MSK[[#This Row],[//]]-2))</f>
        <v>LESTARI STATIONERY</v>
      </c>
      <c r="I491" s="28" t="str">
        <f ca="1">IF(B_MSK[[#This Row],[//]]="","",IF(B_MSK[[#This Row],[C]]="",B_MSK[[#This Row],[JMLH BRG]]&amp;" "&amp;B_MSK[[#This Row],[SAT]],INDEX([3]!db[QTY/ CTN],B_MSK[[#This Row],[DB_ROW]]-1)))</f>
        <v>10 LSN</v>
      </c>
      <c r="J491" s="6">
        <f ca="1">IF(B_MSK[[#This Row],[//]]="","",IF(INDEX([2]!NOTA[C],B_MSK[[#This Row],[//]]-2)="","",INDEX([2]!NOTA[C],B_MSK[[#This Row],[//]]-2)))</f>
        <v>1</v>
      </c>
      <c r="K491" s="6">
        <f ca="1">IF(B_MSK[[#This Row],[//]]="","",IF(INDEX([2]!NOTA[QTY],B_MSK[[#This Row],[//]]-2)=0,"",INDEX([2]!NOTA[QTY],B_MSK[[#This Row],[//]]-2)))</f>
        <v>10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261000</v>
      </c>
      <c r="N491" s="14">
        <f ca="1">IF(B_MSK[[#This Row],[//]]="","",IF(INDEX([2]!NOTA[HARGA/ CTN_H],B_MSK[[#This Row],[//]]-2)&lt;1,"",INDEX([2]!NOTA[HARGA/ CTN_H],B_MSK[[#This Row],[//]]-2)))</f>
        <v>2610000</v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>
        <f ca="1">IF(B_MSK[[#This Row],[//]]="","",INDEX([2]!NOTA[TOTAL],B_MSK[[#This Row],[//]]-2))</f>
        <v>2610000</v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>BAG 70*70*30 BELT BG 15-030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491" s="6" t="str">
        <f ca="1">IF(B_MSK[[#This Row],[N.B.nota]]="","",IF(MATCH(B_MSK[[#This Row],[concat]],[3]!db[NB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Row],[concat]],[3]!db[NB NOTA_C],0)+1)</f>
        <v>58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261000</v>
      </c>
      <c r="AB491" s="8" t="str">
        <f ca="1">IF(OR(B_MSK[[#This Row],[HARGA_1]]=0,B_MSK[[#This Row],[HARGA_1]]=""),"","/ "&amp;B_MSK[[#This Row],[A_2]])</f>
        <v>/ LSN</v>
      </c>
      <c r="AC4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21750</v>
      </c>
      <c r="AD4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1" s="6" t="str">
        <f ca="1">IF(ISNUMBER(B_MSK[[#This Row],[ JUMLAH ]]),SUBSTITUTE(SUBSTITUTE(SUBSTITUTE(B_MSK[[#This Row],[QTY/ CTN]]," ","_",2),"(",""),")","")&amp;"_","")</f>
        <v>10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10 LSN</v>
      </c>
      <c r="AI491" s="6" t="str">
        <f ca="1">IF(B_MSK[[#This Row],[A_B]]="","",LEFT(B_MSK[[#This Row],[A_]],SEARCH(" ",B_MSK[[#This Row],[A_]])-1))</f>
        <v>10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44917</v>
      </c>
      <c r="AO491" s="6" t="str">
        <f ca="1">IF(B_MSK[[#This Row],[DB_ROW]]="","",INDEX([3]!db[JENIS],B_MSK[[#This Row],[DB_ROW]]-1))</f>
        <v>tas</v>
      </c>
      <c r="AP491" s="6">
        <f ca="1">IF(B_MSK[[#This Row],[A_1]]="","",B_MSK[[#This Row],[A_1]])*1</f>
        <v>10</v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>&gt;</v>
      </c>
      <c r="D492" s="6" t="str">
        <f>IF(B_MSK[[#This Row],[N_ID]]="","",COUNTIF([2]!NOTA[ID_H],B_MSK[[#This Row],[ID NOTA]]))</f>
        <v/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>Tas 55x65 BG 13-021</v>
      </c>
      <c r="H492" s="8" t="str">
        <f ca="1">IF(B_MSK[[#This Row],[//]]="","",INDEX([2]!NOTA[SUPPLIER_H],B_MSK[[#This Row],[//]]-2))</f>
        <v>LESTARI STATIONERY</v>
      </c>
      <c r="I492" s="28" t="str">
        <f ca="1">IF(B_MSK[[#This Row],[//]]="","",IF(B_MSK[[#This Row],[C]]="",B_MSK[[#This Row],[JMLH BRG]]&amp;" "&amp;B_MSK[[#This Row],[SAT]],INDEX([3]!db[QTY/ CTN],B_MSK[[#This Row],[DB_ROW]]-1)))</f>
        <v>10 LSN</v>
      </c>
      <c r="J492" s="6">
        <f ca="1">IF(B_MSK[[#This Row],[//]]="","",IF(INDEX([2]!NOTA[C],B_MSK[[#This Row],[//]]-2)="","",INDEX([2]!NOTA[C],B_MSK[[#This Row],[//]]-2)))</f>
        <v>1</v>
      </c>
      <c r="K492" s="6">
        <f ca="1">IF(B_MSK[[#This Row],[//]]="","",IF(INDEX([2]!NOTA[QTY],B_MSK[[#This Row],[//]]-2)=0,"",INDEX([2]!NOTA[QTY],B_MSK[[#This Row],[//]]-2)))</f>
        <v>10</v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2" s="14">
        <f ca="1">IF(B_MSK[[#This Row],[//]]="","",INDEX([2]!NOTA[HARGA SATUAN],B_MSK[[#This Row],[//]]-2))</f>
        <v>205000</v>
      </c>
      <c r="N492" s="14">
        <f ca="1">IF(B_MSK[[#This Row],[//]]="","",IF(INDEX([2]!NOTA[HARGA/ CTN_H],B_MSK[[#This Row],[//]]-2)&lt;1,"",INDEX([2]!NOTA[HARGA/ CTN_H],B_MSK[[#This Row],[//]]-2)))</f>
        <v>2050000</v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>
        <f ca="1">IF(B_MSK[[#This Row],[//]]="","",INDEX([2]!NOTA[TOTAL],B_MSK[[#This Row],[//]]-2))</f>
        <v>2050000</v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>BAG 55*65 BG 13-021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bag55*65bg13021</v>
      </c>
      <c r="W492" s="6" t="str">
        <f ca="1">IF(B_MSK[[#This Row],[N.B.nota]]="","",IF(MATCH(B_MSK[[#This Row],[concat]],[3]!db[NB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Row],[concat]],[3]!db[NB NOTA_C],0)+1)</f>
        <v>55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205000</v>
      </c>
      <c r="AB492" s="8" t="str">
        <f ca="1">IF(OR(B_MSK[[#This Row],[HARGA_1]]=0,B_MSK[[#This Row],[HARGA_1]]=""),"","/ "&amp;B_MSK[[#This Row],[A_2]])</f>
        <v>/ LSN</v>
      </c>
      <c r="AC4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17083.333333333332</v>
      </c>
      <c r="AD4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2" s="6" t="str">
        <f ca="1">IF(ISNUMBER(B_MSK[[#This Row],[ JUMLAH ]]),SUBSTITUTE(SUBSTITUTE(SUBSTITUTE(B_MSK[[#This Row],[QTY/ CTN]]," ","_",2),"(",""),")","")&amp;"_","")</f>
        <v>10 LSN_</v>
      </c>
      <c r="AF492" s="6">
        <f ca="1">IF(B_MSK[[#This Row],[A_B]]="","",SEARCH("_",B_MSK[[#This Row],[A_B]]))</f>
        <v>7</v>
      </c>
      <c r="AG492" s="6">
        <f ca="1">IF(B_MSK[[#This Row],[A_B]]="","",LEN(B_MSK[[#This Row],[A_B]]))</f>
        <v>7</v>
      </c>
      <c r="AH492" s="6" t="str">
        <f ca="1">IF(B_MSK[[#This Row],[A_B]]="","",LEFT(B_MSK[[#This Row],[QTY/ CTN]],B_MSK[[#This Row],[A_B_1]]))</f>
        <v>10 LSN</v>
      </c>
      <c r="AI492" s="6" t="str">
        <f ca="1">IF(B_MSK[[#This Row],[A_B]]="","",LEFT(B_MSK[[#This Row],[A_]],SEARCH(" ",B_MSK[[#This Row],[A_]])-1))</f>
        <v>10</v>
      </c>
      <c r="AJ492" s="6" t="str">
        <f ca="1">IF(B_MSK[[#This Row],[A_B]]="","",RIGHT(B_MSK[[#This Row],[A_]],LEN(B_MSK[[#This Row],[A_]])-SEARCH(" ",B_MSK[[#This Row],[A_]])))</f>
        <v>LSN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44917</v>
      </c>
      <c r="AO492" s="6" t="str">
        <f ca="1">IF(B_MSK[[#This Row],[DB_ROW]]="","",INDEX([3]!db[JENIS],B_MSK[[#This Row],[DB_ROW]]-1))</f>
        <v>tas</v>
      </c>
      <c r="AP492" s="6">
        <f ca="1">IF(B_MSK[[#This Row],[A_1]]="","",B_MSK[[#This Row],[A_1]])*1</f>
        <v>10</v>
      </c>
    </row>
    <row r="493" spans="1:42" x14ac:dyDescent="0.25">
      <c r="A493" s="7" t="s">
        <v>110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>&gt;</v>
      </c>
      <c r="D493" s="6" t="str">
        <f>IF(B_MSK[[#This Row],[N_ID]]="","",COUNTIF([2]!NOTA[ID_H],B_MSK[[#This Row],[ID NOTA]]))</f>
        <v/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Row],[stt]]="ada",INDEX([3]!db[NB BM],B_MSK[DB_ROW]-1),"")</f>
        <v>Tas 45x50x20 BG 16-033 B</v>
      </c>
      <c r="H493" s="8" t="str">
        <f ca="1">IF(B_MSK[[#This Row],[//]]="","",INDEX([2]!NOTA[SUPPLIER_H],B_MSK[[#This Row],[//]]-2))</f>
        <v>LESTARI STATIONERY</v>
      </c>
      <c r="I493" s="28" t="str">
        <f ca="1">IF(B_MSK[[#This Row],[//]]="","",IF(B_MSK[[#This Row],[C]]="",B_MSK[[#This Row],[JMLH BRG]]&amp;" "&amp;B_MSK[[#This Row],[SAT]],INDEX([3]!db[QTY/ CTN],B_MSK[[#This Row],[DB_ROW]]-1)))</f>
        <v>10 LSN</v>
      </c>
      <c r="J493" s="6">
        <f ca="1">IF(B_MSK[[#This Row],[//]]="","",IF(INDEX([2]!NOTA[C],B_MSK[[#This Row],[//]]-2)="","",INDEX([2]!NOTA[C],B_MSK[[#This Row],[//]]-2)))</f>
        <v>1</v>
      </c>
      <c r="K493" s="6">
        <f ca="1">IF(B_MSK[[#This Row],[//]]="","",IF(INDEX([2]!NOTA[QTY],B_MSK[[#This Row],[//]]-2)=0,"",INDEX([2]!NOTA[QTY],B_MSK[[#This Row],[//]]-2)))</f>
        <v>10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3" s="14">
        <f ca="1">IF(B_MSK[[#This Row],[//]]="","",INDEX([2]!NOTA[HARGA SATUAN],B_MSK[[#This Row],[//]]-2))</f>
        <v>176000</v>
      </c>
      <c r="N493" s="14">
        <f ca="1">IF(B_MSK[[#This Row],[//]]="","",IF(INDEX([2]!NOTA[HARGA/ CTN_H],B_MSK[[#This Row],[//]]-2)&lt;1,"",INDEX([2]!NOTA[HARGA/ CTN_H],B_MSK[[#This Row],[//]]-2)))</f>
        <v>1760000</v>
      </c>
      <c r="O493" s="3" t="str">
        <f ca="1">IF(B_MSK[[#This Row],[//]]="","",IF(INDEX([2]!NOTA[DISC 1],B_MSK[[#This Row],[//]]-2)=0,"",INDEX([2]!NOTA[DISC 1],B_MSK[[#This Row],[//]]-2)))</f>
        <v/>
      </c>
      <c r="P493" s="3" t="str">
        <f ca="1">IF(B_MSK[[#This Row],[//]]="","",IF(INDEX([2]!NOTA[DISC 2],B_MSK[[#This Row],[//]]-2)=0,"",INDEX([2]!NOTA[DISC 2],B_MSK[[#This Row],[//]]-2)))</f>
        <v/>
      </c>
      <c r="Q493" s="13">
        <f ca="1">IF(B_MSK[[#This Row],[//]]="","",INDEX([2]!NOTA[TOTAL],B_MSK[[#This Row],[//]]-2))</f>
        <v>1760000</v>
      </c>
      <c r="R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13355000</v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BAG 45*50*20 BG 16-033 B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bag45*50*20bg16033b</v>
      </c>
      <c r="W493" s="6" t="str">
        <f ca="1">IF(B_MSK[[#This Row],[N.B.nota]]="","",IF(MATCH(B_MSK[[#This Row],[concat]],[3]!db[NB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Row],[concat]],[3]!db[NB NOTA_C],0)+1)</f>
        <v>51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176000</v>
      </c>
      <c r="AB493" s="8" t="str">
        <f ca="1">IF(OR(B_MSK[[#This Row],[HARGA_1]]=0,B_MSK[[#This Row],[HARGA_1]]=""),"","/ "&amp;B_MSK[[#This Row],[A_2]])</f>
        <v>/ LSN</v>
      </c>
      <c r="AC4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14666.666666666666</v>
      </c>
      <c r="AD49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3" s="6" t="str">
        <f ca="1">IF(ISNUMBER(B_MSK[[#This Row],[ JUMLAH ]]),SUBSTITUTE(SUBSTITUTE(SUBSTITUTE(B_MSK[[#This Row],[QTY/ CTN]]," ","_",2),"(",""),")","")&amp;"_","")</f>
        <v>10 LSN_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10 LSN</v>
      </c>
      <c r="AI493" s="6" t="str">
        <f ca="1">IF(B_MSK[[#This Row],[A_B]]="","",LEFT(B_MSK[[#This Row],[A_]],SEARCH(" ",B_MSK[[#This Row],[A_]])-1))</f>
        <v>10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44917</v>
      </c>
      <c r="AO493" s="6" t="str">
        <f ca="1">IF(B_MSK[[#This Row],[DB_ROW]]="","",INDEX([3]!db[JENIS],B_MSK[[#This Row],[DB_ROW]]-1))</f>
        <v>tas</v>
      </c>
      <c r="AP493" s="6">
        <f ca="1">IF(B_MSK[[#This Row],[A_1]]="","",B_MSK[[#This Row],[A_1]])*1</f>
        <v>10</v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/>
      </c>
      <c r="D494" s="6" t="str">
        <f>IF(B_MSK[[#This Row],[N_ID]]="","",COUNTIF([2]!NOTA[ID_H],B_MSK[[#This Row],[ID NOTA]]))</f>
        <v/>
      </c>
      <c r="E4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/>
      </c>
      <c r="H494" s="8" t="str">
        <f ca="1">IF(B_MSK[[#This Row],[//]]="","",INDEX([2]!NOTA[SUPPLIER_H],B_MSK[[#This Row],[//]]-2))</f>
        <v/>
      </c>
      <c r="I494" s="28" t="str">
        <f ca="1">IF(B_MSK[[#This Row],[//]]="","",IF(B_MSK[[#This Row],[C]]="",B_MSK[[#This Row],[JMLH BRG]]&amp;" "&amp;B_MSK[[#This Row],[SAT]],INDEX([3]!db[QTY/ CTN],B_MSK[[#This Row],[DB_ROW]]-1)))</f>
        <v/>
      </c>
      <c r="J494" s="6" t="str">
        <f ca="1">IF(B_MSK[[#This Row],[//]]="","",IF(INDEX([2]!NOTA[C],B_MSK[[#This Row],[//]]-2)="","",INDEX([2]!NOTA[C],B_MSK[[#This Row],[//]]-2)))</f>
        <v/>
      </c>
      <c r="K494" s="6" t="str">
        <f ca="1">IF(B_MSK[[#This Row],[//]]="","",IF(INDEX([2]!NOTA[QTY],B_MSK[[#This Row],[//]]-2)=0,"",INDEX([2]!NOTA[QTY],B_MSK[[#This Row],[//]]-2)))</f>
        <v/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4" s="14" t="str">
        <f ca="1">IF(B_MSK[[#This Row],[//]]="","",INDEX([2]!NOTA[HARGA SATUAN],B_MSK[[#This Row],[//]]-2))</f>
        <v/>
      </c>
      <c r="N494" s="14" t="str">
        <f ca="1">IF(B_MSK[[#This Row],[//]]="","",IF(INDEX([2]!NOTA[HARGA/ CTN_H],B_MSK[[#This Row],[//]]-2)&lt;1,"",INDEX([2]!NOTA[HARGA/ CTN_H],B_MSK[[#This Row],[//]]-2)))</f>
        <v/>
      </c>
      <c r="O494" s="3" t="str">
        <f ca="1">IF(B_MSK[[#This Row],[//]]="","",IF(INDEX([2]!NOTA[DISC 1],B_MSK[[#This Row],[//]]-2)=0,"",INDEX([2]!NOTA[DISC 1],B_MSK[[#This Row],[//]]-2)))</f>
        <v/>
      </c>
      <c r="P494" s="3" t="str">
        <f ca="1">IF(B_MSK[[#This Row],[//]]="","",IF(INDEX([2]!NOTA[DISC 2],B_MSK[[#This Row],[//]]-2)=0,"",INDEX([2]!NOTA[DISC 2],B_MSK[[#This Row],[//]]-2)))</f>
        <v/>
      </c>
      <c r="Q494" s="13" t="str">
        <f ca="1">IF(B_MSK[[#This Row],[//]]="","",INDEX([2]!NOTA[TOTAL],B_MSK[[#This Row],[//]]-2))</f>
        <v/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/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4" s="6" t="str">
        <f ca="1">IF(B_MSK[[#This Row],[N.B.nota]]="","",IF(MATCH(B_MSK[[#This Row],[concat]],[3]!db[NB NOTA_C],0)&gt;0,"ada",0))</f>
        <v/>
      </c>
      <c r="X494" s="6" t="str">
        <f ca="1">IF(B_MSK[[#This Row],[N.B.nota]]="","",ADDRESS(ROW(B_MSK[QB]),COLUMN(B_MSK[QB]))&amp;":"&amp;ADDRESS(ROW(),COLUMN(B_MSK[QB])))</f>
        <v/>
      </c>
      <c r="Y494" s="6" t="str">
        <f ca="1">IF(B_MSK[[#This Row],[concat]]="","",MATCH(B_MSK[[#This Row],[concat]],[3]!db[NB NOTA_C],0)+1)</f>
        <v/>
      </c>
      <c r="Z494" s="6" t="str">
        <f ca="1">IF(B_MSK[[#This Row],[//]]="","",HYPERLINK("[..\\DB.xlsx]DB!e"&amp;B_MSK[[#This Row],[DB_ROW]],"&gt;"))</f>
        <v/>
      </c>
      <c r="AA494" s="12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Row],[A_]])-1))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44917</v>
      </c>
      <c r="AO494" s="6" t="str">
        <f ca="1">IF(B_MSK[[#This Row],[DB_ROW]]="","",INDEX([3]!db[JENIS],B_MSK[[#This Row],[DB_ROW]]-1))</f>
        <v/>
      </c>
      <c r="AP494" s="6" t="e">
        <f ca="1">IF(B_MSK[[#This Row],[A_1]]="","",B_MSK[[#This Row],[A_1]])*1</f>
        <v>#VALUE!</v>
      </c>
    </row>
    <row r="495" spans="1:42" x14ac:dyDescent="0.25">
      <c r="A495" s="7" t="s">
        <v>223</v>
      </c>
      <c r="B495" s="6">
        <f ca="1">IF(B_MSK[[#This Row],[N_ID]]="","",INDEX([2]!NOTA[ID],MATCH(B_MSK[[#This Row],[N_ID]],[2]!NOTA[ID_P],0)))</f>
        <v>96</v>
      </c>
      <c r="C495" s="6" t="str">
        <f ca="1">IF(B_MSK[[#This Row],[//]]="","",HYPERLINK("[NOTA_.xlsx]NOTA!C"&amp;B_MSK[[#This Row],[//]],"&gt;"))</f>
        <v>&gt;</v>
      </c>
      <c r="D495" s="6">
        <f ca="1">IF(B_MSK[[#This Row],[N_ID]]="","",COUNTIF([2]!NOTA[ID_H],B_MSK[[#This Row],[ID NOTA]]))</f>
        <v>11</v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>
        <f ca="1">IF(B_MSK[[#This Row],[ID NOTA]]="","",IF(INDEX([2]!NOTA[TANGGAL],MATCH(B_MSK[[#This Row],[ID NOTA]],[2]!NOTA[ID],0))=0,"",INDEX([2]!NOTA[TANGGAL],MATCH(B_MSK[[#This Row],[ID NOTA]],[2]!NOTA[ID],0))))</f>
        <v>44917</v>
      </c>
      <c r="G495" s="8" t="str">
        <f ca="1">IF(B_MSK[[#This Row],[stt]]="ada",INDEX([3]!db[NB BM],B_MSK[DB_ROW]-1),"")</f>
        <v>Gel Zhixin + Refill G-3126</v>
      </c>
      <c r="H495" s="8" t="str">
        <f ca="1">IF(B_MSK[[#This Row],[//]]="","",INDEX([2]!NOTA[SUPPLIER_H],B_MSK[[#This Row],[//]]-2))</f>
        <v>DB STATIONERY</v>
      </c>
      <c r="I495" s="28" t="str">
        <f ca="1">IF(B_MSK[[#This Row],[//]]="","",IF(B_MSK[[#This Row],[C]]="",B_MSK[[#This Row],[JMLH BRG]]&amp;" "&amp;B_MSK[[#This Row],[SAT]],INDEX([3]!db[QTY/ CTN],B_MSK[[#This Row],[DB_ROW]]-1)))</f>
        <v>120 LSN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120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5" s="14">
        <f ca="1">IF(B_MSK[[#This Row],[//]]="","",INDEX([2]!NOTA[HARGA SATUAN],B_MSK[[#This Row],[//]]-2))</f>
        <v>18250</v>
      </c>
      <c r="N495" s="14">
        <f ca="1">IF(B_MSK[[#This Row],[//]]="","",IF(INDEX([2]!NOTA[HARGA/ CTN_H],B_MSK[[#This Row],[//]]-2)&lt;1,"",INDEX([2]!NOTA[HARGA/ CTN_H],B_MSK[[#This Row],[//]]-2)))</f>
        <v>2190000</v>
      </c>
      <c r="O495" s="3" t="str">
        <f ca="1">IF(B_MSK[[#This Row],[//]]="","",IF(INDEX([2]!NOTA[DISC 1],B_MSK[[#This Row],[//]]-2)=0,"",INDEX([2]!NOTA[DISC 1],B_MSK[[#This Row],[//]]-2)))</f>
        <v/>
      </c>
      <c r="P495" s="3" t="str">
        <f ca="1">IF(B_MSK[[#This Row],[//]]="","",IF(INDEX([2]!NOTA[DISC 2],B_MSK[[#This Row],[//]]-2)=0,"",INDEX([2]!NOTA[DISC 2],B_MSK[[#This Row],[//]]-2)))</f>
        <v/>
      </c>
      <c r="Q495" s="13">
        <f ca="1">IF(B_MSK[[#This Row],[//]]="","",INDEX([2]!NOTA[TOTAL],B_MSK[[#This Row],[//]]-2))</f>
        <v>2190000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GEL ZHIXIN + REFILL G-3126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495" s="6" t="str">
        <f ca="1">IF(B_MSK[[#This Row],[N.B.nota]]="","",IF(MATCH(B_MSK[[#This Row],[concat]],[3]!db[NB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Row],[concat]],[3]!db[NB NOTA_C],0)+1)</f>
        <v>890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18250</v>
      </c>
      <c r="AB495" s="8" t="str">
        <f ca="1">IF(OR(B_MSK[[#This Row],[HARGA_1]]=0,B_MSK[[#This Row],[HARGA_1]]=""),"","/ "&amp;B_MSK[[#This Row],[A_2]])</f>
        <v>/ LSN</v>
      </c>
      <c r="AC4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5" s="6" t="str">
        <f ca="1">IF(ISNUMBER(B_MSK[[#This Row],[ JUMLAH ]]),SUBSTITUTE(SUBSTITUTE(SUBSTITUTE(B_MSK[[#This Row],[QTY/ CTN]]," ","_",2),"(",""),")","")&amp;"_","")</f>
        <v>120 LSN_</v>
      </c>
      <c r="AF495" s="6">
        <f ca="1">IF(B_MSK[[#This Row],[A_B]]="","",SEARCH("_",B_MSK[[#This Row],[A_B]]))</f>
        <v>8</v>
      </c>
      <c r="AG495" s="6">
        <f ca="1">IF(B_MSK[[#This Row],[A_B]]="","",LEN(B_MSK[[#This Row],[A_B]]))</f>
        <v>8</v>
      </c>
      <c r="AH495" s="6" t="str">
        <f ca="1">IF(B_MSK[[#This Row],[A_B]]="","",LEFT(B_MSK[[#This Row],[QTY/ CTN]],B_MSK[[#This Row],[A_B_1]]))</f>
        <v>120 LSN</v>
      </c>
      <c r="AI495" s="6" t="str">
        <f ca="1">IF(B_MSK[[#This Row],[A_B]]="","",LEFT(B_MSK[[#This Row],[A_]],SEARCH(" ",B_MSK[[#This Row],[A_]])-1))</f>
        <v>120</v>
      </c>
      <c r="AJ495" s="6" t="str">
        <f ca="1">IF(B_MSK[[#This Row],[A_B]]="","",RIGHT(B_MSK[[#This Row],[A_]],LEN(B_MSK[[#This Row],[A_]])-SEARCH(" ",B_MSK[[#This Row],[A_]])))</f>
        <v>LSN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44917</v>
      </c>
      <c r="AO495" s="6" t="str">
        <f ca="1">IF(B_MSK[[#This Row],[DB_ROW]]="","",INDEX([3]!db[JENIS],B_MSK[[#This Row],[DB_ROW]]-1))</f>
        <v>pen</v>
      </c>
      <c r="AP495" s="6">
        <f ca="1">IF(B_MSK[[#This Row],[A_1]]="","",B_MSK[[#This Row],[A_1]])*1</f>
        <v>120</v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>Gel Zhixin + Refill G-3125</v>
      </c>
      <c r="H496" s="8" t="str">
        <f ca="1">IF(B_MSK[[#This Row],[//]]="","",INDEX([2]!NOTA[SUPPLIER_H],B_MSK[[#This Row],[//]]-2))</f>
        <v>DB STATIONERY</v>
      </c>
      <c r="I496" s="28" t="str">
        <f ca="1">IF(B_MSK[[#This Row],[//]]="","",IF(B_MSK[[#This Row],[C]]="",B_MSK[[#This Row],[JMLH BRG]]&amp;" "&amp;B_MSK[[#This Row],[SAT]],INDEX([3]!db[QTY/ CTN],B_MSK[[#This Row],[DB_ROW]]-1)))</f>
        <v>120 LSN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120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6" s="14">
        <f ca="1">IF(B_MSK[[#This Row],[//]]="","",INDEX([2]!NOTA[HARGA SATUAN],B_MSK[[#This Row],[//]]-2))</f>
        <v>18250</v>
      </c>
      <c r="N496" s="14">
        <f ca="1">IF(B_MSK[[#This Row],[//]]="","",IF(INDEX([2]!NOTA[HARGA/ CTN_H],B_MSK[[#This Row],[//]]-2)&lt;1,"",INDEX([2]!NOTA[HARGA/ CTN_H],B_MSK[[#This Row],[//]]-2)))</f>
        <v>2190000</v>
      </c>
      <c r="O496" s="3" t="str">
        <f ca="1">IF(B_MSK[[#This Row],[//]]="","",IF(INDEX([2]!NOTA[DISC 1],B_MSK[[#This Row],[//]]-2)=0,"",INDEX([2]!NOTA[DISC 1],B_MSK[[#This Row],[//]]-2)))</f>
        <v/>
      </c>
      <c r="P496" s="3" t="str">
        <f ca="1">IF(B_MSK[[#This Row],[//]]="","",IF(INDEX([2]!NOTA[DISC 2],B_MSK[[#This Row],[//]]-2)=0,"",INDEX([2]!NOTA[DISC 2],B_MSK[[#This Row],[//]]-2)))</f>
        <v/>
      </c>
      <c r="Q496" s="13">
        <f ca="1">IF(B_MSK[[#This Row],[//]]="","",INDEX([2]!NOTA[TOTAL],B_MSK[[#This Row],[//]]-2))</f>
        <v>2190000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GEL ZHIXIN + REFILL G-3125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833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18250</v>
      </c>
      <c r="AB496" s="8" t="str">
        <f ca="1">IF(OR(B_MSK[[#This Row],[HARGA_1]]=0,B_MSK[[#This Row],[HARGA_1]]=""),"","/ "&amp;B_MSK[[#This Row],[A_2]])</f>
        <v>/ LSN</v>
      </c>
      <c r="AC4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6" s="6" t="str">
        <f ca="1">IF(ISNUMBER(B_MSK[[#This Row],[ JUMLAH ]]),SUBSTITUTE(SUBSTITUTE(SUBSTITUTE(B_MSK[[#This Row],[QTY/ CTN]]," ","_",2),"(",""),")","")&amp;"_","")</f>
        <v>120 LSN_</v>
      </c>
      <c r="AF496" s="6">
        <f ca="1">IF(B_MSK[[#This Row],[A_B]]="","",SEARCH("_",B_MSK[[#This Row],[A_B]]))</f>
        <v>8</v>
      </c>
      <c r="AG496" s="6">
        <f ca="1">IF(B_MSK[[#This Row],[A_B]]="","",LEN(B_MSK[[#This Row],[A_B]]))</f>
        <v>8</v>
      </c>
      <c r="AH496" s="6" t="str">
        <f ca="1">IF(B_MSK[[#This Row],[A_B]]="","",LEFT(B_MSK[[#This Row],[QTY/ CTN]],B_MSK[[#This Row],[A_B_1]]))</f>
        <v>120 LSN</v>
      </c>
      <c r="AI496" s="6" t="str">
        <f ca="1">IF(B_MSK[[#This Row],[A_B]]="","",LEFT(B_MSK[[#This Row],[A_]],SEARCH(" ",B_MSK[[#This Row],[A_]])-1))</f>
        <v>120</v>
      </c>
      <c r="AJ496" s="6" t="str">
        <f ca="1">IF(B_MSK[[#This Row],[A_B]]="","",RIGHT(B_MSK[[#This Row],[A_]],LEN(B_MSK[[#This Row],[A_]])-SEARCH(" ",B_MSK[[#This Row],[A_]])))</f>
        <v>LSN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44917</v>
      </c>
      <c r="AO496" s="6" t="str">
        <f ca="1">IF(B_MSK[[#This Row],[DB_ROW]]="","",INDEX([3]!db[JENIS],B_MSK[[#This Row],[DB_ROW]]-1))</f>
        <v>pen</v>
      </c>
      <c r="AP496" s="6">
        <f ca="1">IF(B_MSK[[#This Row],[A_1]]="","",B_MSK[[#This Row],[A_1]])*1</f>
        <v>120</v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>Gel Zhixin + Refill G-3124</v>
      </c>
      <c r="H497" s="8" t="str">
        <f ca="1">IF(B_MSK[[#This Row],[//]]="","",INDEX([2]!NOTA[SUPPLIER_H],B_MSK[[#This Row],[//]]-2))</f>
        <v>DB STATIONERY</v>
      </c>
      <c r="I497" s="28" t="str">
        <f ca="1">IF(B_MSK[[#This Row],[//]]="","",IF(B_MSK[[#This Row],[C]]="",B_MSK[[#This Row],[JMLH BRG]]&amp;" "&amp;B_MSK[[#This Row],[SAT]],INDEX([3]!db[QTY/ CTN],B_MSK[[#This Row],[DB_ROW]]-1)))</f>
        <v>120 LSN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120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7" s="14">
        <f ca="1">IF(B_MSK[[#This Row],[//]]="","",INDEX([2]!NOTA[HARGA SATUAN],B_MSK[[#This Row],[//]]-2))</f>
        <v>18250</v>
      </c>
      <c r="N497" s="14">
        <f ca="1">IF(B_MSK[[#This Row],[//]]="","",IF(INDEX([2]!NOTA[HARGA/ CTN_H],B_MSK[[#This Row],[//]]-2)&lt;1,"",INDEX([2]!NOTA[HARGA/ CTN_H],B_MSK[[#This Row],[//]]-2)))</f>
        <v>2190000</v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>
        <f ca="1">IF(B_MSK[[#This Row],[//]]="","",INDEX([2]!NOTA[TOTAL],B_MSK[[#This Row],[//]]-2))</f>
        <v>2190000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GEL ZHIXIN + REFILL G-3124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497" s="6" t="str">
        <f ca="1">IF(B_MSK[[#This Row],[N.B.nota]]="","",IF(MATCH(B_MSK[[#This Row],[concat]],[3]!db[NB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Row],[concat]],[3]!db[NB NOTA_C],0)+1)</f>
        <v>889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18250</v>
      </c>
      <c r="AB497" s="8" t="str">
        <f ca="1">IF(OR(B_MSK[[#This Row],[HARGA_1]]=0,B_MSK[[#This Row],[HARGA_1]]=""),"","/ "&amp;B_MSK[[#This Row],[A_2]])</f>
        <v>/ LSN</v>
      </c>
      <c r="AC4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7" s="6" t="str">
        <f ca="1">IF(ISNUMBER(B_MSK[[#This Row],[ JUMLAH ]]),SUBSTITUTE(SUBSTITUTE(SUBSTITUTE(B_MSK[[#This Row],[QTY/ CTN]]," ","_",2),"(",""),")","")&amp;"_","")</f>
        <v>120 LSN_</v>
      </c>
      <c r="AF497" s="6">
        <f ca="1">IF(B_MSK[[#This Row],[A_B]]="","",SEARCH("_",B_MSK[[#This Row],[A_B]]))</f>
        <v>8</v>
      </c>
      <c r="AG497" s="6">
        <f ca="1">IF(B_MSK[[#This Row],[A_B]]="","",LEN(B_MSK[[#This Row],[A_B]]))</f>
        <v>8</v>
      </c>
      <c r="AH497" s="6" t="str">
        <f ca="1">IF(B_MSK[[#This Row],[A_B]]="","",LEFT(B_MSK[[#This Row],[QTY/ CTN]],B_MSK[[#This Row],[A_B_1]]))</f>
        <v>120 LSN</v>
      </c>
      <c r="AI497" s="6" t="str">
        <f ca="1">IF(B_MSK[[#This Row],[A_B]]="","",LEFT(B_MSK[[#This Row],[A_]],SEARCH(" ",B_MSK[[#This Row],[A_]])-1))</f>
        <v>120</v>
      </c>
      <c r="AJ497" s="6" t="str">
        <f ca="1">IF(B_MSK[[#This Row],[A_B]]="","",RIGHT(B_MSK[[#This Row],[A_]],LEN(B_MSK[[#This Row],[A_]])-SEARCH(" ",B_MSK[[#This Row],[A_]])))</f>
        <v>LSN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44917</v>
      </c>
      <c r="AO497" s="6" t="str">
        <f ca="1">IF(B_MSK[[#This Row],[DB_ROW]]="","",INDEX([3]!db[JENIS],B_MSK[[#This Row],[DB_ROW]]-1))</f>
        <v>pen</v>
      </c>
      <c r="AP497" s="6">
        <f ca="1">IF(B_MSK[[#This Row],[A_1]]="","",B_MSK[[#This Row],[A_1]])*1</f>
        <v>120</v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>Gel Zhixin + Refill G-3123</v>
      </c>
      <c r="H498" s="8" t="str">
        <f ca="1">IF(B_MSK[[#This Row],[//]]="","",INDEX([2]!NOTA[SUPPLIER_H],B_MSK[[#This Row],[//]]-2))</f>
        <v>DB STATIONERY</v>
      </c>
      <c r="I498" s="28" t="str">
        <f ca="1">IF(B_MSK[[#This Row],[//]]="","",IF(B_MSK[[#This Row],[C]]="",B_MSK[[#This Row],[JMLH BRG]]&amp;" "&amp;B_MSK[[#This Row],[SAT]],INDEX([3]!db[QTY/ CTN],B_MSK[[#This Row],[DB_ROW]]-1)))</f>
        <v>120 LSN</v>
      </c>
      <c r="J498" s="6">
        <f ca="1">IF(B_MSK[[#This Row],[//]]="","",IF(INDEX([2]!NOTA[C],B_MSK[[#This Row],[//]]-2)="","",INDEX([2]!NOTA[C],B_MSK[[#This Row],[//]]-2)))</f>
        <v>1</v>
      </c>
      <c r="K498" s="6">
        <f ca="1">IF(B_MSK[[#This Row],[//]]="","",IF(INDEX([2]!NOTA[QTY],B_MSK[[#This Row],[//]]-2)=0,"",INDEX([2]!NOTA[QTY],B_MSK[[#This Row],[//]]-2)))</f>
        <v>120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8" s="14">
        <f ca="1">IF(B_MSK[[#This Row],[//]]="","",INDEX([2]!NOTA[HARGA SATUAN],B_MSK[[#This Row],[//]]-2))</f>
        <v>18250</v>
      </c>
      <c r="N498" s="14">
        <f ca="1">IF(B_MSK[[#This Row],[//]]="","",IF(INDEX([2]!NOTA[HARGA/ CTN_H],B_MSK[[#This Row],[//]]-2)&lt;1,"",INDEX([2]!NOTA[HARGA/ CTN_H],B_MSK[[#This Row],[//]]-2)))</f>
        <v>2190000</v>
      </c>
      <c r="O498" s="3" t="str">
        <f ca="1">IF(B_MSK[[#This Row],[//]]="","",IF(INDEX([2]!NOTA[DISC 1],B_MSK[[#This Row],[//]]-2)=0,"",INDEX([2]!NOTA[DISC 1],B_MSK[[#This Row],[//]]-2)))</f>
        <v/>
      </c>
      <c r="P498" s="3" t="str">
        <f ca="1">IF(B_MSK[[#This Row],[//]]="","",IF(INDEX([2]!NOTA[DISC 2],B_MSK[[#This Row],[//]]-2)=0,"",INDEX([2]!NOTA[DISC 2],B_MSK[[#This Row],[//]]-2)))</f>
        <v/>
      </c>
      <c r="Q498" s="13">
        <f ca="1">IF(B_MSK[[#This Row],[//]]="","",INDEX([2]!NOTA[TOTAL],B_MSK[[#This Row],[//]]-2))</f>
        <v>2190000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GEL ZHIXIN + REFILL G-3123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498" s="6" t="str">
        <f ca="1">IF(B_MSK[[#This Row],[N.B.nota]]="","",IF(MATCH(B_MSK[[#This Row],[concat]],[3]!db[NB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Row],[concat]],[3]!db[NB NOTA_C],0)+1)</f>
        <v>888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18250</v>
      </c>
      <c r="AB498" s="8" t="str">
        <f ca="1">IF(OR(B_MSK[[#This Row],[HARGA_1]]=0,B_MSK[[#This Row],[HARGA_1]]=""),"","/ "&amp;B_MSK[[#This Row],[A_2]])</f>
        <v>/ LSN</v>
      </c>
      <c r="AC4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8" s="6" t="str">
        <f ca="1">IF(ISNUMBER(B_MSK[[#This Row],[ JUMLAH ]]),SUBSTITUTE(SUBSTITUTE(SUBSTITUTE(B_MSK[[#This Row],[QTY/ CTN]]," ","_",2),"(",""),")","")&amp;"_","")</f>
        <v>120 LSN_</v>
      </c>
      <c r="AF498" s="6">
        <f ca="1">IF(B_MSK[[#This Row],[A_B]]="","",SEARCH("_",B_MSK[[#This Row],[A_B]]))</f>
        <v>8</v>
      </c>
      <c r="AG498" s="6">
        <f ca="1">IF(B_MSK[[#This Row],[A_B]]="","",LEN(B_MSK[[#This Row],[A_B]]))</f>
        <v>8</v>
      </c>
      <c r="AH498" s="6" t="str">
        <f ca="1">IF(B_MSK[[#This Row],[A_B]]="","",LEFT(B_MSK[[#This Row],[QTY/ CTN]],B_MSK[[#This Row],[A_B_1]]))</f>
        <v>120 LSN</v>
      </c>
      <c r="AI498" s="6" t="str">
        <f ca="1">IF(B_MSK[[#This Row],[A_B]]="","",LEFT(B_MSK[[#This Row],[A_]],SEARCH(" ",B_MSK[[#This Row],[A_]])-1))</f>
        <v>120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44917</v>
      </c>
      <c r="AO498" s="6" t="str">
        <f ca="1">IF(B_MSK[[#This Row],[DB_ROW]]="","",INDEX([3]!db[JENIS],B_MSK[[#This Row],[DB_ROW]]-1))</f>
        <v>pen</v>
      </c>
      <c r="AP498" s="6">
        <f ca="1">IF(B_MSK[[#This Row],[A_1]]="","",B_MSK[[#This Row],[A_1]])*1</f>
        <v>120</v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>Gel Zhixin + Refill G-3122</v>
      </c>
      <c r="H499" s="8" t="str">
        <f ca="1">IF(B_MSK[[#This Row],[//]]="","",INDEX([2]!NOTA[SUPPLIER_H],B_MSK[[#This Row],[//]]-2))</f>
        <v>DB STATIONERY</v>
      </c>
      <c r="I499" s="28" t="str">
        <f ca="1">IF(B_MSK[[#This Row],[//]]="","",IF(B_MSK[[#This Row],[C]]="",B_MSK[[#This Row],[JMLH BRG]]&amp;" "&amp;B_MSK[[#This Row],[SAT]],INDEX([3]!db[QTY/ CTN],B_MSK[[#This Row],[DB_ROW]]-1)))</f>
        <v>120 LSN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120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9" s="14">
        <f ca="1">IF(B_MSK[[#This Row],[//]]="","",INDEX([2]!NOTA[HARGA SATUAN],B_MSK[[#This Row],[//]]-2))</f>
        <v>18250</v>
      </c>
      <c r="N499" s="14">
        <f ca="1">IF(B_MSK[[#This Row],[//]]="","",IF(INDEX([2]!NOTA[HARGA/ CTN_H],B_MSK[[#This Row],[//]]-2)&lt;1,"",INDEX([2]!NOTA[HARGA/ CTN_H],B_MSK[[#This Row],[//]]-2)))</f>
        <v>2190000</v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>
        <f ca="1">IF(B_MSK[[#This Row],[//]]="","",INDEX([2]!NOTA[TOTAL],B_MSK[[#This Row],[//]]-2))</f>
        <v>2190000</v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GEL ZHIXIN + REFILL G-3122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499" s="6" t="str">
        <f ca="1">IF(B_MSK[[#This Row],[N.B.nota]]="","",IF(MATCH(B_MSK[[#This Row],[concat]],[3]!db[NB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Row],[concat]],[3]!db[NB NOTA_C],0)+1)</f>
        <v>887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18250</v>
      </c>
      <c r="AB499" s="8" t="str">
        <f ca="1">IF(OR(B_MSK[[#This Row],[HARGA_1]]=0,B_MSK[[#This Row],[HARGA_1]]=""),"","/ "&amp;B_MSK[[#This Row],[A_2]])</f>
        <v>/ LSN</v>
      </c>
      <c r="AC4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9" s="6" t="str">
        <f ca="1">IF(ISNUMBER(B_MSK[[#This Row],[ JUMLAH ]]),SUBSTITUTE(SUBSTITUTE(SUBSTITUTE(B_MSK[[#This Row],[QTY/ CTN]]," ","_",2),"(",""),")","")&amp;"_","")</f>
        <v>120 LSN_</v>
      </c>
      <c r="AF499" s="6">
        <f ca="1">IF(B_MSK[[#This Row],[A_B]]="","",SEARCH("_",B_MSK[[#This Row],[A_B]]))</f>
        <v>8</v>
      </c>
      <c r="AG499" s="6">
        <f ca="1">IF(B_MSK[[#This Row],[A_B]]="","",LEN(B_MSK[[#This Row],[A_B]]))</f>
        <v>8</v>
      </c>
      <c r="AH499" s="6" t="str">
        <f ca="1">IF(B_MSK[[#This Row],[A_B]]="","",LEFT(B_MSK[[#This Row],[QTY/ CTN]],B_MSK[[#This Row],[A_B_1]]))</f>
        <v>120 LSN</v>
      </c>
      <c r="AI499" s="6" t="str">
        <f ca="1">IF(B_MSK[[#This Row],[A_B]]="","",LEFT(B_MSK[[#This Row],[A_]],SEARCH(" ",B_MSK[[#This Row],[A_]])-1))</f>
        <v>120</v>
      </c>
      <c r="AJ499" s="6" t="str">
        <f ca="1">IF(B_MSK[[#This Row],[A_B]]="","",RIGHT(B_MSK[[#This Row],[A_]],LEN(B_MSK[[#This Row],[A_]])-SEARCH(" ",B_MSK[[#This Row],[A_]])))</f>
        <v>LSN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44917</v>
      </c>
      <c r="AO499" s="6" t="str">
        <f ca="1">IF(B_MSK[[#This Row],[DB_ROW]]="","",INDEX([3]!db[JENIS],B_MSK[[#This Row],[DB_ROW]]-1))</f>
        <v>pen</v>
      </c>
      <c r="AP499" s="6">
        <f ca="1">IF(B_MSK[[#This Row],[A_1]]="","",B_MSK[[#This Row],[A_1]])*1</f>
        <v>120</v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>&gt;</v>
      </c>
      <c r="D500" s="6" t="str">
        <f>IF(B_MSK[[#This Row],[N_ID]]="","",COUNTIF([2]!NOTA[ID_H],B_MSK[[#This Row],[ID NOTA]]))</f>
        <v/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500</v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>Gel Zhixin + Refill G-3121</v>
      </c>
      <c r="H500" s="8" t="str">
        <f ca="1">IF(B_MSK[[#This Row],[//]]="","",INDEX([2]!NOTA[SUPPLIER_H],B_MSK[[#This Row],[//]]-2))</f>
        <v>DB STATIONERY</v>
      </c>
      <c r="I500" s="28" t="str">
        <f ca="1">IF(B_MSK[[#This Row],[//]]="","",IF(B_MSK[[#This Row],[C]]="",B_MSK[[#This Row],[JMLH BRG]]&amp;" "&amp;B_MSK[[#This Row],[SAT]],INDEX([3]!db[QTY/ CTN],B_MSK[[#This Row],[DB_ROW]]-1)))</f>
        <v>120 LSN</v>
      </c>
      <c r="J500" s="6">
        <f ca="1">IF(B_MSK[[#This Row],[//]]="","",IF(INDEX([2]!NOTA[C],B_MSK[[#This Row],[//]]-2)="","",INDEX([2]!NOTA[C],B_MSK[[#This Row],[//]]-2)))</f>
        <v>1</v>
      </c>
      <c r="K500" s="6">
        <f ca="1">IF(B_MSK[[#This Row],[//]]="","",IF(INDEX([2]!NOTA[QTY],B_MSK[[#This Row],[//]]-2)=0,"",INDEX([2]!NOTA[QTY],B_MSK[[#This Row],[//]]-2)))</f>
        <v>120</v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0" s="14">
        <f ca="1">IF(B_MSK[[#This Row],[//]]="","",INDEX([2]!NOTA[HARGA SATUAN],B_MSK[[#This Row],[//]]-2))</f>
        <v>18250</v>
      </c>
      <c r="N500" s="14">
        <f ca="1">IF(B_MSK[[#This Row],[//]]="","",IF(INDEX([2]!NOTA[HARGA/ CTN_H],B_MSK[[#This Row],[//]]-2)&lt;1,"",INDEX([2]!NOTA[HARGA/ CTN_H],B_MSK[[#This Row],[//]]-2)))</f>
        <v>2190000</v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>
        <f ca="1">IF(B_MSK[[#This Row],[//]]="","",INDEX([2]!NOTA[TOTAL],B_MSK[[#This Row],[//]]-2))</f>
        <v>2190000</v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>GEL ZHIXIN + REFILL G-3121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500" s="6" t="str">
        <f ca="1">IF(B_MSK[[#This Row],[N.B.nota]]="","",IF(MATCH(B_MSK[[#This Row],[concat]],[3]!db[NB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Row],[concat]],[3]!db[NB NOTA_C],0)+1)</f>
        <v>832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18250</v>
      </c>
      <c r="AB500" s="8" t="str">
        <f ca="1">IF(OR(B_MSK[[#This Row],[HARGA_1]]=0,B_MSK[[#This Row],[HARGA_1]]=""),"","/ "&amp;B_MSK[[#This Row],[A_2]])</f>
        <v>/ LSN</v>
      </c>
      <c r="AC5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0" s="6" t="str">
        <f ca="1">IF(ISNUMBER(B_MSK[[#This Row],[ JUMLAH ]]),SUBSTITUTE(SUBSTITUTE(SUBSTITUTE(B_MSK[[#This Row],[QTY/ CTN]]," ","_",2),"(",""),")","")&amp;"_","")</f>
        <v>120 LSN_</v>
      </c>
      <c r="AF500" s="6">
        <f ca="1">IF(B_MSK[[#This Row],[A_B]]="","",SEARCH("_",B_MSK[[#This Row],[A_B]]))</f>
        <v>8</v>
      </c>
      <c r="AG500" s="6">
        <f ca="1">IF(B_MSK[[#This Row],[A_B]]="","",LEN(B_MSK[[#This Row],[A_B]]))</f>
        <v>8</v>
      </c>
      <c r="AH500" s="6" t="str">
        <f ca="1">IF(B_MSK[[#This Row],[A_B]]="","",LEFT(B_MSK[[#This Row],[QTY/ CTN]],B_MSK[[#This Row],[A_B_1]]))</f>
        <v>120 LSN</v>
      </c>
      <c r="AI500" s="6" t="str">
        <f ca="1">IF(B_MSK[[#This Row],[A_B]]="","",LEFT(B_MSK[[#This Row],[A_]],SEARCH(" ",B_MSK[[#This Row],[A_]])-1))</f>
        <v>120</v>
      </c>
      <c r="AJ500" s="6" t="str">
        <f ca="1">IF(B_MSK[[#This Row],[A_B]]="","",RIGHT(B_MSK[[#This Row],[A_]],LEN(B_MSK[[#This Row],[A_]])-SEARCH(" ",B_MSK[[#This Row],[A_]])))</f>
        <v>LSN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44917</v>
      </c>
      <c r="AO500" s="6" t="str">
        <f ca="1">IF(B_MSK[[#This Row],[DB_ROW]]="","",INDEX([3]!db[JENIS],B_MSK[[#This Row],[DB_ROW]]-1))</f>
        <v>pen</v>
      </c>
      <c r="AP500" s="6">
        <f ca="1">IF(B_MSK[[#This Row],[A_1]]="","",B_MSK[[#This Row],[A_1]])*1</f>
        <v>120</v>
      </c>
    </row>
    <row r="501" spans="1:42" x14ac:dyDescent="0.25">
      <c r="A501" s="7" t="s">
        <v>110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>&gt;</v>
      </c>
      <c r="D501" s="6" t="str">
        <f>IF(B_MSK[[#This Row],[N_ID]]="","",COUNTIF([2]!NOTA[ID_H],B_MSK[[#This Row],[ID NOTA]]))</f>
        <v/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>Gel Zhixin + Refill G-3120</v>
      </c>
      <c r="H501" s="8" t="str">
        <f ca="1">IF(B_MSK[[#This Row],[//]]="","",INDEX([2]!NOTA[SUPPLIER_H],B_MSK[[#This Row],[//]]-2))</f>
        <v>DB STATIONERY</v>
      </c>
      <c r="I501" s="28" t="str">
        <f ca="1">IF(B_MSK[[#This Row],[//]]="","",IF(B_MSK[[#This Row],[C]]="",B_MSK[[#This Row],[JMLH BRG]]&amp;" "&amp;B_MSK[[#This Row],[SAT]],INDEX([3]!db[QTY/ CTN],B_MSK[[#This Row],[DB_ROW]]-1)))</f>
        <v>120 LSN</v>
      </c>
      <c r="J501" s="6">
        <f ca="1">IF(B_MSK[[#This Row],[//]]="","",IF(INDEX([2]!NOTA[C],B_MSK[[#This Row],[//]]-2)="","",INDEX([2]!NOTA[C],B_MSK[[#This Row],[//]]-2)))</f>
        <v>1</v>
      </c>
      <c r="K501" s="6">
        <f ca="1">IF(B_MSK[[#This Row],[//]]="","",IF(INDEX([2]!NOTA[QTY],B_MSK[[#This Row],[//]]-2)=0,"",INDEX([2]!NOTA[QTY],B_MSK[[#This Row],[//]]-2)))</f>
        <v>120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1" s="14">
        <f ca="1">IF(B_MSK[[#This Row],[//]]="","",INDEX([2]!NOTA[HARGA SATUAN],B_MSK[[#This Row],[//]]-2))</f>
        <v>18250</v>
      </c>
      <c r="N501" s="14">
        <f ca="1">IF(B_MSK[[#This Row],[//]]="","",IF(INDEX([2]!NOTA[HARGA/ CTN_H],B_MSK[[#This Row],[//]]-2)&lt;1,"",INDEX([2]!NOTA[HARGA/ CTN_H],B_MSK[[#This Row],[//]]-2)))</f>
        <v>2190000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2190000</v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GEL ZHIXIN + REFILL G-3120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501" s="6" t="str">
        <f ca="1">IF(B_MSK[[#This Row],[N.B.nota]]="","",IF(MATCH(B_MSK[[#This Row],[concat]],[3]!db[NB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Row],[concat]],[3]!db[NB NOTA_C],0)+1)</f>
        <v>886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18250</v>
      </c>
      <c r="AB501" s="8" t="str">
        <f ca="1">IF(OR(B_MSK[[#This Row],[HARGA_1]]=0,B_MSK[[#This Row],[HARGA_1]]=""),"","/ "&amp;B_MSK[[#This Row],[A_2]])</f>
        <v>/ LSN</v>
      </c>
      <c r="AC5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1" s="6" t="str">
        <f ca="1">IF(ISNUMBER(B_MSK[[#This Row],[ JUMLAH ]]),SUBSTITUTE(SUBSTITUTE(SUBSTITUTE(B_MSK[[#This Row],[QTY/ CTN]]," ","_",2),"(",""),")","")&amp;"_","")</f>
        <v>120 LSN_</v>
      </c>
      <c r="AF501" s="6">
        <f ca="1">IF(B_MSK[[#This Row],[A_B]]="","",SEARCH("_",B_MSK[[#This Row],[A_B]]))</f>
        <v>8</v>
      </c>
      <c r="AG501" s="6">
        <f ca="1">IF(B_MSK[[#This Row],[A_B]]="","",LEN(B_MSK[[#This Row],[A_B]]))</f>
        <v>8</v>
      </c>
      <c r="AH501" s="6" t="str">
        <f ca="1">IF(B_MSK[[#This Row],[A_B]]="","",LEFT(B_MSK[[#This Row],[QTY/ CTN]],B_MSK[[#This Row],[A_B_1]]))</f>
        <v>120 LSN</v>
      </c>
      <c r="AI501" s="6" t="str">
        <f ca="1">IF(B_MSK[[#This Row],[A_B]]="","",LEFT(B_MSK[[#This Row],[A_]],SEARCH(" ",B_MSK[[#This Row],[A_]])-1))</f>
        <v>120</v>
      </c>
      <c r="AJ501" s="6" t="str">
        <f ca="1">IF(B_MSK[[#This Row],[A_B]]="","",RIGHT(B_MSK[[#This Row],[A_]],LEN(B_MSK[[#This Row],[A_]])-SEARCH(" ",B_MSK[[#This Row],[A_]])))</f>
        <v>LSN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44917</v>
      </c>
      <c r="AO501" s="6" t="str">
        <f ca="1">IF(B_MSK[[#This Row],[DB_ROW]]="","",INDEX([3]!db[JENIS],B_MSK[[#This Row],[DB_ROW]]-1))</f>
        <v>pen</v>
      </c>
      <c r="AP501" s="6">
        <f ca="1">IF(B_MSK[[#This Row],[A_1]]="","",B_MSK[[#This Row],[A_1]])*1</f>
        <v>120</v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>&gt;</v>
      </c>
      <c r="D502" s="6" t="str">
        <f>IF(B_MSK[[#This Row],[N_ID]]="","",COUNTIF([2]!NOTA[ID_H],B_MSK[[#This Row],[ID NOTA]]))</f>
        <v/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502</v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>Gel Zhixin + Refill G-3119</v>
      </c>
      <c r="H502" s="8" t="str">
        <f ca="1">IF(B_MSK[[#This Row],[//]]="","",INDEX([2]!NOTA[SUPPLIER_H],B_MSK[[#This Row],[//]]-2))</f>
        <v>DB STATIONERY</v>
      </c>
      <c r="I502" s="28" t="str">
        <f ca="1">IF(B_MSK[[#This Row],[//]]="","",IF(B_MSK[[#This Row],[C]]="",B_MSK[[#This Row],[JMLH BRG]]&amp;" "&amp;B_MSK[[#This Row],[SAT]],INDEX([3]!db[QTY/ CTN],B_MSK[[#This Row],[DB_ROW]]-1)))</f>
        <v>120 LSN</v>
      </c>
      <c r="J502" s="6">
        <f ca="1">IF(B_MSK[[#This Row],[//]]="","",IF(INDEX([2]!NOTA[C],B_MSK[[#This Row],[//]]-2)="","",INDEX([2]!NOTA[C],B_MSK[[#This Row],[//]]-2)))</f>
        <v>1</v>
      </c>
      <c r="K502" s="6">
        <f ca="1">IF(B_MSK[[#This Row],[//]]="","",IF(INDEX([2]!NOTA[QTY],B_MSK[[#This Row],[//]]-2)=0,"",INDEX([2]!NOTA[QTY],B_MSK[[#This Row],[//]]-2)))</f>
        <v>120</v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2" s="14">
        <f ca="1">IF(B_MSK[[#This Row],[//]]="","",INDEX([2]!NOTA[HARGA SATUAN],B_MSK[[#This Row],[//]]-2))</f>
        <v>18250</v>
      </c>
      <c r="N502" s="14">
        <f ca="1">IF(B_MSK[[#This Row],[//]]="","",IF(INDEX([2]!NOTA[HARGA/ CTN_H],B_MSK[[#This Row],[//]]-2)&lt;1,"",INDEX([2]!NOTA[HARGA/ CTN_H],B_MSK[[#This Row],[//]]-2)))</f>
        <v>2190000</v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>
        <f ca="1">IF(B_MSK[[#This Row],[//]]="","",INDEX([2]!NOTA[TOTAL],B_MSK[[#This Row],[//]]-2))</f>
        <v>2190000</v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>GEL ZHIXIN + REFILL G-3119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502" s="6" t="str">
        <f ca="1">IF(B_MSK[[#This Row],[N.B.nota]]="","",IF(MATCH(B_MSK[[#This Row],[concat]],[3]!db[NB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Row],[concat]],[3]!db[NB NOTA_C],0)+1)</f>
        <v>885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18250</v>
      </c>
      <c r="AB502" s="8" t="str">
        <f ca="1">IF(OR(B_MSK[[#This Row],[HARGA_1]]=0,B_MSK[[#This Row],[HARGA_1]]=""),"","/ "&amp;B_MSK[[#This Row],[A_2]])</f>
        <v>/ LSN</v>
      </c>
      <c r="AC5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2" s="6" t="str">
        <f ca="1">IF(ISNUMBER(B_MSK[[#This Row],[ JUMLAH ]]),SUBSTITUTE(SUBSTITUTE(SUBSTITUTE(B_MSK[[#This Row],[QTY/ CTN]]," ","_",2),"(",""),")","")&amp;"_","")</f>
        <v>120 LSN_</v>
      </c>
      <c r="AF502" s="6">
        <f ca="1">IF(B_MSK[[#This Row],[A_B]]="","",SEARCH("_",B_MSK[[#This Row],[A_B]]))</f>
        <v>8</v>
      </c>
      <c r="AG502" s="6">
        <f ca="1">IF(B_MSK[[#This Row],[A_B]]="","",LEN(B_MSK[[#This Row],[A_B]]))</f>
        <v>8</v>
      </c>
      <c r="AH502" s="6" t="str">
        <f ca="1">IF(B_MSK[[#This Row],[A_B]]="","",LEFT(B_MSK[[#This Row],[QTY/ CTN]],B_MSK[[#This Row],[A_B_1]]))</f>
        <v>120 LSN</v>
      </c>
      <c r="AI502" s="6" t="str">
        <f ca="1">IF(B_MSK[[#This Row],[A_B]]="","",LEFT(B_MSK[[#This Row],[A_]],SEARCH(" ",B_MSK[[#This Row],[A_]])-1))</f>
        <v>120</v>
      </c>
      <c r="AJ502" s="6" t="str">
        <f ca="1">IF(B_MSK[[#This Row],[A_B]]="","",RIGHT(B_MSK[[#This Row],[A_]],LEN(B_MSK[[#This Row],[A_]])-SEARCH(" ",B_MSK[[#This Row],[A_]])))</f>
        <v>LSN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44917</v>
      </c>
      <c r="AO502" s="6" t="str">
        <f ca="1">IF(B_MSK[[#This Row],[DB_ROW]]="","",INDEX([3]!db[JENIS],B_MSK[[#This Row],[DB_ROW]]-1))</f>
        <v>pen</v>
      </c>
      <c r="AP502" s="6">
        <f ca="1">IF(B_MSK[[#This Row],[A_1]]="","",B_MSK[[#This Row],[A_1]])*1</f>
        <v>120</v>
      </c>
    </row>
    <row r="503" spans="1:42" x14ac:dyDescent="0.25">
      <c r="A503" s="7" t="s">
        <v>110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Row],[N_ID]]="","",COUNTIF([2]!NOTA[ID_H],B_MSK[[#This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Row],[stt]]="ada",INDEX([3]!db[NB BM],B_MSK[DB_ROW]-1),"")</f>
        <v>Gel Zhixin + Refill G-3118</v>
      </c>
      <c r="H503" s="8" t="str">
        <f ca="1">IF(B_MSK[[#This Row],[//]]="","",INDEX([2]!NOTA[SUPPLIER_H],B_MSK[[#This Row],[//]]-2))</f>
        <v>DB STATIONERY</v>
      </c>
      <c r="I503" s="28" t="str">
        <f ca="1">IF(B_MSK[[#This Row],[//]]="","",IF(B_MSK[[#This Row],[C]]="",B_MSK[[#This Row],[JMLH BRG]]&amp;" "&amp;B_MSK[[#This Row],[SAT]],INDEX([3]!db[QTY/ CTN],B_MSK[[#This Row],[DB_ROW]]-1)))</f>
        <v>120 LSN</v>
      </c>
      <c r="J503" s="6">
        <f ca="1">IF(B_MSK[[#This Row],[//]]="","",IF(INDEX([2]!NOTA[C],B_MSK[[#This Row],[//]]-2)="","",INDEX([2]!NOTA[C],B_MSK[[#This Row],[//]]-2)))</f>
        <v>1</v>
      </c>
      <c r="K503" s="6">
        <f ca="1">IF(B_MSK[[#This Row],[//]]="","",IF(INDEX([2]!NOTA[QTY],B_MSK[[#This Row],[//]]-2)=0,"",INDEX([2]!NOTA[QTY],B_MSK[[#This Row],[//]]-2)))</f>
        <v>120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18250</v>
      </c>
      <c r="N503" s="14">
        <f ca="1">IF(B_MSK[[#This Row],[//]]="","",IF(INDEX([2]!NOTA[HARGA/ CTN_H],B_MSK[[#This Row],[//]]-2)&lt;1,"",INDEX([2]!NOTA[HARGA/ CTN_H],B_MSK[[#This Row],[//]]-2)))</f>
        <v>2190000</v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2190000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GEL ZHIXIN + REFILL G-3118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884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18250</v>
      </c>
      <c r="AB503" s="8" t="str">
        <f ca="1">IF(OR(B_MSK[[#This Row],[HARGA_1]]=0,B_MSK[[#This Row],[HARGA_1]]=""),"","/ "&amp;B_MSK[[#This Row],[A_2]])</f>
        <v>/ LSN</v>
      </c>
      <c r="AC5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3" s="6" t="str">
        <f ca="1">IF(ISNUMBER(B_MSK[[#This Row],[ JUMLAH ]]),SUBSTITUTE(SUBSTITUTE(SUBSTITUTE(B_MSK[[#This Row],[QTY/ CTN]]," ","_",2),"(",""),")","")&amp;"_","")</f>
        <v>120 LSN_</v>
      </c>
      <c r="AF503" s="6">
        <f ca="1">IF(B_MSK[[#This Row],[A_B]]="","",SEARCH("_",B_MSK[[#This Row],[A_B]]))</f>
        <v>8</v>
      </c>
      <c r="AG503" s="6">
        <f ca="1">IF(B_MSK[[#This Row],[A_B]]="","",LEN(B_MSK[[#This Row],[A_B]]))</f>
        <v>8</v>
      </c>
      <c r="AH503" s="6" t="str">
        <f ca="1">IF(B_MSK[[#This Row],[A_B]]="","",LEFT(B_MSK[[#This Row],[QTY/ CTN]],B_MSK[[#This Row],[A_B_1]]))</f>
        <v>120 LSN</v>
      </c>
      <c r="AI503" s="6" t="str">
        <f ca="1">IF(B_MSK[[#This Row],[A_B]]="","",LEFT(B_MSK[[#This Row],[A_]],SEARCH(" ",B_MSK[[#This Row],[A_]])-1))</f>
        <v>120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44917</v>
      </c>
      <c r="AO503" s="6" t="str">
        <f ca="1">IF(B_MSK[[#This Row],[DB_ROW]]="","",INDEX([3]!db[JENIS],B_MSK[[#This Row],[DB_ROW]]-1))</f>
        <v>pen</v>
      </c>
      <c r="AP503" s="6">
        <f ca="1">IF(B_MSK[[#This Row],[A_1]]="","",B_MSK[[#This Row],[A_1]])*1</f>
        <v>120</v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>Gel Zhixin + Refill G-3117</v>
      </c>
      <c r="H504" s="8" t="str">
        <f ca="1">IF(B_MSK[[#This Row],[//]]="","",INDEX([2]!NOTA[SUPPLIER_H],B_MSK[[#This Row],[//]]-2))</f>
        <v>DB STATIONERY</v>
      </c>
      <c r="I504" s="28" t="str">
        <f ca="1">IF(B_MSK[[#This Row],[//]]="","",IF(B_MSK[[#This Row],[C]]="",B_MSK[[#This Row],[JMLH BRG]]&amp;" "&amp;B_MSK[[#This Row],[SAT]],INDEX([3]!db[QTY/ CTN],B_MSK[[#This Row],[DB_ROW]]-1)))</f>
        <v>120 LSN</v>
      </c>
      <c r="J504" s="6">
        <f ca="1">IF(B_MSK[[#This Row],[//]]="","",IF(INDEX([2]!NOTA[C],B_MSK[[#This Row],[//]]-2)="","",INDEX([2]!NOTA[C],B_MSK[[#This Row],[//]]-2)))</f>
        <v>1</v>
      </c>
      <c r="K504" s="6">
        <f ca="1">IF(B_MSK[[#This Row],[//]]="","",IF(INDEX([2]!NOTA[QTY],B_MSK[[#This Row],[//]]-2)=0,"",INDEX([2]!NOTA[QTY],B_MSK[[#This Row],[//]]-2)))</f>
        <v>120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18250</v>
      </c>
      <c r="N504" s="14">
        <f ca="1">IF(B_MSK[[#This Row],[//]]="","",IF(INDEX([2]!NOTA[HARGA/ CTN_H],B_MSK[[#This Row],[//]]-2)&lt;1,"",INDEX([2]!NOTA[HARGA/ CTN_H],B_MSK[[#This Row],[//]]-2)))</f>
        <v>2190000</v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2190000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GEL ZHIXIN + REFILL G-3117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883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18250</v>
      </c>
      <c r="AB504" s="8" t="str">
        <f ca="1">IF(OR(B_MSK[[#This Row],[HARGA_1]]=0,B_MSK[[#This Row],[HARGA_1]]=""),"","/ "&amp;B_MSK[[#This Row],[A_2]])</f>
        <v>/ LSN</v>
      </c>
      <c r="AC5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4" s="6" t="str">
        <f ca="1">IF(ISNUMBER(B_MSK[[#This Row],[ JUMLAH ]]),SUBSTITUTE(SUBSTITUTE(SUBSTITUTE(B_MSK[[#This Row],[QTY/ CTN]]," ","_",2),"(",""),")","")&amp;"_","")</f>
        <v>120 LSN_</v>
      </c>
      <c r="AF504" s="6">
        <f ca="1">IF(B_MSK[[#This Row],[A_B]]="","",SEARCH("_",B_MSK[[#This Row],[A_B]]))</f>
        <v>8</v>
      </c>
      <c r="AG504" s="6">
        <f ca="1">IF(B_MSK[[#This Row],[A_B]]="","",LEN(B_MSK[[#This Row],[A_B]]))</f>
        <v>8</v>
      </c>
      <c r="AH504" s="6" t="str">
        <f ca="1">IF(B_MSK[[#This Row],[A_B]]="","",LEFT(B_MSK[[#This Row],[QTY/ CTN]],B_MSK[[#This Row],[A_B_1]]))</f>
        <v>120 LSN</v>
      </c>
      <c r="AI504" s="6" t="str">
        <f ca="1">IF(B_MSK[[#This Row],[A_B]]="","",LEFT(B_MSK[[#This Row],[A_]],SEARCH(" ",B_MSK[[#This Row],[A_]])-1))</f>
        <v>120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44917</v>
      </c>
      <c r="AO504" s="6" t="str">
        <f ca="1">IF(B_MSK[[#This Row],[DB_ROW]]="","",INDEX([3]!db[JENIS],B_MSK[[#This Row],[DB_ROW]]-1))</f>
        <v>pen</v>
      </c>
      <c r="AP504" s="6">
        <f ca="1">IF(B_MSK[[#This Row],[A_1]]="","",B_MSK[[#This Row],[A_1]])*1</f>
        <v>120</v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>Gel Zhixin + Refill G-3109</v>
      </c>
      <c r="H505" s="8" t="str">
        <f ca="1">IF(B_MSK[[#This Row],[//]]="","",INDEX([2]!NOTA[SUPPLIER_H],B_MSK[[#This Row],[//]]-2))</f>
        <v>DB STATIONERY</v>
      </c>
      <c r="I505" s="28" t="str">
        <f ca="1">IF(B_MSK[[#This Row],[//]]="","",IF(B_MSK[[#This Row],[C]]="",B_MSK[[#This Row],[JMLH BRG]]&amp;" "&amp;B_MSK[[#This Row],[SAT]],INDEX([3]!db[QTY/ CTN],B_MSK[[#This Row],[DB_ROW]]-1)))</f>
        <v>120 LSN</v>
      </c>
      <c r="J505" s="6">
        <f ca="1">IF(B_MSK[[#This Row],[//]]="","",IF(INDEX([2]!NOTA[C],B_MSK[[#This Row],[//]]-2)="","",INDEX([2]!NOTA[C],B_MSK[[#This Row],[//]]-2)))</f>
        <v>1</v>
      </c>
      <c r="K505" s="6">
        <f ca="1">IF(B_MSK[[#This Row],[//]]="","",IF(INDEX([2]!NOTA[QTY],B_MSK[[#This Row],[//]]-2)=0,"",INDEX([2]!NOTA[QTY],B_MSK[[#This Row],[//]]-2)))</f>
        <v>120</v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5" s="14">
        <f ca="1">IF(B_MSK[[#This Row],[//]]="","",INDEX([2]!NOTA[HARGA SATUAN],B_MSK[[#This Row],[//]]-2))</f>
        <v>0</v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21900000</v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GEL ZHIXIN + REFILL G-3109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505" s="6" t="str">
        <f ca="1">IF(B_MSK[[#This Row],[N.B.nota]]="","",IF(MATCH(B_MSK[[#This Row],[concat]],[3]!db[NB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Row],[concat]],[3]!db[NB NOTA_C],0)+1)</f>
        <v>879</v>
      </c>
      <c r="Z505" s="6" t="str">
        <f ca="1">IF(B_MSK[[#This Row],[//]]="","",HYPERLINK("[..\\DB.xlsx]DB!e"&amp;B_MSK[[#This Row],[DB_ROW]],"&gt;"))</f>
        <v>&gt;</v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Row],[A_]])-1))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44917</v>
      </c>
      <c r="AO505" s="6" t="str">
        <f ca="1">IF(B_MSK[[#This Row],[DB_ROW]]="","",INDEX([3]!db[JENIS],B_MSK[[#This Row],[DB_ROW]]-1))</f>
        <v>pen</v>
      </c>
      <c r="AP505" s="6" t="e">
        <f ca="1">IF(B_MSK[[#This Row],[A_1]]="","",B_MSK[[#This Row],[A_1]])*1</f>
        <v>#VALUE!</v>
      </c>
    </row>
    <row r="506" spans="1:42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Row],[N_ID]]="","",COUNTIF([2]!NOTA[ID_H],B_MSK[[#This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/>
      </c>
      <c r="H506" s="8" t="str">
        <f ca="1">IF(B_MSK[[#This Row],[//]]="","",INDEX([2]!NOTA[SUPPLIER_H],B_MSK[[#This Row],[//]]-2))</f>
        <v/>
      </c>
      <c r="I506" s="28" t="str">
        <f ca="1">IF(B_MSK[[#This Row],[//]]="","",IF(B_MSK[[#This Row],[C]]="",B_MSK[[#This Row],[JMLH BRG]]&amp;" "&amp;B_MSK[[#This Row],[SAT]],INDEX([3]!db[QTY/ CTN],B_MSK[[#This Row],[DB_ROW]]-1)))</f>
        <v/>
      </c>
      <c r="J506" s="6" t="str">
        <f ca="1">IF(B_MSK[[#This Row],[//]]="","",IF(INDEX([2]!NOTA[C],B_MSK[[#This Row],[//]]-2)="","",INDEX([2]!NOTA[C],B_MSK[[#This Row],[//]]-2)))</f>
        <v/>
      </c>
      <c r="K506" s="6" t="str">
        <f ca="1">IF(B_MSK[[#This Row],[//]]="","",IF(INDEX([2]!NOTA[QTY],B_MSK[[#This Row],[//]]-2)=0,"",INDEX([2]!NOTA[QTY],B_MSK[[#This Row],[//]]-2)))</f>
        <v/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6" s="14" t="str">
        <f ca="1">IF(B_MSK[[#This Row],[//]]="","",INDEX([2]!NOTA[HARGA SATUAN],B_MSK[[#This Row],[//]]-2))</f>
        <v/>
      </c>
      <c r="N506" s="14" t="str">
        <f ca="1">IF(B_MSK[[#This Row],[//]]="","",IF(INDEX([2]!NOTA[HARGA/ CTN_H],B_MSK[[#This Row],[//]]-2)&lt;1,"",INDEX([2]!NOTA[HARGA/ CTN_H],B_MSK[[#This Row],[//]]-2)))</f>
        <v/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 t="str">
        <f ca="1">IF(B_MSK[[#This Row],[//]]="","",INDEX([2]!NOTA[TOTAL],B_MSK[[#This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Row],[concat]],[3]!db[NB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Row],[concat]],[3]!db[NB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Row],[A_]])-1))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44917</v>
      </c>
      <c r="AO506" s="6" t="str">
        <f ca="1">IF(B_MSK[[#This Row],[DB_ROW]]="","",INDEX([3]!db[JENIS],B_MSK[[#This Row],[DB_ROW]]-1))</f>
        <v/>
      </c>
      <c r="AP506" s="6" t="e">
        <f ca="1">IF(B_MSK[[#This Row],[A_1]]="","",B_MSK[[#This Row],[A_1]])*1</f>
        <v>#VALUE!</v>
      </c>
    </row>
    <row r="507" spans="1:42" x14ac:dyDescent="0.25">
      <c r="A507" s="7" t="s">
        <v>224</v>
      </c>
      <c r="B507" s="6">
        <f ca="1">IF(B_MSK[[#This Row],[N_ID]]="","",INDEX([2]!NOTA[ID],MATCH(B_MSK[[#This Row],[N_ID]],[2]!NOTA[ID_P],0)))</f>
        <v>97</v>
      </c>
      <c r="C507" s="6" t="str">
        <f ca="1">IF(B_MSK[[#This Row],[//]]="","",HYPERLINK("[NOTA_.xlsx]NOTA!C"&amp;B_MSK[[#This Row],[//]],"&gt;"))</f>
        <v>&gt;</v>
      </c>
      <c r="D507" s="6">
        <f ca="1">IF(B_MSK[[#This Row],[N_ID]]="","",COUNTIF([2]!NOTA[ID_H],B_MSK[[#This Row],[ID NOTA]]))</f>
        <v>15</v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 ca="1"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>Gel Zhixin + Refill G-5001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Row],[SAT]],INDEX([3]!db[QTY/ CTN],B_MSK[[#This Row],[DB_ROW]]-1)))</f>
        <v>120 LSN</v>
      </c>
      <c r="J507" s="6">
        <f ca="1">IF(B_MSK[[#This Row],[//]]="","",IF(INDEX([2]!NOTA[C],B_MSK[[#This Row],[//]]-2)="","",INDEX([2]!NOTA[C],B_MSK[[#This Row],[//]]-2)))</f>
        <v>1</v>
      </c>
      <c r="K507" s="6">
        <f ca="1">IF(B_MSK[[#This Row],[//]]="","",IF(INDEX([2]!NOTA[QTY],B_MSK[[#This Row],[//]]-2)=0,"",INDEX([2]!NOTA[QTY],B_MSK[[#This Row],[//]]-2)))</f>
        <v>120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7" s="14">
        <f ca="1">IF(B_MSK[[#This Row],[//]]="","",INDEX([2]!NOTA[HARGA SATUAN],B_MSK[[#This Row],[//]]-2))</f>
        <v>18250</v>
      </c>
      <c r="N507" s="14">
        <f ca="1">IF(B_MSK[[#This Row],[//]]="","",IF(INDEX([2]!NOTA[HARGA/ CTN_H],B_MSK[[#This Row],[//]]-2)&lt;1,"",INDEX([2]!NOTA[HARGA/ CTN_H],B_MSK[[#This Row],[//]]-2)))</f>
        <v>2190000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2190000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GEL ZHIXIN + REFILL G-5001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844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18250</v>
      </c>
      <c r="AB507" s="8" t="str">
        <f ca="1">IF(OR(B_MSK[[#This Row],[HARGA_1]]=0,B_MSK[[#This Row],[HARGA_1]]=""),"","/ "&amp;B_MSK[[#This Row],[A_2]])</f>
        <v>/ LSN</v>
      </c>
      <c r="AC5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7" s="6" t="str">
        <f ca="1">IF(ISNUMBER(B_MSK[[#This Row],[ JUMLAH ]]),SUBSTITUTE(SUBSTITUTE(SUBSTITUTE(B_MSK[[#This Row],[QTY/ CTN]]," ","_",2),"(",""),")","")&amp;"_","")</f>
        <v>120 LSN_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120 LSN</v>
      </c>
      <c r="AI507" s="6" t="str">
        <f ca="1">IF(B_MSK[[#This Row],[A_B]]="","",LEFT(B_MSK[[#This Row],[A_]],SEARCH(" ",B_MSK[[#This Row],[A_]])-1))</f>
        <v>120</v>
      </c>
      <c r="AJ507" s="6" t="str">
        <f ca="1">IF(B_MSK[[#This Row],[A_B]]="","",RIGHT(B_MSK[[#This Row],[A_]],LEN(B_MSK[[#This Row],[A_]])-SEARCH(" ",B_MSK[[#This Row],[A_]])))</f>
        <v>LSN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44917</v>
      </c>
      <c r="AO507" s="6" t="str">
        <f ca="1">IF(B_MSK[[#This Row],[DB_ROW]]="","",INDEX([3]!db[JENIS],B_MSK[[#This Row],[DB_ROW]]-1))</f>
        <v>pen</v>
      </c>
      <c r="AP507" s="6">
        <f ca="1">IF(B_MSK[[#This Row],[A_1]]="","",B_MSK[[#This Row],[A_1]])*1</f>
        <v>120</v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>Gel Zhixin + Refill G-5004</v>
      </c>
      <c r="H508" s="8" t="str">
        <f ca="1">IF(B_MSK[[#This Row],[//]]="","",INDEX([2]!NOTA[SUPPLIER_H],B_MSK[[#This Row],[//]]-2))</f>
        <v>DB STATIONERY</v>
      </c>
      <c r="I508" s="28" t="str">
        <f ca="1">IF(B_MSK[[#This Row],[//]]="","",IF(B_MSK[[#This Row],[C]]="",B_MSK[[#This Row],[JMLH BRG]]&amp;" "&amp;B_MSK[[#This Row],[SAT]],INDEX([3]!db[QTY/ CTN],B_MSK[[#This Row],[DB_ROW]]-1)))</f>
        <v>120 LSN</v>
      </c>
      <c r="J508" s="6">
        <f ca="1">IF(B_MSK[[#This Row],[//]]="","",IF(INDEX([2]!NOTA[C],B_MSK[[#This Row],[//]]-2)="","",INDEX([2]!NOTA[C],B_MSK[[#This Row],[//]]-2)))</f>
        <v>1</v>
      </c>
      <c r="K508" s="6">
        <f ca="1">IF(B_MSK[[#This Row],[//]]="","",IF(INDEX([2]!NOTA[QTY],B_MSK[[#This Row],[//]]-2)=0,"",INDEX([2]!NOTA[QTY],B_MSK[[#This Row],[//]]-2)))</f>
        <v>120</v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8" s="14">
        <f ca="1">IF(B_MSK[[#This Row],[//]]="","",INDEX([2]!NOTA[HARGA SATUAN],B_MSK[[#This Row],[//]]-2))</f>
        <v>18250</v>
      </c>
      <c r="N508" s="14">
        <f ca="1">IF(B_MSK[[#This Row],[//]]="","",IF(INDEX([2]!NOTA[HARGA/ CTN_H],B_MSK[[#This Row],[//]]-2)&lt;1,"",INDEX([2]!NOTA[HARGA/ CTN_H],B_MSK[[#This Row],[//]]-2)))</f>
        <v>2190000</v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2190000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GEL ZHIXIN + REFILL G-5004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508" s="6" t="str">
        <f ca="1">IF(B_MSK[[#This Row],[N.B.nota]]="","",IF(MATCH(B_MSK[[#This Row],[concat]],[3]!db[NB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Row],[concat]],[3]!db[NB NOTA_C],0)+1)</f>
        <v>845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18250</v>
      </c>
      <c r="AB508" s="8" t="str">
        <f ca="1">IF(OR(B_MSK[[#This Row],[HARGA_1]]=0,B_MSK[[#This Row],[HARGA_1]]=""),"","/ "&amp;B_MSK[[#This Row],[A_2]])</f>
        <v>/ LSN</v>
      </c>
      <c r="AC5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8" s="6" t="str">
        <f ca="1">IF(ISNUMBER(B_MSK[[#This Row],[ JUMLAH ]]),SUBSTITUTE(SUBSTITUTE(SUBSTITUTE(B_MSK[[#This Row],[QTY/ CTN]]," ","_",2),"(",""),")","")&amp;"_","")</f>
        <v>120 LSN_</v>
      </c>
      <c r="AF508" s="6">
        <f ca="1">IF(B_MSK[[#This Row],[A_B]]="","",SEARCH("_",B_MSK[[#This Row],[A_B]]))</f>
        <v>8</v>
      </c>
      <c r="AG508" s="6">
        <f ca="1">IF(B_MSK[[#This Row],[A_B]]="","",LEN(B_MSK[[#This Row],[A_B]]))</f>
        <v>8</v>
      </c>
      <c r="AH508" s="6" t="str">
        <f ca="1">IF(B_MSK[[#This Row],[A_B]]="","",LEFT(B_MSK[[#This Row],[QTY/ CTN]],B_MSK[[#This Row],[A_B_1]]))</f>
        <v>120 LSN</v>
      </c>
      <c r="AI508" s="6" t="str">
        <f ca="1">IF(B_MSK[[#This Row],[A_B]]="","",LEFT(B_MSK[[#This Row],[A_]],SEARCH(" ",B_MSK[[#This Row],[A_]])-1))</f>
        <v>120</v>
      </c>
      <c r="AJ508" s="6" t="str">
        <f ca="1">IF(B_MSK[[#This Row],[A_B]]="","",RIGHT(B_MSK[[#This Row],[A_]],LEN(B_MSK[[#This Row],[A_]])-SEARCH(" ",B_MSK[[#This Row],[A_]])))</f>
        <v>LSN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44917</v>
      </c>
      <c r="AO508" s="6" t="str">
        <f ca="1">IF(B_MSK[[#This Row],[DB_ROW]]="","",INDEX([3]!db[JENIS],B_MSK[[#This Row],[DB_ROW]]-1))</f>
        <v>pen</v>
      </c>
      <c r="AP508" s="6">
        <f ca="1">IF(B_MSK[[#This Row],[A_1]]="","",B_MSK[[#This Row],[A_1]])*1</f>
        <v>120</v>
      </c>
    </row>
    <row r="509" spans="1:42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Row],[stt]]="ada",INDEX([3]!db[NB BM],B_MSK[DB_ROW]-1),"")</f>
        <v>Gel Zhixin + Refill G-5009</v>
      </c>
      <c r="H509" s="8" t="str">
        <f ca="1">IF(B_MSK[[#This Row],[//]]="","",INDEX([2]!NOTA[SUPPLIER_H],B_MSK[[#This Row],[//]]-2))</f>
        <v>DB STATIONERY</v>
      </c>
      <c r="I509" s="28" t="str">
        <f ca="1">IF(B_MSK[[#This Row],[//]]="","",IF(B_MSK[[#This Row],[C]]="",B_MSK[[#This Row],[JMLH BRG]]&amp;" "&amp;B_MSK[[#This Row],[SAT]],INDEX([3]!db[QTY/ CTN],B_MSK[[#This Row],[DB_ROW]]-1)))</f>
        <v>120 LSN</v>
      </c>
      <c r="J509" s="6">
        <f ca="1">IF(B_MSK[[#This Row],[//]]="","",IF(INDEX([2]!NOTA[C],B_MSK[[#This Row],[//]]-2)="","",INDEX([2]!NOTA[C],B_MSK[[#This Row],[//]]-2)))</f>
        <v>1</v>
      </c>
      <c r="K509" s="6">
        <f ca="1">IF(B_MSK[[#This Row],[//]]="","",IF(INDEX([2]!NOTA[QTY],B_MSK[[#This Row],[//]]-2)=0,"",INDEX([2]!NOTA[QTY],B_MSK[[#This Row],[//]]-2)))</f>
        <v>120</v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9" s="14">
        <f ca="1">IF(B_MSK[[#This Row],[//]]="","",INDEX([2]!NOTA[HARGA SATUAN],B_MSK[[#This Row],[//]]-2))</f>
        <v>18250</v>
      </c>
      <c r="N509" s="14">
        <f ca="1">IF(B_MSK[[#This Row],[//]]="","",IF(INDEX([2]!NOTA[HARGA/ CTN_H],B_MSK[[#This Row],[//]]-2)&lt;1,"",INDEX([2]!NOTA[HARGA/ CTN_H],B_MSK[[#This Row],[//]]-2)))</f>
        <v>2190000</v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2190000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GEL ZHIXIN + REFILL G-5009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W509" s="6" t="str">
        <f ca="1">IF(B_MSK[[#This Row],[N.B.nota]]="","",IF(MATCH(B_MSK[[#This Row],[concat]],[3]!db[NB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Row],[concat]],[3]!db[NB NOTA_C],0)+1)</f>
        <v>846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18250</v>
      </c>
      <c r="AB509" s="8" t="str">
        <f ca="1">IF(OR(B_MSK[[#This Row],[HARGA_1]]=0,B_MSK[[#This Row],[HARGA_1]]=""),"","/ "&amp;B_MSK[[#This Row],[A_2]])</f>
        <v>/ LSN</v>
      </c>
      <c r="AC5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9" s="6" t="str">
        <f ca="1">IF(ISNUMBER(B_MSK[[#This Row],[ JUMLAH ]]),SUBSTITUTE(SUBSTITUTE(SUBSTITUTE(B_MSK[[#This Row],[QTY/ CTN]]," ","_",2),"(",""),")","")&amp;"_","")</f>
        <v>120 LSN_</v>
      </c>
      <c r="AF509" s="6">
        <f ca="1">IF(B_MSK[[#This Row],[A_B]]="","",SEARCH("_",B_MSK[[#This Row],[A_B]]))</f>
        <v>8</v>
      </c>
      <c r="AG509" s="6">
        <f ca="1">IF(B_MSK[[#This Row],[A_B]]="","",LEN(B_MSK[[#This Row],[A_B]]))</f>
        <v>8</v>
      </c>
      <c r="AH509" s="6" t="str">
        <f ca="1">IF(B_MSK[[#This Row],[A_B]]="","",LEFT(B_MSK[[#This Row],[QTY/ CTN]],B_MSK[[#This Row],[A_B_1]]))</f>
        <v>120 LSN</v>
      </c>
      <c r="AI509" s="6" t="str">
        <f ca="1">IF(B_MSK[[#This Row],[A_B]]="","",LEFT(B_MSK[[#This Row],[A_]],SEARCH(" ",B_MSK[[#This Row],[A_]])-1))</f>
        <v>120</v>
      </c>
      <c r="AJ509" s="6" t="str">
        <f ca="1">IF(B_MSK[[#This Row],[A_B]]="","",RIGHT(B_MSK[[#This Row],[A_]],LEN(B_MSK[[#This Row],[A_]])-SEARCH(" ",B_MSK[[#This Row],[A_]])))</f>
        <v>LSN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44917</v>
      </c>
      <c r="AO509" s="6" t="str">
        <f ca="1">IF(B_MSK[[#This Row],[DB_ROW]]="","",INDEX([3]!db[JENIS],B_MSK[[#This Row],[DB_ROW]]-1))</f>
        <v>pen</v>
      </c>
      <c r="AP509" s="6">
        <f ca="1">IF(B_MSK[[#This Row],[A_1]]="","",B_MSK[[#This Row],[A_1]])*1</f>
        <v>120</v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>Gel Zhixin + Refill G-355A</v>
      </c>
      <c r="H510" s="8" t="str">
        <f ca="1">IF(B_MSK[[#This Row],[//]]="","",INDEX([2]!NOTA[SUPPLIER_H],B_MSK[[#This Row],[//]]-2))</f>
        <v>DB STATIONERY</v>
      </c>
      <c r="I510" s="28" t="str">
        <f ca="1">IF(B_MSK[[#This Row],[//]]="","",IF(B_MSK[[#This Row],[C]]="",B_MSK[[#This Row],[JMLH BRG]]&amp;" "&amp;B_MSK[[#This Row],[SAT]],INDEX([3]!db[QTY/ CTN],B_MSK[[#This Row],[DB_ROW]]-1)))</f>
        <v>120 LSN</v>
      </c>
      <c r="J510" s="6">
        <f ca="1">IF(B_MSK[[#This Row],[//]]="","",IF(INDEX([2]!NOTA[C],B_MSK[[#This Row],[//]]-2)="","",INDEX([2]!NOTA[C],B_MSK[[#This Row],[//]]-2)))</f>
        <v>1</v>
      </c>
      <c r="K510" s="6">
        <f ca="1">IF(B_MSK[[#This Row],[//]]="","",IF(INDEX([2]!NOTA[QTY],B_MSK[[#This Row],[//]]-2)=0,"",INDEX([2]!NOTA[QTY],B_MSK[[#This Row],[//]]-2)))</f>
        <v>120</v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0" s="14">
        <f ca="1">IF(B_MSK[[#This Row],[//]]="","",INDEX([2]!NOTA[HARGA SATUAN],B_MSK[[#This Row],[//]]-2))</f>
        <v>18250</v>
      </c>
      <c r="N510" s="14">
        <f ca="1">IF(B_MSK[[#This Row],[//]]="","",IF(INDEX([2]!NOTA[HARGA/ CTN_H],B_MSK[[#This Row],[//]]-2)&lt;1,"",INDEX([2]!NOTA[HARGA/ CTN_H],B_MSK[[#This Row],[//]]-2)))</f>
        <v>2190000</v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2190000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GEL ZHIXIN + REFILL G-355A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gelzhixinrefillg355a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843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18250</v>
      </c>
      <c r="AB510" s="8" t="str">
        <f ca="1">IF(OR(B_MSK[[#This Row],[HARGA_1]]=0,B_MSK[[#This Row],[HARGA_1]]=""),"","/ "&amp;B_MSK[[#This Row],[A_2]])</f>
        <v>/ LSN</v>
      </c>
      <c r="AC5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0" s="6" t="str">
        <f ca="1">IF(ISNUMBER(B_MSK[[#This Row],[ JUMLAH ]]),SUBSTITUTE(SUBSTITUTE(SUBSTITUTE(B_MSK[[#This Row],[QTY/ CTN]]," ","_",2),"(",""),")","")&amp;"_","")</f>
        <v>120 LSN_</v>
      </c>
      <c r="AF510" s="6">
        <f ca="1">IF(B_MSK[[#This Row],[A_B]]="","",SEARCH("_",B_MSK[[#This Row],[A_B]]))</f>
        <v>8</v>
      </c>
      <c r="AG510" s="6">
        <f ca="1">IF(B_MSK[[#This Row],[A_B]]="","",LEN(B_MSK[[#This Row],[A_B]]))</f>
        <v>8</v>
      </c>
      <c r="AH510" s="6" t="str">
        <f ca="1">IF(B_MSK[[#This Row],[A_B]]="","",LEFT(B_MSK[[#This Row],[QTY/ CTN]],B_MSK[[#This Row],[A_B_1]]))</f>
        <v>120 LSN</v>
      </c>
      <c r="AI510" s="6" t="str">
        <f ca="1">IF(B_MSK[[#This Row],[A_B]]="","",LEFT(B_MSK[[#This Row],[A_]],SEARCH(" ",B_MSK[[#This Row],[A_]])-1))</f>
        <v>120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44917</v>
      </c>
      <c r="AO510" s="6" t="str">
        <f ca="1">IF(B_MSK[[#This Row],[DB_ROW]]="","",INDEX([3]!db[JENIS],B_MSK[[#This Row],[DB_ROW]]-1))</f>
        <v>pen</v>
      </c>
      <c r="AP510" s="6">
        <f ca="1">IF(B_MSK[[#This Row],[A_1]]="","",B_MSK[[#This Row],[A_1]])*1</f>
        <v>120</v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>Gel Zhixin + Refill G-3101</v>
      </c>
      <c r="H511" s="8" t="str">
        <f ca="1">IF(B_MSK[[#This Row],[//]]="","",INDEX([2]!NOTA[SUPPLIER_H],B_MSK[[#This Row],[//]]-2))</f>
        <v>DB STATIONERY</v>
      </c>
      <c r="I511" s="28" t="str">
        <f ca="1">IF(B_MSK[[#This Row],[//]]="","",IF(B_MSK[[#This Row],[C]]="",B_MSK[[#This Row],[JMLH BRG]]&amp;" "&amp;B_MSK[[#This Row],[SAT]],INDEX([3]!db[QTY/ CTN],B_MSK[[#This Row],[DB_ROW]]-1)))</f>
        <v>120 LSN</v>
      </c>
      <c r="J511" s="6">
        <f ca="1">IF(B_MSK[[#This Row],[//]]="","",IF(INDEX([2]!NOTA[C],B_MSK[[#This Row],[//]]-2)="","",INDEX([2]!NOTA[C],B_MSK[[#This Row],[//]]-2)))</f>
        <v>1</v>
      </c>
      <c r="K511" s="6">
        <f ca="1">IF(B_MSK[[#This Row],[//]]="","",IF(INDEX([2]!NOTA[QTY],B_MSK[[#This Row],[//]]-2)=0,"",INDEX([2]!NOTA[QTY],B_MSK[[#This Row],[//]]-2)))</f>
        <v>120</v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1" s="14">
        <f ca="1">IF(B_MSK[[#This Row],[//]]="","",INDEX([2]!NOTA[HARGA SATUAN],B_MSK[[#This Row],[//]]-2))</f>
        <v>18250</v>
      </c>
      <c r="N511" s="14">
        <f ca="1">IF(B_MSK[[#This Row],[//]]="","",IF(INDEX([2]!NOTA[HARGA/ CTN_H],B_MSK[[#This Row],[//]]-2)&lt;1,"",INDEX([2]!NOTA[HARGA/ CTN_H],B_MSK[[#This Row],[//]]-2)))</f>
        <v>2190000</v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2190000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GEL ZHIXIN + REFILL G-3101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829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18250</v>
      </c>
      <c r="AB511" s="8" t="str">
        <f ca="1">IF(OR(B_MSK[[#This Row],[HARGA_1]]=0,B_MSK[[#This Row],[HARGA_1]]=""),"","/ "&amp;B_MSK[[#This Row],[A_2]])</f>
        <v>/ LSN</v>
      </c>
      <c r="AC5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1" s="6" t="str">
        <f ca="1">IF(ISNUMBER(B_MSK[[#This Row],[ JUMLAH ]]),SUBSTITUTE(SUBSTITUTE(SUBSTITUTE(B_MSK[[#This Row],[QTY/ CTN]]," ","_",2),"(",""),")","")&amp;"_","")</f>
        <v>120 LSN_</v>
      </c>
      <c r="AF511" s="6">
        <f ca="1">IF(B_MSK[[#This Row],[A_B]]="","",SEARCH("_",B_MSK[[#This Row],[A_B]]))</f>
        <v>8</v>
      </c>
      <c r="AG511" s="6">
        <f ca="1">IF(B_MSK[[#This Row],[A_B]]="","",LEN(B_MSK[[#This Row],[A_B]]))</f>
        <v>8</v>
      </c>
      <c r="AH511" s="6" t="str">
        <f ca="1">IF(B_MSK[[#This Row],[A_B]]="","",LEFT(B_MSK[[#This Row],[QTY/ CTN]],B_MSK[[#This Row],[A_B_1]]))</f>
        <v>120 LSN</v>
      </c>
      <c r="AI511" s="6" t="str">
        <f ca="1">IF(B_MSK[[#This Row],[A_B]]="","",LEFT(B_MSK[[#This Row],[A_]],SEARCH(" ",B_MSK[[#This Row],[A_]])-1))</f>
        <v>120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44917</v>
      </c>
      <c r="AO511" s="6" t="str">
        <f ca="1">IF(B_MSK[[#This Row],[DB_ROW]]="","",INDEX([3]!db[JENIS],B_MSK[[#This Row],[DB_ROW]]-1))</f>
        <v>pen</v>
      </c>
      <c r="AP511" s="6">
        <f ca="1">IF(B_MSK[[#This Row],[A_1]]="","",B_MSK[[#This Row],[A_1]])*1</f>
        <v>120</v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512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>Gel Zhixin + Refill G-3137</v>
      </c>
      <c r="H512" s="8" t="str">
        <f ca="1">IF(B_MSK[[#This Row],[//]]="","",INDEX([2]!NOTA[SUPPLIER_H],B_MSK[[#This Row],[//]]-2))</f>
        <v>DB STATIONERY</v>
      </c>
      <c r="I512" s="28" t="str">
        <f ca="1">IF(B_MSK[[#This Row],[//]]="","",IF(B_MSK[[#This Row],[C]]="",B_MSK[[#This Row],[JMLH BRG]]&amp;" "&amp;B_MSK[[#This Row],[SAT]],INDEX([3]!db[QTY/ CTN],B_MSK[[#This Row],[DB_ROW]]-1)))</f>
        <v>120 LSN</v>
      </c>
      <c r="J512" s="6">
        <f ca="1">IF(B_MSK[[#This Row],[//]]="","",IF(INDEX([2]!NOTA[C],B_MSK[[#This Row],[//]]-2)="","",INDEX([2]!NOTA[C],B_MSK[[#This Row],[//]]-2)))</f>
        <v>1</v>
      </c>
      <c r="K512" s="6">
        <f ca="1">IF(B_MSK[[#This Row],[//]]="","",IF(INDEX([2]!NOTA[QTY],B_MSK[[#This Row],[//]]-2)=0,"",INDEX([2]!NOTA[QTY],B_MSK[[#This Row],[//]]-2)))</f>
        <v>120</v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2" s="14">
        <f ca="1">IF(B_MSK[[#This Row],[//]]="","",INDEX([2]!NOTA[HARGA SATUAN],B_MSK[[#This Row],[//]]-2))</f>
        <v>18250</v>
      </c>
      <c r="N512" s="14">
        <f ca="1">IF(B_MSK[[#This Row],[//]]="","",IF(INDEX([2]!NOTA[HARGA/ CTN_H],B_MSK[[#This Row],[//]]-2)&lt;1,"",INDEX([2]!NOTA[HARGA/ CTN_H],B_MSK[[#This Row],[//]]-2)))</f>
        <v>2190000</v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2190000</v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GEL ZHIXIN + REFILL G-3137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512" s="6" t="str">
        <f ca="1">IF(B_MSK[[#This Row],[N.B.nota]]="","",IF(MATCH(B_MSK[[#This Row],[concat]],[3]!db[NB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Row],[concat]],[3]!db[NB NOTA_C],0)+1)</f>
        <v>842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18250</v>
      </c>
      <c r="AB512" s="8" t="str">
        <f ca="1">IF(OR(B_MSK[[#This Row],[HARGA_1]]=0,B_MSK[[#This Row],[HARGA_1]]=""),"","/ "&amp;B_MSK[[#This Row],[A_2]])</f>
        <v>/ LSN</v>
      </c>
      <c r="AC5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2" s="6" t="str">
        <f ca="1">IF(ISNUMBER(B_MSK[[#This Row],[ JUMLAH ]]),SUBSTITUTE(SUBSTITUTE(SUBSTITUTE(B_MSK[[#This Row],[QTY/ CTN]]," ","_",2),"(",""),")","")&amp;"_","")</f>
        <v>120 LSN_</v>
      </c>
      <c r="AF512" s="6">
        <f ca="1">IF(B_MSK[[#This Row],[A_B]]="","",SEARCH("_",B_MSK[[#This Row],[A_B]]))</f>
        <v>8</v>
      </c>
      <c r="AG512" s="6">
        <f ca="1">IF(B_MSK[[#This Row],[A_B]]="","",LEN(B_MSK[[#This Row],[A_B]]))</f>
        <v>8</v>
      </c>
      <c r="AH512" s="6" t="str">
        <f ca="1">IF(B_MSK[[#This Row],[A_B]]="","",LEFT(B_MSK[[#This Row],[QTY/ CTN]],B_MSK[[#This Row],[A_B_1]]))</f>
        <v>120 LSN</v>
      </c>
      <c r="AI512" s="6" t="str">
        <f ca="1">IF(B_MSK[[#This Row],[A_B]]="","",LEFT(B_MSK[[#This Row],[A_]],SEARCH(" ",B_MSK[[#This Row],[A_]])-1))</f>
        <v>120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44917</v>
      </c>
      <c r="AO512" s="6" t="str">
        <f ca="1">IF(B_MSK[[#This Row],[DB_ROW]]="","",INDEX([3]!db[JENIS],B_MSK[[#This Row],[DB_ROW]]-1))</f>
        <v>pen</v>
      </c>
      <c r="AP512" s="6">
        <f ca="1">IF(B_MSK[[#This Row],[A_1]]="","",B_MSK[[#This Row],[A_1]])*1</f>
        <v>120</v>
      </c>
    </row>
    <row r="513" spans="1:42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Row],[N_ID]]="","",COUNTIF([2]!NOTA[ID_H],B_MSK[[#This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>Gel Zhixin + Refill G-3136</v>
      </c>
      <c r="H513" s="8" t="str">
        <f ca="1">IF(B_MSK[[#This Row],[//]]="","",INDEX([2]!NOTA[SUPPLIER_H],B_MSK[[#This Row],[//]]-2))</f>
        <v>DB STATIONERY</v>
      </c>
      <c r="I513" s="28" t="str">
        <f ca="1">IF(B_MSK[[#This Row],[//]]="","",IF(B_MSK[[#This Row],[C]]="",B_MSK[[#This Row],[JMLH BRG]]&amp;" "&amp;B_MSK[[#This Row],[SAT]],INDEX([3]!db[QTY/ CTN],B_MSK[[#This Row],[DB_ROW]]-1)))</f>
        <v>120 LSN</v>
      </c>
      <c r="J513" s="6">
        <f ca="1">IF(B_MSK[[#This Row],[//]]="","",IF(INDEX([2]!NOTA[C],B_MSK[[#This Row],[//]]-2)="","",INDEX([2]!NOTA[C],B_MSK[[#This Row],[//]]-2)))</f>
        <v>1</v>
      </c>
      <c r="K513" s="6">
        <f ca="1">IF(B_MSK[[#This Row],[//]]="","",IF(INDEX([2]!NOTA[QTY],B_MSK[[#This Row],[//]]-2)=0,"",INDEX([2]!NOTA[QTY],B_MSK[[#This Row],[//]]-2)))</f>
        <v>120</v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3" s="14">
        <f ca="1">IF(B_MSK[[#This Row],[//]]="","",INDEX([2]!NOTA[HARGA SATUAN],B_MSK[[#This Row],[//]]-2))</f>
        <v>18250</v>
      </c>
      <c r="N513" s="14">
        <f ca="1">IF(B_MSK[[#This Row],[//]]="","",IF(INDEX([2]!NOTA[HARGA/ CTN_H],B_MSK[[#This Row],[//]]-2)&lt;1,"",INDEX([2]!NOTA[HARGA/ CTN_H],B_MSK[[#This Row],[//]]-2)))</f>
        <v>2190000</v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2190000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GEL ZHIXIN + REFILL G-3136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841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18250</v>
      </c>
      <c r="AB513" s="8" t="str">
        <f ca="1">IF(OR(B_MSK[[#This Row],[HARGA_1]]=0,B_MSK[[#This Row],[HARGA_1]]=""),"","/ "&amp;B_MSK[[#This Row],[A_2]])</f>
        <v>/ LSN</v>
      </c>
      <c r="AC5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3" s="6" t="str">
        <f ca="1">IF(ISNUMBER(B_MSK[[#This Row],[ JUMLAH ]]),SUBSTITUTE(SUBSTITUTE(SUBSTITUTE(B_MSK[[#This Row],[QTY/ CTN]]," ","_",2),"(",""),")","")&amp;"_","")</f>
        <v>120 LSN_</v>
      </c>
      <c r="AF513" s="6">
        <f ca="1">IF(B_MSK[[#This Row],[A_B]]="","",SEARCH("_",B_MSK[[#This Row],[A_B]]))</f>
        <v>8</v>
      </c>
      <c r="AG513" s="6">
        <f ca="1">IF(B_MSK[[#This Row],[A_B]]="","",LEN(B_MSK[[#This Row],[A_B]]))</f>
        <v>8</v>
      </c>
      <c r="AH513" s="6" t="str">
        <f ca="1">IF(B_MSK[[#This Row],[A_B]]="","",LEFT(B_MSK[[#This Row],[QTY/ CTN]],B_MSK[[#This Row],[A_B_1]]))</f>
        <v>120 LSN</v>
      </c>
      <c r="AI513" s="6" t="str">
        <f ca="1">IF(B_MSK[[#This Row],[A_B]]="","",LEFT(B_MSK[[#This Row],[A_]],SEARCH(" ",B_MSK[[#This Row],[A_]])-1))</f>
        <v>120</v>
      </c>
      <c r="AJ513" s="6" t="str">
        <f ca="1">IF(B_MSK[[#This Row],[A_B]]="","",RIGHT(B_MSK[[#This Row],[A_]],LEN(B_MSK[[#This Row],[A_]])-SEARCH(" ",B_MSK[[#This Row],[A_]])))</f>
        <v>LSN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44917</v>
      </c>
      <c r="AO513" s="6" t="str">
        <f ca="1">IF(B_MSK[[#This Row],[DB_ROW]]="","",INDEX([3]!db[JENIS],B_MSK[[#This Row],[DB_ROW]]-1))</f>
        <v>pen</v>
      </c>
      <c r="AP513" s="6">
        <f ca="1">IF(B_MSK[[#This Row],[A_1]]="","",B_MSK[[#This Row],[A_1]])*1</f>
        <v>120</v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>Gel Zhixin + Refill G-3135</v>
      </c>
      <c r="H514" s="8" t="str">
        <f ca="1">IF(B_MSK[[#This Row],[//]]="","",INDEX([2]!NOTA[SUPPLIER_H],B_MSK[[#This Row],[//]]-2))</f>
        <v>DB STATIONERY</v>
      </c>
      <c r="I514" s="28" t="str">
        <f ca="1">IF(B_MSK[[#This Row],[//]]="","",IF(B_MSK[[#This Row],[C]]="",B_MSK[[#This Row],[JMLH BRG]]&amp;" "&amp;B_MSK[[#This Row],[SAT]],INDEX([3]!db[QTY/ CTN],B_MSK[[#This Row],[DB_ROW]]-1)))</f>
        <v>120 LSN</v>
      </c>
      <c r="J514" s="6">
        <f ca="1">IF(B_MSK[[#This Row],[//]]="","",IF(INDEX([2]!NOTA[C],B_MSK[[#This Row],[//]]-2)="","",INDEX([2]!NOTA[C],B_MSK[[#This Row],[//]]-2)))</f>
        <v>1</v>
      </c>
      <c r="K514" s="6">
        <f ca="1">IF(B_MSK[[#This Row],[//]]="","",IF(INDEX([2]!NOTA[QTY],B_MSK[[#This Row],[//]]-2)=0,"",INDEX([2]!NOTA[QTY],B_MSK[[#This Row],[//]]-2)))</f>
        <v>120</v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4" s="14">
        <f ca="1">IF(B_MSK[[#This Row],[//]]="","",INDEX([2]!NOTA[HARGA SATUAN],B_MSK[[#This Row],[//]]-2))</f>
        <v>18250</v>
      </c>
      <c r="N514" s="14">
        <f ca="1">IF(B_MSK[[#This Row],[//]]="","",IF(INDEX([2]!NOTA[HARGA/ CTN_H],B_MSK[[#This Row],[//]]-2)&lt;1,"",INDEX([2]!NOTA[HARGA/ CTN_H],B_MSK[[#This Row],[//]]-2)))</f>
        <v>2190000</v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2190000</v>
      </c>
      <c r="R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GEL ZHIXIN + REFILL G-3135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514" s="6" t="str">
        <f ca="1">IF(B_MSK[[#This Row],[N.B.nota]]="","",IF(MATCH(B_MSK[[#This Row],[concat]],[3]!db[NB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Row],[concat]],[3]!db[NB NOTA_C],0)+1)</f>
        <v>840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18250</v>
      </c>
      <c r="AB514" s="8" t="str">
        <f ca="1">IF(OR(B_MSK[[#This Row],[HARGA_1]]=0,B_MSK[[#This Row],[HARGA_1]]=""),"","/ "&amp;B_MSK[[#This Row],[A_2]])</f>
        <v>/ LSN</v>
      </c>
      <c r="AC5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4" s="6" t="str">
        <f ca="1">IF(ISNUMBER(B_MSK[[#This Row],[ JUMLAH ]]),SUBSTITUTE(SUBSTITUTE(SUBSTITUTE(B_MSK[[#This Row],[QTY/ CTN]]," ","_",2),"(",""),")","")&amp;"_","")</f>
        <v>120 LSN_</v>
      </c>
      <c r="AF514" s="6">
        <f ca="1">IF(B_MSK[[#This Row],[A_B]]="","",SEARCH("_",B_MSK[[#This Row],[A_B]]))</f>
        <v>8</v>
      </c>
      <c r="AG514" s="6">
        <f ca="1">IF(B_MSK[[#This Row],[A_B]]="","",LEN(B_MSK[[#This Row],[A_B]]))</f>
        <v>8</v>
      </c>
      <c r="AH514" s="6" t="str">
        <f ca="1">IF(B_MSK[[#This Row],[A_B]]="","",LEFT(B_MSK[[#This Row],[QTY/ CTN]],B_MSK[[#This Row],[A_B_1]]))</f>
        <v>120 LSN</v>
      </c>
      <c r="AI514" s="6" t="str">
        <f ca="1">IF(B_MSK[[#This Row],[A_B]]="","",LEFT(B_MSK[[#This Row],[A_]],SEARCH(" ",B_MSK[[#This Row],[A_]])-1))</f>
        <v>120</v>
      </c>
      <c r="AJ514" s="6" t="str">
        <f ca="1">IF(B_MSK[[#This Row],[A_B]]="","",RIGHT(B_MSK[[#This Row],[A_]],LEN(B_MSK[[#This Row],[A_]])-SEARCH(" ",B_MSK[[#This Row],[A_]])))</f>
        <v>LSN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44917</v>
      </c>
      <c r="AO514" s="6" t="str">
        <f ca="1">IF(B_MSK[[#This Row],[DB_ROW]]="","",INDEX([3]!db[JENIS],B_MSK[[#This Row],[DB_ROW]]-1))</f>
        <v>pen</v>
      </c>
      <c r="AP514" s="6">
        <f ca="1">IF(B_MSK[[#This Row],[A_1]]="","",B_MSK[[#This Row],[A_1]])*1</f>
        <v>120</v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>&gt;</v>
      </c>
      <c r="D515" s="6" t="str">
        <f>IF(B_MSK[[#This Row],[N_ID]]="","",COUNTIF([2]!NOTA[ID_H],B_MSK[[#This Row],[ID NOTA]]))</f>
        <v/>
      </c>
      <c r="E5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515</v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>Gel Zhixin + Refill G-3133</v>
      </c>
      <c r="H515" s="8" t="str">
        <f ca="1">IF(B_MSK[[#This Row],[//]]="","",INDEX([2]!NOTA[SUPPLIER_H],B_MSK[[#This Row],[//]]-2))</f>
        <v>DB STATIONERY</v>
      </c>
      <c r="I515" s="28" t="str">
        <f ca="1">IF(B_MSK[[#This Row],[//]]="","",IF(B_MSK[[#This Row],[C]]="",B_MSK[[#This Row],[JMLH BRG]]&amp;" "&amp;B_MSK[[#This Row],[SAT]],INDEX([3]!db[QTY/ CTN],B_MSK[[#This Row],[DB_ROW]]-1)))</f>
        <v>120 LSN</v>
      </c>
      <c r="J515" s="6">
        <f ca="1">IF(B_MSK[[#This Row],[//]]="","",IF(INDEX([2]!NOTA[C],B_MSK[[#This Row],[//]]-2)="","",INDEX([2]!NOTA[C],B_MSK[[#This Row],[//]]-2)))</f>
        <v>1</v>
      </c>
      <c r="K515" s="6">
        <f ca="1">IF(B_MSK[[#This Row],[//]]="","",IF(INDEX([2]!NOTA[QTY],B_MSK[[#This Row],[//]]-2)=0,"",INDEX([2]!NOTA[QTY],B_MSK[[#This Row],[//]]-2)))</f>
        <v>120</v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5" s="14">
        <f ca="1">IF(B_MSK[[#This Row],[//]]="","",INDEX([2]!NOTA[HARGA SATUAN],B_MSK[[#This Row],[//]]-2))</f>
        <v>18250</v>
      </c>
      <c r="N515" s="14">
        <f ca="1">IF(B_MSK[[#This Row],[//]]="","",IF(INDEX([2]!NOTA[HARGA/ CTN_H],B_MSK[[#This Row],[//]]-2)&lt;1,"",INDEX([2]!NOTA[HARGA/ CTN_H],B_MSK[[#This Row],[//]]-2)))</f>
        <v>2190000</v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>
        <f ca="1">IF(B_MSK[[#This Row],[//]]="","",INDEX([2]!NOTA[TOTAL],B_MSK[[#This Row],[//]]-2))</f>
        <v>2190000</v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>GEL ZHIXIN + REFILL G-3133</v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515" s="6" t="str">
        <f ca="1">IF(B_MSK[[#This Row],[N.B.nota]]="","",IF(MATCH(B_MSK[[#This Row],[concat]],[3]!db[NB NOTA_C],0)&gt;0,"ada",0))</f>
        <v>ada</v>
      </c>
      <c r="X515" s="6" t="str">
        <f ca="1">IF(B_MSK[[#This Row],[N.B.nota]]="","",ADDRESS(ROW(B_MSK[QB]),COLUMN(B_MSK[QB]))&amp;":"&amp;ADDRESS(ROW(),COLUMN(B_MSK[QB])))</f>
        <v>$D$3:$D$515</v>
      </c>
      <c r="Y515" s="6">
        <f ca="1">IF(B_MSK[[#This Row],[concat]]="","",MATCH(B_MSK[[#This Row],[concat]],[3]!db[NB NOTA_C],0)+1)</f>
        <v>839</v>
      </c>
      <c r="Z515" s="6" t="str">
        <f ca="1">IF(B_MSK[[#This Row],[//]]="","",HYPERLINK("[..\\DB.xlsx]DB!e"&amp;B_MSK[[#This Row],[DB_ROW]],"&gt;"))</f>
        <v>&gt;</v>
      </c>
      <c r="AA515" s="12">
        <f ca="1">IF(ISNUMBER(B_MSK[[#This Row],[HARGA CTN]]),IF(B_MSK[[#This Row],[A_2]]=B_MSK[[#This Row],[SAT]],B_MSK[[#This Row],[ HARGA SATUAN ]],B_MSK[[#This Row],[HARGA CTN]]/B_MSK[[#This Row],[A_1]]),"")</f>
        <v>18250</v>
      </c>
      <c r="AB515" s="8" t="str">
        <f ca="1">IF(OR(B_MSK[[#This Row],[HARGA_1]]=0,B_MSK[[#This Row],[HARGA_1]]=""),"","/ "&amp;B_MSK[[#This Row],[A_2]])</f>
        <v>/ LSN</v>
      </c>
      <c r="AC5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5" s="6" t="str">
        <f ca="1">IF(ISNUMBER(B_MSK[[#This Row],[ JUMLAH ]]),SUBSTITUTE(SUBSTITUTE(SUBSTITUTE(B_MSK[[#This Row],[QTY/ CTN]]," ","_",2),"(",""),")","")&amp;"_","")</f>
        <v>120 LSN_</v>
      </c>
      <c r="AF515" s="6">
        <f ca="1">IF(B_MSK[[#This Row],[A_B]]="","",SEARCH("_",B_MSK[[#This Row],[A_B]]))</f>
        <v>8</v>
      </c>
      <c r="AG515" s="6">
        <f ca="1">IF(B_MSK[[#This Row],[A_B]]="","",LEN(B_MSK[[#This Row],[A_B]]))</f>
        <v>8</v>
      </c>
      <c r="AH515" s="6" t="str">
        <f ca="1">IF(B_MSK[[#This Row],[A_B]]="","",LEFT(B_MSK[[#This Row],[QTY/ CTN]],B_MSK[[#This Row],[A_B_1]]))</f>
        <v>120 LSN</v>
      </c>
      <c r="AI515" s="6" t="str">
        <f ca="1">IF(B_MSK[[#This Row],[A_B]]="","",LEFT(B_MSK[[#This Row],[A_]],SEARCH(" ",B_MSK[[#This Row],[A_]])-1))</f>
        <v>120</v>
      </c>
      <c r="AJ515" s="6" t="str">
        <f ca="1">IF(B_MSK[[#This Row],[A_B]]="","",RIGHT(B_MSK[[#This Row],[A_]],LEN(B_MSK[[#This Row],[A_]])-SEARCH(" ",B_MSK[[#This Row],[A_]])))</f>
        <v>LSN</v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44917</v>
      </c>
      <c r="AO515" s="6" t="str">
        <f ca="1">IF(B_MSK[[#This Row],[DB_ROW]]="","",INDEX([3]!db[JENIS],B_MSK[[#This Row],[DB_ROW]]-1))</f>
        <v>pen</v>
      </c>
      <c r="AP515" s="6">
        <f ca="1">IF(B_MSK[[#This Row],[A_1]]="","",B_MSK[[#This Row],[A_1]])*1</f>
        <v>120</v>
      </c>
    </row>
    <row r="516" spans="1:42" x14ac:dyDescent="0.25">
      <c r="A516" s="7" t="s">
        <v>110</v>
      </c>
      <c r="B516" s="6" t="str">
        <f>IF(B_MSK[[#This Row],[N_ID]]="","",INDEX([2]!NOTA[ID],MATCH(B_MSK[[#This Row],[N_ID]],[2]!NOTA[ID_P],0)))</f>
        <v/>
      </c>
      <c r="C516" s="6" t="str">
        <f ca="1">IF(B_MSK[[#This Row],[//]]="","",HYPERLINK("[NOTA_.xlsx]NOTA!C"&amp;B_MSK[[#This Row],[//]],"&gt;"))</f>
        <v>&gt;</v>
      </c>
      <c r="D516" s="6" t="str">
        <f>IF(B_MSK[[#This Row],[N_ID]]="","",COUNTIF([2]!NOTA[ID_H],B_MSK[[#This Row],[ID NOTA]]))</f>
        <v/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Row],[stt]]="ada",INDEX([3]!db[NB BM],B_MSK[DB_ROW]-1),"")</f>
        <v>Gel Zhixin + Refill G-3132</v>
      </c>
      <c r="H516" s="8" t="str">
        <f ca="1">IF(B_MSK[[#This Row],[//]]="","",INDEX([2]!NOTA[SUPPLIER_H],B_MSK[[#This Row],[//]]-2))</f>
        <v>DB STATIONERY</v>
      </c>
      <c r="I516" s="28" t="str">
        <f ca="1">IF(B_MSK[[#This Row],[//]]="","",IF(B_MSK[[#This Row],[C]]="",B_MSK[[#This Row],[JMLH BRG]]&amp;" "&amp;B_MSK[[#This Row],[SAT]],INDEX([3]!db[QTY/ CTN],B_MSK[[#This Row],[DB_ROW]]-1)))</f>
        <v>120 LSN</v>
      </c>
      <c r="J516" s="6">
        <f ca="1">IF(B_MSK[[#This Row],[//]]="","",IF(INDEX([2]!NOTA[C],B_MSK[[#This Row],[//]]-2)="","",INDEX([2]!NOTA[C],B_MSK[[#This Row],[//]]-2)))</f>
        <v>1</v>
      </c>
      <c r="K516" s="6">
        <f ca="1">IF(B_MSK[[#This Row],[//]]="","",IF(INDEX([2]!NOTA[QTY],B_MSK[[#This Row],[//]]-2)=0,"",INDEX([2]!NOTA[QTY],B_MSK[[#This Row],[//]]-2)))</f>
        <v>120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18250</v>
      </c>
      <c r="N516" s="14">
        <f ca="1">IF(B_MSK[[#This Row],[//]]="","",IF(INDEX([2]!NOTA[HARGA/ CTN_H],B_MSK[[#This Row],[//]]-2)&lt;1,"",INDEX([2]!NOTA[HARGA/ CTN_H],B_MSK[[#This Row],[//]]-2)))</f>
        <v>2190000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2190000</v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GEL ZHIXIN + REFILL G-3132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838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18250</v>
      </c>
      <c r="AB516" s="8" t="str">
        <f ca="1">IF(OR(B_MSK[[#This Row],[HARGA_1]]=0,B_MSK[[#This Row],[HARGA_1]]=""),"","/ "&amp;B_MSK[[#This Row],[A_2]])</f>
        <v>/ LSN</v>
      </c>
      <c r="AC5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6" s="6" t="str">
        <f ca="1">IF(ISNUMBER(B_MSK[[#This Row],[ JUMLAH ]]),SUBSTITUTE(SUBSTITUTE(SUBSTITUTE(B_MSK[[#This Row],[QTY/ CTN]]," ","_",2),"(",""),")","")&amp;"_","")</f>
        <v>120 LSN_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120 LSN</v>
      </c>
      <c r="AI516" s="6" t="str">
        <f ca="1">IF(B_MSK[[#This Row],[A_B]]="","",LEFT(B_MSK[[#This Row],[A_]],SEARCH(" ",B_MSK[[#This Row],[A_]])-1))</f>
        <v>120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44917</v>
      </c>
      <c r="AO516" s="6" t="str">
        <f ca="1">IF(B_MSK[[#This Row],[DB_ROW]]="","",INDEX([3]!db[JENIS],B_MSK[[#This Row],[DB_ROW]]-1))</f>
        <v>pen</v>
      </c>
      <c r="AP516" s="6">
        <f ca="1">IF(B_MSK[[#This Row],[A_1]]="","",B_MSK[[#This Row],[A_1]])*1</f>
        <v>120</v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Row],[stt]]="ada",INDEX([3]!db[NB BM],B_MSK[DB_ROW]-1),"")</f>
        <v>Gel Zhixin + Refill G-3131</v>
      </c>
      <c r="H517" s="8" t="str">
        <f ca="1">IF(B_MSK[[#This Row],[//]]="","",INDEX([2]!NOTA[SUPPLIER_H],B_MSK[[#This Row],[//]]-2))</f>
        <v>DB STATIONERY</v>
      </c>
      <c r="I517" s="28" t="str">
        <f ca="1">IF(B_MSK[[#This Row],[//]]="","",IF(B_MSK[[#This Row],[C]]="",B_MSK[[#This Row],[JMLH BRG]]&amp;" "&amp;B_MSK[[#This Row],[SAT]],INDEX([3]!db[QTY/ CTN],B_MSK[[#This Row],[DB_ROW]]-1)))</f>
        <v>120 LSN</v>
      </c>
      <c r="J517" s="6">
        <f ca="1">IF(B_MSK[[#This Row],[//]]="","",IF(INDEX([2]!NOTA[C],B_MSK[[#This Row],[//]]-2)="","",INDEX([2]!NOTA[C],B_MSK[[#This Row],[//]]-2)))</f>
        <v>1</v>
      </c>
      <c r="K517" s="6">
        <f ca="1">IF(B_MSK[[#This Row],[//]]="","",IF(INDEX([2]!NOTA[QTY],B_MSK[[#This Row],[//]]-2)=0,"",INDEX([2]!NOTA[QTY],B_MSK[[#This Row],[//]]-2)))</f>
        <v>120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7" s="14">
        <f ca="1">IF(B_MSK[[#This Row],[//]]="","",INDEX([2]!NOTA[HARGA SATUAN],B_MSK[[#This Row],[//]]-2))</f>
        <v>18250</v>
      </c>
      <c r="N517" s="14">
        <f ca="1">IF(B_MSK[[#This Row],[//]]="","",IF(INDEX([2]!NOTA[HARGA/ CTN_H],B_MSK[[#This Row],[//]]-2)&lt;1,"",INDEX([2]!NOTA[HARGA/ CTN_H],B_MSK[[#This Row],[//]]-2)))</f>
        <v>2190000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2190000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GEL ZHIXIN + REFILL G-3131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517" s="6" t="str">
        <f ca="1">IF(B_MSK[[#This Row],[N.B.nota]]="","",IF(MATCH(B_MSK[[#This Row],[concat]],[3]!db[NB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Row],[concat]],[3]!db[NB NOTA_C],0)+1)</f>
        <v>837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18250</v>
      </c>
      <c r="AB517" s="8" t="str">
        <f ca="1">IF(OR(B_MSK[[#This Row],[HARGA_1]]=0,B_MSK[[#This Row],[HARGA_1]]=""),"","/ "&amp;B_MSK[[#This Row],[A_2]])</f>
        <v>/ LSN</v>
      </c>
      <c r="AC5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7" s="6" t="str">
        <f ca="1">IF(ISNUMBER(B_MSK[[#This Row],[ JUMLAH ]]),SUBSTITUTE(SUBSTITUTE(SUBSTITUTE(B_MSK[[#This Row],[QTY/ CTN]]," ","_",2),"(",""),")","")&amp;"_","")</f>
        <v>120 LSN_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120 LSN</v>
      </c>
      <c r="AI517" s="6" t="str">
        <f ca="1">IF(B_MSK[[#This Row],[A_B]]="","",LEFT(B_MSK[[#This Row],[A_]],SEARCH(" ",B_MSK[[#This Row],[A_]])-1))</f>
        <v>120</v>
      </c>
      <c r="AJ517" s="6" t="str">
        <f ca="1">IF(B_MSK[[#This Row],[A_B]]="","",RIGHT(B_MSK[[#This Row],[A_]],LEN(B_MSK[[#This Row],[A_]])-SEARCH(" ",B_MSK[[#This Row],[A_]])))</f>
        <v>LSN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44917</v>
      </c>
      <c r="AO517" s="6" t="str">
        <f ca="1">IF(B_MSK[[#This Row],[DB_ROW]]="","",INDEX([3]!db[JENIS],B_MSK[[#This Row],[DB_ROW]]-1))</f>
        <v>pen</v>
      </c>
      <c r="AP517" s="6">
        <f ca="1">IF(B_MSK[[#This Row],[A_1]]="","",B_MSK[[#This Row],[A_1]])*1</f>
        <v>120</v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Row],[stt]]="ada",INDEX([3]!db[NB BM],B_MSK[DB_ROW]-1),"")</f>
        <v>Gel Zhixin + Refill G-3130</v>
      </c>
      <c r="H518" s="8" t="str">
        <f ca="1">IF(B_MSK[[#This Row],[//]]="","",INDEX([2]!NOTA[SUPPLIER_H],B_MSK[[#This Row],[//]]-2))</f>
        <v>DB STATIONERY</v>
      </c>
      <c r="I518" s="28" t="str">
        <f ca="1">IF(B_MSK[[#This Row],[//]]="","",IF(B_MSK[[#This Row],[C]]="",B_MSK[[#This Row],[JMLH BRG]]&amp;" "&amp;B_MSK[[#This Row],[SAT]],INDEX([3]!db[QTY/ CTN],B_MSK[[#This Row],[DB_ROW]]-1)))</f>
        <v>120 LSN</v>
      </c>
      <c r="J518" s="6">
        <f ca="1">IF(B_MSK[[#This Row],[//]]="","",IF(INDEX([2]!NOTA[C],B_MSK[[#This Row],[//]]-2)="","",INDEX([2]!NOTA[C],B_MSK[[#This Row],[//]]-2)))</f>
        <v>1</v>
      </c>
      <c r="K518" s="6">
        <f ca="1">IF(B_MSK[[#This Row],[//]]="","",IF(INDEX([2]!NOTA[QTY],B_MSK[[#This Row],[//]]-2)=0,"",INDEX([2]!NOTA[QTY],B_MSK[[#This Row],[//]]-2)))</f>
        <v>120</v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8" s="14">
        <f ca="1">IF(B_MSK[[#This Row],[//]]="","",INDEX([2]!NOTA[HARGA SATUAN],B_MSK[[#This Row],[//]]-2))</f>
        <v>18250</v>
      </c>
      <c r="N518" s="14">
        <f ca="1">IF(B_MSK[[#This Row],[//]]="","",IF(INDEX([2]!NOTA[HARGA/ CTN_H],B_MSK[[#This Row],[//]]-2)&lt;1,"",INDEX([2]!NOTA[HARGA/ CTN_H],B_MSK[[#This Row],[//]]-2)))</f>
        <v>2190000</v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>
        <f ca="1">IF(B_MSK[[#This Row],[//]]="","",INDEX([2]!NOTA[TOTAL],B_MSK[[#This Row],[//]]-2))</f>
        <v>2190000</v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GEL ZHIXIN + REFILL G-3130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W518" s="6" t="str">
        <f ca="1">IF(B_MSK[[#This Row],[N.B.nota]]="","",IF(MATCH(B_MSK[[#This Row],[concat]],[3]!db[NB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Row],[concat]],[3]!db[NB NOTA_C],0)+1)</f>
        <v>836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18250</v>
      </c>
      <c r="AB518" s="8" t="str">
        <f ca="1">IF(OR(B_MSK[[#This Row],[HARGA_1]]=0,B_MSK[[#This Row],[HARGA_1]]=""),"","/ "&amp;B_MSK[[#This Row],[A_2]])</f>
        <v>/ LSN</v>
      </c>
      <c r="AC5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8" s="6" t="str">
        <f ca="1">IF(ISNUMBER(B_MSK[[#This Row],[ JUMLAH ]]),SUBSTITUTE(SUBSTITUTE(SUBSTITUTE(B_MSK[[#This Row],[QTY/ CTN]]," ","_",2),"(",""),")","")&amp;"_","")</f>
        <v>120 LSN_</v>
      </c>
      <c r="AF518" s="6">
        <f ca="1">IF(B_MSK[[#This Row],[A_B]]="","",SEARCH("_",B_MSK[[#This Row],[A_B]]))</f>
        <v>8</v>
      </c>
      <c r="AG518" s="6">
        <f ca="1">IF(B_MSK[[#This Row],[A_B]]="","",LEN(B_MSK[[#This Row],[A_B]]))</f>
        <v>8</v>
      </c>
      <c r="AH518" s="6" t="str">
        <f ca="1">IF(B_MSK[[#This Row],[A_B]]="","",LEFT(B_MSK[[#This Row],[QTY/ CTN]],B_MSK[[#This Row],[A_B_1]]))</f>
        <v>120 LSN</v>
      </c>
      <c r="AI518" s="6" t="str">
        <f ca="1">IF(B_MSK[[#This Row],[A_B]]="","",LEFT(B_MSK[[#This Row],[A_]],SEARCH(" ",B_MSK[[#This Row],[A_]])-1))</f>
        <v>120</v>
      </c>
      <c r="AJ518" s="6" t="str">
        <f ca="1">IF(B_MSK[[#This Row],[A_B]]="","",RIGHT(B_MSK[[#This Row],[A_]],LEN(B_MSK[[#This Row],[A_]])-SEARCH(" ",B_MSK[[#This Row],[A_]])))</f>
        <v>LSN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44917</v>
      </c>
      <c r="AO518" s="6" t="str">
        <f ca="1">IF(B_MSK[[#This Row],[DB_ROW]]="","",INDEX([3]!db[JENIS],B_MSK[[#This Row],[DB_ROW]]-1))</f>
        <v>pen</v>
      </c>
      <c r="AP518" s="6">
        <f ca="1">IF(B_MSK[[#This Row],[A_1]]="","",B_MSK[[#This Row],[A_1]])*1</f>
        <v>120</v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Row],[stt]]="ada",INDEX([3]!db[NB BM],B_MSK[DB_ROW]-1),"")</f>
        <v>Gel Zhixin + Refill G-3129</v>
      </c>
      <c r="H519" s="8" t="str">
        <f ca="1">IF(B_MSK[[#This Row],[//]]="","",INDEX([2]!NOTA[SUPPLIER_H],B_MSK[[#This Row],[//]]-2))</f>
        <v>DB STATIONERY</v>
      </c>
      <c r="I519" s="28" t="str">
        <f ca="1">IF(B_MSK[[#This Row],[//]]="","",IF(B_MSK[[#This Row],[C]]="",B_MSK[[#This Row],[JMLH BRG]]&amp;" "&amp;B_MSK[[#This Row],[SAT]],INDEX([3]!db[QTY/ CTN],B_MSK[[#This Row],[DB_ROW]]-1)))</f>
        <v>120 LSN</v>
      </c>
      <c r="J519" s="6">
        <f ca="1">IF(B_MSK[[#This Row],[//]]="","",IF(INDEX([2]!NOTA[C],B_MSK[[#This Row],[//]]-2)="","",INDEX([2]!NOTA[C],B_MSK[[#This Row],[//]]-2)))</f>
        <v>1</v>
      </c>
      <c r="K519" s="6">
        <f ca="1">IF(B_MSK[[#This Row],[//]]="","",IF(INDEX([2]!NOTA[QTY],B_MSK[[#This Row],[//]]-2)=0,"",INDEX([2]!NOTA[QTY],B_MSK[[#This Row],[//]]-2)))</f>
        <v>120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9" s="14">
        <f ca="1">IF(B_MSK[[#This Row],[//]]="","",INDEX([2]!NOTA[HARGA SATUAN],B_MSK[[#This Row],[//]]-2))</f>
        <v>18250</v>
      </c>
      <c r="N519" s="14">
        <f ca="1">IF(B_MSK[[#This Row],[//]]="","",IF(INDEX([2]!NOTA[HARGA/ CTN_H],B_MSK[[#This Row],[//]]-2)&lt;1,"",INDEX([2]!NOTA[HARGA/ CTN_H],B_MSK[[#This Row],[//]]-2)))</f>
        <v>2190000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2190000</v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GEL ZHIXIN + REFILL G-3129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891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18250</v>
      </c>
      <c r="AB519" s="8" t="str">
        <f ca="1">IF(OR(B_MSK[[#This Row],[HARGA_1]]=0,B_MSK[[#This Row],[HARGA_1]]=""),"","/ "&amp;B_MSK[[#This Row],[A_2]])</f>
        <v>/ LSN</v>
      </c>
      <c r="AC5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9" s="6" t="str">
        <f ca="1">IF(ISNUMBER(B_MSK[[#This Row],[ JUMLAH ]]),SUBSTITUTE(SUBSTITUTE(SUBSTITUTE(B_MSK[[#This Row],[QTY/ CTN]]," ","_",2),"(",""),")","")&amp;"_","")</f>
        <v>120 LSN_</v>
      </c>
      <c r="AF519" s="6">
        <f ca="1">IF(B_MSK[[#This Row],[A_B]]="","",SEARCH("_",B_MSK[[#This Row],[A_B]]))</f>
        <v>8</v>
      </c>
      <c r="AG519" s="6">
        <f ca="1">IF(B_MSK[[#This Row],[A_B]]="","",LEN(B_MSK[[#This Row],[A_B]]))</f>
        <v>8</v>
      </c>
      <c r="AH519" s="6" t="str">
        <f ca="1">IF(B_MSK[[#This Row],[A_B]]="","",LEFT(B_MSK[[#This Row],[QTY/ CTN]],B_MSK[[#This Row],[A_B_1]]))</f>
        <v>120 LSN</v>
      </c>
      <c r="AI519" s="6" t="str">
        <f ca="1">IF(B_MSK[[#This Row],[A_B]]="","",LEFT(B_MSK[[#This Row],[A_]],SEARCH(" ",B_MSK[[#This Row],[A_]])-1))</f>
        <v>120</v>
      </c>
      <c r="AJ519" s="6" t="str">
        <f ca="1">IF(B_MSK[[#This Row],[A_B]]="","",RIGHT(B_MSK[[#This Row],[A_]],LEN(B_MSK[[#This Row],[A_]])-SEARCH(" ",B_MSK[[#This Row],[A_]])))</f>
        <v>LSN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44917</v>
      </c>
      <c r="AO519" s="6" t="str">
        <f ca="1">IF(B_MSK[[#This Row],[DB_ROW]]="","",INDEX([3]!db[JENIS],B_MSK[[#This Row],[DB_ROW]]-1))</f>
        <v>pen</v>
      </c>
      <c r="AP519" s="6">
        <f ca="1">IF(B_MSK[[#This Row],[A_1]]="","",B_MSK[[#This Row],[A_1]])*1</f>
        <v>120</v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Row],[stt]]="ada",INDEX([3]!db[NB BM],B_MSK[DB_ROW]-1),"")</f>
        <v>Gel Zhixin + Refill G-3128</v>
      </c>
      <c r="H520" s="8" t="str">
        <f ca="1">IF(B_MSK[[#This Row],[//]]="","",INDEX([2]!NOTA[SUPPLIER_H],B_MSK[[#This Row],[//]]-2))</f>
        <v>DB STATIONERY</v>
      </c>
      <c r="I520" s="28" t="str">
        <f ca="1">IF(B_MSK[[#This Row],[//]]="","",IF(B_MSK[[#This Row],[C]]="",B_MSK[[#This Row],[JMLH BRG]]&amp;" "&amp;B_MSK[[#This Row],[SAT]],INDEX([3]!db[QTY/ CTN],B_MSK[[#This Row],[DB_ROW]]-1)))</f>
        <v>120 LSN</v>
      </c>
      <c r="J520" s="6">
        <f ca="1">IF(B_MSK[[#This Row],[//]]="","",IF(INDEX([2]!NOTA[C],B_MSK[[#This Row],[//]]-2)="","",INDEX([2]!NOTA[C],B_MSK[[#This Row],[//]]-2)))</f>
        <v>1</v>
      </c>
      <c r="K520" s="6">
        <f ca="1">IF(B_MSK[[#This Row],[//]]="","",IF(INDEX([2]!NOTA[QTY],B_MSK[[#This Row],[//]]-2)=0,"",INDEX([2]!NOTA[QTY],B_MSK[[#This Row],[//]]-2)))</f>
        <v>120</v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0" s="14">
        <f ca="1">IF(B_MSK[[#This Row],[//]]="","",INDEX([2]!NOTA[HARGA SATUAN],B_MSK[[#This Row],[//]]-2))</f>
        <v>18250</v>
      </c>
      <c r="N520" s="14">
        <f ca="1">IF(B_MSK[[#This Row],[//]]="","",IF(INDEX([2]!NOTA[HARGA/ CTN_H],B_MSK[[#This Row],[//]]-2)&lt;1,"",INDEX([2]!NOTA[HARGA/ CTN_H],B_MSK[[#This Row],[//]]-2)))</f>
        <v>2190000</v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>
        <f ca="1">IF(B_MSK[[#This Row],[//]]="","",INDEX([2]!NOTA[TOTAL],B_MSK[[#This Row],[//]]-2))</f>
        <v>2190000</v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GEL ZHIXIN + REFILL G-3128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520" s="6" t="str">
        <f ca="1">IF(B_MSK[[#This Row],[N.B.nota]]="","",IF(MATCH(B_MSK[[#This Row],[concat]],[3]!db[NB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Row],[concat]],[3]!db[NB NOTA_C],0)+1)</f>
        <v>835</v>
      </c>
      <c r="Z520" s="6" t="str">
        <f ca="1">IF(B_MSK[[#This Row],[//]]="","",HYPERLINK("[..\\DB.xlsx]DB!e"&amp;B_MSK[[#This Row],[DB_ROW]],"&gt;"))</f>
        <v>&gt;</v>
      </c>
      <c r="AA520" s="12">
        <f ca="1">IF(ISNUMBER(B_MSK[[#This Row],[HARGA CTN]]),IF(B_MSK[[#This Row],[A_2]]=B_MSK[[#This Row],[SAT]],B_MSK[[#This Row],[ HARGA SATUAN ]],B_MSK[[#This Row],[HARGA CTN]]/B_MSK[[#This Row],[A_1]]),"")</f>
        <v>18250</v>
      </c>
      <c r="AB520" s="8" t="str">
        <f ca="1">IF(OR(B_MSK[[#This Row],[HARGA_1]]=0,B_MSK[[#This Row],[HARGA_1]]=""),"","/ "&amp;B_MSK[[#This Row],[A_2]])</f>
        <v>/ LSN</v>
      </c>
      <c r="AC5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0" s="6" t="str">
        <f ca="1">IF(ISNUMBER(B_MSK[[#This Row],[ JUMLAH ]]),SUBSTITUTE(SUBSTITUTE(SUBSTITUTE(B_MSK[[#This Row],[QTY/ CTN]]," ","_",2),"(",""),")","")&amp;"_","")</f>
        <v>120 LSN_</v>
      </c>
      <c r="AF520" s="6">
        <f ca="1">IF(B_MSK[[#This Row],[A_B]]="","",SEARCH("_",B_MSK[[#This Row],[A_B]]))</f>
        <v>8</v>
      </c>
      <c r="AG520" s="6">
        <f ca="1">IF(B_MSK[[#This Row],[A_B]]="","",LEN(B_MSK[[#This Row],[A_B]]))</f>
        <v>8</v>
      </c>
      <c r="AH520" s="6" t="str">
        <f ca="1">IF(B_MSK[[#This Row],[A_B]]="","",LEFT(B_MSK[[#This Row],[QTY/ CTN]],B_MSK[[#This Row],[A_B_1]]))</f>
        <v>120 LSN</v>
      </c>
      <c r="AI520" s="6" t="str">
        <f ca="1">IF(B_MSK[[#This Row],[A_B]]="","",LEFT(B_MSK[[#This Row],[A_]],SEARCH(" ",B_MSK[[#This Row],[A_]])-1))</f>
        <v>120</v>
      </c>
      <c r="AJ520" s="6" t="str">
        <f ca="1">IF(B_MSK[[#This Row],[A_B]]="","",RIGHT(B_MSK[[#This Row],[A_]],LEN(B_MSK[[#This Row],[A_]])-SEARCH(" ",B_MSK[[#This Row],[A_]])))</f>
        <v>LSN</v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44917</v>
      </c>
      <c r="AO520" s="6" t="str">
        <f ca="1">IF(B_MSK[[#This Row],[DB_ROW]]="","",INDEX([3]!db[JENIS],B_MSK[[#This Row],[DB_ROW]]-1))</f>
        <v>pen</v>
      </c>
      <c r="AP520" s="6">
        <f ca="1">IF(B_MSK[[#This Row],[A_1]]="","",B_MSK[[#This Row],[A_1]])*1</f>
        <v>120</v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Row],[stt]]="ada",INDEX([3]!db[NB BM],B_MSK[DB_ROW]-1),"")</f>
        <v>Gel Zhixin + Refill G-3127</v>
      </c>
      <c r="H521" s="8" t="str">
        <f ca="1">IF(B_MSK[[#This Row],[//]]="","",INDEX([2]!NOTA[SUPPLIER_H],B_MSK[[#This Row],[//]]-2))</f>
        <v>DB STATIONERY</v>
      </c>
      <c r="I521" s="28" t="str">
        <f ca="1">IF(B_MSK[[#This Row],[//]]="","",IF(B_MSK[[#This Row],[C]]="",B_MSK[[#This Row],[JMLH BRG]]&amp;" "&amp;B_MSK[[#This Row],[SAT]],INDEX([3]!db[QTY/ CTN],B_MSK[[#This Row],[DB_ROW]]-1)))</f>
        <v>120 LSN</v>
      </c>
      <c r="J521" s="6">
        <f ca="1">IF(B_MSK[[#This Row],[//]]="","",IF(INDEX([2]!NOTA[C],B_MSK[[#This Row],[//]]-2)="","",INDEX([2]!NOTA[C],B_MSK[[#This Row],[//]]-2)))</f>
        <v>1</v>
      </c>
      <c r="K521" s="6">
        <f ca="1">IF(B_MSK[[#This Row],[//]]="","",IF(INDEX([2]!NOTA[QTY],B_MSK[[#This Row],[//]]-2)=0,"",INDEX([2]!NOTA[QTY],B_MSK[[#This Row],[//]]-2)))</f>
        <v>120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1" s="14">
        <f ca="1">IF(B_MSK[[#This Row],[//]]="","",INDEX([2]!NOTA[HARGA SATUAN],B_MSK[[#This Row],[//]]-2))</f>
        <v>18250</v>
      </c>
      <c r="N521" s="14">
        <f ca="1">IF(B_MSK[[#This Row],[//]]="","",IF(INDEX([2]!NOTA[HARGA/ CTN_H],B_MSK[[#This Row],[//]]-2)&lt;1,"",INDEX([2]!NOTA[HARGA/ CTN_H],B_MSK[[#This Row],[//]]-2)))</f>
        <v>2190000</v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>
        <f ca="1">IF(B_MSK[[#This Row],[//]]="","",INDEX([2]!NOTA[TOTAL],B_MSK[[#This Row],[//]]-2))</f>
        <v>2190000</v>
      </c>
      <c r="R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32850000</v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GEL ZHIXIN + REFILL G-3127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834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18250</v>
      </c>
      <c r="AB521" s="8" t="str">
        <f ca="1">IF(OR(B_MSK[[#This Row],[HARGA_1]]=0,B_MSK[[#This Row],[HARGA_1]]=""),"","/ "&amp;B_MSK[[#This Row],[A_2]])</f>
        <v>/ LSN</v>
      </c>
      <c r="AC5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1" s="6" t="str">
        <f ca="1">IF(ISNUMBER(B_MSK[[#This Row],[ JUMLAH ]]),SUBSTITUTE(SUBSTITUTE(SUBSTITUTE(B_MSK[[#This Row],[QTY/ CTN]]," ","_",2),"(",""),")","")&amp;"_","")</f>
        <v>120 LSN_</v>
      </c>
      <c r="AF521" s="6">
        <f ca="1">IF(B_MSK[[#This Row],[A_B]]="","",SEARCH("_",B_MSK[[#This Row],[A_B]]))</f>
        <v>8</v>
      </c>
      <c r="AG521" s="6">
        <f ca="1">IF(B_MSK[[#This Row],[A_B]]="","",LEN(B_MSK[[#This Row],[A_B]]))</f>
        <v>8</v>
      </c>
      <c r="AH521" s="6" t="str">
        <f ca="1">IF(B_MSK[[#This Row],[A_B]]="","",LEFT(B_MSK[[#This Row],[QTY/ CTN]],B_MSK[[#This Row],[A_B_1]]))</f>
        <v>120 LSN</v>
      </c>
      <c r="AI521" s="6" t="str">
        <f ca="1">IF(B_MSK[[#This Row],[A_B]]="","",LEFT(B_MSK[[#This Row],[A_]],SEARCH(" ",B_MSK[[#This Row],[A_]])-1))</f>
        <v>120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44917</v>
      </c>
      <c r="AO521" s="6" t="str">
        <f ca="1">IF(B_MSK[[#This Row],[DB_ROW]]="","",INDEX([3]!db[JENIS],B_MSK[[#This Row],[DB_ROW]]-1))</f>
        <v>pen</v>
      </c>
      <c r="AP521" s="6">
        <f ca="1">IF(B_MSK[[#This Row],[A_1]]="","",B_MSK[[#This Row],[A_1]])*1</f>
        <v>120</v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/>
      </c>
      <c r="D522" s="6" t="str">
        <f>IF(B_MSK[[#This Row],[N_ID]]="","",COUNTIF([2]!NOTA[ID_H],B_MSK[[#This Row],[ID NOTA]]))</f>
        <v/>
      </c>
      <c r="E5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Row],[stt]]="ada",INDEX([3]!db[NB BM],B_MSK[DB_ROW]-1),"")</f>
        <v/>
      </c>
      <c r="H522" s="8" t="str">
        <f ca="1">IF(B_MSK[[#This Row],[//]]="","",INDEX([2]!NOTA[SUPPLIER_H],B_MSK[[#This Row],[//]]-2))</f>
        <v/>
      </c>
      <c r="I522" s="28" t="str">
        <f ca="1">IF(B_MSK[[#This Row],[//]]="","",IF(B_MSK[[#This Row],[C]]="",B_MSK[[#This Row],[JMLH BRG]]&amp;" "&amp;B_MSK[[#This Row],[SAT]],INDEX([3]!db[QTY/ CTN],B_MSK[[#This Row],[DB_ROW]]-1)))</f>
        <v/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 t="str">
        <f ca="1">IF(B_MSK[[#This Row],[//]]="","",INDEX([2]!NOTA[HARGA SATUAN],B_MSK[[#This Row],[//]]-2))</f>
        <v/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/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2" s="6" t="str">
        <f ca="1">IF(B_MSK[[#This Row],[N.B.nota]]="","",IF(MATCH(B_MSK[[#This Row],[concat]],[3]!db[NB NOTA_C],0)&gt;0,"ada",0))</f>
        <v/>
      </c>
      <c r="X522" s="6" t="str">
        <f ca="1">IF(B_MSK[[#This Row],[N.B.nota]]="","",ADDRESS(ROW(B_MSK[QB]),COLUMN(B_MSK[QB]))&amp;":"&amp;ADDRESS(ROW(),COLUMN(B_MSK[QB])))</f>
        <v/>
      </c>
      <c r="Y522" s="6" t="str">
        <f ca="1">IF(B_MSK[[#This Row],[concat]]="","",MATCH(B_MSK[[#This Row],[concat]],[3]!db[NB NOTA_C],0)+1)</f>
        <v/>
      </c>
      <c r="Z522" s="6" t="str">
        <f ca="1">IF(B_MSK[[#This Row],[//]]="","",HYPERLINK("[..\\DB.xlsx]DB!e"&amp;B_MSK[[#This Row],[DB_ROW]],"&gt;"))</f>
        <v/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Row],[A_]])-1))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44917</v>
      </c>
      <c r="AO522" s="6" t="str">
        <f ca="1">IF(B_MSK[[#This Row],[DB_ROW]]="","",INDEX([3]!db[JENIS],B_MSK[[#This Row],[DB_ROW]]-1))</f>
        <v/>
      </c>
      <c r="AP522" s="6" t="e">
        <f ca="1">IF(B_MSK[[#This Row],[A_1]]="","",B_MSK[[#This Row],[A_1]])*1</f>
        <v>#VALUE!</v>
      </c>
    </row>
    <row r="523" spans="1:42" x14ac:dyDescent="0.25">
      <c r="A523" s="7" t="s">
        <v>225</v>
      </c>
      <c r="B523" s="6">
        <f ca="1">IF(B_MSK[[#This Row],[N_ID]]="","",INDEX([2]!NOTA[ID],MATCH(B_MSK[[#This Row],[N_ID]],[2]!NOTA[ID_P],0)))</f>
        <v>98</v>
      </c>
      <c r="C523" s="6" t="str">
        <f ca="1">IF(B_MSK[[#This Row],[//]]="","",HYPERLINK("[NOTA_.xlsx]NOTA!C"&amp;B_MSK[[#This Row],[//]],"&gt;"))</f>
        <v>&gt;</v>
      </c>
      <c r="D523" s="6">
        <f ca="1">IF(B_MSK[[#This Row],[N_ID]]="","",COUNTIF([2]!NOTA[ID_H],B_MSK[[#This Row],[ID NOTA]]))</f>
        <v>1</v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 ca="1"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Row],[stt]]="ada",INDEX([3]!db[NB BM],B_MSK[DB_ROW]-1),"")</f>
        <v>P case karton KK-1299-3D/ 3TKT/ 3D</v>
      </c>
      <c r="H523" s="8" t="str">
        <f ca="1">IF(B_MSK[[#This Row],[//]]="","",INDEX([2]!NOTA[SUPPLIER_H],B_MSK[[#This Row],[//]]-2))</f>
        <v>SBS</v>
      </c>
      <c r="I523" s="28" t="str">
        <f ca="1">IF(B_MSK[[#This Row],[//]]="","",IF(B_MSK[[#This Row],[C]]="",B_MSK[[#This Row],[JMLH BRG]]&amp;" "&amp;B_MSK[[#This Row],[SAT]],INDEX([3]!db[QTY/ CTN],B_MSK[[#This Row],[DB_ROW]]-1)))</f>
        <v>96 PCS</v>
      </c>
      <c r="J523" s="6">
        <f ca="1">IF(B_MSK[[#This Row],[//]]="","",IF(INDEX([2]!NOTA[C],B_MSK[[#This Row],[//]]-2)="","",INDEX([2]!NOTA[C],B_MSK[[#This Row],[//]]-2)))</f>
        <v>5</v>
      </c>
      <c r="K523" s="6">
        <f ca="1">IF(B_MSK[[#This Row],[//]]="","",IF(INDEX([2]!NOTA[QTY],B_MSK[[#This Row],[//]]-2)=0,"",INDEX([2]!NOTA[QTY],B_MSK[[#This Row],[//]]-2)))</f>
        <v>480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3" s="14">
        <f ca="1">IF(B_MSK[[#This Row],[//]]="","",INDEX([2]!NOTA[HARGA SATUAN],B_MSK[[#This Row],[//]]-2))</f>
        <v>20000</v>
      </c>
      <c r="N523" s="14">
        <f ca="1">IF(B_MSK[[#This Row],[//]]="","",IF(INDEX([2]!NOTA[HARGA/ CTN_H],B_MSK[[#This Row],[//]]-2)&lt;1,"",INDEX([2]!NOTA[HARGA/ CTN_H],B_MSK[[#This Row],[//]]-2)))</f>
        <v>1920000</v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>
        <f ca="1">IF(B_MSK[[#This Row],[//]]="","",INDEX([2]!NOTA[TOTAL],B_MSK[[#This Row],[//]]-2))</f>
        <v>9600000</v>
      </c>
      <c r="R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PC KARTON KK-1299-3D/ 3 TKT/ 3D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1583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20000</v>
      </c>
      <c r="AB523" s="8" t="str">
        <f ca="1">IF(OR(B_MSK[[#This Row],[HARGA_1]]=0,B_MSK[[#This Row],[HARGA_1]]=""),"","/ "&amp;B_MSK[[#This Row],[A_2]])</f>
        <v>/ PCS</v>
      </c>
      <c r="AC5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3" s="6" t="str">
        <f ca="1">IF(ISNUMBER(B_MSK[[#This Row],[ JUMLAH ]]),SUBSTITUTE(SUBSTITUTE(SUBSTITUTE(B_MSK[[#This Row],[QTY/ CTN]]," ","_",2),"(",""),")","")&amp;"_","")</f>
        <v>96 PCS_</v>
      </c>
      <c r="AF523" s="6">
        <f ca="1">IF(B_MSK[[#This Row],[A_B]]="","",SEARCH("_",B_MSK[[#This Row],[A_B]]))</f>
        <v>7</v>
      </c>
      <c r="AG523" s="6">
        <f ca="1">IF(B_MSK[[#This Row],[A_B]]="","",LEN(B_MSK[[#This Row],[A_B]]))</f>
        <v>7</v>
      </c>
      <c r="AH523" s="6" t="str">
        <f ca="1">IF(B_MSK[[#This Row],[A_B]]="","",LEFT(B_MSK[[#This Row],[QTY/ CTN]],B_MSK[[#This Row],[A_B_1]]))</f>
        <v>96 PCS</v>
      </c>
      <c r="AI523" s="6" t="str">
        <f ca="1">IF(B_MSK[[#This Row],[A_B]]="","",LEFT(B_MSK[[#This Row],[A_]],SEARCH(" ",B_MSK[[#This Row],[A_]])-1))</f>
        <v>96</v>
      </c>
      <c r="AJ523" s="6" t="str">
        <f ca="1">IF(B_MSK[[#This Row],[A_B]]="","",RIGHT(B_MSK[[#This Row],[A_]],LEN(B_MSK[[#This Row],[A_]])-SEARCH(" ",B_MSK[[#This Row],[A_]])))</f>
        <v>PCS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44917</v>
      </c>
      <c r="AO523" s="6" t="str">
        <f ca="1">IF(B_MSK[[#This Row],[DB_ROW]]="","",INDEX([3]!db[JENIS],B_MSK[[#This Row],[DB_ROW]]-1))</f>
        <v>pcase</v>
      </c>
      <c r="AP523" s="6">
        <f ca="1">IF(B_MSK[[#This Row],[A_1]]="","",B_MSK[[#This Row],[A_1]])*1</f>
        <v>96</v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/>
      </c>
      <c r="D524" s="6" t="str">
        <f>IF(B_MSK[[#This Row],[N_ID]]="","",COUNTIF([2]!NOTA[ID_H],B_MSK[[#This Row],[ID NOTA]]))</f>
        <v/>
      </c>
      <c r="E5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Row],[stt]]="ada",INDEX([3]!db[NB BM],B_MSK[DB_ROW]-1),"")</f>
        <v/>
      </c>
      <c r="H524" s="8" t="str">
        <f ca="1">IF(B_MSK[[#This Row],[//]]="","",INDEX([2]!NOTA[SUPPLIER_H],B_MSK[[#This Row],[//]]-2))</f>
        <v/>
      </c>
      <c r="I524" s="28" t="str">
        <f ca="1">IF(B_MSK[[#This Row],[//]]="","",IF(B_MSK[[#This Row],[C]]="",B_MSK[[#This Row],[JMLH BRG]]&amp;" "&amp;B_MSK[[#This Row],[SAT]],INDEX([3]!db[QTY/ CTN],B_MSK[[#This Row],[DB_ROW]]-1)))</f>
        <v/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 t="str">
        <f ca="1">IF(B_MSK[[#This Row],[//]]="","",INDEX([2]!NOTA[HARGA SATUAN],B_MSK[[#This Row],[//]]-2))</f>
        <v/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/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4" s="6" t="str">
        <f ca="1">IF(B_MSK[[#This Row],[N.B.nota]]="","",IF(MATCH(B_MSK[[#This Row],[concat]],[3]!db[NB NOTA_C],0)&gt;0,"ada",0))</f>
        <v/>
      </c>
      <c r="X524" s="6" t="str">
        <f ca="1">IF(B_MSK[[#This Row],[N.B.nota]]="","",ADDRESS(ROW(B_MSK[QB]),COLUMN(B_MSK[QB]))&amp;":"&amp;ADDRESS(ROW(),COLUMN(B_MSK[QB])))</f>
        <v/>
      </c>
      <c r="Y524" s="6" t="str">
        <f ca="1">IF(B_MSK[[#This Row],[concat]]="","",MATCH(B_MSK[[#This Row],[concat]],[3]!db[NB NOTA_C],0)+1)</f>
        <v/>
      </c>
      <c r="Z524" s="6" t="str">
        <f ca="1">IF(B_MSK[[#This Row],[//]]="","",HYPERLINK("[..\\DB.xlsx]DB!e"&amp;B_MSK[[#This Row],[DB_ROW]],"&gt;"))</f>
        <v/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Row],[A_]])-1))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44917</v>
      </c>
      <c r="AO524" s="6" t="str">
        <f ca="1">IF(B_MSK[[#This Row],[DB_ROW]]="","",INDEX([3]!db[JENIS],B_MSK[[#This Row],[DB_ROW]]-1))</f>
        <v/>
      </c>
      <c r="AP524" s="6" t="e">
        <f ca="1">IF(B_MSK[[#This Row],[A_1]]="","",B_MSK[[#This Row],[A_1]])*1</f>
        <v>#VALUE!</v>
      </c>
    </row>
    <row r="525" spans="1:42" x14ac:dyDescent="0.25">
      <c r="A525" s="7" t="s">
        <v>226</v>
      </c>
      <c r="B525" s="6">
        <f ca="1">IF(B_MSK[[#This Row],[N_ID]]="","",INDEX([2]!NOTA[ID],MATCH(B_MSK[[#This Row],[N_ID]],[2]!NOTA[ID_P],0)))</f>
        <v>99</v>
      </c>
      <c r="C525" s="6" t="str">
        <f ca="1">IF(B_MSK[[#This Row],[//]]="","",HYPERLINK("[NOTA_.xlsx]NOTA!C"&amp;B_MSK[[#This Row],[//]],"&gt;"))</f>
        <v>&gt;</v>
      </c>
      <c r="D525" s="6">
        <f ca="1">IF(B_MSK[[#This Row],[N_ID]]="","",COUNTIF([2]!NOTA[ID_H],B_MSK[[#This Row],[ID NOTA]]))</f>
        <v>3</v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 ca="1"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>BTS WZ-A6-80/ PP/ biasa/ 50100-13/ warna P</v>
      </c>
      <c r="H525" s="8" t="str">
        <f ca="1">IF(B_MSK[[#This Row],[//]]="","",INDEX([2]!NOTA[SUPPLIER_H],B_MSK[[#This Row],[//]]-2))</f>
        <v>SBS</v>
      </c>
      <c r="I525" s="28" t="str">
        <f ca="1">IF(B_MSK[[#This Row],[//]]="","",IF(B_MSK[[#This Row],[C]]="",B_MSK[[#This Row],[JMLH BRG]]&amp;" "&amp;B_MSK[[#This Row],[SAT]],INDEX([3]!db[QTY/ CTN],B_MSK[[#This Row],[DB_ROW]]-1)))</f>
        <v>240 PCS</v>
      </c>
      <c r="J525" s="6">
        <f ca="1">IF(B_MSK[[#This Row],[//]]="","",IF(INDEX([2]!NOTA[C],B_MSK[[#This Row],[//]]-2)="","",INDEX([2]!NOTA[C],B_MSK[[#This Row],[//]]-2)))</f>
        <v>2</v>
      </c>
      <c r="K525" s="6">
        <f ca="1">IF(B_MSK[[#This Row],[//]]="","",IF(INDEX([2]!NOTA[QTY],B_MSK[[#This Row],[//]]-2)=0,"",INDEX([2]!NOTA[QTY],B_MSK[[#This Row],[//]]-2)))</f>
        <v>480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5" s="14">
        <f ca="1">IF(B_MSK[[#This Row],[//]]="","",INDEX([2]!NOTA[HARGA SATUAN],B_MSK[[#This Row],[//]]-2))</f>
        <v>5950</v>
      </c>
      <c r="N525" s="14">
        <f ca="1">IF(B_MSK[[#This Row],[//]]="","",IF(INDEX([2]!NOTA[HARGA/ CTN_H],B_MSK[[#This Row],[//]]-2)&lt;1,"",INDEX([2]!NOTA[HARGA/ CTN_H],B_MSK[[#This Row],[//]]-2)))</f>
        <v>1428000</v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>
        <f ca="1">IF(B_MSK[[#This Row],[//]]="","",INDEX([2]!NOTA[TOTAL],B_MSK[[#This Row],[//]]-2))</f>
        <v>2856000</v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BTS WZ-A6-80/ PP/ BIASA/ 50100-13/ WARNAP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btswza680ppbiasa5010013warnap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354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5950</v>
      </c>
      <c r="AB525" s="8" t="str">
        <f ca="1">IF(OR(B_MSK[[#This Row],[HARGA_1]]=0,B_MSK[[#This Row],[HARGA_1]]=""),"","/ "&amp;B_MSK[[#This Row],[A_2]])</f>
        <v>/ PCS</v>
      </c>
      <c r="AC5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5" s="6" t="str">
        <f ca="1">IF(ISNUMBER(B_MSK[[#This Row],[ JUMLAH ]]),SUBSTITUTE(SUBSTITUTE(SUBSTITUTE(B_MSK[[#This Row],[QTY/ CTN]]," ","_",2),"(",""),")","")&amp;"_","")</f>
        <v>240 PCS_</v>
      </c>
      <c r="AF525" s="6">
        <f ca="1">IF(B_MSK[[#This Row],[A_B]]="","",SEARCH("_",B_MSK[[#This Row],[A_B]]))</f>
        <v>8</v>
      </c>
      <c r="AG525" s="6">
        <f ca="1">IF(B_MSK[[#This Row],[A_B]]="","",LEN(B_MSK[[#This Row],[A_B]]))</f>
        <v>8</v>
      </c>
      <c r="AH525" s="6" t="str">
        <f ca="1">IF(B_MSK[[#This Row],[A_B]]="","",LEFT(B_MSK[[#This Row],[QTY/ CTN]],B_MSK[[#This Row],[A_B_1]]))</f>
        <v>240 PCS</v>
      </c>
      <c r="AI525" s="6" t="str">
        <f ca="1">IF(B_MSK[[#This Row],[A_B]]="","",LEFT(B_MSK[[#This Row],[A_]],SEARCH(" ",B_MSK[[#This Row],[A_]])-1))</f>
        <v>240</v>
      </c>
      <c r="AJ525" s="6" t="str">
        <f ca="1">IF(B_MSK[[#This Row],[A_B]]="","",RIGHT(B_MSK[[#This Row],[A_]],LEN(B_MSK[[#This Row],[A_]])-SEARCH(" ",B_MSK[[#This Row],[A_]])))</f>
        <v>PCS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44917</v>
      </c>
      <c r="AO525" s="6" t="str">
        <f ca="1">IF(B_MSK[[#This Row],[DB_ROW]]="","",INDEX([3]!db[JENIS],B_MSK[[#This Row],[DB_ROW]]-1))</f>
        <v>buku</v>
      </c>
      <c r="AP525" s="6">
        <f ca="1">IF(B_MSK[[#This Row],[A_1]]="","",B_MSK[[#This Row],[A_1]])*1</f>
        <v>240</v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Row],[stt]]="ada",INDEX([3]!db[NB BM],B_MSK[DB_ROW]-1),"")</f>
        <v>BTS WZ-A6-80/ PP/ biasa/ 50100-70/ warna</v>
      </c>
      <c r="H526" s="8" t="str">
        <f ca="1">IF(B_MSK[[#This Row],[//]]="","",INDEX([2]!NOTA[SUPPLIER_H],B_MSK[[#This Row],[//]]-2))</f>
        <v>SBS</v>
      </c>
      <c r="I526" s="28" t="str">
        <f ca="1">IF(B_MSK[[#This Row],[//]]="","",IF(B_MSK[[#This Row],[C]]="",B_MSK[[#This Row],[JMLH BRG]]&amp;" "&amp;B_MSK[[#This Row],[SAT]],INDEX([3]!db[QTY/ CTN],B_MSK[[#This Row],[DB_ROW]]-1)))</f>
        <v>240 PCS</v>
      </c>
      <c r="J526" s="6">
        <f ca="1">IF(B_MSK[[#This Row],[//]]="","",IF(INDEX([2]!NOTA[C],B_MSK[[#This Row],[//]]-2)="","",INDEX([2]!NOTA[C],B_MSK[[#This Row],[//]]-2)))</f>
        <v>2</v>
      </c>
      <c r="K526" s="6">
        <f ca="1">IF(B_MSK[[#This Row],[//]]="","",IF(INDEX([2]!NOTA[QTY],B_MSK[[#This Row],[//]]-2)=0,"",INDEX([2]!NOTA[QTY],B_MSK[[#This Row],[//]]-2)))</f>
        <v>480</v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6" s="14">
        <f ca="1">IF(B_MSK[[#This Row],[//]]="","",INDEX([2]!NOTA[HARGA SATUAN],B_MSK[[#This Row],[//]]-2))</f>
        <v>5950</v>
      </c>
      <c r="N526" s="14">
        <f ca="1">IF(B_MSK[[#This Row],[//]]="","",IF(INDEX([2]!NOTA[HARGA/ CTN_H],B_MSK[[#This Row],[//]]-2)&lt;1,"",INDEX([2]!NOTA[HARGA/ CTN_H],B_MSK[[#This Row],[//]]-2)))</f>
        <v>1428000</v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>
        <f ca="1">IF(B_MSK[[#This Row],[//]]="","",INDEX([2]!NOTA[TOTAL],B_MSK[[#This Row],[//]]-2))</f>
        <v>2856000</v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BTS WZ-A6-80/ PP/ BIASA/ 50100-70/ WARNA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btswza680ppbiasa5010070warna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360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5950</v>
      </c>
      <c r="AB526" s="8" t="str">
        <f ca="1">IF(OR(B_MSK[[#This Row],[HARGA_1]]=0,B_MSK[[#This Row],[HARGA_1]]=""),"","/ "&amp;B_MSK[[#This Row],[A_2]])</f>
        <v>/ PCS</v>
      </c>
      <c r="AC5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6" s="6" t="str">
        <f ca="1">IF(ISNUMBER(B_MSK[[#This Row],[ JUMLAH ]]),SUBSTITUTE(SUBSTITUTE(SUBSTITUTE(B_MSK[[#This Row],[QTY/ CTN]]," ","_",2),"(",""),")","")&amp;"_","")</f>
        <v>240 PCS_</v>
      </c>
      <c r="AF526" s="6">
        <f ca="1">IF(B_MSK[[#This Row],[A_B]]="","",SEARCH("_",B_MSK[[#This Row],[A_B]]))</f>
        <v>8</v>
      </c>
      <c r="AG526" s="6">
        <f ca="1">IF(B_MSK[[#This Row],[A_B]]="","",LEN(B_MSK[[#This Row],[A_B]]))</f>
        <v>8</v>
      </c>
      <c r="AH526" s="6" t="str">
        <f ca="1">IF(B_MSK[[#This Row],[A_B]]="","",LEFT(B_MSK[[#This Row],[QTY/ CTN]],B_MSK[[#This Row],[A_B_1]]))</f>
        <v>240 PCS</v>
      </c>
      <c r="AI526" s="6" t="str">
        <f ca="1">IF(B_MSK[[#This Row],[A_B]]="","",LEFT(B_MSK[[#This Row],[A_]],SEARCH(" ",B_MSK[[#This Row],[A_]])-1))</f>
        <v>240</v>
      </c>
      <c r="AJ526" s="6" t="str">
        <f ca="1">IF(B_MSK[[#This Row],[A_B]]="","",RIGHT(B_MSK[[#This Row],[A_]],LEN(B_MSK[[#This Row],[A_]])-SEARCH(" ",B_MSK[[#This Row],[A_]])))</f>
        <v>PCS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44917</v>
      </c>
      <c r="AO526" s="6" t="str">
        <f ca="1">IF(B_MSK[[#This Row],[DB_ROW]]="","",INDEX([3]!db[JENIS],B_MSK[[#This Row],[DB_ROW]]-1))</f>
        <v>buku</v>
      </c>
      <c r="AP526" s="6">
        <f ca="1">IF(B_MSK[[#This Row],[A_1]]="","",B_MSK[[#This Row],[A_1]])*1</f>
        <v>240</v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Row],[N_ID]]="","",COUNTIF([2]!NOTA[ID_H],B_MSK[[#This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>BTS WZ-A6-80/ PP/ biasa/ 50100-73/ warna P</v>
      </c>
      <c r="H527" s="8" t="str">
        <f ca="1">IF(B_MSK[[#This Row],[//]]="","",INDEX([2]!NOTA[SUPPLIER_H],B_MSK[[#This Row],[//]]-2))</f>
        <v>SBS</v>
      </c>
      <c r="I527" s="28" t="str">
        <f ca="1">IF(B_MSK[[#This Row],[//]]="","",IF(B_MSK[[#This Row],[C]]="",B_MSK[[#This Row],[JMLH BRG]]&amp;" "&amp;B_MSK[[#This Row],[SAT]],INDEX([3]!db[QTY/ CTN],B_MSK[[#This Row],[DB_ROW]]-1)))</f>
        <v>240 PCS</v>
      </c>
      <c r="J527" s="6">
        <f ca="1">IF(B_MSK[[#This Row],[//]]="","",IF(INDEX([2]!NOTA[C],B_MSK[[#This Row],[//]]-2)="","",INDEX([2]!NOTA[C],B_MSK[[#This Row],[//]]-2)))</f>
        <v>2</v>
      </c>
      <c r="K527" s="6">
        <f ca="1">IF(B_MSK[[#This Row],[//]]="","",IF(INDEX([2]!NOTA[QTY],B_MSK[[#This Row],[//]]-2)=0,"",INDEX([2]!NOTA[QTY],B_MSK[[#This Row],[//]]-2)))</f>
        <v>480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7" s="14">
        <f ca="1">IF(B_MSK[[#This Row],[//]]="","",INDEX([2]!NOTA[HARGA SATUAN],B_MSK[[#This Row],[//]]-2))</f>
        <v>5950</v>
      </c>
      <c r="N527" s="14">
        <f ca="1">IF(B_MSK[[#This Row],[//]]="","",IF(INDEX([2]!NOTA[HARGA/ CTN_H],B_MSK[[#This Row],[//]]-2)&lt;1,"",INDEX([2]!NOTA[HARGA/ CTN_H],B_MSK[[#This Row],[//]]-2)))</f>
        <v>1428000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2856000</v>
      </c>
      <c r="R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8568000</v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BTS WZ-A6-80/ PP/ BIASA/ 50100-73/ WARNAP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btswza680ppbiasa5010073warnap</v>
      </c>
      <c r="W527" s="6" t="str">
        <f ca="1">IF(B_MSK[[#This Row],[N.B.nota]]="","",IF(MATCH(B_MSK[[#This Row],[concat]],[3]!db[NB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Row],[concat]],[3]!db[NB NOTA_C],0)+1)</f>
        <v>361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5950</v>
      </c>
      <c r="AB527" s="8" t="str">
        <f ca="1">IF(OR(B_MSK[[#This Row],[HARGA_1]]=0,B_MSK[[#This Row],[HARGA_1]]=""),"","/ "&amp;B_MSK[[#This Row],[A_2]])</f>
        <v>/ PCS</v>
      </c>
      <c r="AC5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7" s="6" t="str">
        <f ca="1">IF(ISNUMBER(B_MSK[[#This Row],[ JUMLAH ]]),SUBSTITUTE(SUBSTITUTE(SUBSTITUTE(B_MSK[[#This Row],[QTY/ CTN]]," ","_",2),"(",""),")","")&amp;"_","")</f>
        <v>240 PCS_</v>
      </c>
      <c r="AF527" s="6">
        <f ca="1">IF(B_MSK[[#This Row],[A_B]]="","",SEARCH("_",B_MSK[[#This Row],[A_B]]))</f>
        <v>8</v>
      </c>
      <c r="AG527" s="6">
        <f ca="1">IF(B_MSK[[#This Row],[A_B]]="","",LEN(B_MSK[[#This Row],[A_B]]))</f>
        <v>8</v>
      </c>
      <c r="AH527" s="6" t="str">
        <f ca="1">IF(B_MSK[[#This Row],[A_B]]="","",LEFT(B_MSK[[#This Row],[QTY/ CTN]],B_MSK[[#This Row],[A_B_1]]))</f>
        <v>240 PCS</v>
      </c>
      <c r="AI527" s="6" t="str">
        <f ca="1">IF(B_MSK[[#This Row],[A_B]]="","",LEFT(B_MSK[[#This Row],[A_]],SEARCH(" ",B_MSK[[#This Row],[A_]])-1))</f>
        <v>240</v>
      </c>
      <c r="AJ527" s="6" t="str">
        <f ca="1">IF(B_MSK[[#This Row],[A_B]]="","",RIGHT(B_MSK[[#This Row],[A_]],LEN(B_MSK[[#This Row],[A_]])-SEARCH(" ",B_MSK[[#This Row],[A_]])))</f>
        <v>PCS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44917</v>
      </c>
      <c r="AO527" s="6" t="str">
        <f ca="1">IF(B_MSK[[#This Row],[DB_ROW]]="","",INDEX([3]!db[JENIS],B_MSK[[#This Row],[DB_ROW]]-1))</f>
        <v>buku</v>
      </c>
      <c r="AP527" s="6">
        <f ca="1">IF(B_MSK[[#This Row],[A_1]]="","",B_MSK[[#This Row],[A_1]])*1</f>
        <v>240</v>
      </c>
    </row>
    <row r="528" spans="1:42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/>
      </c>
      <c r="D528" s="6" t="str">
        <f>IF(B_MSK[[#This Row],[N_ID]]="","",COUNTIF([2]!NOTA[ID_H],B_MSK[[#This Row],[ID NOTA]]))</f>
        <v/>
      </c>
      <c r="E5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/>
      </c>
      <c r="H528" s="8" t="str">
        <f ca="1">IF(B_MSK[[#This Row],[//]]="","",INDEX([2]!NOTA[SUPPLIER_H],B_MSK[[#This Row],[//]]-2))</f>
        <v/>
      </c>
      <c r="I528" s="28" t="str">
        <f ca="1">IF(B_MSK[[#This Row],[//]]="","",IF(B_MSK[[#This Row],[C]]="",B_MSK[[#This Row],[JMLH BRG]]&amp;" "&amp;B_MSK[[#This Row],[SAT]],INDEX([3]!db[QTY/ CTN],B_MSK[[#This Row],[DB_ROW]]-1)))</f>
        <v/>
      </c>
      <c r="J528" s="6" t="str">
        <f ca="1">IF(B_MSK[[#This Row],[//]]="","",IF(INDEX([2]!NOTA[C],B_MSK[[#This Row],[//]]-2)="","",INDEX([2]!NOTA[C],B_MSK[[#This Row],[//]]-2)))</f>
        <v/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 t="str">
        <f ca="1">IF(B_MSK[[#This Row],[//]]="","",INDEX([2]!NOTA[HARGA SATUAN],B_MSK[[#This Row],[//]]-2))</f>
        <v/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/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8" s="6" t="str">
        <f ca="1">IF(B_MSK[[#This Row],[N.B.nota]]="","",IF(MATCH(B_MSK[[#This Row],[concat]],[3]!db[NB NOTA_C],0)&gt;0,"ada",0))</f>
        <v/>
      </c>
      <c r="X528" s="6" t="str">
        <f ca="1">IF(B_MSK[[#This Row],[N.B.nota]]="","",ADDRESS(ROW(B_MSK[QB]),COLUMN(B_MSK[QB]))&amp;":"&amp;ADDRESS(ROW(),COLUMN(B_MSK[QB])))</f>
        <v/>
      </c>
      <c r="Y528" s="6" t="str">
        <f ca="1">IF(B_MSK[[#This Row],[concat]]="","",MATCH(B_MSK[[#This Row],[concat]],[3]!db[NB NOTA_C],0)+1)</f>
        <v/>
      </c>
      <c r="Z528" s="6" t="str">
        <f ca="1">IF(B_MSK[[#This Row],[//]]="","",HYPERLINK("[..\\DB.xlsx]DB!e"&amp;B_MSK[[#This Row],[DB_ROW]],"&gt;"))</f>
        <v/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Row],[A_]])-1))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44917</v>
      </c>
      <c r="AO528" s="6" t="str">
        <f ca="1">IF(B_MSK[[#This Row],[DB_ROW]]="","",INDEX([3]!db[JENIS],B_MSK[[#This Row],[DB_ROW]]-1))</f>
        <v/>
      </c>
      <c r="AP528" s="6" t="e">
        <f ca="1">IF(B_MSK[[#This Row],[A_1]]="","",B_MSK[[#This Row],[A_1]])*1</f>
        <v>#VALUE!</v>
      </c>
    </row>
    <row r="529" spans="1:42" x14ac:dyDescent="0.25">
      <c r="A529" s="7" t="s">
        <v>227</v>
      </c>
      <c r="B529" s="6">
        <f ca="1">IF(B_MSK[[#This Row],[N_ID]]="","",INDEX([2]!NOTA[ID],MATCH(B_MSK[[#This Row],[N_ID]],[2]!NOTA[ID_P],0)))</f>
        <v>100</v>
      </c>
      <c r="C529" s="6" t="str">
        <f ca="1">IF(B_MSK[[#This Row],[//]]="","",HYPERLINK("[NOTA_.xlsx]NOTA!C"&amp;B_MSK[[#This Row],[//]],"&gt;"))</f>
        <v>&gt;</v>
      </c>
      <c r="D529" s="6">
        <f ca="1">IF(B_MSK[[#This Row],[N_ID]]="","",COUNTIF([2]!NOTA[ID_H],B_MSK[[#This Row],[ID NOTA]]))</f>
        <v>4</v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 ca="1"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>Palet gambar Biola-Anggur warna WAG-201</v>
      </c>
      <c r="H529" s="8" t="str">
        <f ca="1">IF(B_MSK[[#This Row],[//]]="","",INDEX([2]!NOTA[SUPPLIER_H],B_MSK[[#This Row],[//]]-2))</f>
        <v>SBS</v>
      </c>
      <c r="I529" s="28" t="str">
        <f ca="1">IF(B_MSK[[#This Row],[//]]="","",IF(B_MSK[[#This Row],[C]]="",B_MSK[[#This Row],[JMLH BRG]]&amp;" "&amp;B_MSK[[#This Row],[SAT]],INDEX([3]!db[QTY/ CTN],B_MSK[[#This Row],[DB_ROW]]-1)))</f>
        <v>60 LSN</v>
      </c>
      <c r="J529" s="6">
        <f ca="1">IF(B_MSK[[#This Row],[//]]="","",IF(INDEX([2]!NOTA[C],B_MSK[[#This Row],[//]]-2)="","",INDEX([2]!NOTA[C],B_MSK[[#This Row],[//]]-2)))</f>
        <v>10</v>
      </c>
      <c r="K529" s="6">
        <f ca="1">IF(B_MSK[[#This Row],[//]]="","",IF(INDEX([2]!NOTA[QTY],B_MSK[[#This Row],[//]]-2)=0,"",INDEX([2]!NOTA[QTY],B_MSK[[#This Row],[//]]-2)))</f>
        <v>600</v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9" s="14">
        <f ca="1">IF(B_MSK[[#This Row],[//]]="","",INDEX([2]!NOTA[HARGA SATUAN],B_MSK[[#This Row],[//]]-2))</f>
        <v>9300</v>
      </c>
      <c r="N529" s="14">
        <f ca="1">IF(B_MSK[[#This Row],[//]]="","",IF(INDEX([2]!NOTA[HARGA/ CTN_H],B_MSK[[#This Row],[//]]-2)&lt;1,"",INDEX([2]!NOTA[HARGA/ CTN_H],B_MSK[[#This Row],[//]]-2)))</f>
        <v>558000</v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>
        <f ca="1">IF(B_MSK[[#This Row],[//]]="","",INDEX([2]!NOTA[TOTAL],B_MSK[[#This Row],[//]]-2))</f>
        <v>5580000</v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>PALET GAMBAR BIOLA-ANGGUR WARNA/ WAG-201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1561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9300</v>
      </c>
      <c r="AB529" s="8" t="str">
        <f ca="1">IF(OR(B_MSK[[#This Row],[HARGA_1]]=0,B_MSK[[#This Row],[HARGA_1]]=""),"","/ "&amp;B_MSK[[#This Row],[A_2]])</f>
        <v>/ LSN</v>
      </c>
      <c r="AC5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9" s="6" t="str">
        <f ca="1">IF(ISNUMBER(B_MSK[[#This Row],[ JUMLAH ]]),SUBSTITUTE(SUBSTITUTE(SUBSTITUTE(B_MSK[[#This Row],[QTY/ CTN]]," ","_",2),"(",""),")","")&amp;"_","")</f>
        <v>60 LSN_</v>
      </c>
      <c r="AF529" s="6">
        <f ca="1">IF(B_MSK[[#This Row],[A_B]]="","",SEARCH("_",B_MSK[[#This Row],[A_B]]))</f>
        <v>7</v>
      </c>
      <c r="AG529" s="6">
        <f ca="1">IF(B_MSK[[#This Row],[A_B]]="","",LEN(B_MSK[[#This Row],[A_B]]))</f>
        <v>7</v>
      </c>
      <c r="AH529" s="6" t="str">
        <f ca="1">IF(B_MSK[[#This Row],[A_B]]="","",LEFT(B_MSK[[#This Row],[QTY/ CTN]],B_MSK[[#This Row],[A_B_1]]))</f>
        <v>60 LSN</v>
      </c>
      <c r="AI529" s="6" t="str">
        <f ca="1">IF(B_MSK[[#This Row],[A_B]]="","",LEFT(B_MSK[[#This Row],[A_]],SEARCH(" ",B_MSK[[#This Row],[A_]])-1))</f>
        <v>60</v>
      </c>
      <c r="AJ529" s="6" t="str">
        <f ca="1">IF(B_MSK[[#This Row],[A_B]]="","",RIGHT(B_MSK[[#This Row],[A_]],LEN(B_MSK[[#This Row],[A_]])-SEARCH(" ",B_MSK[[#This Row],[A_]])))</f>
        <v>LSN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44917</v>
      </c>
      <c r="AO529" s="6" t="str">
        <f ca="1">IF(B_MSK[[#This Row],[DB_ROW]]="","",INDEX([3]!db[JENIS],B_MSK[[#This Row],[DB_ROW]]-1))</f>
        <v>dll</v>
      </c>
      <c r="AP529" s="6">
        <f ca="1">IF(B_MSK[[#This Row],[A_1]]="","",B_MSK[[#This Row],[A_1]])*1</f>
        <v>60</v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Row],[N_ID]]="","",COUNTIF([2]!NOTA[ID_H],B_MSK[[#This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>Palet gambar Biola-Anggur warna WAG-201</v>
      </c>
      <c r="H530" s="8" t="str">
        <f ca="1">IF(B_MSK[[#This Row],[//]]="","",INDEX([2]!NOTA[SUPPLIER_H],B_MSK[[#This Row],[//]]-2))</f>
        <v>SBS</v>
      </c>
      <c r="I530" s="28" t="str">
        <f ca="1">IF(B_MSK[[#This Row],[//]]="","",IF(B_MSK[[#This Row],[C]]="",B_MSK[[#This Row],[JMLH BRG]]&amp;" "&amp;B_MSK[[#This Row],[SAT]],INDEX([3]!db[QTY/ CTN],B_MSK[[#This Row],[DB_ROW]]-1)))</f>
        <v>60 LSN</v>
      </c>
      <c r="J530" s="6">
        <f ca="1">IF(B_MSK[[#This Row],[//]]="","",IF(INDEX([2]!NOTA[C],B_MSK[[#This Row],[//]]-2)="","",INDEX([2]!NOTA[C],B_MSK[[#This Row],[//]]-2)))</f>
        <v>1</v>
      </c>
      <c r="K530" s="6">
        <f ca="1">IF(B_MSK[[#This Row],[//]]="","",IF(INDEX([2]!NOTA[QTY],B_MSK[[#This Row],[//]]-2)=0,"",INDEX([2]!NOTA[QTY],B_MSK[[#This Row],[//]]-2)))</f>
        <v>60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0" s="14">
        <f ca="1">IF(B_MSK[[#This Row],[//]]="","",INDEX([2]!NOTA[HARGA SATUAN],B_MSK[[#This Row],[//]]-2))</f>
        <v>0</v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>BONUS</v>
      </c>
      <c r="U530" s="8" t="str">
        <f ca="1">IF(B_MSK[[#This Row],[//]]="","",INDEX([2]!NOTA[NAMA BARANG],B_MSK[[#This Row],[//]]-2))</f>
        <v>PALET GAMBAR BIOLA-ANGGUR WARNA/ WAG-201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0" s="6" t="str">
        <f ca="1">IF(B_MSK[[#This Row],[N.B.nota]]="","",IF(MATCH(B_MSK[[#This Row],[concat]],[3]!db[NB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Row],[concat]],[3]!db[NB NOTA_C],0)+1)</f>
        <v>1561</v>
      </c>
      <c r="Z530" s="6" t="str">
        <f ca="1">IF(B_MSK[[#This Row],[//]]="","",HYPERLINK("[..\\DB.xlsx]DB!e"&amp;B_MSK[[#This Row],[DB_ROW]],"&gt;"))</f>
        <v>&gt;</v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Row],[A_]])-1))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44917</v>
      </c>
      <c r="AO530" s="6" t="str">
        <f ca="1">IF(B_MSK[[#This Row],[DB_ROW]]="","",INDEX([3]!db[JENIS],B_MSK[[#This Row],[DB_ROW]]-1))</f>
        <v>dll</v>
      </c>
      <c r="AP530" s="6" t="e">
        <f ca="1">IF(B_MSK[[#This Row],[A_1]]="","",B_MSK[[#This Row],[A_1]])*1</f>
        <v>#VALUE!</v>
      </c>
    </row>
    <row r="531" spans="1:42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>&gt;</v>
      </c>
      <c r="D531" s="6" t="str">
        <f>IF(B_MSK[[#This Row],[N_ID]]="","",COUNTIF([2]!NOTA[ID_H],B_MSK[[#This Row],[ID NOTA]]))</f>
        <v/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>Palet gambar Biola-Apel warna WAP-202</v>
      </c>
      <c r="H531" s="8" t="str">
        <f ca="1">IF(B_MSK[[#This Row],[//]]="","",INDEX([2]!NOTA[SUPPLIER_H],B_MSK[[#This Row],[//]]-2))</f>
        <v>SBS</v>
      </c>
      <c r="I531" s="28" t="str">
        <f ca="1">IF(B_MSK[[#This Row],[//]]="","",IF(B_MSK[[#This Row],[C]]="",B_MSK[[#This Row],[JMLH BRG]]&amp;" "&amp;B_MSK[[#This Row],[SAT]],INDEX([3]!db[QTY/ CTN],B_MSK[[#This Row],[DB_ROW]]-1)))</f>
        <v>60 LSN</v>
      </c>
      <c r="J531" s="6">
        <f ca="1">IF(B_MSK[[#This Row],[//]]="","",IF(INDEX([2]!NOTA[C],B_MSK[[#This Row],[//]]-2)="","",INDEX([2]!NOTA[C],B_MSK[[#This Row],[//]]-2)))</f>
        <v>10</v>
      </c>
      <c r="K531" s="6">
        <f ca="1">IF(B_MSK[[#This Row],[//]]="","",IF(INDEX([2]!NOTA[QTY],B_MSK[[#This Row],[//]]-2)=0,"",INDEX([2]!NOTA[QTY],B_MSK[[#This Row],[//]]-2)))</f>
        <v>600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1" s="14">
        <f ca="1">IF(B_MSK[[#This Row],[//]]="","",INDEX([2]!NOTA[HARGA SATUAN],B_MSK[[#This Row],[//]]-2))</f>
        <v>9300</v>
      </c>
      <c r="N531" s="14">
        <f ca="1">IF(B_MSK[[#This Row],[//]]="","",IF(INDEX([2]!NOTA[HARGA/ CTN_H],B_MSK[[#This Row],[//]]-2)&lt;1,"",INDEX([2]!NOTA[HARGA/ CTN_H],B_MSK[[#This Row],[//]]-2)))</f>
        <v>558000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5580000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>PALET GAMBAR BIOLA-APEL WARNA/ WAP-202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1" s="6" t="str">
        <f ca="1">IF(B_MSK[[#This Row],[N.B.nota]]="","",IF(MATCH(B_MSK[[#This Row],[concat]],[3]!db[NB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Row],[concat]],[3]!db[NB NOTA_C],0)+1)</f>
        <v>1562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9300</v>
      </c>
      <c r="AB531" s="8" t="str">
        <f ca="1">IF(OR(B_MSK[[#This Row],[HARGA_1]]=0,B_MSK[[#This Row],[HARGA_1]]=""),"","/ "&amp;B_MSK[[#This Row],[A_2]])</f>
        <v>/ LSN</v>
      </c>
      <c r="AC5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1" s="6" t="str">
        <f ca="1">IF(ISNUMBER(B_MSK[[#This Row],[ JUMLAH ]]),SUBSTITUTE(SUBSTITUTE(SUBSTITUTE(B_MSK[[#This Row],[QTY/ CTN]]," ","_",2),"(",""),")","")&amp;"_","")</f>
        <v>60 LSN_</v>
      </c>
      <c r="AF531" s="6">
        <f ca="1">IF(B_MSK[[#This Row],[A_B]]="","",SEARCH("_",B_MSK[[#This Row],[A_B]]))</f>
        <v>7</v>
      </c>
      <c r="AG531" s="6">
        <f ca="1">IF(B_MSK[[#This Row],[A_B]]="","",LEN(B_MSK[[#This Row],[A_B]]))</f>
        <v>7</v>
      </c>
      <c r="AH531" s="6" t="str">
        <f ca="1">IF(B_MSK[[#This Row],[A_B]]="","",LEFT(B_MSK[[#This Row],[QTY/ CTN]],B_MSK[[#This Row],[A_B_1]]))</f>
        <v>60 LSN</v>
      </c>
      <c r="AI531" s="6" t="str">
        <f ca="1">IF(B_MSK[[#This Row],[A_B]]="","",LEFT(B_MSK[[#This Row],[A_]],SEARCH(" ",B_MSK[[#This Row],[A_]])-1))</f>
        <v>60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44917</v>
      </c>
      <c r="AO531" s="6" t="str">
        <f ca="1">IF(B_MSK[[#This Row],[DB_ROW]]="","",INDEX([3]!db[JENIS],B_MSK[[#This Row],[DB_ROW]]-1))</f>
        <v>dll</v>
      </c>
      <c r="AP531" s="6">
        <f ca="1">IF(B_MSK[[#This Row],[A_1]]="","",B_MSK[[#This Row],[A_1]])*1</f>
        <v>60</v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>Palet gambar Biola-Apel warna WAP-202</v>
      </c>
      <c r="H532" s="8" t="str">
        <f ca="1">IF(B_MSK[[#This Row],[//]]="","",INDEX([2]!NOTA[SUPPLIER_H],B_MSK[[#This Row],[//]]-2))</f>
        <v>SBS</v>
      </c>
      <c r="I532" s="28" t="str">
        <f ca="1">IF(B_MSK[[#This Row],[//]]="","",IF(B_MSK[[#This Row],[C]]="",B_MSK[[#This Row],[JMLH BRG]]&amp;" "&amp;B_MSK[[#This Row],[SAT]],INDEX([3]!db[QTY/ CTN],B_MSK[[#This Row],[DB_ROW]]-1)))</f>
        <v>60 LSN</v>
      </c>
      <c r="J532" s="6">
        <f ca="1">IF(B_MSK[[#This Row],[//]]="","",IF(INDEX([2]!NOTA[C],B_MSK[[#This Row],[//]]-2)="","",INDEX([2]!NOTA[C],B_MSK[[#This Row],[//]]-2)))</f>
        <v>1</v>
      </c>
      <c r="K532" s="6">
        <f ca="1">IF(B_MSK[[#This Row],[//]]="","",IF(INDEX([2]!NOTA[QTY],B_MSK[[#This Row],[//]]-2)=0,"",INDEX([2]!NOTA[QTY],B_MSK[[#This Row],[//]]-2)))</f>
        <v>60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0</v>
      </c>
      <c r="N532" s="14" t="str">
        <f ca="1">IF(B_MSK[[#This Row],[//]]="","",IF(INDEX([2]!NOTA[HARGA/ CTN_H],B_MSK[[#This Row],[//]]-2)&lt;1,"",INDEX([2]!NOTA[HARGA/ CTN_H],B_MSK[[#This Row],[//]]-2)))</f>
        <v/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 t="str">
        <f ca="1">IF(B_MSK[[#This Row],[//]]="","",INDEX([2]!NOTA[TOTAL],B_MSK[[#This Row],[//]]-2))</f>
        <v/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11160000</v>
      </c>
      <c r="T532" s="4" t="str">
        <f ca="1">IF(B_MSK[[#This Row],[NAMA BARANG]]="","",IF(INDEX([2]!NOTA[KETERANGAN],B_MSK[[#This Row],[//]]-2)=0,"",INDEX([2]!NOTA[KETERANGAN],B_MSK[[#This Row],[//]]-2)))</f>
        <v>BONUS</v>
      </c>
      <c r="U532" s="8" t="str">
        <f ca="1">IF(B_MSK[[#This Row],[//]]="","",INDEX([2]!NOTA[NAMA BARANG],B_MSK[[#This Row],[//]]-2))</f>
        <v>PALET GAMBAR BIOLA-APEL WARNA/ WAP-202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1562</v>
      </c>
      <c r="Z532" s="6" t="str">
        <f ca="1">IF(B_MSK[[#This Row],[//]]="","",HYPERLINK("[..\\DB.xlsx]DB!e"&amp;B_MSK[[#This Row],[DB_ROW]],"&gt;"))</f>
        <v>&gt;</v>
      </c>
      <c r="AA532" s="12" t="str">
        <f ca="1">IF(ISNUMBER(B_MSK[[#This Row],[HARGA CTN]]),IF(B_MSK[[#This Row],[A_2]]=B_MSK[[#This Row],[SAT]],B_MSK[[#This Row],[ HARGA SATUAN ]],B_MSK[[#This Row],[HARGA CTN]]/B_MSK[[#This Row],[A_1]]),"")</f>
        <v/>
      </c>
      <c r="AB532" s="8" t="str">
        <f ca="1">IF(OR(B_MSK[[#This Row],[HARGA_1]]=0,B_MSK[[#This Row],[HARGA_1]]=""),"","/ "&amp;B_MSK[[#This Row],[A_2]])</f>
        <v/>
      </c>
      <c r="AC5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2" s="6" t="str">
        <f ca="1">IF(ISNUMBER(B_MSK[[#This Row],[ JUMLAH ]]),SUBSTITUTE(SUBSTITUTE(SUBSTITUTE(B_MSK[[#This Row],[QTY/ CTN]]," ","_",2),"(",""),")","")&amp;"_","")</f>
        <v/>
      </c>
      <c r="AF532" s="6" t="str">
        <f ca="1">IF(B_MSK[[#This Row],[A_B]]="","",SEARCH("_",B_MSK[[#This Row],[A_B]]))</f>
        <v/>
      </c>
      <c r="AG532" s="6" t="str">
        <f ca="1">IF(B_MSK[[#This Row],[A_B]]="","",LEN(B_MSK[[#This Row],[A_B]]))</f>
        <v/>
      </c>
      <c r="AH532" s="6" t="str">
        <f ca="1">IF(B_MSK[[#This Row],[A_B]]="","",LEFT(B_MSK[[#This Row],[QTY/ CTN]],B_MSK[[#This Row],[A_B_1]]))</f>
        <v/>
      </c>
      <c r="AI532" s="6" t="str">
        <f ca="1">IF(B_MSK[[#This Row],[A_B]]="","",LEFT(B_MSK[[#This Row],[A_]],SEARCH(" ",B_MSK[[#This Row],[A_]])-1))</f>
        <v/>
      </c>
      <c r="AJ532" s="6" t="str">
        <f ca="1">IF(B_MSK[[#This Row],[A_B]]="","",RIGHT(B_MSK[[#This Row],[A_]],LEN(B_MSK[[#This Row],[A_]])-SEARCH(" ",B_MSK[[#This Row],[A_]])))</f>
        <v/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44917</v>
      </c>
      <c r="AO532" s="6" t="str">
        <f ca="1">IF(B_MSK[[#This Row],[DB_ROW]]="","",INDEX([3]!db[JENIS],B_MSK[[#This Row],[DB_ROW]]-1))</f>
        <v>dll</v>
      </c>
      <c r="AP532" s="6" t="e">
        <f ca="1">IF(B_MSK[[#This Row],[A_1]]="","",B_MSK[[#This Row],[A_1]])*1</f>
        <v>#VALUE!</v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Row],[SAT]],INDEX([3]!db[QTY/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Row],[concat]],[3]!db[NB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Row],[concat]],[3]!db[NB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Row],[A_]])-1))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44917</v>
      </c>
      <c r="AO533" s="6" t="str">
        <f ca="1">IF(B_MSK[[#This Row],[DB_ROW]]="","",INDEX([3]!db[JENIS],B_MSK[[#This Row],[DB_ROW]]-1))</f>
        <v/>
      </c>
      <c r="AP533" s="6" t="e">
        <f ca="1">IF(B_MSK[[#This Row],[A_1]]="","",B_MSK[[#This Row],[A_1]])*1</f>
        <v>#VALUE!</v>
      </c>
    </row>
    <row r="534" spans="1:42" x14ac:dyDescent="0.25">
      <c r="A534" s="7" t="s">
        <v>228</v>
      </c>
      <c r="B534" s="6">
        <f ca="1">IF(B_MSK[[#This Row],[N_ID]]="","",INDEX([2]!NOTA[ID],MATCH(B_MSK[[#This Row],[N_ID]],[2]!NOTA[ID_P],0)))</f>
        <v>101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7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 t="str">
        <f ca="1"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Row],[stt]]="ada",INDEX([3]!db[NB BM],B_MSK[DB_ROW]-1),"")</f>
        <v>P case klg B 652</v>
      </c>
      <c r="H534" s="8" t="str">
        <f ca="1">IF(B_MSK[[#This Row],[//]]="","",INDEX([2]!NOTA[SUPPLIER_H],B_MSK[[#This Row],[//]]-2))</f>
        <v>SBS</v>
      </c>
      <c r="I534" s="28" t="str">
        <f ca="1">IF(B_MSK[[#This Row],[//]]="","",IF(B_MSK[[#This Row],[C]]="",B_MSK[[#This Row],[JMLH BRG]]&amp;" "&amp;B_MSK[[#This Row],[SAT]],INDEX([3]!db[QTY/ CTN],B_MSK[[#This Row],[DB_ROW]]-1)))</f>
        <v>200 PCS</v>
      </c>
      <c r="J534" s="6">
        <f ca="1">IF(B_MSK[[#This Row],[//]]="","",IF(INDEX([2]!NOTA[C],B_MSK[[#This Row],[//]]-2)="","",INDEX([2]!NOTA[C],B_MSK[[#This Row],[//]]-2)))</f>
        <v>5</v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>
        <f ca="1">IF(B_MSK[[#This Row],[//]]="","",INDEX([2]!NOTA[HARGA SATUAN],B_MSK[[#This Row],[//]]-2))</f>
        <v>0</v>
      </c>
      <c r="N534" s="14" t="str">
        <f ca="1">IF(B_MSK[[#This Row],[//]]="","",IF(INDEX([2]!NOTA[HARGA/ CTN_H],B_MSK[[#This Row],[//]]-2)&lt;1,"",INDEX([2]!NOTA[HARGA/ CTN_H],B_MSK[[#This Row],[//]]-2)))</f>
        <v/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 t="str">
        <f ca="1">IF(B_MSK[[#This Row],[//]]="","",INDEX([2]!NOTA[TOTAL],B_MSK[[#This Row],[//]]-2))</f>
        <v/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PCK B 652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pckb652</v>
      </c>
      <c r="W534" s="6" t="str">
        <f ca="1">IF(B_MSK[[#This Row],[N.B.nota]]="","",IF(MATCH(B_MSK[[#This Row],[concat]],[3]!db[NB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Row],[concat]],[3]!db[NB NOTA_C],0)+1)</f>
        <v>1596</v>
      </c>
      <c r="Z534" s="6" t="str">
        <f ca="1">IF(B_MSK[[#This Row],[//]]="","",HYPERLINK("[..\\DB.xlsx]DB!e"&amp;B_MSK[[#This Row],[DB_ROW]],"&gt;"))</f>
        <v>&gt;</v>
      </c>
      <c r="AA534" s="12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Row],[A_]])-1))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44917</v>
      </c>
      <c r="AO534" s="6" t="str">
        <f ca="1">IF(B_MSK[[#This Row],[DB_ROW]]="","",INDEX([3]!db[JENIS],B_MSK[[#This Row],[DB_ROW]]-1))</f>
        <v>pcase</v>
      </c>
      <c r="AP534" s="6" t="e">
        <f ca="1">IF(B_MSK[[#This Row],[A_1]]="","",B_MSK[[#This Row],[A_1]])*1</f>
        <v>#VALUE!</v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>P case klg 19-15/ 8x20.5/ mobil/ set</v>
      </c>
      <c r="H535" s="8" t="str">
        <f ca="1">IF(B_MSK[[#This Row],[//]]="","",INDEX([2]!NOTA[SUPPLIER_H],B_MSK[[#This Row],[//]]-2))</f>
        <v>SBS</v>
      </c>
      <c r="I535" s="28" t="str">
        <f ca="1">IF(B_MSK[[#This Row],[//]]="","",IF(B_MSK[[#This Row],[C]]="",B_MSK[[#This Row],[JMLH BRG]]&amp;" "&amp;B_MSK[[#This Row],[SAT]],INDEX([3]!db[QTY/ CTN],B_MSK[[#This Row],[DB_ROW]]-1)))</f>
        <v>144 PCS</v>
      </c>
      <c r="J535" s="6">
        <f ca="1">IF(B_MSK[[#This Row],[//]]="","",IF(INDEX([2]!NOTA[C],B_MSK[[#This Row],[//]]-2)="","",INDEX([2]!NOTA[C],B_MSK[[#This Row],[//]]-2)))</f>
        <v>5</v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>
        <f ca="1">IF(B_MSK[[#This Row],[//]]="","",INDEX([2]!NOTA[HARGA SATUAN],B_MSK[[#This Row],[//]]-2))</f>
        <v>0</v>
      </c>
      <c r="N535" s="14" t="str">
        <f ca="1">IF(B_MSK[[#This Row],[//]]="","",IF(INDEX([2]!NOTA[HARGA/ CTN_H],B_MSK[[#This Row],[//]]-2)&lt;1,"",INDEX([2]!NOTA[HARGA/ CTN_H],B_MSK[[#This Row],[//]]-2)))</f>
        <v/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 t="str">
        <f ca="1">IF(B_MSK[[#This Row],[//]]="","",INDEX([2]!NOTA[TOTAL],B_MSK[[#This Row],[//]]-2))</f>
        <v/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PCK 19-15/ 8X20.5/ MOBIL/ SET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pck19158x205mobilset</v>
      </c>
      <c r="W535" s="6" t="str">
        <f ca="1">IF(B_MSK[[#This Row],[N.B.nota]]="","",IF(MATCH(B_MSK[[#This Row],[concat]],[3]!db[NB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Row],[concat]],[3]!db[NB NOTA_C],0)+1)</f>
        <v>1590</v>
      </c>
      <c r="Z535" s="6" t="str">
        <f ca="1">IF(B_MSK[[#This Row],[//]]="","",HYPERLINK("[..\\DB.xlsx]DB!e"&amp;B_MSK[[#This Row],[DB_ROW]],"&gt;"))</f>
        <v>&gt;</v>
      </c>
      <c r="AA535" s="12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Row],[A_]])-1))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44917</v>
      </c>
      <c r="AO535" s="6" t="str">
        <f ca="1">IF(B_MSK[[#This Row],[DB_ROW]]="","",INDEX([3]!db[JENIS],B_MSK[[#This Row],[DB_ROW]]-1))</f>
        <v>pcase</v>
      </c>
      <c r="AP535" s="6" t="e">
        <f ca="1">IF(B_MSK[[#This Row],[A_1]]="","",B_MSK[[#This Row],[A_1]])*1</f>
        <v>#VALUE!</v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>P case Imitasi 385</v>
      </c>
      <c r="H536" s="8" t="str">
        <f ca="1">IF(B_MSK[[#This Row],[//]]="","",INDEX([2]!NOTA[SUPPLIER_H],B_MSK[[#This Row],[//]]-2))</f>
        <v>SBS</v>
      </c>
      <c r="I536" s="28" t="str">
        <f ca="1">IF(B_MSK[[#This Row],[//]]="","",IF(B_MSK[[#This Row],[C]]="",B_MSK[[#This Row],[JMLH BRG]]&amp;" "&amp;B_MSK[[#This Row],[SAT]],INDEX([3]!db[QTY/ CTN],B_MSK[[#This Row],[DB_ROW]]-1)))</f>
        <v>27 LSN</v>
      </c>
      <c r="J536" s="6">
        <f ca="1">IF(B_MSK[[#This Row],[//]]="","",IF(INDEX([2]!NOTA[C],B_MSK[[#This Row],[//]]-2)="","",INDEX([2]!NOTA[C],B_MSK[[#This Row],[//]]-2)))</f>
        <v>2</v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>
        <f ca="1">IF(B_MSK[[#This Row],[//]]="","",INDEX([2]!NOTA[HARGA SATUAN],B_MSK[[#This Row],[//]]-2))</f>
        <v>0</v>
      </c>
      <c r="N536" s="14" t="str">
        <f ca="1">IF(B_MSK[[#This Row],[//]]="","",IF(INDEX([2]!NOTA[HARGA/ CTN_H],B_MSK[[#This Row],[//]]-2)&lt;1,"",INDEX([2]!NOTA[HARGA/ CTN_H],B_MSK[[#This Row],[//]]-2)))</f>
        <v/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 t="str">
        <f ca="1">IF(B_MSK[[#This Row],[//]]="","",INDEX([2]!NOTA[TOTAL],B_MSK[[#This Row],[//]]-2))</f>
        <v/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33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PC IMITASI 385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1582</v>
      </c>
      <c r="Z536" s="6" t="str">
        <f ca="1">IF(B_MSK[[#This Row],[//]]="","",HYPERLINK("[..\\DB.xlsx]DB!e"&amp;B_MSK[[#This Row],[DB_ROW]],"&gt;"))</f>
        <v>&gt;</v>
      </c>
      <c r="AA536" s="12" t="str">
        <f ca="1">IF(ISNUMBER(B_MSK[[#This Row],[HARGA CTN]]),IF(B_MSK[[#This Row],[A_2]]=B_MSK[[#This Row],[SAT]],B_MSK[[#This Row],[ HARGA SATUAN ]],B_MSK[[#This Row],[HARGA CTN]]/B_MSK[[#This Row],[A_1]]),"")</f>
        <v/>
      </c>
      <c r="AB536" s="8" t="str">
        <f ca="1">IF(OR(B_MSK[[#This Row],[HARGA_1]]=0,B_MSK[[#This Row],[HARGA_1]]=""),"","/ "&amp;B_MSK[[#This Row],[A_2]])</f>
        <v/>
      </c>
      <c r="AC5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6" s="6" t="str">
        <f ca="1">IF(ISNUMBER(B_MSK[[#This Row],[ JUMLAH ]]),SUBSTITUTE(SUBSTITUTE(SUBSTITUTE(B_MSK[[#This Row],[QTY/ CTN]]," ","_",2),"(",""),")","")&amp;"_","")</f>
        <v/>
      </c>
      <c r="AF536" s="6" t="str">
        <f ca="1">IF(B_MSK[[#This Row],[A_B]]="","",SEARCH("_",B_MSK[[#This Row],[A_B]]))</f>
        <v/>
      </c>
      <c r="AG536" s="6" t="str">
        <f ca="1">IF(B_MSK[[#This Row],[A_B]]="","",LEN(B_MSK[[#This Row],[A_B]]))</f>
        <v/>
      </c>
      <c r="AH536" s="6" t="str">
        <f ca="1">IF(B_MSK[[#This Row],[A_B]]="","",LEFT(B_MSK[[#This Row],[QTY/ CTN]],B_MSK[[#This Row],[A_B_1]]))</f>
        <v/>
      </c>
      <c r="AI536" s="6" t="str">
        <f ca="1">IF(B_MSK[[#This Row],[A_B]]="","",LEFT(B_MSK[[#This Row],[A_]],SEARCH(" ",B_MSK[[#This Row],[A_]])-1))</f>
        <v/>
      </c>
      <c r="AJ536" s="6" t="str">
        <f ca="1">IF(B_MSK[[#This Row],[A_B]]="","",RIGHT(B_MSK[[#This Row],[A_]],LEN(B_MSK[[#This Row],[A_]])-SEARCH(" ",B_MSK[[#This Row],[A_]])))</f>
        <v/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44917</v>
      </c>
      <c r="AO536" s="6" t="str">
        <f ca="1">IF(B_MSK[[#This Row],[DB_ROW]]="","",INDEX([3]!db[JENIS],B_MSK[[#This Row],[DB_ROW]]-1))</f>
        <v>pcase</v>
      </c>
      <c r="AP536" s="6" t="e">
        <f ca="1">IF(B_MSK[[#This Row],[A_1]]="","",B_MSK[[#This Row],[A_1]])*1</f>
        <v>#VALUE!</v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>P case rest HJ D 417-2</v>
      </c>
      <c r="H537" s="8" t="str">
        <f ca="1">IF(B_MSK[[#This Row],[//]]="","",INDEX([2]!NOTA[SUPPLIER_H],B_MSK[[#This Row],[//]]-2))</f>
        <v>SBS</v>
      </c>
      <c r="I537" s="28" t="str">
        <f ca="1">IF(B_MSK[[#This Row],[//]]="","",IF(B_MSK[[#This Row],[C]]="",B_MSK[[#This Row],[JMLH BRG]]&amp;" "&amp;B_MSK[[#This Row],[SAT]],INDEX([3]!db[QTY/ CTN],B_MSK[[#This Row],[DB_ROW]]-1)))</f>
        <v>120 PCS</v>
      </c>
      <c r="J537" s="6">
        <f ca="1">IF(B_MSK[[#This Row],[//]]="","",IF(INDEX([2]!NOTA[C],B_MSK[[#This Row],[//]]-2)="","",INDEX([2]!NOTA[C],B_MSK[[#This Row],[//]]-2)))</f>
        <v>3</v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>
        <f ca="1">IF(B_MSK[[#This Row],[//]]="","",INDEX([2]!NOTA[HARGA SATUAN],B_MSK[[#This Row],[//]]-2))</f>
        <v>0</v>
      </c>
      <c r="N537" s="14" t="str">
        <f ca="1">IF(B_MSK[[#This Row],[//]]="","",IF(INDEX([2]!NOTA[HARGA/ CTN_H],B_MSK[[#This Row],[//]]-2)&lt;1,"",INDEX([2]!NOTA[HARGA/ CTN_H],B_MSK[[#This Row],[//]]-2)))</f>
        <v/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 t="str">
        <f ca="1">IF(B_MSK[[#This Row],[//]]="","",INDEX([2]!NOTA[TOTAL],B_MSK[[#This Row],[//]]-2))</f>
        <v/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PCL HJD 417-2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pclhjd4172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1626</v>
      </c>
      <c r="Z537" s="6" t="str">
        <f ca="1">IF(B_MSK[[#This Row],[//]]="","",HYPERLINK("[..\\DB.xlsx]DB!e"&amp;B_MSK[[#This Row],[DB_ROW]],"&gt;"))</f>
        <v>&gt;</v>
      </c>
      <c r="AA537" s="12" t="str">
        <f ca="1">IF(ISNUMBER(B_MSK[[#This Row],[HARGA CTN]]),IF(B_MSK[[#This Row],[A_2]]=B_MSK[[#This Row],[SAT]],B_MSK[[#This Row],[ HARGA SATUAN ]],B_MSK[[#This Row],[HARGA CTN]]/B_MSK[[#This Row],[A_1]]),"")</f>
        <v/>
      </c>
      <c r="AB537" s="8" t="str">
        <f ca="1">IF(OR(B_MSK[[#This Row],[HARGA_1]]=0,B_MSK[[#This Row],[HARGA_1]]=""),"","/ "&amp;B_MSK[[#This Row],[A_2]])</f>
        <v/>
      </c>
      <c r="AC5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7" s="6" t="str">
        <f ca="1">IF(ISNUMBER(B_MSK[[#This Row],[ JUMLAH ]]),SUBSTITUTE(SUBSTITUTE(SUBSTITUTE(B_MSK[[#This Row],[QTY/ CTN]]," ","_",2),"(",""),")","")&amp;"_","")</f>
        <v/>
      </c>
      <c r="AF537" s="6" t="str">
        <f ca="1">IF(B_MSK[[#This Row],[A_B]]="","",SEARCH("_",B_MSK[[#This Row],[A_B]]))</f>
        <v/>
      </c>
      <c r="AG537" s="6" t="str">
        <f ca="1">IF(B_MSK[[#This Row],[A_B]]="","",LEN(B_MSK[[#This Row],[A_B]]))</f>
        <v/>
      </c>
      <c r="AH537" s="6" t="str">
        <f ca="1">IF(B_MSK[[#This Row],[A_B]]="","",LEFT(B_MSK[[#This Row],[QTY/ CTN]],B_MSK[[#This Row],[A_B_1]]))</f>
        <v/>
      </c>
      <c r="AI537" s="6" t="str">
        <f ca="1">IF(B_MSK[[#This Row],[A_B]]="","",LEFT(B_MSK[[#This Row],[A_]],SEARCH(" ",B_MSK[[#This Row],[A_]])-1))</f>
        <v/>
      </c>
      <c r="AJ537" s="6" t="str">
        <f ca="1">IF(B_MSK[[#This Row],[A_B]]="","",RIGHT(B_MSK[[#This Row],[A_]],LEN(B_MSK[[#This Row],[A_]])-SEARCH(" ",B_MSK[[#This Row],[A_]])))</f>
        <v/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44917</v>
      </c>
      <c r="AO537" s="6" t="str">
        <f ca="1">IF(B_MSK[[#This Row],[DB_ROW]]="","",INDEX([3]!db[JENIS],B_MSK[[#This Row],[DB_ROW]]-1))</f>
        <v>pcase</v>
      </c>
      <c r="AP537" s="6" t="e">
        <f ca="1">IF(B_MSK[[#This Row],[A_1]]="","",B_MSK[[#This Row],[A_1]])*1</f>
        <v>#VALUE!</v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>P case rest HJ D 4167</v>
      </c>
      <c r="H538" s="8" t="str">
        <f ca="1">IF(B_MSK[[#This Row],[//]]="","",INDEX([2]!NOTA[SUPPLIER_H],B_MSK[[#This Row],[//]]-2))</f>
        <v>SBS</v>
      </c>
      <c r="I538" s="28" t="str">
        <f ca="1">IF(B_MSK[[#This Row],[//]]="","",IF(B_MSK[[#This Row],[C]]="",B_MSK[[#This Row],[JMLH BRG]]&amp;" "&amp;B_MSK[[#This Row],[SAT]],INDEX([3]!db[QTY/ CTN],B_MSK[[#This Row],[DB_ROW]]-1)))</f>
        <v>192 PCS</v>
      </c>
      <c r="J538" s="6">
        <f ca="1">IF(B_MSK[[#This Row],[//]]="","",IF(INDEX([2]!NOTA[C],B_MSK[[#This Row],[//]]-2)="","",INDEX([2]!NOTA[C],B_MSK[[#This Row],[//]]-2)))</f>
        <v>4</v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>
        <f ca="1">IF(B_MSK[[#This Row],[//]]="","",INDEX([2]!NOTA[HARGA SATUAN],B_MSK[[#This Row],[//]]-2))</f>
        <v>0</v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PCL HJD 4167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pclhjd4167</v>
      </c>
      <c r="W538" s="6" t="str">
        <f ca="1">IF(B_MSK[[#This Row],[N.B.nota]]="","",IF(MATCH(B_MSK[[#This Row],[concat]],[3]!db[NB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Row],[concat]],[3]!db[NB NOTA_C],0)+1)</f>
        <v>1625</v>
      </c>
      <c r="Z538" s="6" t="str">
        <f ca="1">IF(B_MSK[[#This Row],[//]]="","",HYPERLINK("[..\\DB.xlsx]DB!e"&amp;B_MSK[[#This Row],[DB_ROW]],"&gt;"))</f>
        <v>&gt;</v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Row],[A_]])-1))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44917</v>
      </c>
      <c r="AO538" s="6" t="str">
        <f ca="1">IF(B_MSK[[#This Row],[DB_ROW]]="","",INDEX([3]!db[JENIS],B_MSK[[#This Row],[DB_ROW]]-1))</f>
        <v>pcase</v>
      </c>
      <c r="AP538" s="6" t="e">
        <f ca="1">IF(B_MSK[[#This Row],[A_1]]="","",B_MSK[[#This Row],[A_1]])*1</f>
        <v>#VALUE!</v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>&gt;</v>
      </c>
      <c r="D539" s="6" t="str">
        <f>IF(B_MSK[[#This Row],[N_ID]]="","",COUNTIF([2]!NOTA[ID_H],B_MSK[[#This Row],[ID NOTA]]))</f>
        <v/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>Palet gambar Biola-Anggur warna WAG-201</v>
      </c>
      <c r="H539" s="8" t="str">
        <f ca="1">IF(B_MSK[[#This Row],[//]]="","",INDEX([2]!NOTA[SUPPLIER_H],B_MSK[[#This Row],[//]]-2))</f>
        <v>SBS</v>
      </c>
      <c r="I539" s="28" t="str">
        <f ca="1">IF(B_MSK[[#This Row],[//]]="","",IF(B_MSK[[#This Row],[C]]="",B_MSK[[#This Row],[JMLH BRG]]&amp;" "&amp;B_MSK[[#This Row],[SAT]],INDEX([3]!db[QTY/ CTN],B_MSK[[#This Row],[DB_ROW]]-1)))</f>
        <v>60 LSN</v>
      </c>
      <c r="J539" s="6">
        <f ca="1">IF(B_MSK[[#This Row],[//]]="","",IF(INDEX([2]!NOTA[C],B_MSK[[#This Row],[//]]-2)="","",INDEX([2]!NOTA[C],B_MSK[[#This Row],[//]]-2)))</f>
        <v>6</v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>
        <f ca="1">IF(B_MSK[[#This Row],[//]]="","",INDEX([2]!NOTA[HARGA SATUAN],B_MSK[[#This Row],[//]]-2))</f>
        <v>0</v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>PALET GAMBAR BIOLA-ANGGUR WARNA/ WAG-201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9" s="6" t="str">
        <f ca="1">IF(B_MSK[[#This Row],[N.B.nota]]="","",IF(MATCH(B_MSK[[#This Row],[concat]],[3]!db[NB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Row],[concat]],[3]!db[NB NOTA_C],0)+1)</f>
        <v>1561</v>
      </c>
      <c r="Z539" s="6" t="str">
        <f ca="1">IF(B_MSK[[#This Row],[//]]="","",HYPERLINK("[..\\DB.xlsx]DB!e"&amp;B_MSK[[#This Row],[DB_ROW]],"&gt;"))</f>
        <v>&gt;</v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Row],[A_]])-1))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44917</v>
      </c>
      <c r="AO539" s="6" t="str">
        <f ca="1">IF(B_MSK[[#This Row],[DB_ROW]]="","",INDEX([3]!db[JENIS],B_MSK[[#This Row],[DB_ROW]]-1))</f>
        <v>dll</v>
      </c>
      <c r="AP539" s="6" t="e">
        <f ca="1">IF(B_MSK[[#This Row],[A_1]]="","",B_MSK[[#This Row],[A_1]])*1</f>
        <v>#VALUE!</v>
      </c>
    </row>
    <row r="540" spans="1:42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Row],[N_ID]]="","",COUNTIF([2]!NOTA[ID_H],B_MSK[[#This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>Palet gambar Biola-Apel warna WAP-202</v>
      </c>
      <c r="H540" s="8" t="str">
        <f ca="1">IF(B_MSK[[#This Row],[//]]="","",INDEX([2]!NOTA[SUPPLIER_H],B_MSK[[#This Row],[//]]-2))</f>
        <v>SBS</v>
      </c>
      <c r="I540" s="28" t="str">
        <f ca="1">IF(B_MSK[[#This Row],[//]]="","",IF(B_MSK[[#This Row],[C]]="",B_MSK[[#This Row],[JMLH BRG]]&amp;" "&amp;B_MSK[[#This Row],[SAT]],INDEX([3]!db[QTY/ CTN],B_MSK[[#This Row],[DB_ROW]]-1)))</f>
        <v>60 LSN</v>
      </c>
      <c r="J540" s="6">
        <f ca="1">IF(B_MSK[[#This Row],[//]]="","",IF(INDEX([2]!NOTA[C],B_MSK[[#This Row],[//]]-2)="","",INDEX([2]!NOTA[C],B_MSK[[#This Row],[//]]-2)))</f>
        <v>6</v>
      </c>
      <c r="K540" s="6" t="str">
        <f ca="1">IF(B_MSK[[#This Row],[//]]="","",IF(INDEX([2]!NOTA[QTY],B_MSK[[#This Row],[//]]-2)=0,"",INDEX([2]!NOTA[QTY],B_MSK[[#This Row],[//]]-2)))</f>
        <v/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0" s="14">
        <f ca="1">IF(B_MSK[[#This Row],[//]]="","",INDEX([2]!NOTA[HARGA SATUAN],B_MSK[[#This Row],[//]]-2))</f>
        <v>0</v>
      </c>
      <c r="N540" s="14" t="str">
        <f ca="1">IF(B_MSK[[#This Row],[//]]="","",IF(INDEX([2]!NOTA[HARGA/ CTN_H],B_MSK[[#This Row],[//]]-2)&lt;1,"",INDEX([2]!NOTA[HARGA/ CTN_H],B_MSK[[#This Row],[//]]-2)))</f>
        <v/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 t="str">
        <f ca="1">IF(B_MSK[[#This Row],[//]]="","",INDEX([2]!NOTA[TOTAL],B_MSK[[#This Row],[//]]-2))</f>
        <v/>
      </c>
      <c r="R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PALET GAMBAR BIOLA-APEL WARNA/ WAP-202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40" s="6" t="str">
        <f ca="1">IF(B_MSK[[#This Row],[N.B.nota]]="","",IF(MATCH(B_MSK[[#This Row],[concat]],[3]!db[NB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Row],[concat]],[3]!db[NB NOTA_C],0)+1)</f>
        <v>1562</v>
      </c>
      <c r="Z540" s="6" t="str">
        <f ca="1">IF(B_MSK[[#This Row],[//]]="","",HYPERLINK("[..\\DB.xlsx]DB!e"&amp;B_MSK[[#This Row],[DB_ROW]],"&gt;"))</f>
        <v>&gt;</v>
      </c>
      <c r="AA540" s="12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Row],[A_]])-1))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44917</v>
      </c>
      <c r="AO540" s="6" t="str">
        <f ca="1">IF(B_MSK[[#This Row],[DB_ROW]]="","",INDEX([3]!db[JENIS],B_MSK[[#This Row],[DB_ROW]]-1))</f>
        <v>dll</v>
      </c>
      <c r="AP540" s="6" t="e">
        <f ca="1">IF(B_MSK[[#This Row],[A_1]]="","",B_MSK[[#This Row],[A_1]])*1</f>
        <v>#VALUE!</v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/>
      </c>
      <c r="D541" s="6" t="str">
        <f>IF(B_MSK[[#This Row],[N_ID]]="","",COUNTIF([2]!NOTA[ID_H],B_MSK[[#This Row],[ID NOTA]]))</f>
        <v/>
      </c>
      <c r="E5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/>
      </c>
      <c r="H541" s="8" t="str">
        <f ca="1">IF(B_MSK[[#This Row],[//]]="","",INDEX([2]!NOTA[SUPPLIER_H],B_MSK[[#This Row],[//]]-2))</f>
        <v/>
      </c>
      <c r="I541" s="28" t="str">
        <f ca="1">IF(B_MSK[[#This Row],[//]]="","",IF(B_MSK[[#This Row],[C]]="",B_MSK[[#This Row],[JMLH BRG]]&amp;" "&amp;B_MSK[[#This Row],[SAT]],INDEX([3]!db[QTY/ CTN],B_MSK[[#This Row],[DB_ROW]]-1)))</f>
        <v/>
      </c>
      <c r="J541" s="6" t="str">
        <f ca="1">IF(B_MSK[[#This Row],[//]]="","",IF(INDEX([2]!NOTA[C],B_MSK[[#This Row],[//]]-2)="","",INDEX([2]!NOTA[C],B_MSK[[#This Row],[//]]-2)))</f>
        <v/>
      </c>
      <c r="K541" s="6" t="str">
        <f ca="1">IF(B_MSK[[#This Row],[//]]="","",IF(INDEX([2]!NOTA[QTY],B_MSK[[#This Row],[//]]-2)=0,"",INDEX([2]!NOTA[QTY],B_MSK[[#This Row],[//]]-2)))</f>
        <v/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1" s="14" t="str">
        <f ca="1">IF(B_MSK[[#This Row],[//]]="","",INDEX([2]!NOTA[HARGA SATUAN],B_MSK[[#This Row],[//]]-2))</f>
        <v/>
      </c>
      <c r="N541" s="14" t="str">
        <f ca="1">IF(B_MSK[[#This Row],[//]]="","",IF(INDEX([2]!NOTA[HARGA/ CTN_H],B_MSK[[#This Row],[//]]-2)&lt;1,"",INDEX([2]!NOTA[HARGA/ CTN_H],B_MSK[[#This Row],[//]]-2)))</f>
        <v/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 t="str">
        <f ca="1">IF(B_MSK[[#This Row],[//]]="","",INDEX([2]!NOTA[TOTAL],B_MSK[[#This Row],[//]]-2))</f>
        <v/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/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1" s="6" t="str">
        <f ca="1">IF(B_MSK[[#This Row],[N.B.nota]]="","",IF(MATCH(B_MSK[[#This Row],[concat]],[3]!db[NB NOTA_C],0)&gt;0,"ada",0))</f>
        <v/>
      </c>
      <c r="X541" s="6" t="str">
        <f ca="1">IF(B_MSK[[#This Row],[N.B.nota]]="","",ADDRESS(ROW(B_MSK[QB]),COLUMN(B_MSK[QB]))&amp;":"&amp;ADDRESS(ROW(),COLUMN(B_MSK[QB])))</f>
        <v/>
      </c>
      <c r="Y541" s="6" t="str">
        <f ca="1">IF(B_MSK[[#This Row],[concat]]="","",MATCH(B_MSK[[#This Row],[concat]],[3]!db[NB NOTA_C],0)+1)</f>
        <v/>
      </c>
      <c r="Z541" s="6" t="str">
        <f ca="1">IF(B_MSK[[#This Row],[//]]="","",HYPERLINK("[..\\DB.xlsx]DB!e"&amp;B_MSK[[#This Row],[DB_ROW]],"&gt;"))</f>
        <v/>
      </c>
      <c r="AA541" s="12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Row],[A_]])-1))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44917</v>
      </c>
      <c r="AO541" s="6" t="str">
        <f ca="1">IF(B_MSK[[#This Row],[DB_ROW]]="","",INDEX([3]!db[JENIS],B_MSK[[#This Row],[DB_ROW]]-1))</f>
        <v/>
      </c>
      <c r="AP541" s="6" t="e">
        <f ca="1">IF(B_MSK[[#This Row],[A_1]]="","",B_MSK[[#This Row],[A_1]])*1</f>
        <v>#VALUE!</v>
      </c>
    </row>
    <row r="542" spans="1:42" x14ac:dyDescent="0.25">
      <c r="A542" s="7" t="s">
        <v>229</v>
      </c>
      <c r="B542" s="6">
        <f ca="1">IF(B_MSK[[#This Row],[N_ID]]="","",INDEX([2]!NOTA[ID],MATCH(B_MSK[[#This Row],[N_ID]],[2]!NOTA[ID_P],0)))</f>
        <v>102</v>
      </c>
      <c r="C542" s="6" t="str">
        <f ca="1">IF(B_MSK[[#This Row],[//]]="","",HYPERLINK("[NOTA_.xlsx]NOTA!C"&amp;B_MSK[[#This Row],[//]],"&gt;"))</f>
        <v>&gt;</v>
      </c>
      <c r="D542" s="6">
        <f ca="1">IF(B_MSK[[#This Row],[N_ID]]="","",COUNTIF([2]!NOTA[ID_H],B_MSK[[#This Row],[ID NOTA]]))</f>
        <v>8</v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42" s="2" t="str">
        <f ca="1"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>Pensil JK P-88 2B</v>
      </c>
      <c r="H542" s="8" t="str">
        <f ca="1">IF(B_MSK[[#This Row],[//]]="","",INDEX([2]!NOTA[SUPPLIER_H],B_MSK[[#This Row],[//]]-2))</f>
        <v>ATALI MAKMUR</v>
      </c>
      <c r="I542" s="28" t="str">
        <f ca="1">IF(B_MSK[[#This Row],[//]]="","",IF(B_MSK[[#This Row],[C]]="",B_MSK[[#This Row],[JMLH BRG]]&amp;" "&amp;B_MSK[[#This Row],[SAT]],INDEX([3]!db[QTY/ CTN],B_MSK[[#This Row],[DB_ROW]]-1)))</f>
        <v>30 GRS</v>
      </c>
      <c r="J542" s="6">
        <f ca="1">IF(B_MSK[[#This Row],[//]]="","",IF(INDEX([2]!NOTA[C],B_MSK[[#This Row],[//]]-2)="","",INDEX([2]!NOTA[C],B_MSK[[#This Row],[//]]-2)))</f>
        <v>1</v>
      </c>
      <c r="K542" s="6">
        <f ca="1">IF(B_MSK[[#This Row],[//]]="","",IF(INDEX([2]!NOTA[QTY],B_MSK[[#This Row],[//]]-2)=0,"",INDEX([2]!NOTA[QTY],B_MSK[[#This Row],[//]]-2)))</f>
        <v>30</v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42" s="14">
        <f ca="1">IF(B_MSK[[#This Row],[//]]="","",INDEX([2]!NOTA[HARGA SATUAN],B_MSK[[#This Row],[//]]-2))</f>
        <v>104400</v>
      </c>
      <c r="N542" s="14">
        <f ca="1">IF(B_MSK[[#This Row],[//]]="","",IF(INDEX([2]!NOTA[HARGA/ CTN_H],B_MSK[[#This Row],[//]]-2)&lt;1,"",INDEX([2]!NOTA[HARGA/ CTN_H],B_MSK[[#This Row],[//]]-2)))</f>
        <v>3132000</v>
      </c>
      <c r="O542" s="3">
        <f ca="1">IF(B_MSK[[#This Row],[//]]="","",IF(INDEX([2]!NOTA[DISC 1],B_MSK[[#This Row],[//]]-2)=0,"",INDEX([2]!NOTA[DISC 1],B_MSK[[#This Row],[//]]-2)))</f>
        <v>0.125</v>
      </c>
      <c r="P542" s="3">
        <f ca="1">IF(B_MSK[[#This Row],[//]]="","",IF(INDEX([2]!NOTA[DISC 2],B_MSK[[#This Row],[//]]-2)=0,"",INDEX([2]!NOTA[DISC 2],B_MSK[[#This Row],[//]]-2)))</f>
        <v>0.05</v>
      </c>
      <c r="Q542" s="13">
        <f ca="1">IF(B_MSK[[#This Row],[//]]="","",INDEX([2]!NOTA[TOTAL],B_MSK[[#This Row],[//]]-2))</f>
        <v>2603475</v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>PENCIL P-88 2B JK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542" s="6" t="str">
        <f ca="1">IF(B_MSK[[#This Row],[N.B.nota]]="","",IF(MATCH(B_MSK[[#This Row],[concat]],[3]!db[NB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Row],[concat]],[3]!db[NB NOTA_C],0)+1)</f>
        <v>1696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104400</v>
      </c>
      <c r="AB542" s="8" t="str">
        <f ca="1">IF(OR(B_MSK[[#This Row],[HARGA_1]]=0,B_MSK[[#This Row],[HARGA_1]]=""),"","/ "&amp;B_MSK[[#This Row],[A_2]])</f>
        <v>/ GRS</v>
      </c>
      <c r="AC5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54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42" s="6" t="str">
        <f ca="1">IF(ISNUMBER(B_MSK[[#This Row],[ JUMLAH ]]),SUBSTITUTE(SUBSTITUTE(SUBSTITUTE(B_MSK[[#This Row],[QTY/ CTN]]," ","_",2),"(",""),")","")&amp;"_","")</f>
        <v>30 GRS_</v>
      </c>
      <c r="AF542" s="6">
        <f ca="1">IF(B_MSK[[#This Row],[A_B]]="","",SEARCH("_",B_MSK[[#This Row],[A_B]]))</f>
        <v>7</v>
      </c>
      <c r="AG542" s="6">
        <f ca="1">IF(B_MSK[[#This Row],[A_B]]="","",LEN(B_MSK[[#This Row],[A_B]]))</f>
        <v>7</v>
      </c>
      <c r="AH542" s="6" t="str">
        <f ca="1">IF(B_MSK[[#This Row],[A_B]]="","",LEFT(B_MSK[[#This Row],[QTY/ CTN]],B_MSK[[#This Row],[A_B_1]]))</f>
        <v>30 GRS</v>
      </c>
      <c r="AI542" s="6" t="str">
        <f ca="1">IF(B_MSK[[#This Row],[A_B]]="","",LEFT(B_MSK[[#This Row],[A_]],SEARCH(" ",B_MSK[[#This Row],[A_]])-1))</f>
        <v>30</v>
      </c>
      <c r="AJ542" s="6" t="str">
        <f ca="1">IF(B_MSK[[#This Row],[A_B]]="","",RIGHT(B_MSK[[#This Row],[A_]],LEN(B_MSK[[#This Row],[A_]])-SEARCH(" ",B_MSK[[#This Row],[A_]])))</f>
        <v>GRS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44917</v>
      </c>
      <c r="AO542" s="6" t="str">
        <f ca="1">IF(B_MSK[[#This Row],[DB_ROW]]="","",INDEX([3]!db[JENIS],B_MSK[[#This Row],[DB_ROW]]-1))</f>
        <v>pensil</v>
      </c>
      <c r="AP542" s="6">
        <f ca="1">IF(B_MSK[[#This Row],[A_1]]="","",B_MSK[[#This Row],[A_1]])*1</f>
        <v>30</v>
      </c>
    </row>
    <row r="543" spans="1:42" x14ac:dyDescent="0.25">
      <c r="A543" s="7" t="s">
        <v>110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>&gt;</v>
      </c>
      <c r="D543" s="6" t="str">
        <f>IF(B_MSK[[#This Row],[N_ID]]="","",COUNTIF([2]!NOTA[ID_H],B_MSK[[#This Row],[ID NOTA]]))</f>
        <v/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>Stapler JK HD-50</v>
      </c>
      <c r="H543" s="8" t="str">
        <f ca="1">IF(B_MSK[[#This Row],[//]]="","",INDEX([2]!NOTA[SUPPLIER_H],B_MSK[[#This Row],[//]]-2))</f>
        <v>ATALI MAKMUR</v>
      </c>
      <c r="I543" s="28" t="str">
        <f ca="1">IF(B_MSK[[#This Row],[//]]="","",IF(B_MSK[[#This Row],[C]]="",B_MSK[[#This Row],[JMLH BRG]]&amp;" "&amp;B_MSK[[#This Row],[SAT]],INDEX([3]!db[QTY/ CTN],B_MSK[[#This Row],[DB_ROW]]-1)))</f>
        <v>20 BOX (6 PCS)</v>
      </c>
      <c r="J543" s="6">
        <f ca="1">IF(B_MSK[[#This Row],[//]]="","",IF(INDEX([2]!NOTA[C],B_MSK[[#This Row],[//]]-2)="","",INDEX([2]!NOTA[C],B_MSK[[#This Row],[//]]-2)))</f>
        <v>1</v>
      </c>
      <c r="K543" s="6">
        <f ca="1">IF(B_MSK[[#This Row],[//]]="","",IF(INDEX([2]!NOTA[QTY],B_MSK[[#This Row],[//]]-2)=0,"",INDEX([2]!NOTA[QTY],B_MSK[[#This Row],[//]]-2)))</f>
        <v>120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3" s="14">
        <f ca="1">IF(B_MSK[[#This Row],[//]]="","",INDEX([2]!NOTA[HARGA SATUAN],B_MSK[[#This Row],[//]]-2))</f>
        <v>18700</v>
      </c>
      <c r="N543" s="14">
        <f ca="1">IF(B_MSK[[#This Row],[//]]="","",IF(INDEX([2]!NOTA[HARGA/ CTN_H],B_MSK[[#This Row],[//]]-2)&lt;1,"",INDEX([2]!NOTA[HARGA/ CTN_H],B_MSK[[#This Row],[//]]-2)))</f>
        <v>2244000</v>
      </c>
      <c r="O543" s="3">
        <f ca="1">IF(B_MSK[[#This Row],[//]]="","",IF(INDEX([2]!NOTA[DISC 1],B_MSK[[#This Row],[//]]-2)=0,"",INDEX([2]!NOTA[DISC 1],B_MSK[[#This Row],[//]]-2)))</f>
        <v>0.125</v>
      </c>
      <c r="P543" s="3">
        <f ca="1">IF(B_MSK[[#This Row],[//]]="","",IF(INDEX([2]!NOTA[DISC 2],B_MSK[[#This Row],[//]]-2)=0,"",INDEX([2]!NOTA[DISC 2],B_MSK[[#This Row],[//]]-2)))</f>
        <v>0.05</v>
      </c>
      <c r="Q543" s="13">
        <f ca="1">IF(B_MSK[[#This Row],[//]]="","",INDEX([2]!NOTA[TOTAL],B_MSK[[#This Row],[//]]-2))</f>
        <v>1865325</v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>STAPLER HD-50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543" s="6" t="str">
        <f ca="1">IF(B_MSK[[#This Row],[N.B.nota]]="","",IF(MATCH(B_MSK[[#This Row],[concat]],[3]!db[NB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Row],[concat]],[3]!db[NB NOTA_C],0)+1)</f>
        <v>1905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112200</v>
      </c>
      <c r="AB543" s="8" t="str">
        <f ca="1">IF(OR(B_MSK[[#This Row],[HARGA_1]]=0,B_MSK[[#This Row],[HARGA_1]]=""),"","/ "&amp;B_MSK[[#This Row],[A_2]])</f>
        <v xml:space="preserve">/ BOX </v>
      </c>
      <c r="AC5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18700</v>
      </c>
      <c r="AD5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3" s="6" t="str">
        <f ca="1">IF(ISNUMBER(B_MSK[[#This Row],[ JUMLAH ]]),SUBSTITUTE(SUBSTITUTE(SUBSTITUTE(B_MSK[[#This Row],[QTY/ CTN]]," ","_",2),"(",""),")","")&amp;"_","")</f>
        <v>20 BOX_6 PCS_</v>
      </c>
      <c r="AF543" s="6">
        <f ca="1">IF(B_MSK[[#This Row],[A_B]]="","",SEARCH("_",B_MSK[[#This Row],[A_B]]))</f>
        <v>7</v>
      </c>
      <c r="AG543" s="6">
        <f ca="1">IF(B_MSK[[#This Row],[A_B]]="","",LEN(B_MSK[[#This Row],[A_B]]))</f>
        <v>13</v>
      </c>
      <c r="AH543" s="6" t="str">
        <f ca="1">IF(B_MSK[[#This Row],[A_B]]="","",LEFT(B_MSK[[#This Row],[QTY/ CTN]],B_MSK[[#This Row],[A_B_1]]))</f>
        <v xml:space="preserve">20 BOX </v>
      </c>
      <c r="AI543" s="6" t="str">
        <f ca="1">IF(B_MSK[[#This Row],[A_B]]="","",LEFT(B_MSK[[#This Row],[A_]],SEARCH(" ",B_MSK[[#This Row],[A_]])-1))</f>
        <v>20</v>
      </c>
      <c r="AJ543" s="6" t="str">
        <f ca="1">IF(B_MSK[[#This Row],[A_B]]="","",RIGHT(B_MSK[[#This Row],[A_]],LEN(B_MSK[[#This Row],[A_]])-SEARCH(" ",B_MSK[[#This Row],[A_]])))</f>
        <v xml:space="preserve">BOX 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543" s="6" t="str">
        <f ca="1">IF(B_MSK[[#This Row],[B_]]="","",LEFT(B_MSK[[#This Row],[B_]],SEARCH(" ",B_MSK[[#This Row],[B_]])))</f>
        <v xml:space="preserve">6 </v>
      </c>
      <c r="AM543" s="6" t="str">
        <f ca="1">IF(B_MSK[[#This Row],[B_]]="","",RIGHT(B_MSK[[#This Row],[B_]],LEN(B_MSK[[#This Row],[B_]])-SEARCH(" ",B_MSK[[#This Row],[B_]])))</f>
        <v>PCS</v>
      </c>
      <c r="AN543" s="2">
        <f ca="1">IF(ISNUMBER(B_MSK[[#This Row],[TANGGAL DATANG]]),B_MSK[[#This Row],[TANGGAL DATANG]],AN542)</f>
        <v>44917</v>
      </c>
      <c r="AO543" s="6" t="str">
        <f ca="1">IF(B_MSK[[#This Row],[DB_ROW]]="","",INDEX([3]!db[JENIS],B_MSK[[#This Row],[DB_ROW]]-1))</f>
        <v>stapler</v>
      </c>
      <c r="AP543" s="6">
        <f ca="1">IF(B_MSK[[#This Row],[A_1]]="","",B_MSK[[#This Row],[A_1]])*1</f>
        <v>20</v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Row],[N_ID]]="","",COUNTIF([2]!NOTA[ID_H],B_MSK[[#This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>Lem stick JK GS-09</v>
      </c>
      <c r="H544" s="8" t="str">
        <f ca="1">IF(B_MSK[[#This Row],[//]]="","",INDEX([2]!NOTA[SUPPLIER_H],B_MSK[[#This Row],[//]]-2))</f>
        <v>ATALI MAKMUR</v>
      </c>
      <c r="I544" s="28" t="str">
        <f ca="1">IF(B_MSK[[#This Row],[//]]="","",IF(B_MSK[[#This Row],[C]]="",B_MSK[[#This Row],[JMLH BRG]]&amp;" "&amp;B_MSK[[#This Row],[SAT]],INDEX([3]!db[QTY/ CTN],B_MSK[[#This Row],[DB_ROW]]-1)))</f>
        <v>64 LSN</v>
      </c>
      <c r="J544" s="6">
        <f ca="1">IF(B_MSK[[#This Row],[//]]="","",IF(INDEX([2]!NOTA[C],B_MSK[[#This Row],[//]]-2)="","",INDEX([2]!NOTA[C],B_MSK[[#This Row],[//]]-2)))</f>
        <v>1</v>
      </c>
      <c r="K544" s="6">
        <f ca="1">IF(B_MSK[[#This Row],[//]]="","",IF(INDEX([2]!NOTA[QTY],B_MSK[[#This Row],[//]]-2)=0,"",INDEX([2]!NOTA[QTY],B_MSK[[#This Row],[//]]-2)))</f>
        <v>768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2100</v>
      </c>
      <c r="N544" s="14">
        <f ca="1">IF(B_MSK[[#This Row],[//]]="","",IF(INDEX([2]!NOTA[HARGA/ CTN_H],B_MSK[[#This Row],[//]]-2)&lt;1,"",INDEX([2]!NOTA[HARGA/ CTN_H],B_MSK[[#This Row],[//]]-2)))</f>
        <v>1612800</v>
      </c>
      <c r="O544" s="3">
        <f ca="1">IF(B_MSK[[#This Row],[//]]="","",IF(INDEX([2]!NOTA[DISC 1],B_MSK[[#This Row],[//]]-2)=0,"",INDEX([2]!NOTA[DISC 1],B_MSK[[#This Row],[//]]-2)))</f>
        <v>0.125</v>
      </c>
      <c r="P544" s="3">
        <f ca="1">IF(B_MSK[[#This Row],[//]]="","",IF(INDEX([2]!NOTA[DISC 2],B_MSK[[#This Row],[//]]-2)=0,"",INDEX([2]!NOTA[DISC 2],B_MSK[[#This Row],[//]]-2)))</f>
        <v>0.05</v>
      </c>
      <c r="Q544" s="13">
        <f ca="1">IF(B_MSK[[#This Row],[//]]="","",INDEX([2]!NOTA[TOTAL],B_MSK[[#This Row],[//]]-2))</f>
        <v>1340640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GLUE STICK GS-09 8 GRAM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544" s="6" t="str">
        <f ca="1">IF(B_MSK[[#This Row],[N.B.nota]]="","",IF(MATCH(B_MSK[[#This Row],[concat]],[3]!db[NB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Row],[concat]],[3]!db[NB NOTA_C],0)+1)</f>
        <v>900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25200</v>
      </c>
      <c r="AB544" s="8" t="str">
        <f ca="1">IF(OR(B_MSK[[#This Row],[HARGA_1]]=0,B_MSK[[#This Row],[HARGA_1]]=""),"","/ "&amp;B_MSK[[#This Row],[A_2]])</f>
        <v>/ LSN</v>
      </c>
      <c r="AC5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5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4" s="6" t="str">
        <f ca="1">IF(ISNUMBER(B_MSK[[#This Row],[ JUMLAH ]]),SUBSTITUTE(SUBSTITUTE(SUBSTITUTE(B_MSK[[#This Row],[QTY/ CTN]]," ","_",2),"(",""),")","")&amp;"_","")</f>
        <v>64 LSN_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64 LSN</v>
      </c>
      <c r="AI544" s="6" t="str">
        <f ca="1">IF(B_MSK[[#This Row],[A_B]]="","",LEFT(B_MSK[[#This Row],[A_]],SEARCH(" ",B_MSK[[#This Row],[A_]])-1))</f>
        <v>64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44917</v>
      </c>
      <c r="AO544" s="6" t="str">
        <f ca="1">IF(B_MSK[[#This Row],[DB_ROW]]="","",INDEX([3]!db[JENIS],B_MSK[[#This Row],[DB_ROW]]-1))</f>
        <v>lem</v>
      </c>
      <c r="AP544" s="6">
        <f ca="1">IF(B_MSK[[#This Row],[A_1]]="","",B_MSK[[#This Row],[A_1]])*1</f>
        <v>64</v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>Stip JK 526-B40 P</v>
      </c>
      <c r="H545" s="8" t="str">
        <f ca="1">IF(B_MSK[[#This Row],[//]]="","",INDEX([2]!NOTA[SUPPLIER_H],B_MSK[[#This Row],[//]]-2))</f>
        <v>ATALI MAKMUR</v>
      </c>
      <c r="I545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545" s="6">
        <f ca="1">IF(B_MSK[[#This Row],[//]]="","",IF(INDEX([2]!NOTA[C],B_MSK[[#This Row],[//]]-2)="","",INDEX([2]!NOTA[C],B_MSK[[#This Row],[//]]-2)))</f>
        <v>2</v>
      </c>
      <c r="K545" s="6">
        <f ca="1">IF(B_MSK[[#This Row],[//]]="","",IF(INDEX([2]!NOTA[QTY],B_MSK[[#This Row],[//]]-2)=0,"",INDEX([2]!NOTA[QTY],B_MSK[[#This Row],[//]]-2)))</f>
        <v>100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5" s="14">
        <f ca="1">IF(B_MSK[[#This Row],[//]]="","",INDEX([2]!NOTA[HARGA SATUAN],B_MSK[[#This Row],[//]]-2))</f>
        <v>28300</v>
      </c>
      <c r="N545" s="14">
        <f ca="1">IF(B_MSK[[#This Row],[//]]="","",IF(INDEX([2]!NOTA[HARGA/ CTN_H],B_MSK[[#This Row],[//]]-2)&lt;1,"",INDEX([2]!NOTA[HARGA/ CTN_H],B_MSK[[#This Row],[//]]-2)))</f>
        <v>1415000</v>
      </c>
      <c r="O545" s="3">
        <f ca="1">IF(B_MSK[[#This Row],[//]]="","",IF(INDEX([2]!NOTA[DISC 1],B_MSK[[#This Row],[//]]-2)=0,"",INDEX([2]!NOTA[DISC 1],B_MSK[[#This Row],[//]]-2)))</f>
        <v>0.125</v>
      </c>
      <c r="P545" s="3">
        <f ca="1">IF(B_MSK[[#This Row],[//]]="","",IF(INDEX([2]!NOTA[DISC 2],B_MSK[[#This Row],[//]]-2)=0,"",INDEX([2]!NOTA[DISC 2],B_MSK[[#This Row],[//]]-2)))</f>
        <v>0.05</v>
      </c>
      <c r="Q545" s="13">
        <f ca="1">IF(B_MSK[[#This Row],[//]]="","",INDEX([2]!NOTA[TOTAL],B_MSK[[#This Row],[//]]-2))</f>
        <v>2352437.5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ERASER 526-B40P JK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545" s="6" t="str">
        <f ca="1">IF(B_MSK[[#This Row],[N.B.nota]]="","",IF(MATCH(B_MSK[[#This Row],[concat]],[3]!db[NB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Row],[concat]],[3]!db[NB NOTA_C],0)+1)</f>
        <v>658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28300</v>
      </c>
      <c r="AB545" s="8" t="str">
        <f ca="1">IF(OR(B_MSK[[#This Row],[HARGA_1]]=0,B_MSK[[#This Row],[HARGA_1]]=""),"","/ "&amp;B_MSK[[#This Row],[A_2]])</f>
        <v xml:space="preserve">/ BOX </v>
      </c>
      <c r="AC5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5" s="6" t="str">
        <f ca="1">IF(ISNUMBER(B_MSK[[#This Row],[ JUMLAH ]]),SUBSTITUTE(SUBSTITUTE(SUBSTITUTE(B_MSK[[#This Row],[QTY/ CTN]]," ","_",2),"(",""),")","")&amp;"_","")</f>
        <v>50 BOX_40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14</v>
      </c>
      <c r="AH545" s="6" t="str">
        <f ca="1">IF(B_MSK[[#This Row],[A_B]]="","",LEFT(B_MSK[[#This Row],[QTY/ CTN]],B_MSK[[#This Row],[A_B_1]]))</f>
        <v xml:space="preserve">50 BOX </v>
      </c>
      <c r="AI545" s="6" t="str">
        <f ca="1">IF(B_MSK[[#This Row],[A_B]]="","",LEFT(B_MSK[[#This Row],[A_]],SEARCH(" ",B_MSK[[#This Row],[A_]])-1))</f>
        <v>50</v>
      </c>
      <c r="AJ545" s="6" t="str">
        <f ca="1">IF(B_MSK[[#This Row],[A_B]]="","",RIGHT(B_MSK[[#This Row],[A_]],LEN(B_MSK[[#This Row],[A_]])-SEARCH(" ",B_MSK[[#This Row],[A_]])))</f>
        <v xml:space="preserve">BOX 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5" s="6" t="str">
        <f ca="1">IF(B_MSK[[#This Row],[B_]]="","",LEFT(B_MSK[[#This Row],[B_]],SEARCH(" ",B_MSK[[#This Row],[B_]])))</f>
        <v xml:space="preserve">40 </v>
      </c>
      <c r="AM545" s="6" t="str">
        <f ca="1">IF(B_MSK[[#This Row],[B_]]="","",RIGHT(B_MSK[[#This Row],[B_]],LEN(B_MSK[[#This Row],[B_]])-SEARCH(" ",B_MSK[[#This Row],[B_]])))</f>
        <v>PCS</v>
      </c>
      <c r="AN545" s="2">
        <f ca="1">IF(ISNUMBER(B_MSK[[#This Row],[TANGGAL DATANG]]),B_MSK[[#This Row],[TANGGAL DATANG]],AN544)</f>
        <v>44917</v>
      </c>
      <c r="AO545" s="6" t="str">
        <f ca="1">IF(B_MSK[[#This Row],[DB_ROW]]="","",INDEX([3]!db[JENIS],B_MSK[[#This Row],[DB_ROW]]-1))</f>
        <v>stip</v>
      </c>
      <c r="AP545" s="6">
        <f ca="1">IF(B_MSK[[#This Row],[A_1]]="","",B_MSK[[#This Row],[A_1]])*1</f>
        <v>50</v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>Stip JK 526-B40 BL</v>
      </c>
      <c r="H546" s="8" t="str">
        <f ca="1">IF(B_MSK[[#This Row],[//]]="","",INDEX([2]!NOTA[SUPPLIER_H],B_MSK[[#This Row],[//]]-2))</f>
        <v>ATALI MAKMUR</v>
      </c>
      <c r="I54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50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6" s="14">
        <f ca="1">IF(B_MSK[[#This Row],[//]]="","",INDEX([2]!NOTA[HARGA SATUAN],B_MSK[[#This Row],[//]]-2))</f>
        <v>28300</v>
      </c>
      <c r="N546" s="14">
        <f ca="1">IF(B_MSK[[#This Row],[//]]="","",IF(INDEX([2]!NOTA[HARGA/ CTN_H],B_MSK[[#This Row],[//]]-2)&lt;1,"",INDEX([2]!NOTA[HARGA/ CTN_H],B_MSK[[#This Row],[//]]-2)))</f>
        <v>1415000</v>
      </c>
      <c r="O546" s="3">
        <f ca="1">IF(B_MSK[[#This Row],[//]]="","",IF(INDEX([2]!NOTA[DISC 1],B_MSK[[#This Row],[//]]-2)=0,"",INDEX([2]!NOTA[DISC 1],B_MSK[[#This Row],[//]]-2)))</f>
        <v>0.125</v>
      </c>
      <c r="P546" s="3">
        <f ca="1">IF(B_MSK[[#This Row],[//]]="","",IF(INDEX([2]!NOTA[DISC 2],B_MSK[[#This Row],[//]]-2)=0,"",INDEX([2]!NOTA[DISC 2],B_MSK[[#This Row],[//]]-2)))</f>
        <v>0.05</v>
      </c>
      <c r="Q546" s="13">
        <f ca="1">IF(B_MSK[[#This Row],[//]]="","",INDEX([2]!NOTA[TOTAL],B_MSK[[#This Row],[//]]-2))</f>
        <v>1176218.75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ERASER 526-B40BL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657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28300</v>
      </c>
      <c r="AB546" s="8" t="str">
        <f ca="1">IF(OR(B_MSK[[#This Row],[HARGA_1]]=0,B_MSK[[#This Row],[HARGA_1]]=""),"","/ "&amp;B_MSK[[#This Row],[A_2]])</f>
        <v xml:space="preserve">/ BOX </v>
      </c>
      <c r="AC5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6" s="6" t="str">
        <f ca="1">IF(ISNUMBER(B_MSK[[#This Row],[ JUMLAH ]]),SUBSTITUTE(SUBSTITUTE(SUBSTITUTE(B_MSK[[#This Row],[QTY/ CTN]]," ","_",2),"(",""),")","")&amp;"_","")</f>
        <v>50 BOX_40 PCS_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14</v>
      </c>
      <c r="AH546" s="6" t="str">
        <f ca="1">IF(B_MSK[[#This Row],[A_B]]="","",LEFT(B_MSK[[#This Row],[QTY/ CTN]],B_MSK[[#This Row],[A_B_1]]))</f>
        <v xml:space="preserve">50 BOX </v>
      </c>
      <c r="AI546" s="6" t="str">
        <f ca="1">IF(B_MSK[[#This Row],[A_B]]="","",LEFT(B_MSK[[#This Row],[A_]],SEARCH(" ",B_MSK[[#This Row],[A_]])-1))</f>
        <v>50</v>
      </c>
      <c r="AJ546" s="6" t="str">
        <f ca="1">IF(B_MSK[[#This Row],[A_B]]="","",RIGHT(B_MSK[[#This Row],[A_]],LEN(B_MSK[[#This Row],[A_]])-SEARCH(" ",B_MSK[[#This Row],[A_]])))</f>
        <v xml:space="preserve">BOX 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6" s="6" t="str">
        <f ca="1">IF(B_MSK[[#This Row],[B_]]="","",LEFT(B_MSK[[#This Row],[B_]],SEARCH(" ",B_MSK[[#This Row],[B_]])))</f>
        <v xml:space="preserve">40 </v>
      </c>
      <c r="AM546" s="6" t="str">
        <f ca="1">IF(B_MSK[[#This Row],[B_]]="","",RIGHT(B_MSK[[#This Row],[B_]],LEN(B_MSK[[#This Row],[B_]])-SEARCH(" ",B_MSK[[#This Row],[B_]])))</f>
        <v>PCS</v>
      </c>
      <c r="AN546" s="2">
        <f ca="1">IF(ISNUMBER(B_MSK[[#This Row],[TANGGAL DATANG]]),B_MSK[[#This Row],[TANGGAL DATANG]],AN545)</f>
        <v>44917</v>
      </c>
      <c r="AO546" s="6" t="str">
        <f ca="1">IF(B_MSK[[#This Row],[DB_ROW]]="","",INDEX([3]!db[JENIS],B_MSK[[#This Row],[DB_ROW]]-1))</f>
        <v>stip</v>
      </c>
      <c r="AP546" s="6">
        <f ca="1">IF(B_MSK[[#This Row],[A_1]]="","",B_MSK[[#This Row],[A_1]])*1</f>
        <v>50</v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>Stip JK 526-B20</v>
      </c>
      <c r="H547" s="8" t="str">
        <f ca="1">IF(B_MSK[[#This Row],[//]]="","",INDEX([2]!NOTA[SUPPLIER_H],B_MSK[[#This Row],[//]]-2))</f>
        <v>ATALI MAKMUR</v>
      </c>
      <c r="I54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547" s="6">
        <f ca="1">IF(B_MSK[[#This Row],[//]]="","",IF(INDEX([2]!NOTA[C],B_MSK[[#This Row],[//]]-2)="","",INDEX([2]!NOTA[C],B_MSK[[#This Row],[//]]-2)))</f>
        <v>1</v>
      </c>
      <c r="K547" s="6">
        <f ca="1">IF(B_MSK[[#This Row],[//]]="","",IF(INDEX([2]!NOTA[QTY],B_MSK[[#This Row],[//]]-2)=0,"",INDEX([2]!NOTA[QTY],B_MSK[[#This Row],[//]]-2)))</f>
        <v>50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7" s="14">
        <f ca="1">IF(B_MSK[[#This Row],[//]]="","",INDEX([2]!NOTA[HARGA SATUAN],B_MSK[[#This Row],[//]]-2))</f>
        <v>34100</v>
      </c>
      <c r="N547" s="14">
        <f ca="1">IF(B_MSK[[#This Row],[//]]="","",IF(INDEX([2]!NOTA[HARGA/ CTN_H],B_MSK[[#This Row],[//]]-2)&lt;1,"",INDEX([2]!NOTA[HARGA/ CTN_H],B_MSK[[#This Row],[//]]-2)))</f>
        <v>1705000</v>
      </c>
      <c r="O547" s="3">
        <f ca="1">IF(B_MSK[[#This Row],[//]]="","",IF(INDEX([2]!NOTA[DISC 1],B_MSK[[#This Row],[//]]-2)=0,"",INDEX([2]!NOTA[DISC 1],B_MSK[[#This Row],[//]]-2)))</f>
        <v>0.125</v>
      </c>
      <c r="P547" s="3">
        <f ca="1">IF(B_MSK[[#This Row],[//]]="","",IF(INDEX([2]!NOTA[DISC 2],B_MSK[[#This Row],[//]]-2)=0,"",INDEX([2]!NOTA[DISC 2],B_MSK[[#This Row],[//]]-2)))</f>
        <v>0.05</v>
      </c>
      <c r="Q547" s="13">
        <f ca="1">IF(B_MSK[[#This Row],[//]]="","",INDEX([2]!NOTA[TOTAL],B_MSK[[#This Row],[//]]-2))</f>
        <v>1417281.25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ERASER 526-B20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547" s="6" t="str">
        <f ca="1">IF(B_MSK[[#This Row],[N.B.nota]]="","",IF(MATCH(B_MSK[[#This Row],[concat]],[3]!db[NB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Row],[concat]],[3]!db[NB NOTA_C],0)+1)</f>
        <v>656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34100</v>
      </c>
      <c r="AB547" s="8" t="str">
        <f ca="1">IF(OR(B_MSK[[#This Row],[HARGA_1]]=0,B_MSK[[#This Row],[HARGA_1]]=""),"","/ "&amp;B_MSK[[#This Row],[A_2]])</f>
        <v xml:space="preserve">/ BOX </v>
      </c>
      <c r="AC5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5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7" s="6" t="str">
        <f ca="1">IF(ISNUMBER(B_MSK[[#This Row],[ JUMLAH ]]),SUBSTITUTE(SUBSTITUTE(SUBSTITUTE(B_MSK[[#This Row],[QTY/ CTN]]," ","_",2),"(",""),")","")&amp;"_","")</f>
        <v>50 BOX_20 PCS_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14</v>
      </c>
      <c r="AH547" s="6" t="str">
        <f ca="1">IF(B_MSK[[#This Row],[A_B]]="","",LEFT(B_MSK[[#This Row],[QTY/ CTN]],B_MSK[[#This Row],[A_B_1]]))</f>
        <v xml:space="preserve">50 BOX </v>
      </c>
      <c r="AI547" s="6" t="str">
        <f ca="1">IF(B_MSK[[#This Row],[A_B]]="","",LEFT(B_MSK[[#This Row],[A_]],SEARCH(" ",B_MSK[[#This Row],[A_]])-1))</f>
        <v>50</v>
      </c>
      <c r="AJ547" s="6" t="str">
        <f ca="1">IF(B_MSK[[#This Row],[A_B]]="","",RIGHT(B_MSK[[#This Row],[A_]],LEN(B_MSK[[#This Row],[A_]])-SEARCH(" ",B_MSK[[#This Row],[A_]])))</f>
        <v xml:space="preserve">BOX 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47" s="6" t="str">
        <f ca="1">IF(B_MSK[[#This Row],[B_]]="","",LEFT(B_MSK[[#This Row],[B_]],SEARCH(" ",B_MSK[[#This Row],[B_]])))</f>
        <v xml:space="preserve">20 </v>
      </c>
      <c r="AM547" s="6" t="str">
        <f ca="1">IF(B_MSK[[#This Row],[B_]]="","",RIGHT(B_MSK[[#This Row],[B_]],LEN(B_MSK[[#This Row],[B_]])-SEARCH(" ",B_MSK[[#This Row],[B_]])))</f>
        <v>PCS</v>
      </c>
      <c r="AN547" s="2">
        <f ca="1">IF(ISNUMBER(B_MSK[[#This Row],[TANGGAL DATANG]]),B_MSK[[#This Row],[TANGGAL DATANG]],AN546)</f>
        <v>44917</v>
      </c>
      <c r="AO547" s="6" t="str">
        <f ca="1">IF(B_MSK[[#This Row],[DB_ROW]]="","",INDEX([3]!db[JENIS],B_MSK[[#This Row],[DB_ROW]]-1))</f>
        <v>stip</v>
      </c>
      <c r="AP547" s="6">
        <f ca="1">IF(B_MSK[[#This Row],[A_1]]="","",B_MSK[[#This Row],[A_1]])*1</f>
        <v>50</v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>Pencil lead JK PL-11</v>
      </c>
      <c r="H548" s="8" t="str">
        <f ca="1">IF(B_MSK[[#This Row],[//]]="","",INDEX([2]!NOTA[SUPPLIER_H],B_MSK[[#This Row],[//]]-2))</f>
        <v>ATALI MAKMUR</v>
      </c>
      <c r="I548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548" s="6">
        <f ca="1">IF(B_MSK[[#This Row],[//]]="","",IF(INDEX([2]!NOTA[C],B_MSK[[#This Row],[//]]-2)="","",INDEX([2]!NOTA[C],B_MSK[[#This Row],[//]]-2)))</f>
        <v>1</v>
      </c>
      <c r="K548" s="6">
        <f ca="1">IF(B_MSK[[#This Row],[//]]="","",IF(INDEX([2]!NOTA[QTY],B_MSK[[#This Row],[//]]-2)=0,"",INDEX([2]!NOTA[QTY],B_MSK[[#This Row],[//]]-2)))</f>
        <v>72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8" s="14">
        <f ca="1">IF(B_MSK[[#This Row],[//]]="","",INDEX([2]!NOTA[HARGA SATUAN],B_MSK[[#This Row],[//]]-2))</f>
        <v>37200</v>
      </c>
      <c r="N548" s="14">
        <f ca="1">IF(B_MSK[[#This Row],[//]]="","",IF(INDEX([2]!NOTA[HARGA/ CTN_H],B_MSK[[#This Row],[//]]-2)&lt;1,"",INDEX([2]!NOTA[HARGA/ CTN_H],B_MSK[[#This Row],[//]]-2)))</f>
        <v>2678400</v>
      </c>
      <c r="O548" s="3">
        <f ca="1">IF(B_MSK[[#This Row],[//]]="","",IF(INDEX([2]!NOTA[DISC 1],B_MSK[[#This Row],[//]]-2)=0,"",INDEX([2]!NOTA[DISC 1],B_MSK[[#This Row],[//]]-2)))</f>
        <v>0.125</v>
      </c>
      <c r="P548" s="3">
        <f ca="1">IF(B_MSK[[#This Row],[//]]="","",IF(INDEX([2]!NOTA[DISC 2],B_MSK[[#This Row],[//]]-2)=0,"",INDEX([2]!NOTA[DISC 2],B_MSK[[#This Row],[//]]-2)))</f>
        <v>0.05</v>
      </c>
      <c r="Q548" s="13">
        <f ca="1">IF(B_MSK[[#This Row],[//]]="","",INDEX([2]!NOTA[TOTAL],B_MSK[[#This Row],[//]]-2))</f>
        <v>2226420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PENCIL LEAD PL-11 (2.0)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1693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223200</v>
      </c>
      <c r="AB548" s="8" t="str">
        <f ca="1">IF(OR(B_MSK[[#This Row],[HARGA_1]]=0,B_MSK[[#This Row],[HARGA_1]]=""),"","/ "&amp;B_MSK[[#This Row],[A_2]])</f>
        <v xml:space="preserve">/ BOX </v>
      </c>
      <c r="AC5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5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8" s="6" t="str">
        <f ca="1">IF(ISNUMBER(B_MSK[[#This Row],[ JUMLAH ]]),SUBSTITUTE(SUBSTITUTE(SUBSTITUTE(B_MSK[[#This Row],[QTY/ CTN]]," ","_",2),"(",""),")","")&amp;"_","")</f>
        <v>12 BOX_72 PCS_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14</v>
      </c>
      <c r="AH548" s="6" t="str">
        <f ca="1">IF(B_MSK[[#This Row],[A_B]]="","",LEFT(B_MSK[[#This Row],[QTY/ CTN]],B_MSK[[#This Row],[A_B_1]]))</f>
        <v xml:space="preserve">12 BOX </v>
      </c>
      <c r="AI548" s="6" t="str">
        <f ca="1">IF(B_MSK[[#This Row],[A_B]]="","",LEFT(B_MSK[[#This Row],[A_]],SEARCH(" ",B_MSK[[#This Row],[A_]])-1))</f>
        <v>12</v>
      </c>
      <c r="AJ548" s="6" t="str">
        <f ca="1">IF(B_MSK[[#This Row],[A_B]]="","",RIGHT(B_MSK[[#This Row],[A_]],LEN(B_MSK[[#This Row],[A_]])-SEARCH(" ",B_MSK[[#This Row],[A_]])))</f>
        <v xml:space="preserve">BOX 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548" s="6" t="str">
        <f ca="1">IF(B_MSK[[#This Row],[B_]]="","",LEFT(B_MSK[[#This Row],[B_]],SEARCH(" ",B_MSK[[#This Row],[B_]])))</f>
        <v xml:space="preserve">72 </v>
      </c>
      <c r="AM548" s="6" t="str">
        <f ca="1">IF(B_MSK[[#This Row],[B_]]="","",RIGHT(B_MSK[[#This Row],[B_]],LEN(B_MSK[[#This Row],[B_]])-SEARCH(" ",B_MSK[[#This Row],[B_]])))</f>
        <v>PCS</v>
      </c>
      <c r="AN548" s="2">
        <f ca="1">IF(ISNUMBER(B_MSK[[#This Row],[TANGGAL DATANG]]),B_MSK[[#This Row],[TANGGAL DATANG]],AN547)</f>
        <v>44917</v>
      </c>
      <c r="AO548" s="6" t="str">
        <f ca="1">IF(B_MSK[[#This Row],[DB_ROW]]="","",INDEX([3]!db[JENIS],B_MSK[[#This Row],[DB_ROW]]-1))</f>
        <v>isi</v>
      </c>
      <c r="AP548" s="6">
        <f ca="1">IF(B_MSK[[#This Row],[A_1]]="","",B_MSK[[#This Row],[A_1]])*1</f>
        <v>12</v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>PW JK 12W CP-12 PB panjang</v>
      </c>
      <c r="H549" s="8" t="str">
        <f ca="1">IF(B_MSK[[#This Row],[//]]="","",INDEX([2]!NOTA[SUPPLIER_H],B_MSK[[#This Row],[//]]-2))</f>
        <v>ATALI MAKMUR</v>
      </c>
      <c r="I549" s="28" t="str">
        <f ca="1">IF(B_MSK[[#This Row],[//]]="","",IF(B_MSK[[#This Row],[C]]="",B_MSK[[#This Row],[JMLH BRG]]&amp;" "&amp;B_MSK[[#This Row],[SAT]],INDEX([3]!db[QTY/ CTN],B_MSK[[#This Row],[DB_ROW]]-1)))</f>
        <v>12 LSN</v>
      </c>
      <c r="J549" s="6">
        <f ca="1">IF(B_MSK[[#This Row],[//]]="","",IF(INDEX([2]!NOTA[C],B_MSK[[#This Row],[//]]-2)="","",INDEX([2]!NOTA[C],B_MSK[[#This Row],[//]]-2)))</f>
        <v>1</v>
      </c>
      <c r="K549" s="6">
        <f ca="1">IF(B_MSK[[#This Row],[//]]="","",IF(INDEX([2]!NOTA[QTY],B_MSK[[#This Row],[//]]-2)=0,"",INDEX([2]!NOTA[QTY],B_MSK[[#This Row],[//]]-2)))</f>
        <v>144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49" s="14">
        <f ca="1">IF(B_MSK[[#This Row],[//]]="","",INDEX([2]!NOTA[HARGA SATUAN],B_MSK[[#This Row],[//]]-2))</f>
        <v>10600</v>
      </c>
      <c r="N549" s="14">
        <f ca="1">IF(B_MSK[[#This Row],[//]]="","",IF(INDEX([2]!NOTA[HARGA/ CTN_H],B_MSK[[#This Row],[//]]-2)&lt;1,"",INDEX([2]!NOTA[HARGA/ CTN_H],B_MSK[[#This Row],[//]]-2)))</f>
        <v>1526400</v>
      </c>
      <c r="O549" s="3">
        <f ca="1">IF(B_MSK[[#This Row],[//]]="","",IF(INDEX([2]!NOTA[DISC 1],B_MSK[[#This Row],[//]]-2)=0,"",INDEX([2]!NOTA[DISC 1],B_MSK[[#This Row],[//]]-2)))</f>
        <v>0.125</v>
      </c>
      <c r="P549" s="3">
        <f ca="1">IF(B_MSK[[#This Row],[//]]="","",IF(INDEX([2]!NOTA[DISC 2],B_MSK[[#This Row],[//]]-2)=0,"",INDEX([2]!NOTA[DISC 2],B_MSK[[#This Row],[//]]-2)))</f>
        <v>0.1</v>
      </c>
      <c r="Q549" s="13">
        <f ca="1">IF(B_MSK[[#This Row],[//]]="","",INDEX([2]!NOTA[TOTAL],B_MSK[[#This Row],[//]]-2))</f>
        <v>1202040</v>
      </c>
      <c r="R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2959762.5</v>
      </c>
      <c r="S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11224075</v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COLOR PENCIL CP-12 PB JK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549" s="6" t="str">
        <f ca="1">IF(B_MSK[[#This Row],[N.B.nota]]="","",IF(MATCH(B_MSK[[#This Row],[concat]],[3]!db[NB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Row],[concat]],[3]!db[NB NOTA_C],0)+1)</f>
        <v>480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127200</v>
      </c>
      <c r="AB549" s="8" t="str">
        <f ca="1">IF(OR(B_MSK[[#This Row],[HARGA_1]]=0,B_MSK[[#This Row],[HARGA_1]]=""),"","/ "&amp;B_MSK[[#This Row],[A_2]])</f>
        <v>/ LSN</v>
      </c>
      <c r="AC5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5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9" s="6" t="str">
        <f ca="1">IF(ISNUMBER(B_MSK[[#This Row],[ JUMLAH ]]),SUBSTITUTE(SUBSTITUTE(SUBSTITUTE(B_MSK[[#This Row],[QTY/ CTN]]," ","_",2),"(",""),")","")&amp;"_","")</f>
        <v>12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12 LSN</v>
      </c>
      <c r="AI549" s="6" t="str">
        <f ca="1">IF(B_MSK[[#This Row],[A_B]]="","",LEFT(B_MSK[[#This Row],[A_]],SEARCH(" ",B_MSK[[#This Row],[A_]])-1))</f>
        <v>12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44917</v>
      </c>
      <c r="AO549" s="6" t="str">
        <f ca="1">IF(B_MSK[[#This Row],[DB_ROW]]="","",INDEX([3]!db[JENIS],B_MSK[[#This Row],[DB_ROW]]-1))</f>
        <v>pw</v>
      </c>
      <c r="AP549" s="6">
        <f ca="1">IF(B_MSK[[#This Row],[A_1]]="","",B_MSK[[#This Row],[A_1]])*1</f>
        <v>12</v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/>
      </c>
      <c r="D550" s="6" t="str">
        <f>IF(B_MSK[[#This Row],[N_ID]]="","",COUNTIF([2]!NOTA[ID_H],B_MSK[[#This Row],[ID NOTA]]))</f>
        <v/>
      </c>
      <c r="E5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/>
      </c>
      <c r="H550" s="8" t="str">
        <f ca="1">IF(B_MSK[[#This Row],[//]]="","",INDEX([2]!NOTA[SUPPLIER_H],B_MSK[[#This Row],[//]]-2))</f>
        <v/>
      </c>
      <c r="I550" s="28" t="str">
        <f ca="1">IF(B_MSK[[#This Row],[//]]="","",IF(B_MSK[[#This Row],[C]]="",B_MSK[[#This Row],[JMLH BRG]]&amp;" "&amp;B_MSK[[#This Row],[SAT]],INDEX([3]!db[QTY/ CTN],B_MSK[[#This Row],[DB_ROW]]-1)))</f>
        <v/>
      </c>
      <c r="J550" s="6" t="str">
        <f ca="1">IF(B_MSK[[#This Row],[//]]="","",IF(INDEX([2]!NOTA[C],B_MSK[[#This Row],[//]]-2)="","",INDEX([2]!NOTA[C],B_MSK[[#This Row],[//]]-2)))</f>
        <v/>
      </c>
      <c r="K550" s="6" t="str">
        <f ca="1">IF(B_MSK[[#This Row],[//]]="","",IF(INDEX([2]!NOTA[QTY],B_MSK[[#This Row],[//]]-2)=0,"",INDEX([2]!NOTA[QTY],B_MSK[[#This Row],[//]]-2)))</f>
        <v/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0" s="14" t="str">
        <f ca="1">IF(B_MSK[[#This Row],[//]]="","",INDEX([2]!NOTA[HARGA SATUAN],B_MSK[[#This Row],[//]]-2))</f>
        <v/>
      </c>
      <c r="N550" s="14" t="str">
        <f ca="1">IF(B_MSK[[#This Row],[//]]="","",IF(INDEX([2]!NOTA[HARGA/ CTN_H],B_MSK[[#This Row],[//]]-2)&lt;1,"",INDEX([2]!NOTA[HARGA/ CTN_H],B_MSK[[#This Row],[//]]-2)))</f>
        <v/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 t="str">
        <f ca="1">IF(B_MSK[[#This Row],[//]]="","",INDEX([2]!NOTA[TOTAL],B_MSK[[#This Row],[//]]-2))</f>
        <v/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/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0" s="6" t="str">
        <f ca="1">IF(B_MSK[[#This Row],[N.B.nota]]="","",IF(MATCH(B_MSK[[#This Row],[concat]],[3]!db[NB NOTA_C],0)&gt;0,"ada",0))</f>
        <v/>
      </c>
      <c r="X550" s="6" t="str">
        <f ca="1">IF(B_MSK[[#This Row],[N.B.nota]]="","",ADDRESS(ROW(B_MSK[QB]),COLUMN(B_MSK[QB]))&amp;":"&amp;ADDRESS(ROW(),COLUMN(B_MSK[QB])))</f>
        <v/>
      </c>
      <c r="Y550" s="6" t="str">
        <f ca="1">IF(B_MSK[[#This Row],[concat]]="","",MATCH(B_MSK[[#This Row],[concat]],[3]!db[NB NOTA_C],0)+1)</f>
        <v/>
      </c>
      <c r="Z550" s="6" t="str">
        <f ca="1">IF(B_MSK[[#This Row],[//]]="","",HYPERLINK("[..\\DB.xlsx]DB!e"&amp;B_MSK[[#This Row],[DB_ROW]],"&gt;"))</f>
        <v/>
      </c>
      <c r="AA550" s="12" t="str">
        <f ca="1">IF(ISNUMBER(B_MSK[[#This Row],[HARGA CTN]]),IF(B_MSK[[#This Row],[A_2]]=B_MSK[[#This Row],[SAT]],B_MSK[[#This Row],[ HARGA SATUAN ]],B_MSK[[#This Row],[HARGA CTN]]/B_MSK[[#This Row],[A_1]]),"")</f>
        <v/>
      </c>
      <c r="AB550" s="8" t="str">
        <f ca="1">IF(OR(B_MSK[[#This Row],[HARGA_1]]=0,B_MSK[[#This Row],[HARGA_1]]=""),"","/ "&amp;B_MSK[[#This Row],[A_2]])</f>
        <v/>
      </c>
      <c r="AC5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0" s="6" t="str">
        <f ca="1">IF(ISNUMBER(B_MSK[[#This Row],[ JUMLAH ]]),SUBSTITUTE(SUBSTITUTE(SUBSTITUTE(B_MSK[[#This Row],[QTY/ CTN]]," ","_",2),"(",""),")","")&amp;"_","")</f>
        <v/>
      </c>
      <c r="AF550" s="6" t="str">
        <f ca="1">IF(B_MSK[[#This Row],[A_B]]="","",SEARCH("_",B_MSK[[#This Row],[A_B]]))</f>
        <v/>
      </c>
      <c r="AG550" s="6" t="str">
        <f ca="1">IF(B_MSK[[#This Row],[A_B]]="","",LEN(B_MSK[[#This Row],[A_B]]))</f>
        <v/>
      </c>
      <c r="AH550" s="6" t="str">
        <f ca="1">IF(B_MSK[[#This Row],[A_B]]="","",LEFT(B_MSK[[#This Row],[QTY/ CTN]],B_MSK[[#This Row],[A_B_1]]))</f>
        <v/>
      </c>
      <c r="AI550" s="6" t="str">
        <f ca="1">IF(B_MSK[[#This Row],[A_B]]="","",LEFT(B_MSK[[#This Row],[A_]],SEARCH(" ",B_MSK[[#This Row],[A_]])-1))</f>
        <v/>
      </c>
      <c r="AJ550" s="6" t="str">
        <f ca="1">IF(B_MSK[[#This Row],[A_B]]="","",RIGHT(B_MSK[[#This Row],[A_]],LEN(B_MSK[[#This Row],[A_]])-SEARCH(" ",B_MSK[[#This Row],[A_]])))</f>
        <v/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44917</v>
      </c>
      <c r="AO550" s="6" t="str">
        <f ca="1">IF(B_MSK[[#This Row],[DB_ROW]]="","",INDEX([3]!db[JENIS],B_MSK[[#This Row],[DB_ROW]]-1))</f>
        <v/>
      </c>
      <c r="AP550" s="6" t="e">
        <f ca="1">IF(B_MSK[[#This Row],[A_1]]="","",B_MSK[[#This Row],[A_1]])*1</f>
        <v>#VALUE!</v>
      </c>
    </row>
    <row r="551" spans="1:42" x14ac:dyDescent="0.25">
      <c r="A551" s="7" t="s">
        <v>230</v>
      </c>
      <c r="B551" s="6">
        <f ca="1">IF(B_MSK[[#This Row],[N_ID]]="","",INDEX([2]!NOTA[ID],MATCH(B_MSK[[#This Row],[N_ID]],[2]!NOTA[ID_P],0)))</f>
        <v>103</v>
      </c>
      <c r="C551" s="6" t="str">
        <f ca="1">IF(B_MSK[[#This Row],[//]]="","",HYPERLINK("[NOTA_.xlsx]NOTA!C"&amp;B_MSK[[#This Row],[//]],"&gt;"))</f>
        <v>&gt;</v>
      </c>
      <c r="D551" s="6">
        <f ca="1">IF(B_MSK[[#This Row],[N_ID]]="","",COUNTIF([2]!NOTA[ID_H],B_MSK[[#This Row],[ID NOTA]]))</f>
        <v>5</v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 ca="1"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>Mesin label harga JK MX-6600 A</v>
      </c>
      <c r="H551" s="8" t="str">
        <f ca="1">IF(B_MSK[[#This Row],[//]]="","",INDEX([2]!NOTA[SUPPLIER_H],B_MSK[[#This Row],[//]]-2))</f>
        <v>ATALI MAKMUR</v>
      </c>
      <c r="I551" s="28" t="str">
        <f ca="1">IF(B_MSK[[#This Row],[//]]="","",IF(B_MSK[[#This Row],[C]]="",B_MSK[[#This Row],[JMLH BRG]]&amp;" "&amp;B_MSK[[#This Row],[SAT]],INDEX([3]!db[QTY/ CTN],B_MSK[[#This Row],[DB_ROW]]-1)))</f>
        <v>20 PCS</v>
      </c>
      <c r="J551" s="6">
        <f ca="1">IF(B_MSK[[#This Row],[//]]="","",IF(INDEX([2]!NOTA[C],B_MSK[[#This Row],[//]]-2)="","",INDEX([2]!NOTA[C],B_MSK[[#This Row],[//]]-2)))</f>
        <v>1</v>
      </c>
      <c r="K551" s="6">
        <f ca="1">IF(B_MSK[[#This Row],[//]]="","",IF(INDEX([2]!NOTA[QTY],B_MSK[[#This Row],[//]]-2)=0,"",INDEX([2]!NOTA[QTY],B_MSK[[#This Row],[//]]-2)))</f>
        <v>20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1" s="14">
        <f ca="1">IF(B_MSK[[#This Row],[//]]="","",INDEX([2]!NOTA[HARGA SATUAN],B_MSK[[#This Row],[//]]-2))</f>
        <v>94500</v>
      </c>
      <c r="N551" s="14">
        <f ca="1">IF(B_MSK[[#This Row],[//]]="","",IF(INDEX([2]!NOTA[HARGA/ CTN_H],B_MSK[[#This Row],[//]]-2)&lt;1,"",INDEX([2]!NOTA[HARGA/ CTN_H],B_MSK[[#This Row],[//]]-2)))</f>
        <v>1890000</v>
      </c>
      <c r="O551" s="3">
        <f ca="1">IF(B_MSK[[#This Row],[//]]="","",IF(INDEX([2]!NOTA[DISC 1],B_MSK[[#This Row],[//]]-2)=0,"",INDEX([2]!NOTA[DISC 1],B_MSK[[#This Row],[//]]-2)))</f>
        <v>0.125</v>
      </c>
      <c r="P551" s="3">
        <f ca="1">IF(B_MSK[[#This Row],[//]]="","",IF(INDEX([2]!NOTA[DISC 2],B_MSK[[#This Row],[//]]-2)=0,"",INDEX([2]!NOTA[DISC 2],B_MSK[[#This Row],[//]]-2)))</f>
        <v>0.05</v>
      </c>
      <c r="Q551" s="13">
        <f ca="1">IF(B_MSK[[#This Row],[//]]="","",INDEX([2]!NOTA[TOTAL],B_MSK[[#This Row],[//]]-2))</f>
        <v>1571062.5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LABELLER MX-6600A (10D 2 LINE) JK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labellermx6600a10d2linejk</v>
      </c>
      <c r="W551" s="6" t="str">
        <f ca="1">IF(B_MSK[[#This Row],[N.B.nota]]="","",IF(MATCH(B_MSK[[#This Row],[concat]],[3]!db[NB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Row],[concat]],[3]!db[NB NOTA_C],0)+1)</f>
        <v>1313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94500</v>
      </c>
      <c r="AB551" s="8" t="str">
        <f ca="1">IF(OR(B_MSK[[#This Row],[HARGA_1]]=0,B_MSK[[#This Row],[HARGA_1]]=""),"","/ "&amp;B_MSK[[#This Row],[A_2]])</f>
        <v>/ PCS</v>
      </c>
      <c r="AC5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1" s="6" t="str">
        <f ca="1">IF(ISNUMBER(B_MSK[[#This Row],[ JUMLAH ]]),SUBSTITUTE(SUBSTITUTE(SUBSTITUTE(B_MSK[[#This Row],[QTY/ CTN]]," ","_",2),"(",""),")","")&amp;"_","")</f>
        <v>20 PCS_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7</v>
      </c>
      <c r="AH551" s="6" t="str">
        <f ca="1">IF(B_MSK[[#This Row],[A_B]]="","",LEFT(B_MSK[[#This Row],[QTY/ CTN]],B_MSK[[#This Row],[A_B_1]]))</f>
        <v>20 PCS</v>
      </c>
      <c r="AI551" s="6" t="str">
        <f ca="1">IF(B_MSK[[#This Row],[A_B]]="","",LEFT(B_MSK[[#This Row],[A_]],SEARCH(" ",B_MSK[[#This Row],[A_]])-1))</f>
        <v>20</v>
      </c>
      <c r="AJ551" s="6" t="str">
        <f ca="1">IF(B_MSK[[#This Row],[A_B]]="","",RIGHT(B_MSK[[#This Row],[A_]],LEN(B_MSK[[#This Row],[A_]])-SEARCH(" ",B_MSK[[#This Row],[A_]])))</f>
        <v>PCS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44917</v>
      </c>
      <c r="AO551" s="6" t="str">
        <f ca="1">IF(B_MSK[[#This Row],[DB_ROW]]="","",INDEX([3]!db[JENIS],B_MSK[[#This Row],[DB_ROW]]-1))</f>
        <v>label</v>
      </c>
      <c r="AP551" s="6">
        <f ca="1">IF(B_MSK[[#This Row],[A_1]]="","",B_MSK[[#This Row],[A_1]])*1</f>
        <v>20</v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>Tipe-ex kertas JK CT-534</v>
      </c>
      <c r="H552" s="8" t="str">
        <f ca="1">IF(B_MSK[[#This Row],[//]]="","",INDEX([2]!NOTA[SUPPLIER_H],B_MSK[[#This Row],[//]]-2))</f>
        <v>ATALI MAKMUR</v>
      </c>
      <c r="I552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552" s="6">
        <f ca="1">IF(B_MSK[[#This Row],[//]]="","",IF(INDEX([2]!NOTA[C],B_MSK[[#This Row],[//]]-2)="","",INDEX([2]!NOTA[C],B_MSK[[#This Row],[//]]-2)))</f>
        <v>1</v>
      </c>
      <c r="K552" s="6">
        <f ca="1">IF(B_MSK[[#This Row],[//]]="","",IF(INDEX([2]!NOTA[QTY],B_MSK[[#This Row],[//]]-2)=0,"",INDEX([2]!NOTA[QTY],B_MSK[[#This Row],[//]]-2)))</f>
        <v>720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2" s="14">
        <f ca="1">IF(B_MSK[[#This Row],[//]]="","",INDEX([2]!NOTA[HARGA SATUAN],B_MSK[[#This Row],[//]]-2))</f>
        <v>4000</v>
      </c>
      <c r="N552" s="14">
        <f ca="1">IF(B_MSK[[#This Row],[//]]="","",IF(INDEX([2]!NOTA[HARGA/ CTN_H],B_MSK[[#This Row],[//]]-2)&lt;1,"",INDEX([2]!NOTA[HARGA/ CTN_H],B_MSK[[#This Row],[//]]-2)))</f>
        <v>2880000</v>
      </c>
      <c r="O552" s="3">
        <f ca="1">IF(B_MSK[[#This Row],[//]]="","",IF(INDEX([2]!NOTA[DISC 1],B_MSK[[#This Row],[//]]-2)=0,"",INDEX([2]!NOTA[DISC 1],B_MSK[[#This Row],[//]]-2)))</f>
        <v>0.125</v>
      </c>
      <c r="P552" s="3">
        <f ca="1">IF(B_MSK[[#This Row],[//]]="","",IF(INDEX([2]!NOTA[DISC 2],B_MSK[[#This Row],[//]]-2)=0,"",INDEX([2]!NOTA[DISC 2],B_MSK[[#This Row],[//]]-2)))</f>
        <v>0.05</v>
      </c>
      <c r="Q552" s="13">
        <f ca="1">IF(B_MSK[[#This Row],[//]]="","",INDEX([2]!NOTA[TOTAL],B_MSK[[#This Row],[//]]-2))</f>
        <v>2394000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CORRECTION TAPE CT-534 JK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correctiontapect534jk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517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48000</v>
      </c>
      <c r="AB552" s="8" t="str">
        <f ca="1">IF(OR(B_MSK[[#This Row],[HARGA_1]]=0,B_MSK[[#This Row],[HARGA_1]]=""),"","/ "&amp;B_MSK[[#This Row],[A_2]])</f>
        <v xml:space="preserve">/ BOX </v>
      </c>
      <c r="AC5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5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2" s="6" t="str">
        <f ca="1">IF(ISNUMBER(B_MSK[[#This Row],[ JUMLAH ]]),SUBSTITUTE(SUBSTITUTE(SUBSTITUTE(B_MSK[[#This Row],[QTY/ CTN]]," ","_",2),"(",""),")","")&amp;"_","")</f>
        <v>60 BOX_12 PCS_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14</v>
      </c>
      <c r="AH552" s="6" t="str">
        <f ca="1">IF(B_MSK[[#This Row],[A_B]]="","",LEFT(B_MSK[[#This Row],[QTY/ CTN]],B_MSK[[#This Row],[A_B_1]]))</f>
        <v xml:space="preserve">60 BOX </v>
      </c>
      <c r="AI552" s="6" t="str">
        <f ca="1">IF(B_MSK[[#This Row],[A_B]]="","",LEFT(B_MSK[[#This Row],[A_]],SEARCH(" ",B_MSK[[#This Row],[A_]])-1))</f>
        <v>60</v>
      </c>
      <c r="AJ552" s="6" t="str">
        <f ca="1">IF(B_MSK[[#This Row],[A_B]]="","",RIGHT(B_MSK[[#This Row],[A_]],LEN(B_MSK[[#This Row],[A_]])-SEARCH(" ",B_MSK[[#This Row],[A_]])))</f>
        <v xml:space="preserve">BOX 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2" s="6" t="str">
        <f ca="1">IF(B_MSK[[#This Row],[B_]]="","",LEFT(B_MSK[[#This Row],[B_]],SEARCH(" ",B_MSK[[#This Row],[B_]])))</f>
        <v xml:space="preserve">12 </v>
      </c>
      <c r="AM552" s="6" t="str">
        <f ca="1">IF(B_MSK[[#This Row],[B_]]="","",RIGHT(B_MSK[[#This Row],[B_]],LEN(B_MSK[[#This Row],[B_]])-SEARCH(" ",B_MSK[[#This Row],[B_]])))</f>
        <v>PCS</v>
      </c>
      <c r="AN552" s="2">
        <f ca="1">IF(ISNUMBER(B_MSK[[#This Row],[TANGGAL DATANG]]),B_MSK[[#This Row],[TANGGAL DATANG]],AN551)</f>
        <v>44917</v>
      </c>
      <c r="AO552" s="6" t="str">
        <f ca="1">IF(B_MSK[[#This Row],[DB_ROW]]="","",INDEX([3]!db[JENIS],B_MSK[[#This Row],[DB_ROW]]-1))</f>
        <v>tipex</v>
      </c>
      <c r="AP552" s="6">
        <f ca="1">IF(B_MSK[[#This Row],[A_1]]="","",B_MSK[[#This Row],[A_1]])*1</f>
        <v>60</v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553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>Tipe-ex kertas JK CT-540</v>
      </c>
      <c r="H553" s="8" t="str">
        <f ca="1">IF(B_MSK[[#This Row],[//]]="","",INDEX([2]!NOTA[SUPPLIER_H],B_MSK[[#This Row],[//]]-2))</f>
        <v>ATALI MAKMUR</v>
      </c>
      <c r="I553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553" s="6">
        <f ca="1">IF(B_MSK[[#This Row],[//]]="","",IF(INDEX([2]!NOTA[C],B_MSK[[#This Row],[//]]-2)="","",INDEX([2]!NOTA[C],B_MSK[[#This Row],[//]]-2)))</f>
        <v>1</v>
      </c>
      <c r="K553" s="6">
        <f ca="1">IF(B_MSK[[#This Row],[//]]="","",IF(INDEX([2]!NOTA[QTY],B_MSK[[#This Row],[//]]-2)=0,"",INDEX([2]!NOTA[QTY],B_MSK[[#This Row],[//]]-2)))</f>
        <v>720</v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3" s="14">
        <f ca="1">IF(B_MSK[[#This Row],[//]]="","",INDEX([2]!NOTA[HARGA SATUAN],B_MSK[[#This Row],[//]]-2))</f>
        <v>5700</v>
      </c>
      <c r="N553" s="14">
        <f ca="1">IF(B_MSK[[#This Row],[//]]="","",IF(INDEX([2]!NOTA[HARGA/ CTN_H],B_MSK[[#This Row],[//]]-2)&lt;1,"",INDEX([2]!NOTA[HARGA/ CTN_H],B_MSK[[#This Row],[//]]-2)))</f>
        <v>4104000</v>
      </c>
      <c r="O553" s="3">
        <f ca="1">IF(B_MSK[[#This Row],[//]]="","",IF(INDEX([2]!NOTA[DISC 1],B_MSK[[#This Row],[//]]-2)=0,"",INDEX([2]!NOTA[DISC 1],B_MSK[[#This Row],[//]]-2)))</f>
        <v>0.125</v>
      </c>
      <c r="P553" s="3">
        <f ca="1">IF(B_MSK[[#This Row],[//]]="","",IF(INDEX([2]!NOTA[DISC 2],B_MSK[[#This Row],[//]]-2)=0,"",INDEX([2]!NOTA[DISC 2],B_MSK[[#This Row],[//]]-2)))</f>
        <v>0.05</v>
      </c>
      <c r="Q553" s="13">
        <f ca="1">IF(B_MSK[[#This Row],[//]]="","",INDEX([2]!NOTA[TOTAL],B_MSK[[#This Row],[//]]-2))</f>
        <v>3411450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>CORRECTION TAPE CT-540 JK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correctiontapect540jk</v>
      </c>
      <c r="W553" s="6" t="str">
        <f ca="1">IF(B_MSK[[#This Row],[N.B.nota]]="","",IF(MATCH(B_MSK[[#This Row],[concat]],[3]!db[NB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Row],[concat]],[3]!db[NB NOTA_C],0)+1)</f>
        <v>518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68400</v>
      </c>
      <c r="AB553" s="8" t="str">
        <f ca="1">IF(OR(B_MSK[[#This Row],[HARGA_1]]=0,B_MSK[[#This Row],[HARGA_1]]=""),"","/ "&amp;B_MSK[[#This Row],[A_2]])</f>
        <v xml:space="preserve">/ BOX </v>
      </c>
      <c r="AC5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5700</v>
      </c>
      <c r="AD5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3" s="6" t="str">
        <f ca="1">IF(ISNUMBER(B_MSK[[#This Row],[ JUMLAH ]]),SUBSTITUTE(SUBSTITUTE(SUBSTITUTE(B_MSK[[#This Row],[QTY/ CTN]]," ","_",2),"(",""),")","")&amp;"_","")</f>
        <v>60 BOX_12 PCS_</v>
      </c>
      <c r="AF553" s="6">
        <f ca="1">IF(B_MSK[[#This Row],[A_B]]="","",SEARCH("_",B_MSK[[#This Row],[A_B]]))</f>
        <v>7</v>
      </c>
      <c r="AG553" s="6">
        <f ca="1">IF(B_MSK[[#This Row],[A_B]]="","",LEN(B_MSK[[#This Row],[A_B]]))</f>
        <v>14</v>
      </c>
      <c r="AH553" s="6" t="str">
        <f ca="1">IF(B_MSK[[#This Row],[A_B]]="","",LEFT(B_MSK[[#This Row],[QTY/ CTN]],B_MSK[[#This Row],[A_B_1]]))</f>
        <v xml:space="preserve">60 BOX </v>
      </c>
      <c r="AI553" s="6" t="str">
        <f ca="1">IF(B_MSK[[#This Row],[A_B]]="","",LEFT(B_MSK[[#This Row],[A_]],SEARCH(" ",B_MSK[[#This Row],[A_]])-1))</f>
        <v>60</v>
      </c>
      <c r="AJ553" s="6" t="str">
        <f ca="1">IF(B_MSK[[#This Row],[A_B]]="","",RIGHT(B_MSK[[#This Row],[A_]],LEN(B_MSK[[#This Row],[A_]])-SEARCH(" ",B_MSK[[#This Row],[A_]])))</f>
        <v xml:space="preserve">BOX 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3" s="6" t="str">
        <f ca="1">IF(B_MSK[[#This Row],[B_]]="","",LEFT(B_MSK[[#This Row],[B_]],SEARCH(" ",B_MSK[[#This Row],[B_]])))</f>
        <v xml:space="preserve">12 </v>
      </c>
      <c r="AM553" s="6" t="str">
        <f ca="1">IF(B_MSK[[#This Row],[B_]]="","",RIGHT(B_MSK[[#This Row],[B_]],LEN(B_MSK[[#This Row],[B_]])-SEARCH(" ",B_MSK[[#This Row],[B_]])))</f>
        <v>PCS</v>
      </c>
      <c r="AN553" s="2">
        <f ca="1">IF(ISNUMBER(B_MSK[[#This Row],[TANGGAL DATANG]]),B_MSK[[#This Row],[TANGGAL DATANG]],AN552)</f>
        <v>44917</v>
      </c>
      <c r="AO553" s="6" t="str">
        <f ca="1">IF(B_MSK[[#This Row],[DB_ROW]]="","",INDEX([3]!db[JENIS],B_MSK[[#This Row],[DB_ROW]]-1))</f>
        <v>tipex</v>
      </c>
      <c r="AP553" s="6">
        <f ca="1">IF(B_MSK[[#This Row],[A_1]]="","",B_MSK[[#This Row],[A_1]])*1</f>
        <v>60</v>
      </c>
    </row>
    <row r="554" spans="1:42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>Tipe-ex kertas JK CT-545</v>
      </c>
      <c r="H554" s="8" t="str">
        <f ca="1">IF(B_MSK[[#This Row],[//]]="","",INDEX([2]!NOTA[SUPPLIER_H],B_MSK[[#This Row],[//]]-2))</f>
        <v>ATALI MAKMUR</v>
      </c>
      <c r="I554" s="28" t="str">
        <f ca="1">IF(B_MSK[[#This Row],[//]]="","",IF(B_MSK[[#This Row],[C]]="",B_MSK[[#This Row],[JMLH BRG]]&amp;" "&amp;B_MSK[[#This Row],[SAT]],INDEX([3]!db[QTY/ CTN],B_MSK[[#This Row],[DB_ROW]]-1)))</f>
        <v>60 LSN</v>
      </c>
      <c r="J554" s="6">
        <f ca="1">IF(B_MSK[[#This Row],[//]]="","",IF(INDEX([2]!NOTA[C],B_MSK[[#This Row],[//]]-2)="","",INDEX([2]!NOTA[C],B_MSK[[#This Row],[//]]-2)))</f>
        <v>1</v>
      </c>
      <c r="K554" s="6">
        <f ca="1">IF(B_MSK[[#This Row],[//]]="","",IF(INDEX([2]!NOTA[QTY],B_MSK[[#This Row],[//]]-2)=0,"",INDEX([2]!NOTA[QTY],B_MSK[[#This Row],[//]]-2)))</f>
        <v>720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4" s="14">
        <f ca="1">IF(B_MSK[[#This Row],[//]]="","",INDEX([2]!NOTA[HARGA SATUAN],B_MSK[[#This Row],[//]]-2))</f>
        <v>5800</v>
      </c>
      <c r="N554" s="14">
        <f ca="1">IF(B_MSK[[#This Row],[//]]="","",IF(INDEX([2]!NOTA[HARGA/ CTN_H],B_MSK[[#This Row],[//]]-2)&lt;1,"",INDEX([2]!NOTA[HARGA/ CTN_H],B_MSK[[#This Row],[//]]-2)))</f>
        <v>4176000</v>
      </c>
      <c r="O554" s="3">
        <f ca="1">IF(B_MSK[[#This Row],[//]]="","",IF(INDEX([2]!NOTA[DISC 1],B_MSK[[#This Row],[//]]-2)=0,"",INDEX([2]!NOTA[DISC 1],B_MSK[[#This Row],[//]]-2)))</f>
        <v>0.125</v>
      </c>
      <c r="P554" s="3">
        <f ca="1">IF(B_MSK[[#This Row],[//]]="","",IF(INDEX([2]!NOTA[DISC 2],B_MSK[[#This Row],[//]]-2)=0,"",INDEX([2]!NOTA[DISC 2],B_MSK[[#This Row],[//]]-2)))</f>
        <v>0.05</v>
      </c>
      <c r="Q554" s="13">
        <f ca="1">IF(B_MSK[[#This Row],[//]]="","",INDEX([2]!NOTA[TOTAL],B_MSK[[#This Row],[//]]-2))</f>
        <v>3471300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CORRECTION TAPE CT-545 JK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correctiontapect545jk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519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69600</v>
      </c>
      <c r="AB554" s="8" t="str">
        <f ca="1">IF(OR(B_MSK[[#This Row],[HARGA_1]]=0,B_MSK[[#This Row],[HARGA_1]]=""),"","/ "&amp;B_MSK[[#This Row],[A_2]])</f>
        <v>/ LSN</v>
      </c>
      <c r="AC5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5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4" s="6" t="str">
        <f ca="1">IF(ISNUMBER(B_MSK[[#This Row],[ JUMLAH ]]),SUBSTITUTE(SUBSTITUTE(SUBSTITUTE(B_MSK[[#This Row],[QTY/ CTN]]," ","_",2),"(",""),")","")&amp;"_","")</f>
        <v>60 LSN_</v>
      </c>
      <c r="AF554" s="6">
        <f ca="1">IF(B_MSK[[#This Row],[A_B]]="","",SEARCH("_",B_MSK[[#This Row],[A_B]]))</f>
        <v>7</v>
      </c>
      <c r="AG554" s="6">
        <f ca="1">IF(B_MSK[[#This Row],[A_B]]="","",LEN(B_MSK[[#This Row],[A_B]]))</f>
        <v>7</v>
      </c>
      <c r="AH554" s="6" t="str">
        <f ca="1">IF(B_MSK[[#This Row],[A_B]]="","",LEFT(B_MSK[[#This Row],[QTY/ CTN]],B_MSK[[#This Row],[A_B_1]]))</f>
        <v>60 LSN</v>
      </c>
      <c r="AI554" s="6" t="str">
        <f ca="1">IF(B_MSK[[#This Row],[A_B]]="","",LEFT(B_MSK[[#This Row],[A_]],SEARCH(" ",B_MSK[[#This Row],[A_]])-1))</f>
        <v>60</v>
      </c>
      <c r="AJ554" s="6" t="str">
        <f ca="1">IF(B_MSK[[#This Row],[A_B]]="","",RIGHT(B_MSK[[#This Row],[A_]],LEN(B_MSK[[#This Row],[A_]])-SEARCH(" ",B_MSK[[#This Row],[A_]])))</f>
        <v>LSN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44917</v>
      </c>
      <c r="AO554" s="6" t="str">
        <f ca="1">IF(B_MSK[[#This Row],[DB_ROW]]="","",INDEX([3]!db[JENIS],B_MSK[[#This Row],[DB_ROW]]-1))</f>
        <v>tipex</v>
      </c>
      <c r="AP554" s="6">
        <f ca="1">IF(B_MSK[[#This Row],[A_1]]="","",B_MSK[[#This Row],[A_1]])*1</f>
        <v>60</v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>Tipe-ex kertas JK CT-546</v>
      </c>
      <c r="H555" s="8" t="str">
        <f ca="1">IF(B_MSK[[#This Row],[//]]="","",INDEX([2]!NOTA[SUPPLIER_H],B_MSK[[#This Row],[//]]-2))</f>
        <v>ATALI MAKMUR</v>
      </c>
      <c r="I555" s="28" t="str">
        <f ca="1">IF(B_MSK[[#This Row],[//]]="","",IF(B_MSK[[#This Row],[C]]="",B_MSK[[#This Row],[JMLH BRG]]&amp;" "&amp;B_MSK[[#This Row],[SAT]],INDEX([3]!db[QTY/ CTN],B_MSK[[#This Row],[DB_ROW]]-1)))</f>
        <v>30 BOX (12 PCS)</v>
      </c>
      <c r="J555" s="6">
        <f ca="1">IF(B_MSK[[#This Row],[//]]="","",IF(INDEX([2]!NOTA[C],B_MSK[[#This Row],[//]]-2)="","",INDEX([2]!NOTA[C],B_MSK[[#This Row],[//]]-2)))</f>
        <v>1</v>
      </c>
      <c r="K555" s="6">
        <f ca="1">IF(B_MSK[[#This Row],[//]]="","",IF(INDEX([2]!NOTA[QTY],B_MSK[[#This Row],[//]]-2)=0,"",INDEX([2]!NOTA[QTY],B_MSK[[#This Row],[//]]-2)))</f>
        <v>360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5" s="14">
        <f ca="1">IF(B_MSK[[#This Row],[//]]="","",INDEX([2]!NOTA[HARGA SATUAN],B_MSK[[#This Row],[//]]-2))</f>
        <v>10800</v>
      </c>
      <c r="N555" s="14">
        <f ca="1">IF(B_MSK[[#This Row],[//]]="","",IF(INDEX([2]!NOTA[HARGA/ CTN_H],B_MSK[[#This Row],[//]]-2)&lt;1,"",INDEX([2]!NOTA[HARGA/ CTN_H],B_MSK[[#This Row],[//]]-2)))</f>
        <v>3888000</v>
      </c>
      <c r="O555" s="3">
        <f ca="1">IF(B_MSK[[#This Row],[//]]="","",IF(INDEX([2]!NOTA[DISC 1],B_MSK[[#This Row],[//]]-2)=0,"",INDEX([2]!NOTA[DISC 1],B_MSK[[#This Row],[//]]-2)))</f>
        <v>0.125</v>
      </c>
      <c r="P555" s="3">
        <f ca="1">IF(B_MSK[[#This Row],[//]]="","",IF(INDEX([2]!NOTA[DISC 2],B_MSK[[#This Row],[//]]-2)=0,"",INDEX([2]!NOTA[DISC 2],B_MSK[[#This Row],[//]]-2)))</f>
        <v>0.05</v>
      </c>
      <c r="Q555" s="13">
        <f ca="1">IF(B_MSK[[#This Row],[//]]="","",INDEX([2]!NOTA[TOTAL],B_MSK[[#This Row],[//]]-2))</f>
        <v>3231900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2858287.5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11221425</v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>CORRECTION TAPE CT-546 JK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correctiontapect546jk</v>
      </c>
      <c r="W555" s="6" t="str">
        <f ca="1">IF(B_MSK[[#This Row],[N.B.nota]]="","",IF(MATCH(B_MSK[[#This Row],[concat]],[3]!db[NB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Row],[concat]],[3]!db[NB NOTA_C],0)+1)</f>
        <v>520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129600</v>
      </c>
      <c r="AB555" s="8" t="str">
        <f ca="1">IF(OR(B_MSK[[#This Row],[HARGA_1]]=0,B_MSK[[#This Row],[HARGA_1]]=""),"","/ "&amp;B_MSK[[#This Row],[A_2]])</f>
        <v xml:space="preserve">/ BOX </v>
      </c>
      <c r="AC5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10800</v>
      </c>
      <c r="AD5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5" s="6" t="str">
        <f ca="1">IF(ISNUMBER(B_MSK[[#This Row],[ JUMLAH ]]),SUBSTITUTE(SUBSTITUTE(SUBSTITUTE(B_MSK[[#This Row],[QTY/ CTN]]," ","_",2),"(",""),")","")&amp;"_","")</f>
        <v>30 BOX_12 PCS_</v>
      </c>
      <c r="AF555" s="6">
        <f ca="1">IF(B_MSK[[#This Row],[A_B]]="","",SEARCH("_",B_MSK[[#This Row],[A_B]]))</f>
        <v>7</v>
      </c>
      <c r="AG555" s="6">
        <f ca="1">IF(B_MSK[[#This Row],[A_B]]="","",LEN(B_MSK[[#This Row],[A_B]]))</f>
        <v>14</v>
      </c>
      <c r="AH555" s="6" t="str">
        <f ca="1">IF(B_MSK[[#This Row],[A_B]]="","",LEFT(B_MSK[[#This Row],[QTY/ CTN]],B_MSK[[#This Row],[A_B_1]]))</f>
        <v xml:space="preserve">30 BOX </v>
      </c>
      <c r="AI555" s="6" t="str">
        <f ca="1">IF(B_MSK[[#This Row],[A_B]]="","",LEFT(B_MSK[[#This Row],[A_]],SEARCH(" ",B_MSK[[#This Row],[A_]])-1))</f>
        <v>30</v>
      </c>
      <c r="AJ555" s="6" t="str">
        <f ca="1">IF(B_MSK[[#This Row],[A_B]]="","",RIGHT(B_MSK[[#This Row],[A_]],LEN(B_MSK[[#This Row],[A_]])-SEARCH(" ",B_MSK[[#This Row],[A_]])))</f>
        <v xml:space="preserve">BOX 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5" s="6" t="str">
        <f ca="1">IF(B_MSK[[#This Row],[B_]]="","",LEFT(B_MSK[[#This Row],[B_]],SEARCH(" ",B_MSK[[#This Row],[B_]])))</f>
        <v xml:space="preserve">12 </v>
      </c>
      <c r="AM555" s="6" t="str">
        <f ca="1">IF(B_MSK[[#This Row],[B_]]="","",RIGHT(B_MSK[[#This Row],[B_]],LEN(B_MSK[[#This Row],[B_]])-SEARCH(" ",B_MSK[[#This Row],[B_]])))</f>
        <v>PCS</v>
      </c>
      <c r="AN555" s="2">
        <f ca="1">IF(ISNUMBER(B_MSK[[#This Row],[TANGGAL DATANG]]),B_MSK[[#This Row],[TANGGAL DATANG]],AN554)</f>
        <v>44917</v>
      </c>
      <c r="AO555" s="6" t="str">
        <f ca="1">IF(B_MSK[[#This Row],[DB_ROW]]="","",INDEX([3]!db[JENIS],B_MSK[[#This Row],[DB_ROW]]-1))</f>
        <v>tipex</v>
      </c>
      <c r="AP555" s="6">
        <f ca="1">IF(B_MSK[[#This Row],[A_1]]="","",B_MSK[[#This Row],[A_1]])*1</f>
        <v>30</v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Row],[SAT]],INDEX([3]!db[QTY/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Row],[concat]],[3]!db[NB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Row],[concat]],[3]!db[NB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Row],[A_]])-1))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44917</v>
      </c>
      <c r="AO556" s="6" t="str">
        <f ca="1">IF(B_MSK[[#This Row],[DB_ROW]]="","",INDEX([3]!db[JENIS],B_MSK[[#This Row],[DB_ROW]]-1))</f>
        <v/>
      </c>
      <c r="AP556" s="6" t="e">
        <f ca="1">IF(B_MSK[[#This Row],[A_1]]="","",B_MSK[[#This Row],[A_1]])*1</f>
        <v>#VALUE!</v>
      </c>
    </row>
    <row r="557" spans="1:42" x14ac:dyDescent="0.25">
      <c r="A557" s="7" t="s">
        <v>231</v>
      </c>
      <c r="B557" s="6">
        <f ca="1">IF(B_MSK[[#This Row],[N_ID]]="","",INDEX([2]!NOTA[ID],MATCH(B_MSK[[#This Row],[N_ID]],[2]!NOTA[ID_P],0)))</f>
        <v>104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1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>Call JK PKC-0711 HC</v>
      </c>
      <c r="H557" s="8" t="str">
        <f ca="1">IF(B_MSK[[#This Row],[//]]="","",INDEX([2]!NOTA[SUPPLIER_H],B_MSK[[#This Row],[//]]-2))</f>
        <v>KALINDO SUKSES</v>
      </c>
      <c r="I557" s="28" t="str">
        <f ca="1">IF(B_MSK[[#This Row],[//]]="","",IF(B_MSK[[#This Row],[C]]="",B_MSK[[#This Row],[JMLH BRG]]&amp;" "&amp;B_MSK[[#This Row],[SAT]],INDEX([3]!db[QTY/ CTN],B_MSK[[#This Row],[DB_ROW]]-1)))</f>
        <v>4 BOX (40 PCS)</v>
      </c>
      <c r="J557" s="6">
        <f ca="1">IF(B_MSK[[#This Row],[//]]="","",IF(INDEX([2]!NOTA[C],B_MSK[[#This Row],[//]]-2)="","",INDEX([2]!NOTA[C],B_MSK[[#This Row],[//]]-2)))</f>
        <v>1</v>
      </c>
      <c r="K557" s="6">
        <f ca="1">IF(B_MSK[[#This Row],[//]]="","",IF(INDEX([2]!NOTA[QTY],B_MSK[[#This Row],[//]]-2)=0,"",INDEX([2]!NOTA[QTY],B_MSK[[#This Row],[//]]-2)))</f>
        <v>160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27000</v>
      </c>
      <c r="N557" s="14">
        <f ca="1">IF(B_MSK[[#This Row],[//]]="","",IF(INDEX([2]!NOTA[HARGA/ CTN_H],B_MSK[[#This Row],[//]]-2)&lt;1,"",INDEX([2]!NOTA[HARGA/ CTN_H],B_MSK[[#This Row],[//]]-2)))</f>
        <v>4320000</v>
      </c>
      <c r="O557" s="3">
        <f ca="1">IF(B_MSK[[#This Row],[//]]="","",IF(INDEX([2]!NOTA[DISC 1],B_MSK[[#This Row],[//]]-2)=0,"",INDEX([2]!NOTA[DISC 1],B_MSK[[#This Row],[//]]-2)))</f>
        <v>0.125</v>
      </c>
      <c r="P557" s="3">
        <f ca="1">IF(B_MSK[[#This Row],[//]]="","",IF(INDEX([2]!NOTA[DISC 2],B_MSK[[#This Row],[//]]-2)=0,"",INDEX([2]!NOTA[DISC 2],B_MSK[[#This Row],[//]]-2)))</f>
        <v>0.05</v>
      </c>
      <c r="Q557" s="13">
        <f ca="1">IF(B_MSK[[#This Row],[//]]="","",INDEX([2]!NOTA[TOTAL],B_MSK[[#This Row],[//]]-2))</f>
        <v>3591000</v>
      </c>
      <c r="R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729000</v>
      </c>
      <c r="S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2862000</v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CALCULATOR JOYKO PKC-0711 HC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calculatorjoykopkc0711hc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423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1080000</v>
      </c>
      <c r="AB557" s="8" t="str">
        <f ca="1">IF(OR(B_MSK[[#This Row],[HARGA_1]]=0,B_MSK[[#This Row],[HARGA_1]]=""),"","/ "&amp;B_MSK[[#This Row],[A_2]])</f>
        <v xml:space="preserve">/ BOX </v>
      </c>
      <c r="AC5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5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7" s="6" t="str">
        <f ca="1">IF(ISNUMBER(B_MSK[[#This Row],[ JUMLAH ]]),SUBSTITUTE(SUBSTITUTE(SUBSTITUTE(B_MSK[[#This Row],[QTY/ CTN]]," ","_",2),"(",""),")","")&amp;"_","")</f>
        <v>4 BOX_40 PCS_</v>
      </c>
      <c r="AF557" s="6">
        <f ca="1">IF(B_MSK[[#This Row],[A_B]]="","",SEARCH("_",B_MSK[[#This Row],[A_B]]))</f>
        <v>6</v>
      </c>
      <c r="AG557" s="6">
        <f ca="1">IF(B_MSK[[#This Row],[A_B]]="","",LEN(B_MSK[[#This Row],[A_B]]))</f>
        <v>13</v>
      </c>
      <c r="AH557" s="6" t="str">
        <f ca="1">IF(B_MSK[[#This Row],[A_B]]="","",LEFT(B_MSK[[#This Row],[QTY/ CTN]],B_MSK[[#This Row],[A_B_1]]))</f>
        <v xml:space="preserve">4 BOX </v>
      </c>
      <c r="AI557" s="6" t="str">
        <f ca="1">IF(B_MSK[[#This Row],[A_B]]="","",LEFT(B_MSK[[#This Row],[A_]],SEARCH(" ",B_MSK[[#This Row],[A_]])-1))</f>
        <v>4</v>
      </c>
      <c r="AJ557" s="6" t="str">
        <f ca="1">IF(B_MSK[[#This Row],[A_B]]="","",RIGHT(B_MSK[[#This Row],[A_]],LEN(B_MSK[[#This Row],[A_]])-SEARCH(" ",B_MSK[[#This Row],[A_]])))</f>
        <v xml:space="preserve">BOX 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57" s="6" t="str">
        <f ca="1">IF(B_MSK[[#This Row],[B_]]="","",LEFT(B_MSK[[#This Row],[B_]],SEARCH(" ",B_MSK[[#This Row],[B_]])))</f>
        <v xml:space="preserve">40 </v>
      </c>
      <c r="AM557" s="6" t="str">
        <f ca="1">IF(B_MSK[[#This Row],[B_]]="","",RIGHT(B_MSK[[#This Row],[B_]],LEN(B_MSK[[#This Row],[B_]])-SEARCH(" ",B_MSK[[#This Row],[B_]])))</f>
        <v>PCS</v>
      </c>
      <c r="AN557" s="2">
        <f ca="1">IF(ISNUMBER(B_MSK[[#This Row],[TANGGAL DATANG]]),B_MSK[[#This Row],[TANGGAL DATANG]],AN556)</f>
        <v>44917</v>
      </c>
      <c r="AO557" s="6" t="str">
        <f ca="1">IF(B_MSK[[#This Row],[DB_ROW]]="","",INDEX([3]!db[JENIS],B_MSK[[#This Row],[DB_ROW]]-1))</f>
        <v>kalkulator</v>
      </c>
      <c r="AP557" s="6">
        <f ca="1">IF(B_MSK[[#This Row],[A_1]]="","",B_MSK[[#This Row],[A_1]])*1</f>
        <v>4</v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Row],[SAT]],INDEX([3]!db[QTY/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Row],[concat]],[3]!db[NB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Row],[concat]],[3]!db[NB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Row],[A_]])-1))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44917</v>
      </c>
      <c r="AO558" s="6" t="str">
        <f ca="1">IF(B_MSK[[#This Row],[DB_ROW]]="","",INDEX([3]!db[JENIS],B_MSK[[#This Row],[DB_ROW]]-1))</f>
        <v/>
      </c>
      <c r="AP558" s="6" t="e">
        <f ca="1">IF(B_MSK[[#This Row],[A_1]]="","",B_MSK[[#This Row],[A_1]])*1</f>
        <v>#VALUE!</v>
      </c>
    </row>
    <row r="559" spans="1:42" x14ac:dyDescent="0.25">
      <c r="A559" s="7" t="s">
        <v>232</v>
      </c>
      <c r="B559" s="6">
        <f ca="1">IF(B_MSK[[#This Row],[N_ID]]="","",INDEX([2]!NOTA[ID],MATCH(B_MSK[[#This Row],[N_ID]],[2]!NOTA[ID_P],0)))</f>
        <v>105</v>
      </c>
      <c r="C559" s="6" t="str">
        <f ca="1">IF(B_MSK[[#This Row],[//]]="","",HYPERLINK("[NOTA_.xlsx]NOTA!C"&amp;B_MSK[[#This Row],[//]],"&gt;"))</f>
        <v>&gt;</v>
      </c>
      <c r="D559" s="6">
        <f ca="1">IF(B_MSK[[#This Row],[N_ID]]="","",COUNTIF([2]!NOTA[ID_H],B_MSK[[#This Row],[ID NOTA]]))</f>
        <v>1</v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 ca="1"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>Tipe-ex kertas JK CT-522</v>
      </c>
      <c r="H559" s="8" t="str">
        <f ca="1">IF(B_MSK[[#This Row],[//]]="","",INDEX([2]!NOTA[SUPPLIER_H],B_MSK[[#This Row],[//]]-2))</f>
        <v>ATALI MAKMUR</v>
      </c>
      <c r="I559" s="28" t="str">
        <f ca="1">IF(B_MSK[[#This Row],[//]]="","",IF(B_MSK[[#This Row],[C]]="",B_MSK[[#This Row],[JMLH BRG]]&amp;" "&amp;B_MSK[[#This Row],[SAT]],INDEX([3]!db[QTY/ CTN],B_MSK[[#This Row],[DB_ROW]]-1)))</f>
        <v>60 LSN</v>
      </c>
      <c r="J559" s="6">
        <f ca="1">IF(B_MSK[[#This Row],[//]]="","",IF(INDEX([2]!NOTA[C],B_MSK[[#This Row],[//]]-2)="","",INDEX([2]!NOTA[C],B_MSK[[#This Row],[//]]-2)))</f>
        <v>25</v>
      </c>
      <c r="K559" s="6">
        <f ca="1">IF(B_MSK[[#This Row],[//]]="","",IF(INDEX([2]!NOTA[QTY],B_MSK[[#This Row],[//]]-2)=0,"",INDEX([2]!NOTA[QTY],B_MSK[[#This Row],[//]]-2)))</f>
        <v>18000</v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9" s="14">
        <f ca="1">IF(B_MSK[[#This Row],[//]]="","",INDEX([2]!NOTA[HARGA SATUAN],B_MSK[[#This Row],[//]]-2))</f>
        <v>4800</v>
      </c>
      <c r="N559" s="14">
        <f ca="1">IF(B_MSK[[#This Row],[//]]="","",IF(INDEX([2]!NOTA[HARGA/ CTN_H],B_MSK[[#This Row],[//]]-2)&lt;1,"",INDEX([2]!NOTA[HARGA/ CTN_H],B_MSK[[#This Row],[//]]-2)))</f>
        <v>3456000</v>
      </c>
      <c r="O559" s="3">
        <f ca="1">IF(B_MSK[[#This Row],[//]]="","",IF(INDEX([2]!NOTA[DISC 1],B_MSK[[#This Row],[//]]-2)=0,"",INDEX([2]!NOTA[DISC 1],B_MSK[[#This Row],[//]]-2)))</f>
        <v>0.125</v>
      </c>
      <c r="P559" s="3">
        <f ca="1">IF(B_MSK[[#This Row],[//]]="","",IF(INDEX([2]!NOTA[DISC 2],B_MSK[[#This Row],[//]]-2)=0,"",INDEX([2]!NOTA[DISC 2],B_MSK[[#This Row],[//]]-2)))</f>
        <v>0.05</v>
      </c>
      <c r="Q559" s="13">
        <f ca="1">IF(B_MSK[[#This Row],[//]]="","",INDEX([2]!NOTA[TOTAL],B_MSK[[#This Row],[//]]-2))</f>
        <v>71820000</v>
      </c>
      <c r="R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CORRECTION TAPE CT-522 JK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59" s="6" t="str">
        <f ca="1">IF(B_MSK[[#This Row],[N.B.nota]]="","",IF(MATCH(B_MSK[[#This Row],[concat]],[3]!db[NB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Row],[concat]],[3]!db[NB NOTA_C],0)+1)</f>
        <v>514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57600</v>
      </c>
      <c r="AB559" s="8" t="str">
        <f ca="1">IF(OR(B_MSK[[#This Row],[HARGA_1]]=0,B_MSK[[#This Row],[HARGA_1]]=""),"","/ "&amp;B_MSK[[#This Row],[A_2]])</f>
        <v>/ LSN</v>
      </c>
      <c r="AC5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5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9" s="6" t="str">
        <f ca="1">IF(ISNUMBER(B_MSK[[#This Row],[ JUMLAH ]]),SUBSTITUTE(SUBSTITUTE(SUBSTITUTE(B_MSK[[#This Row],[QTY/ CTN]]," ","_",2),"(",""),")","")&amp;"_","")</f>
        <v>60 LSN_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60 LSN</v>
      </c>
      <c r="AI559" s="6" t="str">
        <f ca="1">IF(B_MSK[[#This Row],[A_B]]="","",LEFT(B_MSK[[#This Row],[A_]],SEARCH(" ",B_MSK[[#This Row],[A_]])-1))</f>
        <v>60</v>
      </c>
      <c r="AJ559" s="6" t="str">
        <f ca="1">IF(B_MSK[[#This Row],[A_B]]="","",RIGHT(B_MSK[[#This Row],[A_]],LEN(B_MSK[[#This Row],[A_]])-SEARCH(" ",B_MSK[[#This Row],[A_]])))</f>
        <v>LSN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44917</v>
      </c>
      <c r="AO559" s="6" t="str">
        <f ca="1">IF(B_MSK[[#This Row],[DB_ROW]]="","",INDEX([3]!db[JENIS],B_MSK[[#This Row],[DB_ROW]]-1))</f>
        <v>tipex</v>
      </c>
      <c r="AP559" s="6">
        <f ca="1">IF(B_MSK[[#This Row],[A_1]]="","",B_MSK[[#This Row],[A_1]])*1</f>
        <v>60</v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/>
      </c>
      <c r="D560" s="6" t="str">
        <f>IF(B_MSK[[#This Row],[N_ID]]="","",COUNTIF([2]!NOTA[ID_H],B_MSK[[#This Row],[ID NOTA]]))</f>
        <v/>
      </c>
      <c r="E5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/>
      </c>
      <c r="H560" s="8" t="str">
        <f ca="1">IF(B_MSK[[#This Row],[//]]="","",INDEX([2]!NOTA[SUPPLIER_H],B_MSK[[#This Row],[//]]-2))</f>
        <v/>
      </c>
      <c r="I560" s="28" t="str">
        <f ca="1">IF(B_MSK[[#This Row],[//]]="","",IF(B_MSK[[#This Row],[C]]="",B_MSK[[#This Row],[JMLH BRG]]&amp;" "&amp;B_MSK[[#This Row],[SAT]],INDEX([3]!db[QTY/ CTN],B_MSK[[#This Row],[DB_ROW]]-1)))</f>
        <v/>
      </c>
      <c r="J560" s="6" t="str">
        <f ca="1">IF(B_MSK[[#This Row],[//]]="","",IF(INDEX([2]!NOTA[C],B_MSK[[#This Row],[//]]-2)="","",INDEX([2]!NOTA[C],B_MSK[[#This Row],[//]]-2)))</f>
        <v/>
      </c>
      <c r="K560" s="6" t="str">
        <f ca="1">IF(B_MSK[[#This Row],[//]]="","",IF(INDEX([2]!NOTA[QTY],B_MSK[[#This Row],[//]]-2)=0,"",INDEX([2]!NOTA[QTY],B_MSK[[#This Row],[//]]-2)))</f>
        <v/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0" s="14" t="str">
        <f ca="1">IF(B_MSK[[#This Row],[//]]="","",INDEX([2]!NOTA[HARGA SATUAN],B_MSK[[#This Row],[//]]-2))</f>
        <v/>
      </c>
      <c r="N560" s="14" t="str">
        <f ca="1">IF(B_MSK[[#This Row],[//]]="","",IF(INDEX([2]!NOTA[HARGA/ CTN_H],B_MSK[[#This Row],[//]]-2)&lt;1,"",INDEX([2]!NOTA[HARGA/ CTN_H],B_MSK[[#This Row],[//]]-2)))</f>
        <v/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 t="str">
        <f ca="1">IF(B_MSK[[#This Row],[//]]="","",INDEX([2]!NOTA[TOTAL],B_MSK[[#This Row],[//]]-2))</f>
        <v/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/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0" s="6" t="str">
        <f ca="1">IF(B_MSK[[#This Row],[N.B.nota]]="","",IF(MATCH(B_MSK[[#This Row],[concat]],[3]!db[NB NOTA_C],0)&gt;0,"ada",0))</f>
        <v/>
      </c>
      <c r="X560" s="6" t="str">
        <f ca="1">IF(B_MSK[[#This Row],[N.B.nota]]="","",ADDRESS(ROW(B_MSK[QB]),COLUMN(B_MSK[QB]))&amp;":"&amp;ADDRESS(ROW(),COLUMN(B_MSK[QB])))</f>
        <v/>
      </c>
      <c r="Y560" s="6" t="str">
        <f ca="1">IF(B_MSK[[#This Row],[concat]]="","",MATCH(B_MSK[[#This Row],[concat]],[3]!db[NB NOTA_C],0)+1)</f>
        <v/>
      </c>
      <c r="Z560" s="6" t="str">
        <f ca="1">IF(B_MSK[[#This Row],[//]]="","",HYPERLINK("[..\\DB.xlsx]DB!e"&amp;B_MSK[[#This Row],[DB_ROW]],"&gt;"))</f>
        <v/>
      </c>
      <c r="AA560" s="12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Row],[A_]])-1))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44917</v>
      </c>
      <c r="AO560" s="6" t="str">
        <f ca="1">IF(B_MSK[[#This Row],[DB_ROW]]="","",INDEX([3]!db[JENIS],B_MSK[[#This Row],[DB_ROW]]-1))</f>
        <v/>
      </c>
      <c r="AP560" s="6" t="e">
        <f ca="1">IF(B_MSK[[#This Row],[A_1]]="","",B_MSK[[#This Row],[A_1]])*1</f>
        <v>#VALUE!</v>
      </c>
    </row>
    <row r="561" spans="1:42" x14ac:dyDescent="0.25">
      <c r="A561" s="7" t="s">
        <v>233</v>
      </c>
      <c r="B561" s="6">
        <f ca="1">IF(B_MSK[[#This Row],[N_ID]]="","",INDEX([2]!NOTA[ID],MATCH(B_MSK[[#This Row],[N_ID]],[2]!NOTA[ID_P],0)))</f>
        <v>106</v>
      </c>
      <c r="C561" s="6" t="str">
        <f ca="1">IF(B_MSK[[#This Row],[//]]="","",HYPERLINK("[NOTA_.xlsx]NOTA!C"&amp;B_MSK[[#This Row],[//]],"&gt;"))</f>
        <v>&gt;</v>
      </c>
      <c r="D561" s="6">
        <f ca="1">IF(B_MSK[[#This Row],[N_ID]]="","",COUNTIF([2]!NOTA[ID_H],B_MSK[[#This Row],[ID NOTA]]))</f>
        <v>2</v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 ca="1"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>Tipe-ex kertas Kenko CT-309</v>
      </c>
      <c r="H561" s="8" t="str">
        <f ca="1">IF(B_MSK[[#This Row],[//]]="","",INDEX([2]!NOTA[SUPPLIER_H],B_MSK[[#This Row],[//]]-2))</f>
        <v>KENKO SINAR INDONESIA</v>
      </c>
      <c r="I561" s="28" t="str">
        <f ca="1">IF(B_MSK[[#This Row],[//]]="","",IF(B_MSK[[#This Row],[C]]="",B_MSK[[#This Row],[JMLH BRG]]&amp;" "&amp;B_MSK[[#This Row],[SAT]],INDEX([3]!db[QTY/ CTN],B_MSK[[#This Row],[DB_ROW]]-1)))</f>
        <v>48 LSN</v>
      </c>
      <c r="J561" s="6">
        <f ca="1">IF(B_MSK[[#This Row],[//]]="","",IF(INDEX([2]!NOTA[C],B_MSK[[#This Row],[//]]-2)="","",INDEX([2]!NOTA[C],B_MSK[[#This Row],[//]]-2)))</f>
        <v>1</v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>
        <f ca="1">IF(B_MSK[[#This Row],[//]]="","",INDEX([2]!NOTA[HARGA SATUAN],B_MSK[[#This Row],[//]]-2))</f>
        <v>0</v>
      </c>
      <c r="N561" s="14">
        <f ca="1">IF(B_MSK[[#This Row],[//]]="","",IF(INDEX([2]!NOTA[HARGA/ CTN_H],B_MSK[[#This Row],[//]]-2)&lt;1,"",INDEX([2]!NOTA[HARGA/ CTN_H],B_MSK[[#This Row],[//]]-2)))</f>
        <v>3916800</v>
      </c>
      <c r="O561" s="3">
        <f ca="1">IF(B_MSK[[#This Row],[//]]="","",IF(INDEX([2]!NOTA[DISC 1],B_MSK[[#This Row],[//]]-2)=0,"",INDEX([2]!NOTA[DISC 1],B_MSK[[#This Row],[//]]-2)))</f>
        <v>0.17</v>
      </c>
      <c r="P561" s="3" t="str">
        <f ca="1">IF(B_MSK[[#This Row],[//]]="","",IF(INDEX([2]!NOTA[DISC 2],B_MSK[[#This Row],[//]]-2)=0,"",INDEX([2]!NOTA[DISC 2],B_MSK[[#This Row],[//]]-2)))</f>
        <v/>
      </c>
      <c r="Q561" s="13">
        <f ca="1">IF(B_MSK[[#This Row],[//]]="","",INDEX([2]!NOTA[TOTAL],B_MSK[[#This Row],[//]]-2))</f>
        <v>3250944</v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KENKO CORRECTION TAPE CT-309 (12M X 5MM)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561" s="6" t="str">
        <f ca="1">IF(B_MSK[[#This Row],[N.B.nota]]="","",IF(MATCH(B_MSK[[#This Row],[concat]],[3]!db[NB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Row],[concat]],[3]!db[NB NOTA_C],0)+1)</f>
        <v>1077</v>
      </c>
      <c r="Z561" s="6" t="str">
        <f ca="1">IF(B_MSK[[#This Row],[//]]="","",HYPERLINK("[..\\DB.xlsx]DB!e"&amp;B_MSK[[#This Row],[DB_ROW]],"&gt;"))</f>
        <v>&gt;</v>
      </c>
      <c r="AA561" s="12">
        <f ca="1">IF(ISNUMBER(B_MSK[[#This Row],[HARGA CTN]]),IF(B_MSK[[#This Row],[A_2]]=B_MSK[[#This Row],[SAT]],B_MSK[[#This Row],[ HARGA SATUAN ]],B_MSK[[#This Row],[HARGA CTN]]/B_MSK[[#This Row],[A_1]]),"")</f>
        <v>81600</v>
      </c>
      <c r="AB561" s="8" t="str">
        <f ca="1">IF(OR(B_MSK[[#This Row],[HARGA_1]]=0,B_MSK[[#This Row],[HARGA_1]]=""),"","/ "&amp;B_MSK[[#This Row],[A_2]])</f>
        <v>/ LSN</v>
      </c>
      <c r="AC5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5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1" s="6" t="str">
        <f ca="1">IF(ISNUMBER(B_MSK[[#This Row],[ JUMLAH ]]),SUBSTITUTE(SUBSTITUTE(SUBSTITUTE(B_MSK[[#This Row],[QTY/ CTN]]," ","_",2),"(",""),")","")&amp;"_","")</f>
        <v>48 LSN_</v>
      </c>
      <c r="AF561" s="6">
        <f ca="1">IF(B_MSK[[#This Row],[A_B]]="","",SEARCH("_",B_MSK[[#This Row],[A_B]]))</f>
        <v>7</v>
      </c>
      <c r="AG561" s="6">
        <f ca="1">IF(B_MSK[[#This Row],[A_B]]="","",LEN(B_MSK[[#This Row],[A_B]]))</f>
        <v>7</v>
      </c>
      <c r="AH561" s="6" t="str">
        <f ca="1">IF(B_MSK[[#This Row],[A_B]]="","",LEFT(B_MSK[[#This Row],[QTY/ CTN]],B_MSK[[#This Row],[A_B_1]]))</f>
        <v>48 LSN</v>
      </c>
      <c r="AI561" s="6" t="str">
        <f ca="1">IF(B_MSK[[#This Row],[A_B]]="","",LEFT(B_MSK[[#This Row],[A_]],SEARCH(" ",B_MSK[[#This Row],[A_]])-1))</f>
        <v>48</v>
      </c>
      <c r="AJ561" s="6" t="str">
        <f ca="1">IF(B_MSK[[#This Row],[A_B]]="","",RIGHT(B_MSK[[#This Row],[A_]],LEN(B_MSK[[#This Row],[A_]])-SEARCH(" ",B_MSK[[#This Row],[A_]])))</f>
        <v>LSN</v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44917</v>
      </c>
      <c r="AO561" s="6" t="str">
        <f ca="1">IF(B_MSK[[#This Row],[DB_ROW]]="","",INDEX([3]!db[JENIS],B_MSK[[#This Row],[DB_ROW]]-1))</f>
        <v>tipex</v>
      </c>
      <c r="AP561" s="6">
        <f ca="1">IF(B_MSK[[#This Row],[A_1]]="","",B_MSK[[#This Row],[A_1]])*1</f>
        <v>48</v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>&gt;</v>
      </c>
      <c r="D562" s="6" t="str">
        <f>IF(B_MSK[[#This Row],[N_ID]]="","",COUNTIF([2]!NOTA[ID_H],B_MSK[[#This Row],[ID NOTA]]))</f>
        <v/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Row],[stt]]="ada",INDEX([3]!db[NB BM],B_MSK[DB_ROW]-1),"")</f>
        <v>Lem stick Kenko 15gr tanggung</v>
      </c>
      <c r="H562" s="8" t="str">
        <f ca="1">IF(B_MSK[[#This Row],[//]]="","",INDEX([2]!NOTA[SUPPLIER_H],B_MSK[[#This Row],[//]]-2))</f>
        <v>KENKO SINAR INDONESIA</v>
      </c>
      <c r="I562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562" s="6">
        <f ca="1">IF(B_MSK[[#This Row],[//]]="","",IF(INDEX([2]!NOTA[C],B_MSK[[#This Row],[//]]-2)="","",INDEX([2]!NOTA[C],B_MSK[[#This Row],[//]]-2)))</f>
        <v>2</v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>
        <f ca="1">IF(B_MSK[[#This Row],[//]]="","",INDEX([2]!NOTA[HARGA SATUAN],B_MSK[[#This Row],[//]]-2))</f>
        <v>0</v>
      </c>
      <c r="N562" s="14">
        <f ca="1">IF(B_MSK[[#This Row],[//]]="","",IF(INDEX([2]!NOTA[HARGA/ CTN_H],B_MSK[[#This Row],[//]]-2)&lt;1,"",INDEX([2]!NOTA[HARGA/ CTN_H],B_MSK[[#This Row],[//]]-2)))</f>
        <v>2592000</v>
      </c>
      <c r="O562" s="3">
        <f ca="1">IF(B_MSK[[#This Row],[//]]="","",IF(INDEX([2]!NOTA[DISC 1],B_MSK[[#This Row],[//]]-2)=0,"",INDEX([2]!NOTA[DISC 1],B_MSK[[#This Row],[//]]-2)))</f>
        <v>0.17</v>
      </c>
      <c r="P562" s="3" t="str">
        <f ca="1">IF(B_MSK[[#This Row],[//]]="","",IF(INDEX([2]!NOTA[DISC 2],B_MSK[[#This Row],[//]]-2)=0,"",INDEX([2]!NOTA[DISC 2],B_MSK[[#This Row],[//]]-2)))</f>
        <v/>
      </c>
      <c r="Q562" s="13">
        <f ca="1">IF(B_MSK[[#This Row],[//]]="","",INDEX([2]!NOTA[TOTAL],B_MSK[[#This Row],[//]]-2))</f>
        <v>4302720</v>
      </c>
      <c r="R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1547136</v>
      </c>
      <c r="S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6006528</v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KENKO GLUE STICK 15 GR MEDIUM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62" s="6" t="str">
        <f ca="1">IF(B_MSK[[#This Row],[N.B.nota]]="","",IF(MATCH(B_MSK[[#This Row],[concat]],[3]!db[NB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Row],[concat]],[3]!db[NB NOTA_C],0)+1)</f>
        <v>1146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72000</v>
      </c>
      <c r="AB562" s="8" t="str">
        <f ca="1">IF(OR(B_MSK[[#This Row],[HARGA_1]]=0,B_MSK[[#This Row],[HARGA_1]]=""),"","/ "&amp;B_MSK[[#This Row],[A_2]])</f>
        <v xml:space="preserve">/ BOX </v>
      </c>
      <c r="AC5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2" s="6" t="str">
        <f ca="1">IF(ISNUMBER(B_MSK[[#This Row],[ JUMLAH ]]),SUBSTITUTE(SUBSTITUTE(SUBSTITUTE(B_MSK[[#This Row],[QTY/ CTN]]," ","_",2),"(",""),")","")&amp;"_","")</f>
        <v>36 BOX_20 PCS_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14</v>
      </c>
      <c r="AH562" s="6" t="str">
        <f ca="1">IF(B_MSK[[#This Row],[A_B]]="","",LEFT(B_MSK[[#This Row],[QTY/ CTN]],B_MSK[[#This Row],[A_B_1]]))</f>
        <v xml:space="preserve">36 BOX </v>
      </c>
      <c r="AI562" s="6" t="str">
        <f ca="1">IF(B_MSK[[#This Row],[A_B]]="","",LEFT(B_MSK[[#This Row],[A_]],SEARCH(" ",B_MSK[[#This Row],[A_]])-1))</f>
        <v>36</v>
      </c>
      <c r="AJ562" s="6" t="str">
        <f ca="1">IF(B_MSK[[#This Row],[A_B]]="","",RIGHT(B_MSK[[#This Row],[A_]],LEN(B_MSK[[#This Row],[A_]])-SEARCH(" ",B_MSK[[#This Row],[A_]])))</f>
        <v xml:space="preserve">BOX 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62" s="6" t="str">
        <f ca="1">IF(B_MSK[[#This Row],[B_]]="","",LEFT(B_MSK[[#This Row],[B_]],SEARCH(" ",B_MSK[[#This Row],[B_]])))</f>
        <v xml:space="preserve">20 </v>
      </c>
      <c r="AM562" s="6" t="str">
        <f ca="1">IF(B_MSK[[#This Row],[B_]]="","",RIGHT(B_MSK[[#This Row],[B_]],LEN(B_MSK[[#This Row],[B_]])-SEARCH(" ",B_MSK[[#This Row],[B_]])))</f>
        <v>PCS</v>
      </c>
      <c r="AN562" s="2">
        <f ca="1">IF(ISNUMBER(B_MSK[[#This Row],[TANGGAL DATANG]]),B_MSK[[#This Row],[TANGGAL DATANG]],AN561)</f>
        <v>44917</v>
      </c>
      <c r="AO562" s="6" t="str">
        <f ca="1">IF(B_MSK[[#This Row],[DB_ROW]]="","",INDEX([3]!db[JENIS],B_MSK[[#This Row],[DB_ROW]]-1))</f>
        <v>lem</v>
      </c>
      <c r="AP562" s="6">
        <f ca="1">IF(B_MSK[[#This Row],[A_1]]="","",B_MSK[[#This Row],[A_1]])*1</f>
        <v>36</v>
      </c>
    </row>
    <row r="563" spans="1:42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/>
      </c>
      <c r="D563" s="6" t="str">
        <f>IF(B_MSK[[#This Row],[N_ID]]="","",COUNTIF([2]!NOTA[ID_H],B_MSK[[#This Row],[ID NOTA]]))</f>
        <v/>
      </c>
      <c r="E5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/>
      </c>
      <c r="H563" s="8" t="str">
        <f ca="1">IF(B_MSK[[#This Row],[//]]="","",INDEX([2]!NOTA[SUPPLIER_H],B_MSK[[#This Row],[//]]-2))</f>
        <v/>
      </c>
      <c r="I563" s="28" t="str">
        <f ca="1">IF(B_MSK[[#This Row],[//]]="","",IF(B_MSK[[#This Row],[C]]="",B_MSK[[#This Row],[JMLH BRG]]&amp;" "&amp;B_MSK[[#This Row],[SAT]],INDEX([3]!db[QTY/ CTN],B_MSK[[#This Row],[DB_ROW]]-1)))</f>
        <v/>
      </c>
      <c r="J563" s="6" t="str">
        <f ca="1">IF(B_MSK[[#This Row],[//]]="","",IF(INDEX([2]!NOTA[C],B_MSK[[#This Row],[//]]-2)="","",INDEX([2]!NOTA[C],B_MSK[[#This Row],[//]]-2)))</f>
        <v/>
      </c>
      <c r="K563" s="6" t="str">
        <f ca="1">IF(B_MSK[[#This Row],[//]]="","",IF(INDEX([2]!NOTA[QTY],B_MSK[[#This Row],[//]]-2)=0,"",INDEX([2]!NOTA[QTY],B_MSK[[#This Row],[//]]-2)))</f>
        <v/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3" s="14" t="str">
        <f ca="1">IF(B_MSK[[#This Row],[//]]="","",INDEX([2]!NOTA[HARGA SATUAN],B_MSK[[#This Row],[//]]-2))</f>
        <v/>
      </c>
      <c r="N563" s="14" t="str">
        <f ca="1">IF(B_MSK[[#This Row],[//]]="","",IF(INDEX([2]!NOTA[HARGA/ CTN_H],B_MSK[[#This Row],[//]]-2)&lt;1,"",INDEX([2]!NOTA[HARGA/ CTN_H],B_MSK[[#This Row],[//]]-2)))</f>
        <v/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 t="str">
        <f ca="1">IF(B_MSK[[#This Row],[//]]="","",INDEX([2]!NOTA[TOTAL],B_MSK[[#This Row],[//]]-2))</f>
        <v/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/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3" s="6" t="str">
        <f ca="1">IF(B_MSK[[#This Row],[N.B.nota]]="","",IF(MATCH(B_MSK[[#This Row],[concat]],[3]!db[NB NOTA_C],0)&gt;0,"ada",0))</f>
        <v/>
      </c>
      <c r="X563" s="6" t="str">
        <f ca="1">IF(B_MSK[[#This Row],[N.B.nota]]="","",ADDRESS(ROW(B_MSK[QB]),COLUMN(B_MSK[QB]))&amp;":"&amp;ADDRESS(ROW(),COLUMN(B_MSK[QB])))</f>
        <v/>
      </c>
      <c r="Y563" s="6" t="str">
        <f ca="1">IF(B_MSK[[#This Row],[concat]]="","",MATCH(B_MSK[[#This Row],[concat]],[3]!db[NB NOTA_C],0)+1)</f>
        <v/>
      </c>
      <c r="Z563" s="6" t="str">
        <f ca="1">IF(B_MSK[[#This Row],[//]]="","",HYPERLINK("[..\\DB.xlsx]DB!e"&amp;B_MSK[[#This Row],[DB_ROW]],"&gt;"))</f>
        <v/>
      </c>
      <c r="AA563" s="12" t="str">
        <f ca="1">IF(ISNUMBER(B_MSK[[#This Row],[HARGA CTN]]),IF(B_MSK[[#This Row],[A_2]]=B_MSK[[#This Row],[SAT]],B_MSK[[#This Row],[ HARGA SATUAN ]],B_MSK[[#This Row],[HARGA CTN]]/B_MSK[[#This Row],[A_1]]),"")</f>
        <v/>
      </c>
      <c r="AB563" s="8" t="str">
        <f ca="1">IF(OR(B_MSK[[#This Row],[HARGA_1]]=0,B_MSK[[#This Row],[HARGA_1]]=""),"","/ "&amp;B_MSK[[#This Row],[A_2]])</f>
        <v/>
      </c>
      <c r="AC5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3" s="6" t="str">
        <f ca="1">IF(ISNUMBER(B_MSK[[#This Row],[ JUMLAH ]]),SUBSTITUTE(SUBSTITUTE(SUBSTITUTE(B_MSK[[#This Row],[QTY/ CTN]]," ","_",2),"(",""),")","")&amp;"_","")</f>
        <v/>
      </c>
      <c r="AF563" s="6" t="str">
        <f ca="1">IF(B_MSK[[#This Row],[A_B]]="","",SEARCH("_",B_MSK[[#This Row],[A_B]]))</f>
        <v/>
      </c>
      <c r="AG563" s="6" t="str">
        <f ca="1">IF(B_MSK[[#This Row],[A_B]]="","",LEN(B_MSK[[#This Row],[A_B]]))</f>
        <v/>
      </c>
      <c r="AH563" s="6" t="str">
        <f ca="1">IF(B_MSK[[#This Row],[A_B]]="","",LEFT(B_MSK[[#This Row],[QTY/ CTN]],B_MSK[[#This Row],[A_B_1]]))</f>
        <v/>
      </c>
      <c r="AI563" s="6" t="str">
        <f ca="1">IF(B_MSK[[#This Row],[A_B]]="","",LEFT(B_MSK[[#This Row],[A_]],SEARCH(" ",B_MSK[[#This Row],[A_]])-1))</f>
        <v/>
      </c>
      <c r="AJ563" s="6" t="str">
        <f ca="1">IF(B_MSK[[#This Row],[A_B]]="","",RIGHT(B_MSK[[#This Row],[A_]],LEN(B_MSK[[#This Row],[A_]])-SEARCH(" ",B_MSK[[#This Row],[A_]])))</f>
        <v/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44917</v>
      </c>
      <c r="AO563" s="6" t="str">
        <f ca="1">IF(B_MSK[[#This Row],[DB_ROW]]="","",INDEX([3]!db[JENIS],B_MSK[[#This Row],[DB_ROW]]-1))</f>
        <v/>
      </c>
      <c r="AP563" s="6" t="e">
        <f ca="1">IF(B_MSK[[#This Row],[A_1]]="","",B_MSK[[#This Row],[A_1]])*1</f>
        <v>#VALUE!</v>
      </c>
    </row>
    <row r="564" spans="1:42" x14ac:dyDescent="0.25">
      <c r="A564" s="7" t="s">
        <v>234</v>
      </c>
      <c r="B564" s="6">
        <f ca="1">IF(B_MSK[[#This Row],[N_ID]]="","",INDEX([2]!NOTA[ID],MATCH(B_MSK[[#This Row],[N_ID]],[2]!NOTA[ID_P],0)))</f>
        <v>107</v>
      </c>
      <c r="C564" s="6" t="str">
        <f ca="1">IF(B_MSK[[#This Row],[//]]="","",HYPERLINK("[NOTA_.xlsx]NOTA!C"&amp;B_MSK[[#This Row],[//]],"&gt;"))</f>
        <v>&gt;</v>
      </c>
      <c r="D564" s="6">
        <f ca="1">IF(B_MSK[[#This Row],[N_ID]]="","",COUNTIF([2]!NOTA[ID_H],B_MSK[[#This Row],[ID NOTA]]))</f>
        <v>10</v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 ca="1"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>PW Kenko 24W CP-24 F classic panjang</v>
      </c>
      <c r="H564" s="8" t="str">
        <f ca="1">IF(B_MSK[[#This Row],[//]]="","",INDEX([2]!NOTA[SUPPLIER_H],B_MSK[[#This Row],[//]]-2))</f>
        <v>KENKO SINAR INDONESIA</v>
      </c>
      <c r="I564" s="28" t="str">
        <f ca="1">IF(B_MSK[[#This Row],[//]]="","",IF(B_MSK[[#This Row],[C]]="",B_MSK[[#This Row],[JMLH BRG]]&amp;" "&amp;B_MSK[[#This Row],[SAT]],INDEX([3]!db[QTY/ CTN],B_MSK[[#This Row],[DB_ROW]]-1)))</f>
        <v>24 BOX (6 SET)</v>
      </c>
      <c r="J564" s="6">
        <f ca="1">IF(B_MSK[[#This Row],[//]]="","",IF(INDEX([2]!NOTA[C],B_MSK[[#This Row],[//]]-2)="","",INDEX([2]!NOTA[C],B_MSK[[#This Row],[//]]-2)))</f>
        <v>1</v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>
        <f ca="1">IF(B_MSK[[#This Row],[//]]="","",INDEX([2]!NOTA[HARGA SATUAN],B_MSK[[#This Row],[//]]-2))</f>
        <v>0</v>
      </c>
      <c r="N564" s="14">
        <f ca="1">IF(B_MSK[[#This Row],[//]]="","",IF(INDEX([2]!NOTA[HARGA/ CTN_H],B_MSK[[#This Row],[//]]-2)&lt;1,"",INDEX([2]!NOTA[HARGA/ CTN_H],B_MSK[[#This Row],[//]]-2)))</f>
        <v>2980800</v>
      </c>
      <c r="O564" s="3">
        <f ca="1">IF(B_MSK[[#This Row],[//]]="","",IF(INDEX([2]!NOTA[DISC 1],B_MSK[[#This Row],[//]]-2)=0,"",INDEX([2]!NOTA[DISC 1],B_MSK[[#This Row],[//]]-2)))</f>
        <v>0.17</v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2474064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>KENKO 24 COLOR PENCIL CP-24F CLASSIC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1009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124200</v>
      </c>
      <c r="AB564" s="8" t="str">
        <f ca="1">IF(OR(B_MSK[[#This Row],[HARGA_1]]=0,B_MSK[[#This Row],[HARGA_1]]=""),"","/ "&amp;B_MSK[[#This Row],[A_2]])</f>
        <v xml:space="preserve">/ BOX </v>
      </c>
      <c r="AC5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56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4" s="6" t="str">
        <f ca="1">IF(ISNUMBER(B_MSK[[#This Row],[ JUMLAH ]]),SUBSTITUTE(SUBSTITUTE(SUBSTITUTE(B_MSK[[#This Row],[QTY/ CTN]]," ","_",2),"(",""),")","")&amp;"_","")</f>
        <v>24 BOX_6 SET_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13</v>
      </c>
      <c r="AH564" s="6" t="str">
        <f ca="1">IF(B_MSK[[#This Row],[A_B]]="","",LEFT(B_MSK[[#This Row],[QTY/ CTN]],B_MSK[[#This Row],[A_B_1]]))</f>
        <v xml:space="preserve">24 BOX </v>
      </c>
      <c r="AI564" s="6" t="str">
        <f ca="1">IF(B_MSK[[#This Row],[A_B]]="","",LEFT(B_MSK[[#This Row],[A_]],SEARCH(" ",B_MSK[[#This Row],[A_]])-1))</f>
        <v>24</v>
      </c>
      <c r="AJ564" s="6" t="str">
        <f ca="1">IF(B_MSK[[#This Row],[A_B]]="","",RIGHT(B_MSK[[#This Row],[A_]],LEN(B_MSK[[#This Row],[A_]])-SEARCH(" ",B_MSK[[#This Row],[A_]])))</f>
        <v xml:space="preserve">BOX 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64" s="6" t="str">
        <f ca="1">IF(B_MSK[[#This Row],[B_]]="","",LEFT(B_MSK[[#This Row],[B_]],SEARCH(" ",B_MSK[[#This Row],[B_]])))</f>
        <v xml:space="preserve">6 </v>
      </c>
      <c r="AM564" s="6" t="str">
        <f ca="1">IF(B_MSK[[#This Row],[B_]]="","",RIGHT(B_MSK[[#This Row],[B_]],LEN(B_MSK[[#This Row],[B_]])-SEARCH(" ",B_MSK[[#This Row],[B_]])))</f>
        <v>SET</v>
      </c>
      <c r="AN564" s="2">
        <f ca="1">IF(ISNUMBER(B_MSK[[#This Row],[TANGGAL DATANG]]),B_MSK[[#This Row],[TANGGAL DATANG]],AN563)</f>
        <v>44917</v>
      </c>
      <c r="AO564" s="6" t="str">
        <f ca="1">IF(B_MSK[[#This Row],[DB_ROW]]="","",INDEX([3]!db[JENIS],B_MSK[[#This Row],[DB_ROW]]-1))</f>
        <v>pw</v>
      </c>
      <c r="AP564" s="6">
        <f ca="1">IF(B_MSK[[#This Row],[A_1]]="","",B_MSK[[#This Row],[A_1]])*1</f>
        <v>24</v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>Tape dispenser Kenko TDB-2 besi</v>
      </c>
      <c r="H565" s="8" t="str">
        <f ca="1">IF(B_MSK[[#This Row],[//]]="","",INDEX([2]!NOTA[SUPPLIER_H],B_MSK[[#This Row],[//]]-2))</f>
        <v>KENKO SINAR INDONESIA</v>
      </c>
      <c r="I565" s="28" t="str">
        <f ca="1">IF(B_MSK[[#This Row],[//]]="","",IF(B_MSK[[#This Row],[C]]="",B_MSK[[#This Row],[JMLH BRG]]&amp;" "&amp;B_MSK[[#This Row],[SAT]],INDEX([3]!db[QTY/ CTN],B_MSK[[#This Row],[DB_ROW]]-1)))</f>
        <v>8 LSN</v>
      </c>
      <c r="J565" s="6">
        <f ca="1">IF(B_MSK[[#This Row],[//]]="","",IF(INDEX([2]!NOTA[C],B_MSK[[#This Row],[//]]-2)="","",INDEX([2]!NOTA[C],B_MSK[[#This Row],[//]]-2)))</f>
        <v>1</v>
      </c>
      <c r="K565" s="6" t="str">
        <f ca="1">IF(B_MSK[[#This Row],[//]]="","",IF(INDEX([2]!NOTA[QTY],B_MSK[[#This Row],[//]]-2)=0,"",INDEX([2]!NOTA[QTY],B_MSK[[#This Row],[//]]-2)))</f>
        <v/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5" s="14">
        <f ca="1">IF(B_MSK[[#This Row],[//]]="","",INDEX([2]!NOTA[HARGA SATUAN],B_MSK[[#This Row],[//]]-2))</f>
        <v>0</v>
      </c>
      <c r="N565" s="14">
        <f ca="1">IF(B_MSK[[#This Row],[//]]="","",IF(INDEX([2]!NOTA[HARGA/ CTN_H],B_MSK[[#This Row],[//]]-2)&lt;1,"",INDEX([2]!NOTA[HARGA/ CTN_H],B_MSK[[#This Row],[//]]-2)))</f>
        <v>2112000</v>
      </c>
      <c r="O565" s="3">
        <f ca="1">IF(B_MSK[[#This Row],[//]]="","",IF(INDEX([2]!NOTA[DISC 1],B_MSK[[#This Row],[//]]-2)=0,"",INDEX([2]!NOTA[DISC 1],B_MSK[[#This Row],[//]]-2)))</f>
        <v>0.17</v>
      </c>
      <c r="P565" s="3" t="str">
        <f ca="1">IF(B_MSK[[#This Row],[//]]="","",IF(INDEX([2]!NOTA[DISC 2],B_MSK[[#This Row],[//]]-2)=0,"",INDEX([2]!NOTA[DISC 2],B_MSK[[#This Row],[//]]-2)))</f>
        <v/>
      </c>
      <c r="Q565" s="13">
        <f ca="1">IF(B_MSK[[#This Row],[//]]="","",INDEX([2]!NOTA[TOTAL],B_MSK[[#This Row],[//]]-2))</f>
        <v>1752960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KENKO HANDY TAPE DISPENSER TD B-2 BESI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kenkohandytapedispensertdb2besi</v>
      </c>
      <c r="W565" s="6" t="str">
        <f ca="1">IF(B_MSK[[#This Row],[N.B.nota]]="","",IF(MATCH(B_MSK[[#This Row],[concat]],[3]!db[NB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Row],[concat]],[3]!db[NB NOTA_C],0)+1)</f>
        <v>1151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264000</v>
      </c>
      <c r="AB565" s="8" t="str">
        <f ca="1">IF(OR(B_MSK[[#This Row],[HARGA_1]]=0,B_MSK[[#This Row],[HARGA_1]]=""),"","/ "&amp;B_MSK[[#This Row],[A_2]])</f>
        <v>/ LSN</v>
      </c>
      <c r="AC5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22000</v>
      </c>
      <c r="AD5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5" s="6" t="str">
        <f ca="1">IF(ISNUMBER(B_MSK[[#This Row],[ JUMLAH ]]),SUBSTITUTE(SUBSTITUTE(SUBSTITUTE(B_MSK[[#This Row],[QTY/ CTN]]," ","_",2),"(",""),")","")&amp;"_","")</f>
        <v>8 LSN_</v>
      </c>
      <c r="AF565" s="6">
        <f ca="1">IF(B_MSK[[#This Row],[A_B]]="","",SEARCH("_",B_MSK[[#This Row],[A_B]]))</f>
        <v>6</v>
      </c>
      <c r="AG565" s="6">
        <f ca="1">IF(B_MSK[[#This Row],[A_B]]="","",LEN(B_MSK[[#This Row],[A_B]]))</f>
        <v>6</v>
      </c>
      <c r="AH565" s="6" t="str">
        <f ca="1">IF(B_MSK[[#This Row],[A_B]]="","",LEFT(B_MSK[[#This Row],[QTY/ CTN]],B_MSK[[#This Row],[A_B_1]]))</f>
        <v>8 LSN</v>
      </c>
      <c r="AI565" s="6" t="str">
        <f ca="1">IF(B_MSK[[#This Row],[A_B]]="","",LEFT(B_MSK[[#This Row],[A_]],SEARCH(" ",B_MSK[[#This Row],[A_]])-1))</f>
        <v>8</v>
      </c>
      <c r="AJ565" s="6" t="str">
        <f ca="1">IF(B_MSK[[#This Row],[A_B]]="","",RIGHT(B_MSK[[#This Row],[A_]],LEN(B_MSK[[#This Row],[A_]])-SEARCH(" ",B_MSK[[#This Row],[A_]])))</f>
        <v>LSN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44917</v>
      </c>
      <c r="AO565" s="6" t="str">
        <f ca="1">IF(B_MSK[[#This Row],[DB_ROW]]="","",INDEX([3]!db[JENIS],B_MSK[[#This Row],[DB_ROW]]-1))</f>
        <v>isolasi</v>
      </c>
      <c r="AP565" s="6">
        <f ca="1">IF(B_MSK[[#This Row],[A_1]]="","",B_MSK[[#This Row],[A_1]])*1</f>
        <v>8</v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>Tape Dispenser Kenko TD-321</v>
      </c>
      <c r="H566" s="8" t="str">
        <f ca="1">IF(B_MSK[[#This Row],[//]]="","",INDEX([2]!NOTA[SUPPLIER_H],B_MSK[[#This Row],[//]]-2))</f>
        <v>KENKO SINAR INDONESIA</v>
      </c>
      <c r="I566" s="28" t="str">
        <f ca="1">IF(B_MSK[[#This Row],[//]]="","",IF(B_MSK[[#This Row],[C]]="",B_MSK[[#This Row],[JMLH BRG]]&amp;" "&amp;B_MSK[[#This Row],[SAT]],INDEX([3]!db[QTY/ CTN],B_MSK[[#This Row],[DB_ROW]]-1)))</f>
        <v>24 PCS</v>
      </c>
      <c r="J566" s="6">
        <f ca="1">IF(B_MSK[[#This Row],[//]]="","",IF(INDEX([2]!NOTA[C],B_MSK[[#This Row],[//]]-2)="","",INDEX([2]!NOTA[C],B_MSK[[#This Row],[//]]-2)))</f>
        <v>1</v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>
        <f ca="1">IF(B_MSK[[#This Row],[//]]="","",INDEX([2]!NOTA[HARGA SATUAN],B_MSK[[#This Row],[//]]-2))</f>
        <v>0</v>
      </c>
      <c r="N566" s="14">
        <f ca="1">IF(B_MSK[[#This Row],[//]]="","",IF(INDEX([2]!NOTA[HARGA/ CTN_H],B_MSK[[#This Row],[//]]-2)&lt;1,"",INDEX([2]!NOTA[HARGA/ CTN_H],B_MSK[[#This Row],[//]]-2)))</f>
        <v>444000</v>
      </c>
      <c r="O566" s="3">
        <f ca="1">IF(B_MSK[[#This Row],[//]]="","",IF(INDEX([2]!NOTA[DISC 1],B_MSK[[#This Row],[//]]-2)=0,"",INDEX([2]!NOTA[DISC 1],B_MSK[[#This Row],[//]]-2)))</f>
        <v>0.17</v>
      </c>
      <c r="P566" s="3" t="str">
        <f ca="1">IF(B_MSK[[#This Row],[//]]="","",IF(INDEX([2]!NOTA[DISC 2],B_MSK[[#This Row],[//]]-2)=0,"",INDEX([2]!NOTA[DISC 2],B_MSK[[#This Row],[//]]-2)))</f>
        <v/>
      </c>
      <c r="Q566" s="13">
        <f ca="1">IF(B_MSK[[#This Row],[//]]="","",INDEX([2]!NOTA[TOTAL],B_MSK[[#This Row],[//]]-2))</f>
        <v>368520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KENKO TAPE DISPENSER TD-321 (1" &amp; 3" CORE)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kenkotapedispensertd3211&amp;3core</v>
      </c>
      <c r="W566" s="6" t="str">
        <f ca="1">IF(B_MSK[[#This Row],[N.B.nota]]="","",IF(MATCH(B_MSK[[#This Row],[concat]],[3]!db[NB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Row],[concat]],[3]!db[NB NOTA_C],0)+1)</f>
        <v>1262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18500</v>
      </c>
      <c r="AB566" s="8" t="str">
        <f ca="1">IF(OR(B_MSK[[#This Row],[HARGA_1]]=0,B_MSK[[#This Row],[HARGA_1]]=""),"","/ "&amp;B_MSK[[#This Row],[A_2]])</f>
        <v>/ PCS</v>
      </c>
      <c r="AC5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6" s="6" t="str">
        <f ca="1">IF(ISNUMBER(B_MSK[[#This Row],[ JUMLAH ]]),SUBSTITUTE(SUBSTITUTE(SUBSTITUTE(B_MSK[[#This Row],[QTY/ CTN]]," ","_",2),"(",""),")","")&amp;"_","")</f>
        <v>24 PCS_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24 PCS</v>
      </c>
      <c r="AI566" s="6" t="str">
        <f ca="1">IF(B_MSK[[#This Row],[A_B]]="","",LEFT(B_MSK[[#This Row],[A_]],SEARCH(" ",B_MSK[[#This Row],[A_]])-1))</f>
        <v>24</v>
      </c>
      <c r="AJ566" s="6" t="str">
        <f ca="1">IF(B_MSK[[#This Row],[A_B]]="","",RIGHT(B_MSK[[#This Row],[A_]],LEN(B_MSK[[#This Row],[A_]])-SEARCH(" ",B_MSK[[#This Row],[A_]])))</f>
        <v>PCS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44917</v>
      </c>
      <c r="AO566" s="6" t="str">
        <f ca="1">IF(B_MSK[[#This Row],[DB_ROW]]="","",INDEX([3]!db[JENIS],B_MSK[[#This Row],[DB_ROW]]-1))</f>
        <v>isolasi</v>
      </c>
      <c r="AP566" s="6">
        <f ca="1">IF(B_MSK[[#This Row],[A_1]]="","",B_MSK[[#This Row],[A_1]])*1</f>
        <v>24</v>
      </c>
    </row>
    <row r="567" spans="1:42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>Tape Dispenser Kenko TD-323</v>
      </c>
      <c r="H567" s="8" t="str">
        <f ca="1">IF(B_MSK[[#This Row],[//]]="","",INDEX([2]!NOTA[SUPPLIER_H],B_MSK[[#This Row],[//]]-2))</f>
        <v>KENKO SINAR INDONESIA</v>
      </c>
      <c r="I567" s="28" t="str">
        <f ca="1">IF(B_MSK[[#This Row],[//]]="","",IF(B_MSK[[#This Row],[C]]="",B_MSK[[#This Row],[JMLH BRG]]&amp;" "&amp;B_MSK[[#This Row],[SAT]],INDEX([3]!db[QTY/ CTN],B_MSK[[#This Row],[DB_ROW]]-1)))</f>
        <v>24 PCS</v>
      </c>
      <c r="J567" s="6">
        <f ca="1">IF(B_MSK[[#This Row],[//]]="","",IF(INDEX([2]!NOTA[C],B_MSK[[#This Row],[//]]-2)="","",INDEX([2]!NOTA[C],B_MSK[[#This Row],[//]]-2)))</f>
        <v>1</v>
      </c>
      <c r="K567" s="6" t="str">
        <f ca="1">IF(B_MSK[[#This Row],[//]]="","",IF(INDEX([2]!NOTA[QTY],B_MSK[[#This Row],[//]]-2)=0,"",INDEX([2]!NOTA[QTY],B_MSK[[#This Row],[//]]-2)))</f>
        <v/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7" s="14">
        <f ca="1">IF(B_MSK[[#This Row],[//]]="","",INDEX([2]!NOTA[HARGA SATUAN],B_MSK[[#This Row],[//]]-2))</f>
        <v>0</v>
      </c>
      <c r="N567" s="14">
        <f ca="1">IF(B_MSK[[#This Row],[//]]="","",IF(INDEX([2]!NOTA[HARGA/ CTN_H],B_MSK[[#This Row],[//]]-2)&lt;1,"",INDEX([2]!NOTA[HARGA/ CTN_H],B_MSK[[#This Row],[//]]-2)))</f>
        <v>462000</v>
      </c>
      <c r="O567" s="3">
        <f ca="1">IF(B_MSK[[#This Row],[//]]="","",IF(INDEX([2]!NOTA[DISC 1],B_MSK[[#This Row],[//]]-2)=0,"",INDEX([2]!NOTA[DISC 1],B_MSK[[#This Row],[//]]-2)))</f>
        <v>0.17</v>
      </c>
      <c r="P567" s="3" t="str">
        <f ca="1">IF(B_MSK[[#This Row],[//]]="","",IF(INDEX([2]!NOTA[DISC 2],B_MSK[[#This Row],[//]]-2)=0,"",INDEX([2]!NOTA[DISC 2],B_MSK[[#This Row],[//]]-2)))</f>
        <v/>
      </c>
      <c r="Q567" s="13">
        <f ca="1">IF(B_MSK[[#This Row],[//]]="","",INDEX([2]!NOTA[TOTAL],B_MSK[[#This Row],[//]]-2))</f>
        <v>383460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KENKO TAPE DISPENSER TD-323 (1" &amp; 3" CORE)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1264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19250</v>
      </c>
      <c r="AB567" s="8" t="str">
        <f ca="1">IF(OR(B_MSK[[#This Row],[HARGA_1]]=0,B_MSK[[#This Row],[HARGA_1]]=""),"","/ "&amp;B_MSK[[#This Row],[A_2]])</f>
        <v>/ PCS</v>
      </c>
      <c r="AC5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7" s="6" t="str">
        <f ca="1">IF(ISNUMBER(B_MSK[[#This Row],[ JUMLAH ]]),SUBSTITUTE(SUBSTITUTE(SUBSTITUTE(B_MSK[[#This Row],[QTY/ CTN]]," ","_",2),"(",""),")","")&amp;"_","")</f>
        <v>24 PCS_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24 PCS</v>
      </c>
      <c r="AI567" s="6" t="str">
        <f ca="1">IF(B_MSK[[#This Row],[A_B]]="","",LEFT(B_MSK[[#This Row],[A_]],SEARCH(" ",B_MSK[[#This Row],[A_]])-1))</f>
        <v>24</v>
      </c>
      <c r="AJ567" s="6" t="str">
        <f ca="1">IF(B_MSK[[#This Row],[A_B]]="","",RIGHT(B_MSK[[#This Row],[A_]],LEN(B_MSK[[#This Row],[A_]])-SEARCH(" ",B_MSK[[#This Row],[A_]])))</f>
        <v>PCS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44917</v>
      </c>
      <c r="AO567" s="6" t="str">
        <f ca="1">IF(B_MSK[[#This Row],[DB_ROW]]="","",INDEX([3]!db[JENIS],B_MSK[[#This Row],[DB_ROW]]-1))</f>
        <v>isolasi</v>
      </c>
      <c r="AP567" s="6">
        <f ca="1">IF(B_MSK[[#This Row],[A_1]]="","",B_MSK[[#This Row],[A_1]])*1</f>
        <v>24</v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>Tape Dispenser Kenko TD-501</v>
      </c>
      <c r="H568" s="8" t="str">
        <f ca="1">IF(B_MSK[[#This Row],[//]]="","",INDEX([2]!NOTA[SUPPLIER_H],B_MSK[[#This Row],[//]]-2))</f>
        <v>KENKO SINAR INDONESIA</v>
      </c>
      <c r="I568" s="28" t="str">
        <f ca="1">IF(B_MSK[[#This Row],[//]]="","",IF(B_MSK[[#This Row],[C]]="",B_MSK[[#This Row],[JMLH BRG]]&amp;" "&amp;B_MSK[[#This Row],[SAT]],INDEX([3]!db[QTY/ CTN],B_MSK[[#This Row],[DB_ROW]]-1)))</f>
        <v>24 PCS</v>
      </c>
      <c r="J568" s="6">
        <f ca="1">IF(B_MSK[[#This Row],[//]]="","",IF(INDEX([2]!NOTA[C],B_MSK[[#This Row],[//]]-2)="","",INDEX([2]!NOTA[C],B_MSK[[#This Row],[//]]-2)))</f>
        <v>1</v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>
        <f ca="1">IF(B_MSK[[#This Row],[//]]="","",INDEX([2]!NOTA[HARGA SATUAN],B_MSK[[#This Row],[//]]-2))</f>
        <v>0</v>
      </c>
      <c r="N568" s="14">
        <f ca="1">IF(B_MSK[[#This Row],[//]]="","",IF(INDEX([2]!NOTA[HARGA/ CTN_H],B_MSK[[#This Row],[//]]-2)&lt;1,"",INDEX([2]!NOTA[HARGA/ CTN_H],B_MSK[[#This Row],[//]]-2)))</f>
        <v>420000</v>
      </c>
      <c r="O568" s="3">
        <f ca="1">IF(B_MSK[[#This Row],[//]]="","",IF(INDEX([2]!NOTA[DISC 1],B_MSK[[#This Row],[//]]-2)=0,"",INDEX([2]!NOTA[DISC 1],B_MSK[[#This Row],[//]]-2)))</f>
        <v>0.17</v>
      </c>
      <c r="P568" s="3" t="str">
        <f ca="1">IF(B_MSK[[#This Row],[//]]="","",IF(INDEX([2]!NOTA[DISC 2],B_MSK[[#This Row],[//]]-2)=0,"",INDEX([2]!NOTA[DISC 2],B_MSK[[#This Row],[//]]-2)))</f>
        <v/>
      </c>
      <c r="Q568" s="13">
        <f ca="1">IF(B_MSK[[#This Row],[//]]="","",INDEX([2]!NOTA[TOTAL],B_MSK[[#This Row],[//]]-2))</f>
        <v>348600</v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KENKO TAPE DISPENSER TD-501(1"  CORE)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kenkotapedispensertd5011core</v>
      </c>
      <c r="W568" s="6" t="str">
        <f ca="1">IF(B_MSK[[#This Row],[N.B.nota]]="","",IF(MATCH(B_MSK[[#This Row],[concat]],[3]!db[NB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Row],[concat]],[3]!db[NB NOTA_C],0)+1)</f>
        <v>1266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17500</v>
      </c>
      <c r="AB568" s="8" t="str">
        <f ca="1">IF(OR(B_MSK[[#This Row],[HARGA_1]]=0,B_MSK[[#This Row],[HARGA_1]]=""),"","/ "&amp;B_MSK[[#This Row],[A_2]])</f>
        <v>/ PCS</v>
      </c>
      <c r="AC5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8" s="6" t="str">
        <f ca="1">IF(ISNUMBER(B_MSK[[#This Row],[ JUMLAH ]]),SUBSTITUTE(SUBSTITUTE(SUBSTITUTE(B_MSK[[#This Row],[QTY/ CTN]]," ","_",2),"(",""),")","")&amp;"_","")</f>
        <v>24 PCS_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24 PCS</v>
      </c>
      <c r="AI568" s="6" t="str">
        <f ca="1">IF(B_MSK[[#This Row],[A_B]]="","",LEFT(B_MSK[[#This Row],[A_]],SEARCH(" ",B_MSK[[#This Row],[A_]])-1))</f>
        <v>24</v>
      </c>
      <c r="AJ568" s="6" t="str">
        <f ca="1">IF(B_MSK[[#This Row],[A_B]]="","",RIGHT(B_MSK[[#This Row],[A_]],LEN(B_MSK[[#This Row],[A_]])-SEARCH(" ",B_MSK[[#This Row],[A_]])))</f>
        <v>PCS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44917</v>
      </c>
      <c r="AO568" s="6" t="str">
        <f ca="1">IF(B_MSK[[#This Row],[DB_ROW]]="","",INDEX([3]!db[JENIS],B_MSK[[#This Row],[DB_ROW]]-1))</f>
        <v>isolasi</v>
      </c>
      <c r="AP568" s="6">
        <f ca="1">IF(B_MSK[[#This Row],[A_1]]="","",B_MSK[[#This Row],[A_1]])*1</f>
        <v>24</v>
      </c>
    </row>
    <row r="569" spans="1:42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Row],[N_ID]]="","",COUNTIF([2]!NOTA[ID_H],B_MSK[[#This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>PW Kenko 12W CP-12HALF classic</v>
      </c>
      <c r="H569" s="8" t="str">
        <f ca="1">IF(B_MSK[[#This Row],[//]]="","",INDEX([2]!NOTA[SUPPLIER_H],B_MSK[[#This Row],[//]]-2))</f>
        <v>KENKO SINAR INDONESIA</v>
      </c>
      <c r="I569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569" s="6">
        <f ca="1">IF(B_MSK[[#This Row],[//]]="","",IF(INDEX([2]!NOTA[C],B_MSK[[#This Row],[//]]-2)="","",INDEX([2]!NOTA[C],B_MSK[[#This Row],[//]]-2)))</f>
        <v>1</v>
      </c>
      <c r="K569" s="6" t="str">
        <f ca="1">IF(B_MSK[[#This Row],[//]]="","",IF(INDEX([2]!NOTA[QTY],B_MSK[[#This Row],[//]]-2)=0,"",INDEX([2]!NOTA[QTY],B_MSK[[#This Row],[//]]-2)))</f>
        <v/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9" s="14">
        <f ca="1">IF(B_MSK[[#This Row],[//]]="","",INDEX([2]!NOTA[HARGA SATUAN],B_MSK[[#This Row],[//]]-2))</f>
        <v>0</v>
      </c>
      <c r="N569" s="14">
        <f ca="1">IF(B_MSK[[#This Row],[//]]="","",IF(INDEX([2]!NOTA[HARGA/ CTN_H],B_MSK[[#This Row],[//]]-2)&lt;1,"",INDEX([2]!NOTA[HARGA/ CTN_H],B_MSK[[#This Row],[//]]-2)))</f>
        <v>3801600</v>
      </c>
      <c r="O569" s="3">
        <f ca="1">IF(B_MSK[[#This Row],[//]]="","",IF(INDEX([2]!NOTA[DISC 1],B_MSK[[#This Row],[//]]-2)=0,"",INDEX([2]!NOTA[DISC 1],B_MSK[[#This Row],[//]]-2)))</f>
        <v>0.17</v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3155328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KENKO COLOR PENCILCP-12 HALF CLASSIC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569" s="6" t="str">
        <f ca="1">IF(B_MSK[[#This Row],[N.B.nota]]="","",IF(MATCH(B_MSK[[#This Row],[concat]],[3]!db[NB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Row],[concat]],[3]!db[NB NOTA_C],0)+1)</f>
        <v>1054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158400</v>
      </c>
      <c r="AB569" s="8" t="str">
        <f ca="1">IF(OR(B_MSK[[#This Row],[HARGA_1]]=0,B_MSK[[#This Row],[HARGA_1]]=""),"","/ "&amp;B_MSK[[#This Row],[A_2]])</f>
        <v xml:space="preserve">/ BOX </v>
      </c>
      <c r="AC5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6600</v>
      </c>
      <c r="AD56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9" s="6" t="str">
        <f ca="1">IF(ISNUMBER(B_MSK[[#This Row],[ JUMLAH ]]),SUBSTITUTE(SUBSTITUTE(SUBSTITUTE(B_MSK[[#This Row],[QTY/ CTN]]," ","_",2),"(",""),")","")&amp;"_","")</f>
        <v>24 BOX_24 SET_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14</v>
      </c>
      <c r="AH569" s="6" t="str">
        <f ca="1">IF(B_MSK[[#This Row],[A_B]]="","",LEFT(B_MSK[[#This Row],[QTY/ CTN]],B_MSK[[#This Row],[A_B_1]]))</f>
        <v xml:space="preserve">24 BOX </v>
      </c>
      <c r="AI569" s="6" t="str">
        <f ca="1">IF(B_MSK[[#This Row],[A_B]]="","",LEFT(B_MSK[[#This Row],[A_]],SEARCH(" ",B_MSK[[#This Row],[A_]])-1))</f>
        <v>24</v>
      </c>
      <c r="AJ569" s="6" t="str">
        <f ca="1">IF(B_MSK[[#This Row],[A_B]]="","",RIGHT(B_MSK[[#This Row],[A_]],LEN(B_MSK[[#This Row],[A_]])-SEARCH(" ",B_MSK[[#This Row],[A_]])))</f>
        <v xml:space="preserve">BOX 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69" s="6" t="str">
        <f ca="1">IF(B_MSK[[#This Row],[B_]]="","",LEFT(B_MSK[[#This Row],[B_]],SEARCH(" ",B_MSK[[#This Row],[B_]])))</f>
        <v xml:space="preserve">24 </v>
      </c>
      <c r="AM569" s="6" t="str">
        <f ca="1">IF(B_MSK[[#This Row],[B_]]="","",RIGHT(B_MSK[[#This Row],[B_]],LEN(B_MSK[[#This Row],[B_]])-SEARCH(" ",B_MSK[[#This Row],[B_]])))</f>
        <v>SET</v>
      </c>
      <c r="AN569" s="2">
        <f ca="1">IF(ISNUMBER(B_MSK[[#This Row],[TANGGAL DATANG]]),B_MSK[[#This Row],[TANGGAL DATANG]],AN568)</f>
        <v>44917</v>
      </c>
      <c r="AO569" s="6" t="str">
        <f ca="1">IF(B_MSK[[#This Row],[DB_ROW]]="","",INDEX([3]!db[JENIS],B_MSK[[#This Row],[DB_ROW]]-1))</f>
        <v>pw</v>
      </c>
      <c r="AP569" s="6">
        <f ca="1">IF(B_MSK[[#This Row],[A_1]]="","",B_MSK[[#This Row],[A_1]])*1</f>
        <v>24</v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>Gel pen Microtec Kenko 0.28mm Hitam</v>
      </c>
      <c r="H570" s="8" t="str">
        <f ca="1">IF(B_MSK[[#This Row],[//]]="","",INDEX([2]!NOTA[SUPPLIER_H],B_MSK[[#This Row],[//]]-2))</f>
        <v>KENKO SINAR INDONESIA</v>
      </c>
      <c r="I570" s="28" t="str">
        <f ca="1">IF(B_MSK[[#This Row],[//]]="","",IF(B_MSK[[#This Row],[C]]="",B_MSK[[#This Row],[JMLH BRG]]&amp;" "&amp;B_MSK[[#This Row],[SAT]],INDEX([3]!db[QTY/ CTN],B_MSK[[#This Row],[DB_ROW]]-1)))</f>
        <v>12 GRS</v>
      </c>
      <c r="J570" s="6">
        <f ca="1">IF(B_MSK[[#This Row],[//]]="","",IF(INDEX([2]!NOTA[C],B_MSK[[#This Row],[//]]-2)="","",INDEX([2]!NOTA[C],B_MSK[[#This Row],[//]]-2)))</f>
        <v>2</v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>
        <f ca="1">IF(B_MSK[[#This Row],[//]]="","",INDEX([2]!NOTA[HARGA SATUAN],B_MSK[[#This Row],[//]]-2))</f>
        <v>0</v>
      </c>
      <c r="N570" s="14">
        <f ca="1">IF(B_MSK[[#This Row],[//]]="","",IF(INDEX([2]!NOTA[HARGA/ CTN_H],B_MSK[[#This Row],[//]]-2)&lt;1,"",INDEX([2]!NOTA[HARGA/ CTN_H],B_MSK[[#This Row],[//]]-2)))</f>
        <v>5702400</v>
      </c>
      <c r="O570" s="3">
        <f ca="1">IF(B_MSK[[#This Row],[//]]="","",IF(INDEX([2]!NOTA[DISC 1],B_MSK[[#This Row],[//]]-2)=0,"",INDEX([2]!NOTA[DISC 1],B_MSK[[#This Row],[//]]-2)))</f>
        <v>0.17</v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9465984</v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KENKO GEL PEN MICROTEC 0.28MM BLACK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1134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475200</v>
      </c>
      <c r="AB570" s="8" t="str">
        <f ca="1">IF(OR(B_MSK[[#This Row],[HARGA_1]]=0,B_MSK[[#This Row],[HARGA_1]]=""),"","/ "&amp;B_MSK[[#This Row],[A_2]])</f>
        <v>/ GRS</v>
      </c>
      <c r="AC5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5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70" s="6" t="str">
        <f ca="1">IF(ISNUMBER(B_MSK[[#This Row],[ JUMLAH ]]),SUBSTITUTE(SUBSTITUTE(SUBSTITUTE(B_MSK[[#This Row],[QTY/ CTN]]," ","_",2),"(",""),")","")&amp;"_","")</f>
        <v>12 GRS_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12 GRS</v>
      </c>
      <c r="AI570" s="6" t="str">
        <f ca="1">IF(B_MSK[[#This Row],[A_B]]="","",LEFT(B_MSK[[#This Row],[A_]],SEARCH(" ",B_MSK[[#This Row],[A_]])-1))</f>
        <v>12</v>
      </c>
      <c r="AJ570" s="6" t="str">
        <f ca="1">IF(B_MSK[[#This Row],[A_B]]="","",RIGHT(B_MSK[[#This Row],[A_]],LEN(B_MSK[[#This Row],[A_]])-SEARCH(" ",B_MSK[[#This Row],[A_]])))</f>
        <v>GRS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44917</v>
      </c>
      <c r="AO570" s="6" t="str">
        <f ca="1">IF(B_MSK[[#This Row],[DB_ROW]]="","",INDEX([3]!db[JENIS],B_MSK[[#This Row],[DB_ROW]]-1))</f>
        <v>pen</v>
      </c>
      <c r="AP570" s="6">
        <f ca="1">IF(B_MSK[[#This Row],[A_1]]="","",B_MSK[[#This Row],[A_1]])*1</f>
        <v>12</v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Row],[N_ID]]="","",COUNTIF([2]!NOTA[ID_H],B_MSK[[#This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>Clip trigonal Kenko no.1</v>
      </c>
      <c r="H571" s="8" t="str">
        <f ca="1">IF(B_MSK[[#This Row],[//]]="","",INDEX([2]!NOTA[SUPPLIER_H],B_MSK[[#This Row],[//]]-2))</f>
        <v>KENKO SINAR INDONESIA</v>
      </c>
      <c r="I571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71" s="6">
        <f ca="1">IF(B_MSK[[#This Row],[//]]="","",IF(INDEX([2]!NOTA[C],B_MSK[[#This Row],[//]]-2)="","",INDEX([2]!NOTA[C],B_MSK[[#This Row],[//]]-2)))</f>
        <v>1</v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>
        <f ca="1">IF(B_MSK[[#This Row],[//]]="","",INDEX([2]!NOTA[HARGA SATUAN],B_MSK[[#This Row],[//]]-2))</f>
        <v>0</v>
      </c>
      <c r="N571" s="14">
        <f ca="1">IF(B_MSK[[#This Row],[//]]="","",IF(INDEX([2]!NOTA[HARGA/ CTN_H],B_MSK[[#This Row],[//]]-2)&lt;1,"",INDEX([2]!NOTA[HARGA/ CTN_H],B_MSK[[#This Row],[//]]-2)))</f>
        <v>850000</v>
      </c>
      <c r="O571" s="3">
        <f ca="1">IF(B_MSK[[#This Row],[//]]="","",IF(INDEX([2]!NOTA[DISC 1],B_MSK[[#This Row],[//]]-2)=0,"",INDEX([2]!NOTA[DISC 1],B_MSK[[#This Row],[//]]-2)))</f>
        <v>0.17</v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705500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>KENKO TRIGONAL CLIP NO.1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1" s="6" t="str">
        <f ca="1">IF(B_MSK[[#This Row],[N.B.nota]]="","",IF(MATCH(B_MSK[[#This Row],[concat]],[3]!db[NB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Row],[concat]],[3]!db[NB NOTA_C],0)+1)</f>
        <v>1270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17000</v>
      </c>
      <c r="AB571" s="8" t="str">
        <f ca="1">IF(OR(B_MSK[[#This Row],[HARGA_1]]=0,B_MSK[[#This Row],[HARGA_1]]=""),"","/ "&amp;B_MSK[[#This Row],[A_2]])</f>
        <v xml:space="preserve">/ PAK </v>
      </c>
      <c r="AC5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1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1" s="6" t="str">
        <f ca="1">IF(ISNUMBER(B_MSK[[#This Row],[ JUMLAH ]]),SUBSTITUTE(SUBSTITUTE(SUBSTITUTE(B_MSK[[#This Row],[QTY/ CTN]]," ","_",2),"(",""),")","")&amp;"_","")</f>
        <v>50 PAK_10 BOX_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14</v>
      </c>
      <c r="AH571" s="6" t="str">
        <f ca="1">IF(B_MSK[[#This Row],[A_B]]="","",LEFT(B_MSK[[#This Row],[QTY/ CTN]],B_MSK[[#This Row],[A_B_1]]))</f>
        <v xml:space="preserve">50 PAK </v>
      </c>
      <c r="AI571" s="6" t="str">
        <f ca="1">IF(B_MSK[[#This Row],[A_B]]="","",LEFT(B_MSK[[#This Row],[A_]],SEARCH(" ",B_MSK[[#This Row],[A_]])-1))</f>
        <v>50</v>
      </c>
      <c r="AJ571" s="6" t="str">
        <f ca="1">IF(B_MSK[[#This Row],[A_B]]="","",RIGHT(B_MSK[[#This Row],[A_]],LEN(B_MSK[[#This Row],[A_]])-SEARCH(" ",B_MSK[[#This Row],[A_]])))</f>
        <v xml:space="preserve">PAK 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1" s="6" t="str">
        <f ca="1">IF(B_MSK[[#This Row],[B_]]="","",LEFT(B_MSK[[#This Row],[B_]],SEARCH(" ",B_MSK[[#This Row],[B_]])))</f>
        <v xml:space="preserve">10 </v>
      </c>
      <c r="AM571" s="6" t="str">
        <f ca="1">IF(B_MSK[[#This Row],[B_]]="","",RIGHT(B_MSK[[#This Row],[B_]],LEN(B_MSK[[#This Row],[B_]])-SEARCH(" ",B_MSK[[#This Row],[B_]])))</f>
        <v>BOX</v>
      </c>
      <c r="AN571" s="2">
        <f ca="1">IF(ISNUMBER(B_MSK[[#This Row],[TANGGAL DATANG]]),B_MSK[[#This Row],[TANGGAL DATANG]],AN570)</f>
        <v>44917</v>
      </c>
      <c r="AO571" s="6" t="str">
        <f ca="1">IF(B_MSK[[#This Row],[DB_ROW]]="","",INDEX([3]!db[JENIS],B_MSK[[#This Row],[DB_ROW]]-1))</f>
        <v>clip</v>
      </c>
      <c r="AP571" s="6">
        <f ca="1">IF(B_MSK[[#This Row],[A_1]]="","",B_MSK[[#This Row],[A_1]])*1</f>
        <v>50</v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572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>Tipe-ex Kenko KE-108</v>
      </c>
      <c r="H572" s="8" t="str">
        <f ca="1">IF(B_MSK[[#This Row],[//]]="","",INDEX([2]!NOTA[SUPPLIER_H],B_MSK[[#This Row],[//]]-2))</f>
        <v>KENKO SINAR INDONESIA</v>
      </c>
      <c r="I572" s="28" t="str">
        <f ca="1">IF(B_MSK[[#This Row],[//]]="","",IF(B_MSK[[#This Row],[C]]="",B_MSK[[#This Row],[JMLH BRG]]&amp;" "&amp;B_MSK[[#This Row],[SAT]],INDEX([3]!db[QTY/ CTN],B_MSK[[#This Row],[DB_ROW]]-1)))</f>
        <v>36 LSN</v>
      </c>
      <c r="J572" s="6">
        <f ca="1">IF(B_MSK[[#This Row],[//]]="","",IF(INDEX([2]!NOTA[C],B_MSK[[#This Row],[//]]-2)="","",INDEX([2]!NOTA[C],B_MSK[[#This Row],[//]]-2)))</f>
        <v>2</v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>
        <f ca="1">IF(B_MSK[[#This Row],[//]]="","",INDEX([2]!NOTA[HARGA SATUAN],B_MSK[[#This Row],[//]]-2))</f>
        <v>0</v>
      </c>
      <c r="N572" s="14">
        <f ca="1">IF(B_MSK[[#This Row],[//]]="","",IF(INDEX([2]!NOTA[HARGA/ CTN_H],B_MSK[[#This Row],[//]]-2)&lt;1,"",INDEX([2]!NOTA[HARGA/ CTN_H],B_MSK[[#This Row],[//]]-2)))</f>
        <v>1695600</v>
      </c>
      <c r="O572" s="3">
        <f ca="1">IF(B_MSK[[#This Row],[//]]="","",IF(INDEX([2]!NOTA[DISC 1],B_MSK[[#This Row],[//]]-2)=0,"",INDEX([2]!NOTA[DISC 1],B_MSK[[#This Row],[//]]-2)))</f>
        <v>0.17</v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2814696</v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>KENKO CORRECTION FLUID KE-108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72" s="6" t="str">
        <f ca="1">IF(B_MSK[[#This Row],[N.B.nota]]="","",IF(MATCH(B_MSK[[#This Row],[concat]],[3]!db[NB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Row],[concat]],[3]!db[NB NOTA_C],0)+1)</f>
        <v>1066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47100</v>
      </c>
      <c r="AB572" s="8" t="str">
        <f ca="1">IF(OR(B_MSK[[#This Row],[HARGA_1]]=0,B_MSK[[#This Row],[HARGA_1]]=""),"","/ "&amp;B_MSK[[#This Row],[A_2]])</f>
        <v>/ LSN</v>
      </c>
      <c r="AC5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5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2" s="6" t="str">
        <f ca="1">IF(ISNUMBER(B_MSK[[#This Row],[ JUMLAH ]]),SUBSTITUTE(SUBSTITUTE(SUBSTITUTE(B_MSK[[#This Row],[QTY/ CTN]]," ","_",2),"(",""),")","")&amp;"_","")</f>
        <v>36 LSN_</v>
      </c>
      <c r="AF572" s="6">
        <f ca="1">IF(B_MSK[[#This Row],[A_B]]="","",SEARCH("_",B_MSK[[#This Row],[A_B]]))</f>
        <v>7</v>
      </c>
      <c r="AG572" s="6">
        <f ca="1">IF(B_MSK[[#This Row],[A_B]]="","",LEN(B_MSK[[#This Row],[A_B]]))</f>
        <v>7</v>
      </c>
      <c r="AH572" s="6" t="str">
        <f ca="1">IF(B_MSK[[#This Row],[A_B]]="","",LEFT(B_MSK[[#This Row],[QTY/ CTN]],B_MSK[[#This Row],[A_B_1]]))</f>
        <v>36 LSN</v>
      </c>
      <c r="AI572" s="6" t="str">
        <f ca="1">IF(B_MSK[[#This Row],[A_B]]="","",LEFT(B_MSK[[#This Row],[A_]],SEARCH(" ",B_MSK[[#This Row],[A_]])-1))</f>
        <v>36</v>
      </c>
      <c r="AJ572" s="6" t="str">
        <f ca="1">IF(B_MSK[[#This Row],[A_B]]="","",RIGHT(B_MSK[[#This Row],[A_]],LEN(B_MSK[[#This Row],[A_]])-SEARCH(" ",B_MSK[[#This Row],[A_]])))</f>
        <v>LSN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44917</v>
      </c>
      <c r="AO572" s="6" t="str">
        <f ca="1">IF(B_MSK[[#This Row],[DB_ROW]]="","",INDEX([3]!db[JENIS],B_MSK[[#This Row],[DB_ROW]]-1))</f>
        <v>tipex</v>
      </c>
      <c r="AP572" s="6">
        <f ca="1">IF(B_MSK[[#This Row],[A_1]]="","",B_MSK[[#This Row],[A_1]])*1</f>
        <v>36</v>
      </c>
    </row>
    <row r="573" spans="1:42" x14ac:dyDescent="0.25"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Row],[N_ID]]="","",COUNTIF([2]!NOTA[ID_H],B_MSK[[#This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>Garisan besi 60cm Kenko</v>
      </c>
      <c r="H573" s="8" t="str">
        <f ca="1">IF(B_MSK[[#This Row],[//]]="","",INDEX([2]!NOTA[SUPPLIER_H],B_MSK[[#This Row],[//]]-2))</f>
        <v>KENKO SINAR INDONESIA</v>
      </c>
      <c r="I573" s="28" t="str">
        <f ca="1">IF(B_MSK[[#This Row],[//]]="","",IF(B_MSK[[#This Row],[C]]="",B_MSK[[#This Row],[JMLH BRG]]&amp;" "&amp;B_MSK[[#This Row],[SAT]],INDEX([3]!db[QTY/ CTN],B_MSK[[#This Row],[DB_ROW]]-1)))</f>
        <v>10 LSN</v>
      </c>
      <c r="J573" s="6">
        <f ca="1">IF(B_MSK[[#This Row],[//]]="","",IF(INDEX([2]!NOTA[C],B_MSK[[#This Row],[//]]-2)="","",INDEX([2]!NOTA[C],B_MSK[[#This Row],[//]]-2)))</f>
        <v>1</v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>
        <f ca="1">IF(B_MSK[[#This Row],[//]]="","",INDEX([2]!NOTA[HARGA SATUAN],B_MSK[[#This Row],[//]]-2))</f>
        <v>0</v>
      </c>
      <c r="N573" s="14">
        <f ca="1">IF(B_MSK[[#This Row],[//]]="","",IF(INDEX([2]!NOTA[HARGA/ CTN_H],B_MSK[[#This Row],[//]]-2)&lt;1,"",INDEX([2]!NOTA[HARGA/ CTN_H],B_MSK[[#This Row],[//]]-2)))</f>
        <v>2520000</v>
      </c>
      <c r="O573" s="3">
        <f ca="1">IF(B_MSK[[#This Row],[//]]="","",IF(INDEX([2]!NOTA[DISC 1],B_MSK[[#This Row],[//]]-2)=0,"",INDEX([2]!NOTA[DISC 1],B_MSK[[#This Row],[//]]-2)))</f>
        <v>0.17</v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2091600</v>
      </c>
      <c r="R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4825688</v>
      </c>
      <c r="S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18735024</v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KENKO STAINLESS STEEL RULER 60 CM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1241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252000</v>
      </c>
      <c r="AB573" s="8" t="str">
        <f ca="1">IF(OR(B_MSK[[#This Row],[HARGA_1]]=0,B_MSK[[#This Row],[HARGA_1]]=""),"","/ "&amp;B_MSK[[#This Row],[A_2]])</f>
        <v>/ LSN</v>
      </c>
      <c r="AC5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21000</v>
      </c>
      <c r="AD5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3" s="6" t="str">
        <f ca="1">IF(ISNUMBER(B_MSK[[#This Row],[ JUMLAH ]]),SUBSTITUTE(SUBSTITUTE(SUBSTITUTE(B_MSK[[#This Row],[QTY/ CTN]]," ","_",2),"(",""),")","")&amp;"_","")</f>
        <v>10 LSN_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7</v>
      </c>
      <c r="AH573" s="6" t="str">
        <f ca="1">IF(B_MSK[[#This Row],[A_B]]="","",LEFT(B_MSK[[#This Row],[QTY/ CTN]],B_MSK[[#This Row],[A_B_1]]))</f>
        <v>10 LSN</v>
      </c>
      <c r="AI573" s="6" t="str">
        <f ca="1">IF(B_MSK[[#This Row],[A_B]]="","",LEFT(B_MSK[[#This Row],[A_]],SEARCH(" ",B_MSK[[#This Row],[A_]])-1))</f>
        <v>10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44917</v>
      </c>
      <c r="AO573" s="6" t="str">
        <f ca="1">IF(B_MSK[[#This Row],[DB_ROW]]="","",INDEX([3]!db[JENIS],B_MSK[[#This Row],[DB_ROW]]-1))</f>
        <v>garisan</v>
      </c>
      <c r="AP573" s="6">
        <f ca="1">IF(B_MSK[[#This Row],[A_1]]="","",B_MSK[[#This Row],[A_1]])*1</f>
        <v>10</v>
      </c>
    </row>
    <row r="574" spans="1:42" x14ac:dyDescent="0.25"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Row],[SAT]],INDEX([3]!db[QTY/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Row],[concat]],[3]!db[NB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Row],[concat]],[3]!db[NB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Row],[A_]])-1))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44917</v>
      </c>
      <c r="AO574" s="6" t="str">
        <f ca="1">IF(B_MSK[[#This Row],[DB_ROW]]="","",INDEX([3]!db[JENIS],B_MSK[[#This Row],[DB_ROW]]-1))</f>
        <v/>
      </c>
      <c r="AP574" s="6" t="e">
        <f ca="1">IF(B_MSK[[#This Row],[A_1]]="","",B_MSK[[#This Row],[A_1]])*1</f>
        <v>#VALUE!</v>
      </c>
    </row>
    <row r="575" spans="1:42" x14ac:dyDescent="0.25">
      <c r="A575" s="7" t="s">
        <v>235</v>
      </c>
      <c r="B575" s="6">
        <f ca="1">IF(B_MSK[[#This Row],[N_ID]]="","",INDEX([2]!NOTA[ID],MATCH(B_MSK[[#This Row],[N_ID]],[2]!NOTA[ID_P],0)))</f>
        <v>108</v>
      </c>
      <c r="C575" s="6" t="str">
        <f ca="1">IF(B_MSK[[#This Row],[//]]="","",HYPERLINK("[NOTA_.xlsx]NOTA!C"&amp;B_MSK[[#This Row],[//]],"&gt;"))</f>
        <v>&gt;</v>
      </c>
      <c r="D575" s="6">
        <f ca="1">IF(B_MSK[[#This Row],[N_ID]]="","",COUNTIF([2]!NOTA[ID_H],B_MSK[[#This Row],[ID NOTA]]))</f>
        <v>2</v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>
        <f ca="1">IF(B_MSK[[#This Row],[ID NOTA]]="","",IF(INDEX([2]!NOTA[TANGGAL],MATCH(B_MSK[[#This Row],[ID NOTA]],[2]!NOTA[ID],0))=0,"",INDEX([2]!NOTA[TANGGAL],MATCH(B_MSK[[#This Row],[ID NOTA]],[2]!NOTA[ID],0))))</f>
        <v>44918</v>
      </c>
      <c r="G575" s="8" t="str">
        <f ca="1">IF(B_MSK[[#This Row],[stt]]="ada",INDEX([3]!db[NB BM],B_MSK[DB_ROW]-1),"")</f>
        <v>Clip trigonal Kenko no.1</v>
      </c>
      <c r="H575" s="8" t="str">
        <f ca="1">IF(B_MSK[[#This Row],[//]]="","",INDEX([2]!NOTA[SUPPLIER_H],B_MSK[[#This Row],[//]]-2))</f>
        <v>KENKO SINAR INDONESIA</v>
      </c>
      <c r="I575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575" s="6">
        <f ca="1">IF(B_MSK[[#This Row],[//]]="","",IF(INDEX([2]!NOTA[C],B_MSK[[#This Row],[//]]-2)="","",INDEX([2]!NOTA[C],B_MSK[[#This Row],[//]]-2)))</f>
        <v>2</v>
      </c>
      <c r="K575" s="6" t="str">
        <f ca="1">IF(B_MSK[[#This Row],[//]]="","",IF(INDEX([2]!NOTA[QTY],B_MSK[[#This Row],[//]]-2)=0,"",INDEX([2]!NOTA[QTY],B_MSK[[#This Row],[//]]-2)))</f>
        <v/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5" s="14">
        <f ca="1">IF(B_MSK[[#This Row],[//]]="","",INDEX([2]!NOTA[HARGA SATUAN],B_MSK[[#This Row],[//]]-2))</f>
        <v>0</v>
      </c>
      <c r="N575" s="14">
        <f ca="1">IF(B_MSK[[#This Row],[//]]="","",IF(INDEX([2]!NOTA[HARGA/ CTN_H],B_MSK[[#This Row],[//]]-2)&lt;1,"",INDEX([2]!NOTA[HARGA/ CTN_H],B_MSK[[#This Row],[//]]-2)))</f>
        <v>850000</v>
      </c>
      <c r="O575" s="3">
        <f ca="1">IF(B_MSK[[#This Row],[//]]="","",IF(INDEX([2]!NOTA[DISC 1],B_MSK[[#This Row],[//]]-2)=0,"",INDEX([2]!NOTA[DISC 1],B_MSK[[#This Row],[//]]-2)))</f>
        <v>0.17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1411000</v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KENKO TRIGONAL CLIP NO.1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1270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17000</v>
      </c>
      <c r="AB575" s="8" t="str">
        <f ca="1">IF(OR(B_MSK[[#This Row],[HARGA_1]]=0,B_MSK[[#This Row],[HARGA_1]]=""),"","/ "&amp;B_MSK[[#This Row],[A_2]])</f>
        <v xml:space="preserve">/ PAK </v>
      </c>
      <c r="AC5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5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5" s="6" t="str">
        <f ca="1">IF(ISNUMBER(B_MSK[[#This Row],[ JUMLAH ]]),SUBSTITUTE(SUBSTITUTE(SUBSTITUTE(B_MSK[[#This Row],[QTY/ CTN]]," ","_",2),"(",""),")","")&amp;"_","")</f>
        <v>50 PAK_10 BOX_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14</v>
      </c>
      <c r="AH575" s="6" t="str">
        <f ca="1">IF(B_MSK[[#This Row],[A_B]]="","",LEFT(B_MSK[[#This Row],[QTY/ CTN]],B_MSK[[#This Row],[A_B_1]]))</f>
        <v xml:space="preserve">50 PAK </v>
      </c>
      <c r="AI575" s="6" t="str">
        <f ca="1">IF(B_MSK[[#This Row],[A_B]]="","",LEFT(B_MSK[[#This Row],[A_]],SEARCH(" ",B_MSK[[#This Row],[A_]])-1))</f>
        <v>50</v>
      </c>
      <c r="AJ575" s="6" t="str">
        <f ca="1">IF(B_MSK[[#This Row],[A_B]]="","",RIGHT(B_MSK[[#This Row],[A_]],LEN(B_MSK[[#This Row],[A_]])-SEARCH(" ",B_MSK[[#This Row],[A_]])))</f>
        <v xml:space="preserve">PAK 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5" s="6" t="str">
        <f ca="1">IF(B_MSK[[#This Row],[B_]]="","",LEFT(B_MSK[[#This Row],[B_]],SEARCH(" ",B_MSK[[#This Row],[B_]])))</f>
        <v xml:space="preserve">10 </v>
      </c>
      <c r="AM575" s="6" t="str">
        <f ca="1">IF(B_MSK[[#This Row],[B_]]="","",RIGHT(B_MSK[[#This Row],[B_]],LEN(B_MSK[[#This Row],[B_]])-SEARCH(" ",B_MSK[[#This Row],[B_]])))</f>
        <v>BOX</v>
      </c>
      <c r="AN575" s="2">
        <f ca="1">IF(ISNUMBER(B_MSK[[#This Row],[TANGGAL DATANG]]),B_MSK[[#This Row],[TANGGAL DATANG]],AN574)</f>
        <v>44918</v>
      </c>
      <c r="AO575" s="6" t="str">
        <f ca="1">IF(B_MSK[[#This Row],[DB_ROW]]="","",INDEX([3]!db[JENIS],B_MSK[[#This Row],[DB_ROW]]-1))</f>
        <v>clip</v>
      </c>
      <c r="AP575" s="6">
        <f ca="1">IF(B_MSK[[#This Row],[A_1]]="","",B_MSK[[#This Row],[A_1]])*1</f>
        <v>50</v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>&gt;</v>
      </c>
      <c r="D576" s="6" t="str">
        <f>IF(B_MSK[[#This Row],[N_ID]]="","",COUNTIF([2]!NOTA[ID_H],B_MSK[[#This Row],[ID NOTA]]))</f>
        <v/>
      </c>
      <c r="E5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576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>Clip Jumbo Kenko no.5</v>
      </c>
      <c r="H576" s="8" t="str">
        <f ca="1">IF(B_MSK[[#This Row],[//]]="","",INDEX([2]!NOTA[SUPPLIER_H],B_MSK[[#This Row],[//]]-2))</f>
        <v>KENKO SINAR INDONESIA</v>
      </c>
      <c r="I576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576" s="6">
        <f ca="1">IF(B_MSK[[#This Row],[//]]="","",IF(INDEX([2]!NOTA[C],B_MSK[[#This Row],[//]]-2)="","",INDEX([2]!NOTA[C],B_MSK[[#This Row],[//]]-2)))</f>
        <v>2</v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>
        <f ca="1">IF(B_MSK[[#This Row],[//]]="","",INDEX([2]!NOTA[HARGA SATUAN],B_MSK[[#This Row],[//]]-2))</f>
        <v>0</v>
      </c>
      <c r="N576" s="14">
        <f ca="1">IF(B_MSK[[#This Row],[//]]="","",IF(INDEX([2]!NOTA[HARGA/ CTN_H],B_MSK[[#This Row],[//]]-2)&lt;1,"",INDEX([2]!NOTA[HARGA/ CTN_H],B_MSK[[#This Row],[//]]-2)))</f>
        <v>860000</v>
      </c>
      <c r="O576" s="3">
        <f ca="1">IF(B_MSK[[#This Row],[//]]="","",IF(INDEX([2]!NOTA[DISC 1],B_MSK[[#This Row],[//]]-2)=0,"",INDEX([2]!NOTA[DISC 1],B_MSK[[#This Row],[//]]-2)))</f>
        <v>0.17</v>
      </c>
      <c r="P576" s="3" t="str">
        <f ca="1">IF(B_MSK[[#This Row],[//]]="","",IF(INDEX([2]!NOTA[DISC 2],B_MSK[[#This Row],[//]]-2)=0,"",INDEX([2]!NOTA[DISC 2],B_MSK[[#This Row],[//]]-2)))</f>
        <v/>
      </c>
      <c r="Q576" s="13">
        <f ca="1">IF(B_MSK[[#This Row],[//]]="","",INDEX([2]!NOTA[TOTAL],B_MSK[[#This Row],[//]]-2))</f>
        <v>1427600</v>
      </c>
      <c r="R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581400</v>
      </c>
      <c r="S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2257200</v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>KENKO JUMBO CLIP NO.5</v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576" s="6" t="str">
        <f ca="1">IF(B_MSK[[#This Row],[N.B.nota]]="","",IF(MATCH(B_MSK[[#This Row],[concat]],[3]!db[NB NOTA_C],0)&gt;0,"ada",0))</f>
        <v>ada</v>
      </c>
      <c r="X576" s="6" t="str">
        <f ca="1">IF(B_MSK[[#This Row],[N.B.nota]]="","",ADDRESS(ROW(B_MSK[QB]),COLUMN(B_MSK[QB]))&amp;":"&amp;ADDRESS(ROW(),COLUMN(B_MSK[QB])))</f>
        <v>$D$3:$D$576</v>
      </c>
      <c r="Y576" s="6">
        <f ca="1">IF(B_MSK[[#This Row],[concat]]="","",MATCH(B_MSK[[#This Row],[concat]],[3]!db[NB NOTA_C],0)+1)</f>
        <v>1168</v>
      </c>
      <c r="Z576" s="6" t="str">
        <f ca="1">IF(B_MSK[[#This Row],[//]]="","",HYPERLINK("[..\\DB.xlsx]DB!e"&amp;B_MSK[[#This Row],[DB_ROW]],"&gt;"))</f>
        <v>&gt;</v>
      </c>
      <c r="AA576" s="12">
        <f ca="1">IF(ISNUMBER(B_MSK[[#This Row],[HARGA CTN]]),IF(B_MSK[[#This Row],[A_2]]=B_MSK[[#This Row],[SAT]],B_MSK[[#This Row],[ HARGA SATUAN ]],B_MSK[[#This Row],[HARGA CTN]]/B_MSK[[#This Row],[A_1]]),"")</f>
        <v>43000</v>
      </c>
      <c r="AB576" s="8" t="str">
        <f ca="1">IF(OR(B_MSK[[#This Row],[HARGA_1]]=0,B_MSK[[#This Row],[HARGA_1]]=""),"","/ "&amp;B_MSK[[#This Row],[A_2]])</f>
        <v xml:space="preserve">/ PAK </v>
      </c>
      <c r="AC5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576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6" s="6" t="str">
        <f ca="1">IF(ISNUMBER(B_MSK[[#This Row],[ JUMLAH ]]),SUBSTITUTE(SUBSTITUTE(SUBSTITUTE(B_MSK[[#This Row],[QTY/ CTN]]," ","_",2),"(",""),")","")&amp;"_","")</f>
        <v>20 PAK_10 BOX_</v>
      </c>
      <c r="AF576" s="6">
        <f ca="1">IF(B_MSK[[#This Row],[A_B]]="","",SEARCH("_",B_MSK[[#This Row],[A_B]]))</f>
        <v>7</v>
      </c>
      <c r="AG576" s="6">
        <f ca="1">IF(B_MSK[[#This Row],[A_B]]="","",LEN(B_MSK[[#This Row],[A_B]]))</f>
        <v>14</v>
      </c>
      <c r="AH576" s="6" t="str">
        <f ca="1">IF(B_MSK[[#This Row],[A_B]]="","",LEFT(B_MSK[[#This Row],[QTY/ CTN]],B_MSK[[#This Row],[A_B_1]]))</f>
        <v xml:space="preserve">20 PAK </v>
      </c>
      <c r="AI576" s="6" t="str">
        <f ca="1">IF(B_MSK[[#This Row],[A_B]]="","",LEFT(B_MSK[[#This Row],[A_]],SEARCH(" ",B_MSK[[#This Row],[A_]])-1))</f>
        <v>20</v>
      </c>
      <c r="AJ576" s="6" t="str">
        <f ca="1">IF(B_MSK[[#This Row],[A_B]]="","",RIGHT(B_MSK[[#This Row],[A_]],LEN(B_MSK[[#This Row],[A_]])-SEARCH(" ",B_MSK[[#This Row],[A_]])))</f>
        <v xml:space="preserve">PAK </v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6" s="6" t="str">
        <f ca="1">IF(B_MSK[[#This Row],[B_]]="","",LEFT(B_MSK[[#This Row],[B_]],SEARCH(" ",B_MSK[[#This Row],[B_]])))</f>
        <v xml:space="preserve">10 </v>
      </c>
      <c r="AM576" s="6" t="str">
        <f ca="1">IF(B_MSK[[#This Row],[B_]]="","",RIGHT(B_MSK[[#This Row],[B_]],LEN(B_MSK[[#This Row],[B_]])-SEARCH(" ",B_MSK[[#This Row],[B_]])))</f>
        <v>BOX</v>
      </c>
      <c r="AN576" s="2">
        <f ca="1">IF(ISNUMBER(B_MSK[[#This Row],[TANGGAL DATANG]]),B_MSK[[#This Row],[TANGGAL DATANG]],AN575)</f>
        <v>44918</v>
      </c>
      <c r="AO576" s="6" t="str">
        <f ca="1">IF(B_MSK[[#This Row],[DB_ROW]]="","",INDEX([3]!db[JENIS],B_MSK[[#This Row],[DB_ROW]]-1))</f>
        <v>clip</v>
      </c>
      <c r="AP576" s="6">
        <f ca="1">IF(B_MSK[[#This Row],[A_1]]="","",B_MSK[[#This Row],[A_1]])*1</f>
        <v>20</v>
      </c>
    </row>
    <row r="577" spans="1:42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/>
      </c>
      <c r="D577" s="6" t="str">
        <f>IF(B_MSK[[#This Row],[N_ID]]="","",COUNTIF([2]!NOTA[ID_H],B_MSK[[#This Row],[ID NOTA]]))</f>
        <v/>
      </c>
      <c r="E5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/>
      </c>
      <c r="H577" s="8" t="str">
        <f ca="1">IF(B_MSK[[#This Row],[//]]="","",INDEX([2]!NOTA[SUPPLIER_H],B_MSK[[#This Row],[//]]-2))</f>
        <v/>
      </c>
      <c r="I577" s="28" t="str">
        <f ca="1">IF(B_MSK[[#This Row],[//]]="","",IF(B_MSK[[#This Row],[C]]="",B_MSK[[#This Row],[JMLH BRG]]&amp;" "&amp;B_MSK[[#This Row],[SAT]],INDEX([3]!db[QTY/ CTN],B_MSK[[#This Row],[DB_ROW]]-1)))</f>
        <v/>
      </c>
      <c r="J577" s="6" t="str">
        <f ca="1">IF(B_MSK[[#This Row],[//]]="","",IF(INDEX([2]!NOTA[C],B_MSK[[#This Row],[//]]-2)="","",INDEX([2]!NOTA[C],B_MSK[[#This Row],[//]]-2)))</f>
        <v/>
      </c>
      <c r="K577" s="6" t="str">
        <f ca="1">IF(B_MSK[[#This Row],[//]]="","",IF(INDEX([2]!NOTA[QTY],B_MSK[[#This Row],[//]]-2)=0,"",INDEX([2]!NOTA[QTY],B_MSK[[#This Row],[//]]-2)))</f>
        <v/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7" s="14" t="str">
        <f ca="1">IF(B_MSK[[#This Row],[//]]="","",INDEX([2]!NOTA[HARGA SATUAN],B_MSK[[#This Row],[//]]-2))</f>
        <v/>
      </c>
      <c r="N577" s="14" t="str">
        <f ca="1">IF(B_MSK[[#This Row],[//]]="","",IF(INDEX([2]!NOTA[HARGA/ CTN_H],B_MSK[[#This Row],[//]]-2)&lt;1,"",INDEX([2]!NOTA[HARGA/ CTN_H],B_MSK[[#This Row],[//]]-2)))</f>
        <v/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 t="str">
        <f ca="1">IF(B_MSK[[#This Row],[//]]="","",INDEX([2]!NOTA[TOTAL],B_MSK[[#This Row],[//]]-2))</f>
        <v/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/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7" s="6" t="str">
        <f ca="1">IF(B_MSK[[#This Row],[N.B.nota]]="","",IF(MATCH(B_MSK[[#This Row],[concat]],[3]!db[NB NOTA_C],0)&gt;0,"ada",0))</f>
        <v/>
      </c>
      <c r="X577" s="6" t="str">
        <f ca="1">IF(B_MSK[[#This Row],[N.B.nota]]="","",ADDRESS(ROW(B_MSK[QB]),COLUMN(B_MSK[QB]))&amp;":"&amp;ADDRESS(ROW(),COLUMN(B_MSK[QB])))</f>
        <v/>
      </c>
      <c r="Y577" s="6" t="str">
        <f ca="1">IF(B_MSK[[#This Row],[concat]]="","",MATCH(B_MSK[[#This Row],[concat]],[3]!db[NB NOTA_C],0)+1)</f>
        <v/>
      </c>
      <c r="Z577" s="6" t="str">
        <f ca="1">IF(B_MSK[[#This Row],[//]]="","",HYPERLINK("[..\\DB.xlsx]DB!e"&amp;B_MSK[[#This Row],[DB_ROW]],"&gt;"))</f>
        <v/>
      </c>
      <c r="AA577" s="12" t="str">
        <f ca="1">IF(ISNUMBER(B_MSK[[#This Row],[HARGA CTN]]),IF(B_MSK[[#This Row],[A_2]]=B_MSK[[#This Row],[SAT]],B_MSK[[#This Row],[ HARGA SATUAN ]],B_MSK[[#This Row],[HARGA CTN]]/B_MSK[[#This Row],[A_1]]),"")</f>
        <v/>
      </c>
      <c r="AB577" s="8" t="str">
        <f ca="1">IF(OR(B_MSK[[#This Row],[HARGA_1]]=0,B_MSK[[#This Row],[HARGA_1]]=""),"","/ "&amp;B_MSK[[#This Row],[A_2]])</f>
        <v/>
      </c>
      <c r="AC5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7" s="6" t="str">
        <f ca="1">IF(ISNUMBER(B_MSK[[#This Row],[ JUMLAH ]]),SUBSTITUTE(SUBSTITUTE(SUBSTITUTE(B_MSK[[#This Row],[QTY/ CTN]]," ","_",2),"(",""),")","")&amp;"_","")</f>
        <v/>
      </c>
      <c r="AF577" s="6" t="str">
        <f ca="1">IF(B_MSK[[#This Row],[A_B]]="","",SEARCH("_",B_MSK[[#This Row],[A_B]]))</f>
        <v/>
      </c>
      <c r="AG577" s="6" t="str">
        <f ca="1">IF(B_MSK[[#This Row],[A_B]]="","",LEN(B_MSK[[#This Row],[A_B]]))</f>
        <v/>
      </c>
      <c r="AH577" s="6" t="str">
        <f ca="1">IF(B_MSK[[#This Row],[A_B]]="","",LEFT(B_MSK[[#This Row],[QTY/ CTN]],B_MSK[[#This Row],[A_B_1]]))</f>
        <v/>
      </c>
      <c r="AI577" s="6" t="str">
        <f ca="1">IF(B_MSK[[#This Row],[A_B]]="","",LEFT(B_MSK[[#This Row],[A_]],SEARCH(" ",B_MSK[[#This Row],[A_]])-1))</f>
        <v/>
      </c>
      <c r="AJ577" s="6" t="str">
        <f ca="1">IF(B_MSK[[#This Row],[A_B]]="","",RIGHT(B_MSK[[#This Row],[A_]],LEN(B_MSK[[#This Row],[A_]])-SEARCH(" ",B_MSK[[#This Row],[A_]])))</f>
        <v/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44918</v>
      </c>
      <c r="AO577" s="6" t="str">
        <f ca="1">IF(B_MSK[[#This Row],[DB_ROW]]="","",INDEX([3]!db[JENIS],B_MSK[[#This Row],[DB_ROW]]-1))</f>
        <v/>
      </c>
      <c r="AP577" s="6" t="e">
        <f ca="1">IF(B_MSK[[#This Row],[A_1]]="","",B_MSK[[#This Row],[A_1]])*1</f>
        <v>#VALUE!</v>
      </c>
    </row>
    <row r="578" spans="1:42" x14ac:dyDescent="0.25">
      <c r="A578" s="7" t="s">
        <v>236</v>
      </c>
      <c r="B578" s="6">
        <f ca="1">IF(B_MSK[[#This Row],[N_ID]]="","",INDEX([2]!NOTA[ID],MATCH(B_MSK[[#This Row],[N_ID]],[2]!NOTA[ID_P],0)))</f>
        <v>109</v>
      </c>
      <c r="C578" s="6" t="str">
        <f ca="1">IF(B_MSK[[#This Row],[//]]="","",HYPERLINK("[NOTA_.xlsx]NOTA!C"&amp;B_MSK[[#This Row],[//]],"&gt;"))</f>
        <v>&gt;</v>
      </c>
      <c r="D578" s="6">
        <f ca="1">IF(B_MSK[[#This Row],[N_ID]]="","",COUNTIF([2]!NOTA[ID_H],B_MSK[[#This Row],[ID NOTA]]))</f>
        <v>9</v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578</v>
      </c>
      <c r="F578" s="2" t="str">
        <f ca="1"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>Tipe-ex Kenko KE-01</v>
      </c>
      <c r="H578" s="8" t="str">
        <f ca="1">IF(B_MSK[[#This Row],[//]]="","",INDEX([2]!NOTA[SUPPLIER_H],B_MSK[[#This Row],[//]]-2))</f>
        <v>KENKO SINAR INDONESIA</v>
      </c>
      <c r="I578" s="28" t="str">
        <f ca="1">IF(B_MSK[[#This Row],[//]]="","",IF(B_MSK[[#This Row],[C]]="",B_MSK[[#This Row],[JMLH BRG]]&amp;" "&amp;B_MSK[[#This Row],[SAT]],INDEX([3]!db[QTY/ CTN],B_MSK[[#This Row],[DB_ROW]]-1)))</f>
        <v>36 LSN</v>
      </c>
      <c r="J578" s="6">
        <f ca="1">IF(B_MSK[[#This Row],[//]]="","",IF(INDEX([2]!NOTA[C],B_MSK[[#This Row],[//]]-2)="","",INDEX([2]!NOTA[C],B_MSK[[#This Row],[//]]-2)))</f>
        <v>20</v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>
        <f ca="1">IF(B_MSK[[#This Row],[//]]="","",INDEX([2]!NOTA[HARGA SATUAN],B_MSK[[#This Row],[//]]-2))</f>
        <v>0</v>
      </c>
      <c r="N578" s="14">
        <f ca="1">IF(B_MSK[[#This Row],[//]]="","",IF(INDEX([2]!NOTA[HARGA/ CTN_H],B_MSK[[#This Row],[//]]-2)&lt;1,"",INDEX([2]!NOTA[HARGA/ CTN_H],B_MSK[[#This Row],[//]]-2)))</f>
        <v>1954800</v>
      </c>
      <c r="O578" s="3">
        <f ca="1">IF(B_MSK[[#This Row],[//]]="","",IF(INDEX([2]!NOTA[DISC 1],B_MSK[[#This Row],[//]]-2)=0,"",INDEX([2]!NOTA[DISC 1],B_MSK[[#This Row],[//]]-2)))</f>
        <v>0.17</v>
      </c>
      <c r="P578" s="3" t="str">
        <f ca="1">IF(B_MSK[[#This Row],[//]]="","",IF(INDEX([2]!NOTA[DISC 2],B_MSK[[#This Row],[//]]-2)=0,"",INDEX([2]!NOTA[DISC 2],B_MSK[[#This Row],[//]]-2)))</f>
        <v/>
      </c>
      <c r="Q578" s="13">
        <f ca="1">IF(B_MSK[[#This Row],[//]]="","",INDEX([2]!NOTA[TOTAL],B_MSK[[#This Row],[//]]-2))</f>
        <v>32449680</v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>KENKO CORRECTION FLUID KE-01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578" s="6" t="str">
        <f ca="1">IF(B_MSK[[#This Row],[N.B.nota]]="","",IF(MATCH(B_MSK[[#This Row],[concat]],[3]!db[NB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Row],[concat]],[3]!db[NB NOTA_C],0)+1)</f>
        <v>1064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54300</v>
      </c>
      <c r="AB578" s="8" t="str">
        <f ca="1">IF(OR(B_MSK[[#This Row],[HARGA_1]]=0,B_MSK[[#This Row],[HARGA_1]]=""),"","/ "&amp;B_MSK[[#This Row],[A_2]])</f>
        <v>/ LSN</v>
      </c>
      <c r="AC5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5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8" s="6" t="str">
        <f ca="1">IF(ISNUMBER(B_MSK[[#This Row],[ JUMLAH ]]),SUBSTITUTE(SUBSTITUTE(SUBSTITUTE(B_MSK[[#This Row],[QTY/ CTN]]," ","_",2),"(",""),")","")&amp;"_","")</f>
        <v>36 LSN_</v>
      </c>
      <c r="AF578" s="6">
        <f ca="1">IF(B_MSK[[#This Row],[A_B]]="","",SEARCH("_",B_MSK[[#This Row],[A_B]]))</f>
        <v>7</v>
      </c>
      <c r="AG578" s="6">
        <f ca="1">IF(B_MSK[[#This Row],[A_B]]="","",LEN(B_MSK[[#This Row],[A_B]]))</f>
        <v>7</v>
      </c>
      <c r="AH578" s="6" t="str">
        <f ca="1">IF(B_MSK[[#This Row],[A_B]]="","",LEFT(B_MSK[[#This Row],[QTY/ CTN]],B_MSK[[#This Row],[A_B_1]]))</f>
        <v>36 LSN</v>
      </c>
      <c r="AI578" s="6" t="str">
        <f ca="1">IF(B_MSK[[#This Row],[A_B]]="","",LEFT(B_MSK[[#This Row],[A_]],SEARCH(" ",B_MSK[[#This Row],[A_]])-1))</f>
        <v>36</v>
      </c>
      <c r="AJ578" s="6" t="str">
        <f ca="1">IF(B_MSK[[#This Row],[A_B]]="","",RIGHT(B_MSK[[#This Row],[A_]],LEN(B_MSK[[#This Row],[A_]])-SEARCH(" ",B_MSK[[#This Row],[A_]])))</f>
        <v>LSN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44918</v>
      </c>
      <c r="AO578" s="6" t="str">
        <f ca="1">IF(B_MSK[[#This Row],[DB_ROW]]="","",INDEX([3]!db[JENIS],B_MSK[[#This Row],[DB_ROW]]-1))</f>
        <v>tipex</v>
      </c>
      <c r="AP578" s="6">
        <f ca="1">IF(B_MSK[[#This Row],[A_1]]="","",B_MSK[[#This Row],[A_1]])*1</f>
        <v>36</v>
      </c>
    </row>
    <row r="579" spans="1:42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>&gt;</v>
      </c>
      <c r="D579" s="6" t="str">
        <f>IF(B_MSK[[#This Row],[N_ID]]="","",COUNTIF([2]!NOTA[ID_H],B_MSK[[#This Row],[ID NOTA]]))</f>
        <v/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>Cutter Kenko L-500</v>
      </c>
      <c r="H579" s="8" t="str">
        <f ca="1">IF(B_MSK[[#This Row],[//]]="","",INDEX([2]!NOTA[SUPPLIER_H],B_MSK[[#This Row],[//]]-2))</f>
        <v>KENKO SINAR INDONESIA</v>
      </c>
      <c r="I579" s="28" t="str">
        <f ca="1">IF(B_MSK[[#This Row],[//]]="","",IF(B_MSK[[#This Row],[C]]="",B_MSK[[#This Row],[JMLH BRG]]&amp;" "&amp;B_MSK[[#This Row],[SAT]],INDEX([3]!db[QTY/ CTN],B_MSK[[#This Row],[DB_ROW]]-1)))</f>
        <v>20 LSN</v>
      </c>
      <c r="J579" s="6">
        <f ca="1">IF(B_MSK[[#This Row],[//]]="","",IF(INDEX([2]!NOTA[C],B_MSK[[#This Row],[//]]-2)="","",INDEX([2]!NOTA[C],B_MSK[[#This Row],[//]]-2)))</f>
        <v>4</v>
      </c>
      <c r="K579" s="6" t="str">
        <f ca="1">IF(B_MSK[[#This Row],[//]]="","",IF(INDEX([2]!NOTA[QTY],B_MSK[[#This Row],[//]]-2)=0,"",INDEX([2]!NOTA[QTY],B_MSK[[#This Row],[//]]-2)))</f>
        <v/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9" s="14">
        <f ca="1">IF(B_MSK[[#This Row],[//]]="","",INDEX([2]!NOTA[HARGA SATUAN],B_MSK[[#This Row],[//]]-2))</f>
        <v>0</v>
      </c>
      <c r="N579" s="14">
        <f ca="1">IF(B_MSK[[#This Row],[//]]="","",IF(INDEX([2]!NOTA[HARGA/ CTN_H],B_MSK[[#This Row],[//]]-2)&lt;1,"",INDEX([2]!NOTA[HARGA/ CTN_H],B_MSK[[#This Row],[//]]-2)))</f>
        <v>2952000</v>
      </c>
      <c r="O579" s="3">
        <f ca="1">IF(B_MSK[[#This Row],[//]]="","",IF(INDEX([2]!NOTA[DISC 1],B_MSK[[#This Row],[//]]-2)=0,"",INDEX([2]!NOTA[DISC 1],B_MSK[[#This Row],[//]]-2)))</f>
        <v>0.17</v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9800640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KENKO CUTTER L-500 (18 MM BLADE)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79" s="6" t="str">
        <f ca="1">IF(B_MSK[[#This Row],[N.B.nota]]="","",IF(MATCH(B_MSK[[#This Row],[concat]],[3]!db[NB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Row],[concat]],[3]!db[NB NOTA_C],0)+1)</f>
        <v>1096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147600</v>
      </c>
      <c r="AB579" s="8" t="str">
        <f ca="1">IF(OR(B_MSK[[#This Row],[HARGA_1]]=0,B_MSK[[#This Row],[HARGA_1]]=""),"","/ "&amp;B_MSK[[#This Row],[A_2]])</f>
        <v>/ LSN</v>
      </c>
      <c r="AC5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5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9" s="6" t="str">
        <f ca="1">IF(ISNUMBER(B_MSK[[#This Row],[ JUMLAH ]]),SUBSTITUTE(SUBSTITUTE(SUBSTITUTE(B_MSK[[#This Row],[QTY/ CTN]]," ","_",2),"(",""),")","")&amp;"_","")</f>
        <v>20 LSN_</v>
      </c>
      <c r="AF579" s="6">
        <f ca="1">IF(B_MSK[[#This Row],[A_B]]="","",SEARCH("_",B_MSK[[#This Row],[A_B]]))</f>
        <v>7</v>
      </c>
      <c r="AG579" s="6">
        <f ca="1">IF(B_MSK[[#This Row],[A_B]]="","",LEN(B_MSK[[#This Row],[A_B]]))</f>
        <v>7</v>
      </c>
      <c r="AH579" s="6" t="str">
        <f ca="1">IF(B_MSK[[#This Row],[A_B]]="","",LEFT(B_MSK[[#This Row],[QTY/ CTN]],B_MSK[[#This Row],[A_B_1]]))</f>
        <v>20 LSN</v>
      </c>
      <c r="AI579" s="6" t="str">
        <f ca="1">IF(B_MSK[[#This Row],[A_B]]="","",LEFT(B_MSK[[#This Row],[A_]],SEARCH(" ",B_MSK[[#This Row],[A_]])-1))</f>
        <v>20</v>
      </c>
      <c r="AJ579" s="6" t="str">
        <f ca="1">IF(B_MSK[[#This Row],[A_B]]="","",RIGHT(B_MSK[[#This Row],[A_]],LEN(B_MSK[[#This Row],[A_]])-SEARCH(" ",B_MSK[[#This Row],[A_]])))</f>
        <v>LSN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44918</v>
      </c>
      <c r="AO579" s="6" t="str">
        <f ca="1">IF(B_MSK[[#This Row],[DB_ROW]]="","",INDEX([3]!db[JENIS],B_MSK[[#This Row],[DB_ROW]]-1))</f>
        <v>cutter</v>
      </c>
      <c r="AP579" s="6">
        <f ca="1">IF(B_MSK[[#This Row],[A_1]]="","",B_MSK[[#This Row],[A_1]])*1</f>
        <v>20</v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>Lem stick Kenko 8gr kecil</v>
      </c>
      <c r="H580" s="8" t="str">
        <f ca="1">IF(B_MSK[[#This Row],[//]]="","",INDEX([2]!NOTA[SUPPLIER_H],B_MSK[[#This Row],[//]]-2))</f>
        <v>KENKO SINAR INDONESIA</v>
      </c>
      <c r="I580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580" s="6">
        <f ca="1">IF(B_MSK[[#This Row],[//]]="","",IF(INDEX([2]!NOTA[C],B_MSK[[#This Row],[//]]-2)="","",INDEX([2]!NOTA[C],B_MSK[[#This Row],[//]]-2)))</f>
        <v>2</v>
      </c>
      <c r="K580" s="6" t="str">
        <f ca="1">IF(B_MSK[[#This Row],[//]]="","",IF(INDEX([2]!NOTA[QTY],B_MSK[[#This Row],[//]]-2)=0,"",INDEX([2]!NOTA[QTY],B_MSK[[#This Row],[//]]-2)))</f>
        <v/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0" s="14">
        <f ca="1">IF(B_MSK[[#This Row],[//]]="","",INDEX([2]!NOTA[HARGA SATUAN],B_MSK[[#This Row],[//]]-2))</f>
        <v>0</v>
      </c>
      <c r="N580" s="14">
        <f ca="1">IF(B_MSK[[#This Row],[//]]="","",IF(INDEX([2]!NOTA[HARGA/ CTN_H],B_MSK[[#This Row],[//]]-2)&lt;1,"",INDEX([2]!NOTA[HARGA/ CTN_H],B_MSK[[#This Row],[//]]-2)))</f>
        <v>2376000</v>
      </c>
      <c r="O580" s="3">
        <f ca="1">IF(B_MSK[[#This Row],[//]]="","",IF(INDEX([2]!NOTA[DISC 1],B_MSK[[#This Row],[//]]-2)=0,"",INDEX([2]!NOTA[DISC 1],B_MSK[[#This Row],[//]]-2)))</f>
        <v>0.17</v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3944160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KENKO GLUE STICK 8GR SMALL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1148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66000</v>
      </c>
      <c r="AB580" s="8" t="str">
        <f ca="1">IF(OR(B_MSK[[#This Row],[HARGA_1]]=0,B_MSK[[#This Row],[HARGA_1]]=""),"","/ "&amp;B_MSK[[#This Row],[A_2]])</f>
        <v xml:space="preserve">/ BOX </v>
      </c>
      <c r="AC5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5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0" s="6" t="str">
        <f ca="1">IF(ISNUMBER(B_MSK[[#This Row],[ JUMLAH ]]),SUBSTITUTE(SUBSTITUTE(SUBSTITUTE(B_MSK[[#This Row],[QTY/ CTN]]," ","_",2),"(",""),")","")&amp;"_","")</f>
        <v>36 BOX_30 PCS_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14</v>
      </c>
      <c r="AH580" s="6" t="str">
        <f ca="1">IF(B_MSK[[#This Row],[A_B]]="","",LEFT(B_MSK[[#This Row],[QTY/ CTN]],B_MSK[[#This Row],[A_B_1]]))</f>
        <v xml:space="preserve">36 BOX </v>
      </c>
      <c r="AI580" s="6" t="str">
        <f ca="1">IF(B_MSK[[#This Row],[A_B]]="","",LEFT(B_MSK[[#This Row],[A_]],SEARCH(" ",B_MSK[[#This Row],[A_]])-1))</f>
        <v>36</v>
      </c>
      <c r="AJ580" s="6" t="str">
        <f ca="1">IF(B_MSK[[#This Row],[A_B]]="","",RIGHT(B_MSK[[#This Row],[A_]],LEN(B_MSK[[#This Row],[A_]])-SEARCH(" ",B_MSK[[#This Row],[A_]])))</f>
        <v xml:space="preserve">BOX 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580" s="6" t="str">
        <f ca="1">IF(B_MSK[[#This Row],[B_]]="","",LEFT(B_MSK[[#This Row],[B_]],SEARCH(" ",B_MSK[[#This Row],[B_]])))</f>
        <v xml:space="preserve">30 </v>
      </c>
      <c r="AM580" s="6" t="str">
        <f ca="1">IF(B_MSK[[#This Row],[B_]]="","",RIGHT(B_MSK[[#This Row],[B_]],LEN(B_MSK[[#This Row],[B_]])-SEARCH(" ",B_MSK[[#This Row],[B_]])))</f>
        <v>PCS</v>
      </c>
      <c r="AN580" s="2">
        <f ca="1">IF(ISNUMBER(B_MSK[[#This Row],[TANGGAL DATANG]]),B_MSK[[#This Row],[TANGGAL DATANG]],AN579)</f>
        <v>44918</v>
      </c>
      <c r="AO580" s="6" t="str">
        <f ca="1">IF(B_MSK[[#This Row],[DB_ROW]]="","",INDEX([3]!db[JENIS],B_MSK[[#This Row],[DB_ROW]]-1))</f>
        <v>lem</v>
      </c>
      <c r="AP580" s="6">
        <f ca="1">IF(B_MSK[[#This Row],[A_1]]="","",B_MSK[[#This Row],[A_1]])*1</f>
        <v>36</v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>Lem stick Kenko 15gr tanggung</v>
      </c>
      <c r="H581" s="8" t="str">
        <f ca="1">IF(B_MSK[[#This Row],[//]]="","",INDEX([2]!NOTA[SUPPLIER_H],B_MSK[[#This Row],[//]]-2))</f>
        <v>KENKO SINAR INDONESIA</v>
      </c>
      <c r="I581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581" s="6">
        <f ca="1">IF(B_MSK[[#This Row],[//]]="","",IF(INDEX([2]!NOTA[C],B_MSK[[#This Row],[//]]-2)="","",INDEX([2]!NOTA[C],B_MSK[[#This Row],[//]]-2)))</f>
        <v>1</v>
      </c>
      <c r="K581" s="6" t="str">
        <f ca="1">IF(B_MSK[[#This Row],[//]]="","",IF(INDEX([2]!NOTA[QTY],B_MSK[[#This Row],[//]]-2)=0,"",INDEX([2]!NOTA[QTY],B_MSK[[#This Row],[//]]-2)))</f>
        <v/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1" s="14">
        <f ca="1">IF(B_MSK[[#This Row],[//]]="","",INDEX([2]!NOTA[HARGA SATUAN],B_MSK[[#This Row],[//]]-2))</f>
        <v>0</v>
      </c>
      <c r="N581" s="14">
        <f ca="1">IF(B_MSK[[#This Row],[//]]="","",IF(INDEX([2]!NOTA[HARGA/ CTN_H],B_MSK[[#This Row],[//]]-2)&lt;1,"",INDEX([2]!NOTA[HARGA/ CTN_H],B_MSK[[#This Row],[//]]-2)))</f>
        <v>2592000</v>
      </c>
      <c r="O581" s="3">
        <f ca="1">IF(B_MSK[[#This Row],[//]]="","",IF(INDEX([2]!NOTA[DISC 1],B_MSK[[#This Row],[//]]-2)=0,"",INDEX([2]!NOTA[DISC 1],B_MSK[[#This Row],[//]]-2)))</f>
        <v>0.17</v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2151360</v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KENKO GLUE STICK 15GR (MEDIUM)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1146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72000</v>
      </c>
      <c r="AB581" s="8" t="str">
        <f ca="1">IF(OR(B_MSK[[#This Row],[HARGA_1]]=0,B_MSK[[#This Row],[HARGA_1]]=""),"","/ "&amp;B_MSK[[#This Row],[A_2]])</f>
        <v xml:space="preserve">/ BOX </v>
      </c>
      <c r="AC5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1" s="6" t="str">
        <f ca="1">IF(ISNUMBER(B_MSK[[#This Row],[ JUMLAH ]]),SUBSTITUTE(SUBSTITUTE(SUBSTITUTE(B_MSK[[#This Row],[QTY/ CTN]]," ","_",2),"(",""),")","")&amp;"_","")</f>
        <v>36 BOX_20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14</v>
      </c>
      <c r="AH581" s="6" t="str">
        <f ca="1">IF(B_MSK[[#This Row],[A_B]]="","",LEFT(B_MSK[[#This Row],[QTY/ CTN]],B_MSK[[#This Row],[A_B_1]]))</f>
        <v xml:space="preserve">36 BOX </v>
      </c>
      <c r="AI581" s="6" t="str">
        <f ca="1">IF(B_MSK[[#This Row],[A_B]]="","",LEFT(B_MSK[[#This Row],[A_]],SEARCH(" ",B_MSK[[#This Row],[A_]])-1))</f>
        <v>36</v>
      </c>
      <c r="AJ581" s="6" t="str">
        <f ca="1">IF(B_MSK[[#This Row],[A_B]]="","",RIGHT(B_MSK[[#This Row],[A_]],LEN(B_MSK[[#This Row],[A_]])-SEARCH(" ",B_MSK[[#This Row],[A_]])))</f>
        <v xml:space="preserve">BOX 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81" s="6" t="str">
        <f ca="1">IF(B_MSK[[#This Row],[B_]]="","",LEFT(B_MSK[[#This Row],[B_]],SEARCH(" ",B_MSK[[#This Row],[B_]])))</f>
        <v xml:space="preserve">20 </v>
      </c>
      <c r="AM581" s="6" t="str">
        <f ca="1">IF(B_MSK[[#This Row],[B_]]="","",RIGHT(B_MSK[[#This Row],[B_]],LEN(B_MSK[[#This Row],[B_]])-SEARCH(" ",B_MSK[[#This Row],[B_]])))</f>
        <v>PCS</v>
      </c>
      <c r="AN581" s="2">
        <f ca="1">IF(ISNUMBER(B_MSK[[#This Row],[TANGGAL DATANG]]),B_MSK[[#This Row],[TANGGAL DATANG]],AN580)</f>
        <v>44918</v>
      </c>
      <c r="AO581" s="6" t="str">
        <f ca="1">IF(B_MSK[[#This Row],[DB_ROW]]="","",INDEX([3]!db[JENIS],B_MSK[[#This Row],[DB_ROW]]-1))</f>
        <v>lem</v>
      </c>
      <c r="AP581" s="6">
        <f ca="1">IF(B_MSK[[#This Row],[A_1]]="","",B_MSK[[#This Row],[A_1]])*1</f>
        <v>36</v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>&gt;</v>
      </c>
      <c r="D582" s="6" t="str">
        <f>IF(B_MSK[[#This Row],[N_ID]]="","",COUNTIF([2]!NOTA[ID_H],B_MSK[[#This Row],[ID NOTA]]))</f>
        <v/>
      </c>
      <c r="E5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>Lem stick Kenko 25gr besar</v>
      </c>
      <c r="H582" s="8" t="str">
        <f ca="1">IF(B_MSK[[#This Row],[//]]="","",INDEX([2]!NOTA[SUPPLIER_H],B_MSK[[#This Row],[//]]-2))</f>
        <v>KENKO SINAR INDONESIA</v>
      </c>
      <c r="I582" s="28" t="str">
        <f ca="1">IF(B_MSK[[#This Row],[//]]="","",IF(B_MSK[[#This Row],[C]]="",B_MSK[[#This Row],[JMLH BRG]]&amp;" "&amp;B_MSK[[#This Row],[SAT]],INDEX([3]!db[QTY/ CTN],B_MSK[[#This Row],[DB_ROW]]-1)))</f>
        <v>36 LSN</v>
      </c>
      <c r="J582" s="6">
        <f ca="1">IF(B_MSK[[#This Row],[//]]="","",IF(INDEX([2]!NOTA[C],B_MSK[[#This Row],[//]]-2)="","",INDEX([2]!NOTA[C],B_MSK[[#This Row],[//]]-2)))</f>
        <v>2</v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>
        <f ca="1">IF(B_MSK[[#This Row],[//]]="","",INDEX([2]!NOTA[HARGA SATUAN],B_MSK[[#This Row],[//]]-2))</f>
        <v>0</v>
      </c>
      <c r="N582" s="14">
        <f ca="1">IF(B_MSK[[#This Row],[//]]="","",IF(INDEX([2]!NOTA[HARGA/ CTN_H],B_MSK[[#This Row],[//]]-2)&lt;1,"",INDEX([2]!NOTA[HARGA/ CTN_H],B_MSK[[#This Row],[//]]-2)))</f>
        <v>2160000</v>
      </c>
      <c r="O582" s="3">
        <f ca="1">IF(B_MSK[[#This Row],[//]]="","",IF(INDEX([2]!NOTA[DISC 1],B_MSK[[#This Row],[//]]-2)=0,"",INDEX([2]!NOTA[DISC 1],B_MSK[[#This Row],[//]]-2)))</f>
        <v>0.17</v>
      </c>
      <c r="P582" s="3" t="str">
        <f ca="1">IF(B_MSK[[#This Row],[//]]="","",IF(INDEX([2]!NOTA[DISC 2],B_MSK[[#This Row],[//]]-2)=0,"",INDEX([2]!NOTA[DISC 2],B_MSK[[#This Row],[//]]-2)))</f>
        <v/>
      </c>
      <c r="Q582" s="13">
        <f ca="1">IF(B_MSK[[#This Row],[//]]="","",INDEX([2]!NOTA[TOTAL],B_MSK[[#This Row],[//]]-2))</f>
        <v>3585600</v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>KENKO GLUE STICK 25 GR LARGE</v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582" s="6" t="str">
        <f ca="1">IF(B_MSK[[#This Row],[N.B.nota]]="","",IF(MATCH(B_MSK[[#This Row],[concat]],[3]!db[NB NOTA_C],0)&gt;0,"ada",0))</f>
        <v>ada</v>
      </c>
      <c r="X582" s="6" t="str">
        <f ca="1">IF(B_MSK[[#This Row],[N.B.nota]]="","",ADDRESS(ROW(B_MSK[QB]),COLUMN(B_MSK[QB]))&amp;":"&amp;ADDRESS(ROW(),COLUMN(B_MSK[QB])))</f>
        <v>$D$3:$D$582</v>
      </c>
      <c r="Y582" s="6">
        <f ca="1">IF(B_MSK[[#This Row],[concat]]="","",MATCH(B_MSK[[#This Row],[concat]],[3]!db[NB NOTA_C],0)+1)</f>
        <v>1147</v>
      </c>
      <c r="Z582" s="6" t="str">
        <f ca="1">IF(B_MSK[[#This Row],[//]]="","",HYPERLINK("[..\\DB.xlsx]DB!e"&amp;B_MSK[[#This Row],[DB_ROW]],"&gt;"))</f>
        <v>&gt;</v>
      </c>
      <c r="AA582" s="12">
        <f ca="1">IF(ISNUMBER(B_MSK[[#This Row],[HARGA CTN]]),IF(B_MSK[[#This Row],[A_2]]=B_MSK[[#This Row],[SAT]],B_MSK[[#This Row],[ HARGA SATUAN ]],B_MSK[[#This Row],[HARGA CTN]]/B_MSK[[#This Row],[A_1]]),"")</f>
        <v>60000</v>
      </c>
      <c r="AB582" s="8" t="str">
        <f ca="1">IF(OR(B_MSK[[#This Row],[HARGA_1]]=0,B_MSK[[#This Row],[HARGA_1]]=""),"","/ "&amp;B_MSK[[#This Row],[A_2]])</f>
        <v>/ LSN</v>
      </c>
      <c r="AC5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2" s="6" t="str">
        <f ca="1">IF(ISNUMBER(B_MSK[[#This Row],[ JUMLAH ]]),SUBSTITUTE(SUBSTITUTE(SUBSTITUTE(B_MSK[[#This Row],[QTY/ CTN]]," ","_",2),"(",""),")","")&amp;"_","")</f>
        <v>36 LSN_</v>
      </c>
      <c r="AF582" s="6">
        <f ca="1">IF(B_MSK[[#This Row],[A_B]]="","",SEARCH("_",B_MSK[[#This Row],[A_B]]))</f>
        <v>7</v>
      </c>
      <c r="AG582" s="6">
        <f ca="1">IF(B_MSK[[#This Row],[A_B]]="","",LEN(B_MSK[[#This Row],[A_B]]))</f>
        <v>7</v>
      </c>
      <c r="AH582" s="6" t="str">
        <f ca="1">IF(B_MSK[[#This Row],[A_B]]="","",LEFT(B_MSK[[#This Row],[QTY/ CTN]],B_MSK[[#This Row],[A_B_1]]))</f>
        <v>36 LSN</v>
      </c>
      <c r="AI582" s="6" t="str">
        <f ca="1">IF(B_MSK[[#This Row],[A_B]]="","",LEFT(B_MSK[[#This Row],[A_]],SEARCH(" ",B_MSK[[#This Row],[A_]])-1))</f>
        <v>36</v>
      </c>
      <c r="AJ582" s="6" t="str">
        <f ca="1">IF(B_MSK[[#This Row],[A_B]]="","",RIGHT(B_MSK[[#This Row],[A_]],LEN(B_MSK[[#This Row],[A_]])-SEARCH(" ",B_MSK[[#This Row],[A_]])))</f>
        <v>LSN</v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44918</v>
      </c>
      <c r="AO582" s="6" t="str">
        <f ca="1">IF(B_MSK[[#This Row],[DB_ROW]]="","",INDEX([3]!db[JENIS],B_MSK[[#This Row],[DB_ROW]]-1))</f>
        <v>lem</v>
      </c>
      <c r="AP582" s="6">
        <f ca="1">IF(B_MSK[[#This Row],[A_1]]="","",B_MSK[[#This Row],[A_1]])*1</f>
        <v>36</v>
      </c>
    </row>
    <row r="583" spans="1:42" x14ac:dyDescent="0.25">
      <c r="A583" s="7" t="s">
        <v>110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>&gt;</v>
      </c>
      <c r="D583" s="6" t="str">
        <f>IF(B_MSK[[#This Row],[N_ID]]="","",COUNTIF([2]!NOTA[ID_H],B_MSK[[#This Row],[ID NOTA]]))</f>
        <v/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>Marker permanen Kenko PM-100 hitam</v>
      </c>
      <c r="H583" s="8" t="str">
        <f ca="1">IF(B_MSK[[#This Row],[//]]="","",INDEX([2]!NOTA[SUPPLIER_H],B_MSK[[#This Row],[//]]-2))</f>
        <v>KENKO SINAR INDONESIA</v>
      </c>
      <c r="I583" s="28" t="str">
        <f ca="1">IF(B_MSK[[#This Row],[//]]="","",IF(B_MSK[[#This Row],[C]]="",B_MSK[[#This Row],[JMLH BRG]]&amp;" "&amp;B_MSK[[#This Row],[SAT]],INDEX([3]!db[QTY/ CTN],B_MSK[[#This Row],[DB_ROW]]-1)))</f>
        <v>60 LSN</v>
      </c>
      <c r="J583" s="6">
        <f ca="1">IF(B_MSK[[#This Row],[//]]="","",IF(INDEX([2]!NOTA[C],B_MSK[[#This Row],[//]]-2)="","",INDEX([2]!NOTA[C],B_MSK[[#This Row],[//]]-2)))</f>
        <v>2</v>
      </c>
      <c r="K583" s="6" t="str">
        <f ca="1">IF(B_MSK[[#This Row],[//]]="","",IF(INDEX([2]!NOTA[QTY],B_MSK[[#This Row],[//]]-2)=0,"",INDEX([2]!NOTA[QTY],B_MSK[[#This Row],[//]]-2)))</f>
        <v/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3" s="14">
        <f ca="1">IF(B_MSK[[#This Row],[//]]="","",INDEX([2]!NOTA[HARGA SATUAN],B_MSK[[#This Row],[//]]-2))</f>
        <v>0</v>
      </c>
      <c r="N583" s="14">
        <f ca="1">IF(B_MSK[[#This Row],[//]]="","",IF(INDEX([2]!NOTA[HARGA/ CTN_H],B_MSK[[#This Row],[//]]-2)&lt;1,"",INDEX([2]!NOTA[HARGA/ CTN_H],B_MSK[[#This Row],[//]]-2)))</f>
        <v>2160000</v>
      </c>
      <c r="O583" s="3">
        <f ca="1">IF(B_MSK[[#This Row],[//]]="","",IF(INDEX([2]!NOTA[DISC 1],B_MSK[[#This Row],[//]]-2)=0,"",INDEX([2]!NOTA[DISC 1],B_MSK[[#This Row],[//]]-2)))</f>
        <v>0.17</v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3585600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KENKO PERMANENT MARKER PM-100 BLACK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kenkopermanentmarkerpm100black</v>
      </c>
      <c r="W583" s="6" t="str">
        <f ca="1">IF(B_MSK[[#This Row],[N.B.nota]]="","",IF(MATCH(B_MSK[[#This Row],[concat]],[3]!db[NB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Row],[concat]],[3]!db[NB NOTA_C],0)+1)</f>
        <v>1207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36000</v>
      </c>
      <c r="AB583" s="8" t="str">
        <f ca="1">IF(OR(B_MSK[[#This Row],[HARGA_1]]=0,B_MSK[[#This Row],[HARGA_1]]=""),"","/ "&amp;B_MSK[[#This Row],[A_2]])</f>
        <v>/ LSN</v>
      </c>
      <c r="AC5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5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3" s="6" t="str">
        <f ca="1">IF(ISNUMBER(B_MSK[[#This Row],[ JUMLAH ]]),SUBSTITUTE(SUBSTITUTE(SUBSTITUTE(B_MSK[[#This Row],[QTY/ CTN]]," ","_",2),"(",""),")","")&amp;"_","")</f>
        <v>60 LSN_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LSN</v>
      </c>
      <c r="AI583" s="6" t="str">
        <f ca="1">IF(B_MSK[[#This Row],[A_B]]="","",LEFT(B_MSK[[#This Row],[A_]],SEARCH(" ",B_MSK[[#This Row],[A_]])-1))</f>
        <v>60</v>
      </c>
      <c r="AJ583" s="6" t="str">
        <f ca="1">IF(B_MSK[[#This Row],[A_B]]="","",RIGHT(B_MSK[[#This Row],[A_]],LEN(B_MSK[[#This Row],[A_]])-SEARCH(" ",B_MSK[[#This Row],[A_]])))</f>
        <v>LSN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44918</v>
      </c>
      <c r="AO583" s="6" t="str">
        <f ca="1">IF(B_MSK[[#This Row],[DB_ROW]]="","",INDEX([3]!db[JENIS],B_MSK[[#This Row],[DB_ROW]]-1))</f>
        <v>spidol</v>
      </c>
      <c r="AP583" s="6">
        <f ca="1">IF(B_MSK[[#This Row],[A_1]]="","",B_MSK[[#This Row],[A_1]])*1</f>
        <v>60</v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>Marker WB Kenko WM-100 hitam</v>
      </c>
      <c r="H584" s="8" t="str">
        <f ca="1">IF(B_MSK[[#This Row],[//]]="","",INDEX([2]!NOTA[SUPPLIER_H],B_MSK[[#This Row],[//]]-2))</f>
        <v>KENKO SINAR INDONESIA</v>
      </c>
      <c r="I584" s="28" t="str">
        <f ca="1">IF(B_MSK[[#This Row],[//]]="","",IF(B_MSK[[#This Row],[C]]="",B_MSK[[#This Row],[JMLH BRG]]&amp;" "&amp;B_MSK[[#This Row],[SAT]],INDEX([3]!db[QTY/ CTN],B_MSK[[#This Row],[DB_ROW]]-1)))</f>
        <v>60 LSN</v>
      </c>
      <c r="J584" s="6">
        <f ca="1">IF(B_MSK[[#This Row],[//]]="","",IF(INDEX([2]!NOTA[C],B_MSK[[#This Row],[//]]-2)="","",INDEX([2]!NOTA[C],B_MSK[[#This Row],[//]]-2)))</f>
        <v>2</v>
      </c>
      <c r="K584" s="6" t="str">
        <f ca="1">IF(B_MSK[[#This Row],[//]]="","",IF(INDEX([2]!NOTA[QTY],B_MSK[[#This Row],[//]]-2)=0,"",INDEX([2]!NOTA[QTY],B_MSK[[#This Row],[//]]-2)))</f>
        <v/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4" s="14">
        <f ca="1">IF(B_MSK[[#This Row],[//]]="","",INDEX([2]!NOTA[HARGA SATUAN],B_MSK[[#This Row],[//]]-2))</f>
        <v>0</v>
      </c>
      <c r="N584" s="14">
        <f ca="1">IF(B_MSK[[#This Row],[//]]="","",IF(INDEX([2]!NOTA[HARGA/ CTN_H],B_MSK[[#This Row],[//]]-2)&lt;1,"",INDEX([2]!NOTA[HARGA/ CTN_H],B_MSK[[#This Row],[//]]-2)))</f>
        <v>2268000</v>
      </c>
      <c r="O584" s="3">
        <f ca="1">IF(B_MSK[[#This Row],[//]]="","",IF(INDEX([2]!NOTA[DISC 1],B_MSK[[#This Row],[//]]-2)=0,"",INDEX([2]!NOTA[DISC 1],B_MSK[[#This Row],[//]]-2)))</f>
        <v>0.17</v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3764880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KENKO WHITEBOARD MARKER WM-100 BLACK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kenkowhiteboardmarkerwm100black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1271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37800</v>
      </c>
      <c r="AB584" s="8" t="str">
        <f ca="1">IF(OR(B_MSK[[#This Row],[HARGA_1]]=0,B_MSK[[#This Row],[HARGA_1]]=""),"","/ "&amp;B_MSK[[#This Row],[A_2]])</f>
        <v>/ LSN</v>
      </c>
      <c r="AC5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3150</v>
      </c>
      <c r="AD5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4" s="6" t="str">
        <f ca="1">IF(ISNUMBER(B_MSK[[#This Row],[ JUMLAH ]]),SUBSTITUTE(SUBSTITUTE(SUBSTITUTE(B_MSK[[#This Row],[QTY/ CTN]]," ","_",2),"(",""),")","")&amp;"_","")</f>
        <v>60 LSN_</v>
      </c>
      <c r="AF584" s="6">
        <f ca="1">IF(B_MSK[[#This Row],[A_B]]="","",SEARCH("_",B_MSK[[#This Row],[A_B]]))</f>
        <v>7</v>
      </c>
      <c r="AG584" s="6">
        <f ca="1">IF(B_MSK[[#This Row],[A_B]]="","",LEN(B_MSK[[#This Row],[A_B]]))</f>
        <v>7</v>
      </c>
      <c r="AH584" s="6" t="str">
        <f ca="1">IF(B_MSK[[#This Row],[A_B]]="","",LEFT(B_MSK[[#This Row],[QTY/ CTN]],B_MSK[[#This Row],[A_B_1]]))</f>
        <v>60 LSN</v>
      </c>
      <c r="AI584" s="6" t="str">
        <f ca="1">IF(B_MSK[[#This Row],[A_B]]="","",LEFT(B_MSK[[#This Row],[A_]],SEARCH(" ",B_MSK[[#This Row],[A_]])-1))</f>
        <v>60</v>
      </c>
      <c r="AJ584" s="6" t="str">
        <f ca="1">IF(B_MSK[[#This Row],[A_B]]="","",RIGHT(B_MSK[[#This Row],[A_]],LEN(B_MSK[[#This Row],[A_]])-SEARCH(" ",B_MSK[[#This Row],[A_]])))</f>
        <v>LSN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44918</v>
      </c>
      <c r="AO584" s="6" t="str">
        <f ca="1">IF(B_MSK[[#This Row],[DB_ROW]]="","",INDEX([3]!db[JENIS],B_MSK[[#This Row],[DB_ROW]]-1))</f>
        <v>spidol</v>
      </c>
      <c r="AP584" s="6">
        <f ca="1">IF(B_MSK[[#This Row],[A_1]]="","",B_MSK[[#This Row],[A_1]])*1</f>
        <v>60</v>
      </c>
    </row>
    <row r="585" spans="1:42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Row],[stt]]="ada",INDEX([3]!db[NB BM],B_MSK[DB_ROW]-1),"")</f>
        <v>Tipe-ex kertas Kenko CT-902</v>
      </c>
      <c r="H585" s="8" t="str">
        <f ca="1">IF(B_MSK[[#This Row],[//]]="","",INDEX([2]!NOTA[SUPPLIER_H],B_MSK[[#This Row],[//]]-2))</f>
        <v>KENKO SINAR INDONESIA</v>
      </c>
      <c r="I585" s="28" t="str">
        <f ca="1">IF(B_MSK[[#This Row],[//]]="","",IF(B_MSK[[#This Row],[C]]="",B_MSK[[#This Row],[JMLH BRG]]&amp;" "&amp;B_MSK[[#This Row],[SAT]],INDEX([3]!db[QTY/ CTN],B_MSK[[#This Row],[DB_ROW]]-1)))</f>
        <v>48 LSN</v>
      </c>
      <c r="J585" s="6">
        <f ca="1">IF(B_MSK[[#This Row],[//]]="","",IF(INDEX([2]!NOTA[C],B_MSK[[#This Row],[//]]-2)="","",INDEX([2]!NOTA[C],B_MSK[[#This Row],[//]]-2)))</f>
        <v>2</v>
      </c>
      <c r="K585" s="6" t="str">
        <f ca="1">IF(B_MSK[[#This Row],[//]]="","",IF(INDEX([2]!NOTA[QTY],B_MSK[[#This Row],[//]]-2)=0,"",INDEX([2]!NOTA[QTY],B_MSK[[#This Row],[//]]-2)))</f>
        <v/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5" s="14">
        <f ca="1">IF(B_MSK[[#This Row],[//]]="","",INDEX([2]!NOTA[HARGA SATUAN],B_MSK[[#This Row],[//]]-2))</f>
        <v>0</v>
      </c>
      <c r="N585" s="14">
        <f ca="1">IF(B_MSK[[#This Row],[//]]="","",IF(INDEX([2]!NOTA[HARGA/ CTN_H],B_MSK[[#This Row],[//]]-2)&lt;1,"",INDEX([2]!NOTA[HARGA/ CTN_H],B_MSK[[#This Row],[//]]-2)))</f>
        <v>2880000</v>
      </c>
      <c r="O585" s="3">
        <f ca="1">IF(B_MSK[[#This Row],[//]]="","",IF(INDEX([2]!NOTA[DISC 1],B_MSK[[#This Row],[//]]-2)=0,"",INDEX([2]!NOTA[DISC 1],B_MSK[[#This Row],[//]]-2)))</f>
        <v>0.17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4780800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KENKO CORRECTION TAPE CT-902 (12M X 5MM)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1085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60000</v>
      </c>
      <c r="AB585" s="8" t="str">
        <f ca="1">IF(OR(B_MSK[[#This Row],[HARGA_1]]=0,B_MSK[[#This Row],[HARGA_1]]=""),"","/ "&amp;B_MSK[[#This Row],[A_2]])</f>
        <v>/ LSN</v>
      </c>
      <c r="AC5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5" s="6" t="str">
        <f ca="1">IF(ISNUMBER(B_MSK[[#This Row],[ JUMLAH ]]),SUBSTITUTE(SUBSTITUTE(SUBSTITUTE(B_MSK[[#This Row],[QTY/ CTN]]," ","_",2),"(",""),")","")&amp;"_","")</f>
        <v>48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48 LSN</v>
      </c>
      <c r="AI585" s="6" t="str">
        <f ca="1">IF(B_MSK[[#This Row],[A_B]]="","",LEFT(B_MSK[[#This Row],[A_]],SEARCH(" ",B_MSK[[#This Row],[A_]])-1))</f>
        <v>48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44918</v>
      </c>
      <c r="AO585" s="6" t="str">
        <f ca="1">IF(B_MSK[[#This Row],[DB_ROW]]="","",INDEX([3]!db[JENIS],B_MSK[[#This Row],[DB_ROW]]-1))</f>
        <v>tipex</v>
      </c>
      <c r="AP585" s="6">
        <f ca="1">IF(B_MSK[[#This Row],[A_1]]="","",B_MSK[[#This Row],[A_1]])*1</f>
        <v>48</v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Row],[stt]]="ada",INDEX([3]!db[NB BM],B_MSK[DB_ROW]-1),"")</f>
        <v>Tipe-ex kertas Kenko CT-905</v>
      </c>
      <c r="H586" s="8" t="str">
        <f ca="1">IF(B_MSK[[#This Row],[//]]="","",INDEX([2]!NOTA[SUPPLIER_H],B_MSK[[#This Row],[//]]-2))</f>
        <v>KENKO SINAR INDONESIA</v>
      </c>
      <c r="I586" s="28" t="str">
        <f ca="1">IF(B_MSK[[#This Row],[//]]="","",IF(B_MSK[[#This Row],[C]]="",B_MSK[[#This Row],[JMLH BRG]]&amp;" "&amp;B_MSK[[#This Row],[SAT]],INDEX([3]!db[QTY/ CTN],B_MSK[[#This Row],[DB_ROW]]-1)))</f>
        <v>48 LSN</v>
      </c>
      <c r="J586" s="6">
        <f ca="1">IF(B_MSK[[#This Row],[//]]="","",IF(INDEX([2]!NOTA[C],B_MSK[[#This Row],[//]]-2)="","",INDEX([2]!NOTA[C],B_MSK[[#This Row],[//]]-2)))</f>
        <v>1</v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>
        <f ca="1">IF(B_MSK[[#This Row],[//]]="","",INDEX([2]!NOTA[HARGA SATUAN],B_MSK[[#This Row],[//]]-2))</f>
        <v>0</v>
      </c>
      <c r="N586" s="14">
        <f ca="1">IF(B_MSK[[#This Row],[//]]="","",IF(INDEX([2]!NOTA[HARGA/ CTN_H],B_MSK[[#This Row],[//]]-2)&lt;1,"",INDEX([2]!NOTA[HARGA/ CTN_H],B_MSK[[#This Row],[//]]-2)))</f>
        <v>2995200</v>
      </c>
      <c r="O586" s="3">
        <f ca="1">IF(B_MSK[[#This Row],[//]]="","",IF(INDEX([2]!NOTA[DISC 1],B_MSK[[#This Row],[//]]-2)=0,"",INDEX([2]!NOTA[DISC 1],B_MSK[[#This Row],[//]]-2)))</f>
        <v>0.17</v>
      </c>
      <c r="P586" s="3" t="str">
        <f ca="1">IF(B_MSK[[#This Row],[//]]="","",IF(INDEX([2]!NOTA[DISC 2],B_MSK[[#This Row],[//]]-2)=0,"",INDEX([2]!NOTA[DISC 2],B_MSK[[#This Row],[//]]-2)))</f>
        <v/>
      </c>
      <c r="Q586" s="13">
        <f ca="1">IF(B_MSK[[#This Row],[//]]="","",INDEX([2]!NOTA[TOTAL],B_MSK[[#This Row],[//]]-2))</f>
        <v>2486016</v>
      </c>
      <c r="R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13630464.000000002</v>
      </c>
      <c r="S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52918272</v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KENKO CORRECTION TAPE CT-905 (12M X 5MM)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kenkocorrectiontapect90512mx5mm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1089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62400</v>
      </c>
      <c r="AB586" s="8" t="str">
        <f ca="1">IF(OR(B_MSK[[#This Row],[HARGA_1]]=0,B_MSK[[#This Row],[HARGA_1]]=""),"","/ "&amp;B_MSK[[#This Row],[A_2]])</f>
        <v>/ LSN</v>
      </c>
      <c r="AC5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5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6" s="6" t="str">
        <f ca="1">IF(ISNUMBER(B_MSK[[#This Row],[ JUMLAH ]]),SUBSTITUTE(SUBSTITUTE(SUBSTITUTE(B_MSK[[#This Row],[QTY/ CTN]]," ","_",2),"(",""),")","")&amp;"_","")</f>
        <v>48 LSN_</v>
      </c>
      <c r="AF586" s="6">
        <f ca="1">IF(B_MSK[[#This Row],[A_B]]="","",SEARCH("_",B_MSK[[#This Row],[A_B]]))</f>
        <v>7</v>
      </c>
      <c r="AG586" s="6">
        <f ca="1">IF(B_MSK[[#This Row],[A_B]]="","",LEN(B_MSK[[#This Row],[A_B]]))</f>
        <v>7</v>
      </c>
      <c r="AH586" s="6" t="str">
        <f ca="1">IF(B_MSK[[#This Row],[A_B]]="","",LEFT(B_MSK[[#This Row],[QTY/ CTN]],B_MSK[[#This Row],[A_B_1]]))</f>
        <v>48 LSN</v>
      </c>
      <c r="AI586" s="6" t="str">
        <f ca="1">IF(B_MSK[[#This Row],[A_B]]="","",LEFT(B_MSK[[#This Row],[A_]],SEARCH(" ",B_MSK[[#This Row],[A_]])-1))</f>
        <v>48</v>
      </c>
      <c r="AJ586" s="6" t="str">
        <f ca="1">IF(B_MSK[[#This Row],[A_B]]="","",RIGHT(B_MSK[[#This Row],[A_]],LEN(B_MSK[[#This Row],[A_]])-SEARCH(" ",B_MSK[[#This Row],[A_]])))</f>
        <v>LSN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44918</v>
      </c>
      <c r="AO586" s="6" t="str">
        <f ca="1">IF(B_MSK[[#This Row],[DB_ROW]]="","",INDEX([3]!db[JENIS],B_MSK[[#This Row],[DB_ROW]]-1))</f>
        <v>tipex</v>
      </c>
      <c r="AP586" s="6">
        <f ca="1">IF(B_MSK[[#This Row],[A_1]]="","",B_MSK[[#This Row],[A_1]])*1</f>
        <v>48</v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/>
      </c>
      <c r="D587" s="6" t="str">
        <f>IF(B_MSK[[#This Row],[N_ID]]="","",COUNTIF([2]!NOTA[ID_H],B_MSK[[#This Row],[ID NOTA]]))</f>
        <v/>
      </c>
      <c r="E5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Row],[stt]]="ada",INDEX([3]!db[NB BM],B_MSK[DB_ROW]-1),"")</f>
        <v/>
      </c>
      <c r="H587" s="8" t="str">
        <f ca="1">IF(B_MSK[[#This Row],[//]]="","",INDEX([2]!NOTA[SUPPLIER_H],B_MSK[[#This Row],[//]]-2))</f>
        <v/>
      </c>
      <c r="I587" s="28" t="str">
        <f ca="1">IF(B_MSK[[#This Row],[//]]="","",IF(B_MSK[[#This Row],[C]]="",B_MSK[[#This Row],[JMLH BRG]]&amp;" "&amp;B_MSK[[#This Row],[SAT]],INDEX([3]!db[QTY/ CTN],B_MSK[[#This Row],[DB_ROW]]-1)))</f>
        <v/>
      </c>
      <c r="J587" s="6" t="str">
        <f ca="1">IF(B_MSK[[#This Row],[//]]="","",IF(INDEX([2]!NOTA[C],B_MSK[[#This Row],[//]]-2)="","",INDEX([2]!NOTA[C],B_MSK[[#This Row],[//]]-2)))</f>
        <v/>
      </c>
      <c r="K587" s="6" t="str">
        <f ca="1">IF(B_MSK[[#This Row],[//]]="","",IF(INDEX([2]!NOTA[QTY],B_MSK[[#This Row],[//]]-2)=0,"",INDEX([2]!NOTA[QTY],B_MSK[[#This Row],[//]]-2)))</f>
        <v/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7" s="14" t="str">
        <f ca="1">IF(B_MSK[[#This Row],[//]]="","",INDEX([2]!NOTA[HARGA SATUAN],B_MSK[[#This Row],[//]]-2))</f>
        <v/>
      </c>
      <c r="N587" s="14" t="str">
        <f ca="1">IF(B_MSK[[#This Row],[//]]="","",IF(INDEX([2]!NOTA[HARGA/ CTN_H],B_MSK[[#This Row],[//]]-2)&lt;1,"",INDEX([2]!NOTA[HARGA/ CTN_H],B_MSK[[#This Row],[//]]-2)))</f>
        <v/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 t="str">
        <f ca="1">IF(B_MSK[[#This Row],[//]]="","",INDEX([2]!NOTA[TOTAL],B_MSK[[#This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/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7" s="6" t="str">
        <f ca="1">IF(B_MSK[[#This Row],[N.B.nota]]="","",IF(MATCH(B_MSK[[#This Row],[concat]],[3]!db[NB NOTA_C],0)&gt;0,"ada",0))</f>
        <v/>
      </c>
      <c r="X587" s="6" t="str">
        <f ca="1">IF(B_MSK[[#This Row],[N.B.nota]]="","",ADDRESS(ROW(B_MSK[QB]),COLUMN(B_MSK[QB]))&amp;":"&amp;ADDRESS(ROW(),COLUMN(B_MSK[QB])))</f>
        <v/>
      </c>
      <c r="Y587" s="6" t="str">
        <f ca="1">IF(B_MSK[[#This Row],[concat]]="","",MATCH(B_MSK[[#This Row],[concat]],[3]!db[NB NOTA_C],0)+1)</f>
        <v/>
      </c>
      <c r="Z587" s="6" t="str">
        <f ca="1">IF(B_MSK[[#This Row],[//]]="","",HYPERLINK("[..\\DB.xlsx]DB!e"&amp;B_MSK[[#This Row],[DB_ROW]],"&gt;"))</f>
        <v/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Row],[A_]])-1))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44918</v>
      </c>
      <c r="AO587" s="6" t="str">
        <f ca="1">IF(B_MSK[[#This Row],[DB_ROW]]="","",INDEX([3]!db[JENIS],B_MSK[[#This Row],[DB_ROW]]-1))</f>
        <v/>
      </c>
      <c r="AP587" s="6" t="e">
        <f ca="1">IF(B_MSK[[#This Row],[A_1]]="","",B_MSK[[#This Row],[A_1]])*1</f>
        <v>#VALUE!</v>
      </c>
    </row>
    <row r="588" spans="1:42" x14ac:dyDescent="0.25">
      <c r="A588" s="7" t="s">
        <v>237</v>
      </c>
      <c r="B588" s="6">
        <f ca="1">IF(B_MSK[[#This Row],[N_ID]]="","",INDEX([2]!NOTA[ID],MATCH(B_MSK[[#This Row],[N_ID]],[2]!NOTA[ID_P],0)))</f>
        <v>110</v>
      </c>
      <c r="C588" s="6" t="str">
        <f ca="1">IF(B_MSK[[#This Row],[//]]="","",HYPERLINK("[NOTA_.xlsx]NOTA!C"&amp;B_MSK[[#This Row],[//]],"&gt;"))</f>
        <v>&gt;</v>
      </c>
      <c r="D588" s="6">
        <f ca="1">IF(B_MSK[[#This Row],[N_ID]]="","",COUNTIF([2]!NOTA[ID_H],B_MSK[[#This Row],[ID NOTA]]))</f>
        <v>3</v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 ca="1"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Row],[stt]]="ada",INDEX([3]!db[NB BM],B_MSK[DB_ROW]-1),"")</f>
        <v>Jangka set JK MS-25</v>
      </c>
      <c r="H588" s="8" t="str">
        <f ca="1">IF(B_MSK[[#This Row],[//]]="","",INDEX([2]!NOTA[SUPPLIER_H],B_MSK[[#This Row],[//]]-2))</f>
        <v>ATALI MAKMUR</v>
      </c>
      <c r="I588" s="28" t="str">
        <f ca="1">IF(B_MSK[[#This Row],[//]]="","",IF(B_MSK[[#This Row],[C]]="",B_MSK[[#This Row],[JMLH BRG]]&amp;" "&amp;B_MSK[[#This Row],[SAT]],INDEX([3]!db[QTY/ CTN],B_MSK[[#This Row],[DB_ROW]]-1)))</f>
        <v>24 LSN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24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8" s="14">
        <f ca="1">IF(B_MSK[[#This Row],[//]]="","",INDEX([2]!NOTA[HARGA SATUAN],B_MSK[[#This Row],[//]]-2))</f>
        <v>88200</v>
      </c>
      <c r="N588" s="14">
        <f ca="1">IF(B_MSK[[#This Row],[//]]="","",IF(INDEX([2]!NOTA[HARGA/ CTN_H],B_MSK[[#This Row],[//]]-2)&lt;1,"",INDEX([2]!NOTA[HARGA/ CTN_H],B_MSK[[#This Row],[//]]-2)))</f>
        <v>2116800</v>
      </c>
      <c r="O588" s="3">
        <f ca="1">IF(B_MSK[[#This Row],[//]]="","",IF(INDEX([2]!NOTA[DISC 1],B_MSK[[#This Row],[//]]-2)=0,"",INDEX([2]!NOTA[DISC 1],B_MSK[[#This Row],[//]]-2)))</f>
        <v>0.125</v>
      </c>
      <c r="P588" s="3">
        <f ca="1">IF(B_MSK[[#This Row],[//]]="","",IF(INDEX([2]!NOTA[DISC 2],B_MSK[[#This Row],[//]]-2)=0,"",INDEX([2]!NOTA[DISC 2],B_MSK[[#This Row],[//]]-2)))</f>
        <v>0.05</v>
      </c>
      <c r="Q588" s="13">
        <f ca="1">IF(B_MSK[[#This Row],[//]]="","",INDEX([2]!NOTA[TOTAL],B_MSK[[#This Row],[//]]-2))</f>
        <v>1759590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MATH SET MS-25 JK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588" s="6" t="str">
        <f ca="1">IF(B_MSK[[#This Row],[N.B.nota]]="","",IF(MATCH(B_MSK[[#This Row],[concat]],[3]!db[NB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Row],[concat]],[3]!db[NB NOTA_C],0)+1)</f>
        <v>1434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88200</v>
      </c>
      <c r="AB588" s="8" t="str">
        <f ca="1">IF(OR(B_MSK[[#This Row],[HARGA_1]]=0,B_MSK[[#This Row],[HARGA_1]]=""),"","/ "&amp;B_MSK[[#This Row],[A_2]])</f>
        <v>/ LSN</v>
      </c>
      <c r="AC5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8" s="6" t="str">
        <f ca="1">IF(ISNUMBER(B_MSK[[#This Row],[ JUMLAH ]]),SUBSTITUTE(SUBSTITUTE(SUBSTITUTE(B_MSK[[#This Row],[QTY/ CTN]]," ","_",2),"(",""),")","")&amp;"_","")</f>
        <v>24 LSN_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7</v>
      </c>
      <c r="AH588" s="6" t="str">
        <f ca="1">IF(B_MSK[[#This Row],[A_B]]="","",LEFT(B_MSK[[#This Row],[QTY/ CTN]],B_MSK[[#This Row],[A_B_1]]))</f>
        <v>24 LSN</v>
      </c>
      <c r="AI588" s="6" t="str">
        <f ca="1">IF(B_MSK[[#This Row],[A_B]]="","",LEFT(B_MSK[[#This Row],[A_]],SEARCH(" ",B_MSK[[#This Row],[A_]])-1))</f>
        <v>24</v>
      </c>
      <c r="AJ588" s="6" t="str">
        <f ca="1">IF(B_MSK[[#This Row],[A_B]]="","",RIGHT(B_MSK[[#This Row],[A_]],LEN(B_MSK[[#This Row],[A_]])-SEARCH(" ",B_MSK[[#This Row],[A_]])))</f>
        <v>LSN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44918</v>
      </c>
      <c r="AO588" s="6" t="str">
        <f ca="1">IF(B_MSK[[#This Row],[DB_ROW]]="","",INDEX([3]!db[JENIS],B_MSK[[#This Row],[DB_ROW]]-1))</f>
        <v>jangka</v>
      </c>
      <c r="AP588" s="6">
        <f ca="1">IF(B_MSK[[#This Row],[A_1]]="","",B_MSK[[#This Row],[A_1]])*1</f>
        <v>24</v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Row],[stt]]="ada",INDEX([3]!db[NB BM],B_MSK[DB_ROW]-1),"")</f>
        <v>Jangka set JK MS-55</v>
      </c>
      <c r="H589" s="8" t="str">
        <f ca="1">IF(B_MSK[[#This Row],[//]]="","",INDEX([2]!NOTA[SUPPLIER_H],B_MSK[[#This Row],[//]]-2))</f>
        <v>ATALI MAKMUR</v>
      </c>
      <c r="I589" s="28" t="str">
        <f ca="1">IF(B_MSK[[#This Row],[//]]="","",IF(B_MSK[[#This Row],[C]]="",B_MSK[[#This Row],[JMLH BRG]]&amp;" "&amp;B_MSK[[#This Row],[SAT]],INDEX([3]!db[QTY/ CTN],B_MSK[[#This Row],[DB_ROW]]-1)))</f>
        <v>24 LSN</v>
      </c>
      <c r="J589" s="6">
        <f ca="1">IF(B_MSK[[#This Row],[//]]="","",IF(INDEX([2]!NOTA[C],B_MSK[[#This Row],[//]]-2)="","",INDEX([2]!NOTA[C],B_MSK[[#This Row],[//]]-2)))</f>
        <v>12</v>
      </c>
      <c r="K589" s="6">
        <f ca="1">IF(B_MSK[[#This Row],[//]]="","",IF(INDEX([2]!NOTA[QTY],B_MSK[[#This Row],[//]]-2)=0,"",INDEX([2]!NOTA[QTY],B_MSK[[#This Row],[//]]-2)))</f>
        <v>288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9" s="14">
        <f ca="1">IF(B_MSK[[#This Row],[//]]="","",INDEX([2]!NOTA[HARGA SATUAN],B_MSK[[#This Row],[//]]-2))</f>
        <v>88200</v>
      </c>
      <c r="N589" s="14">
        <f ca="1">IF(B_MSK[[#This Row],[//]]="","",IF(INDEX([2]!NOTA[HARGA/ CTN_H],B_MSK[[#This Row],[//]]-2)&lt;1,"",INDEX([2]!NOTA[HARGA/ CTN_H],B_MSK[[#This Row],[//]]-2)))</f>
        <v>2116800</v>
      </c>
      <c r="O589" s="3">
        <f ca="1">IF(B_MSK[[#This Row],[//]]="","",IF(INDEX([2]!NOTA[DISC 1],B_MSK[[#This Row],[//]]-2)=0,"",INDEX([2]!NOTA[DISC 1],B_MSK[[#This Row],[//]]-2)))</f>
        <v>0.125</v>
      </c>
      <c r="P589" s="3">
        <f ca="1">IF(B_MSK[[#This Row],[//]]="","",IF(INDEX([2]!NOTA[DISC 2],B_MSK[[#This Row],[//]]-2)=0,"",INDEX([2]!NOTA[DISC 2],B_MSK[[#This Row],[//]]-2)))</f>
        <v>0.05</v>
      </c>
      <c r="Q589" s="13">
        <f ca="1">IF(B_MSK[[#This Row],[//]]="","",INDEX([2]!NOTA[TOTAL],B_MSK[[#This Row],[//]]-2))</f>
        <v>21115080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MATH SET MS-55 JK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589" s="6" t="str">
        <f ca="1">IF(B_MSK[[#This Row],[N.B.nota]]="","",IF(MATCH(B_MSK[[#This Row],[concat]],[3]!db[NB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Row],[concat]],[3]!db[NB NOTA_C],0)+1)</f>
        <v>1438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88200</v>
      </c>
      <c r="AB589" s="8" t="str">
        <f ca="1">IF(OR(B_MSK[[#This Row],[HARGA_1]]=0,B_MSK[[#This Row],[HARGA_1]]=""),"","/ "&amp;B_MSK[[#This Row],[A_2]])</f>
        <v>/ LSN</v>
      </c>
      <c r="AC5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9" s="6" t="str">
        <f ca="1">IF(ISNUMBER(B_MSK[[#This Row],[ JUMLAH ]]),SUBSTITUTE(SUBSTITUTE(SUBSTITUTE(B_MSK[[#This Row],[QTY/ CTN]]," ","_",2),"(",""),")","")&amp;"_","")</f>
        <v>24 LSN_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24 LSN</v>
      </c>
      <c r="AI589" s="6" t="str">
        <f ca="1">IF(B_MSK[[#This Row],[A_B]]="","",LEFT(B_MSK[[#This Row],[A_]],SEARCH(" ",B_MSK[[#This Row],[A_]])-1))</f>
        <v>24</v>
      </c>
      <c r="AJ589" s="6" t="str">
        <f ca="1">IF(B_MSK[[#This Row],[A_B]]="","",RIGHT(B_MSK[[#This Row],[A_]],LEN(B_MSK[[#This Row],[A_]])-SEARCH(" ",B_MSK[[#This Row],[A_]])))</f>
        <v>LSN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44918</v>
      </c>
      <c r="AO589" s="6" t="str">
        <f ca="1">IF(B_MSK[[#This Row],[DB_ROW]]="","",INDEX([3]!db[JENIS],B_MSK[[#This Row],[DB_ROW]]-1))</f>
        <v>jangka</v>
      </c>
      <c r="AP589" s="6">
        <f ca="1">IF(B_MSK[[#This Row],[A_1]]="","",B_MSK[[#This Row],[A_1]])*1</f>
        <v>24</v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Row],[stt]]="ada",INDEX([3]!db[NB BM],B_MSK[DB_ROW]-1),"")</f>
        <v>Jangka set JK MS-75</v>
      </c>
      <c r="H590" s="8" t="str">
        <f ca="1">IF(B_MSK[[#This Row],[//]]="","",INDEX([2]!NOTA[SUPPLIER_H],B_MSK[[#This Row],[//]]-2))</f>
        <v>ATALI MAKMUR</v>
      </c>
      <c r="I590" s="28" t="str">
        <f ca="1">IF(B_MSK[[#This Row],[//]]="","",IF(B_MSK[[#This Row],[C]]="",B_MSK[[#This Row],[JMLH BRG]]&amp;" "&amp;B_MSK[[#This Row],[SAT]],INDEX([3]!db[QTY/ CTN],B_MSK[[#This Row],[DB_ROW]]-1)))</f>
        <v>24 LSN</v>
      </c>
      <c r="J590" s="6">
        <f ca="1">IF(B_MSK[[#This Row],[//]]="","",IF(INDEX([2]!NOTA[C],B_MSK[[#This Row],[//]]-2)="","",INDEX([2]!NOTA[C],B_MSK[[#This Row],[//]]-2)))</f>
        <v>16</v>
      </c>
      <c r="K590" s="6">
        <f ca="1">IF(B_MSK[[#This Row],[//]]="","",IF(INDEX([2]!NOTA[QTY],B_MSK[[#This Row],[//]]-2)=0,"",INDEX([2]!NOTA[QTY],B_MSK[[#This Row],[//]]-2)))</f>
        <v>144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89400</v>
      </c>
      <c r="N590" s="14">
        <f ca="1">IF(B_MSK[[#This Row],[//]]="","",IF(INDEX([2]!NOTA[HARGA/ CTN_H],B_MSK[[#This Row],[//]]-2)&lt;1,"",INDEX([2]!NOTA[HARGA/ CTN_H],B_MSK[[#This Row],[//]]-2)))</f>
        <v>804600</v>
      </c>
      <c r="O590" s="3">
        <f ca="1">IF(B_MSK[[#This Row],[//]]="","",IF(INDEX([2]!NOTA[DISC 1],B_MSK[[#This Row],[//]]-2)=0,"",INDEX([2]!NOTA[DISC 1],B_MSK[[#This Row],[//]]-2)))</f>
        <v>0.125</v>
      </c>
      <c r="P590" s="3">
        <f ca="1">IF(B_MSK[[#This Row],[//]]="","",IF(INDEX([2]!NOTA[DISC 2],B_MSK[[#This Row],[//]]-2)=0,"",INDEX([2]!NOTA[DISC 2],B_MSK[[#This Row],[//]]-2)))</f>
        <v>0.05</v>
      </c>
      <c r="Q590" s="13">
        <f ca="1">IF(B_MSK[[#This Row],[//]]="","",INDEX([2]!NOTA[TOTAL],B_MSK[[#This Row],[//]]-2))</f>
        <v>10701180</v>
      </c>
      <c r="R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6816150</v>
      </c>
      <c r="S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26759700</v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MATH SET MS-75 JK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590" s="6" t="str">
        <f ca="1">IF(B_MSK[[#This Row],[N.B.nota]]="","",IF(MATCH(B_MSK[[#This Row],[concat]],[3]!db[NB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Row],[concat]],[3]!db[NB NOTA_C],0)+1)</f>
        <v>1439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89400</v>
      </c>
      <c r="AB590" s="8" t="str">
        <f ca="1">IF(OR(B_MSK[[#This Row],[HARGA_1]]=0,B_MSK[[#This Row],[HARGA_1]]=""),"","/ "&amp;B_MSK[[#This Row],[A_2]])</f>
        <v>/ LSN</v>
      </c>
      <c r="AC5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7450</v>
      </c>
      <c r="AD5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0" s="6" t="str">
        <f ca="1">IF(ISNUMBER(B_MSK[[#This Row],[ JUMLAH ]]),SUBSTITUTE(SUBSTITUTE(SUBSTITUTE(B_MSK[[#This Row],[QTY/ CTN]]," ","_",2),"(",""),")","")&amp;"_","")</f>
        <v>24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24 LSN</v>
      </c>
      <c r="AI590" s="6" t="str">
        <f ca="1">IF(B_MSK[[#This Row],[A_B]]="","",LEFT(B_MSK[[#This Row],[A_]],SEARCH(" ",B_MSK[[#This Row],[A_]])-1))</f>
        <v>24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44918</v>
      </c>
      <c r="AO590" s="6" t="str">
        <f ca="1">IF(B_MSK[[#This Row],[DB_ROW]]="","",INDEX([3]!db[JENIS],B_MSK[[#This Row],[DB_ROW]]-1))</f>
        <v>jangka</v>
      </c>
      <c r="AP590" s="6">
        <f ca="1">IF(B_MSK[[#This Row],[A_1]]="","",B_MSK[[#This Row],[A_1]])*1</f>
        <v>24</v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/>
      </c>
      <c r="D591" s="6" t="str">
        <f>IF(B_MSK[[#This Row],[N_ID]]="","",COUNTIF([2]!NOTA[ID_H],B_MSK[[#This Row],[ID NOTA]]))</f>
        <v/>
      </c>
      <c r="E5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Row],[stt]]="ada",INDEX([3]!db[NB BM],B_MSK[DB_ROW]-1),"")</f>
        <v/>
      </c>
      <c r="H591" s="8" t="str">
        <f ca="1">IF(B_MSK[[#This Row],[//]]="","",INDEX([2]!NOTA[SUPPLIER_H],B_MSK[[#This Row],[//]]-2))</f>
        <v/>
      </c>
      <c r="I591" s="28" t="str">
        <f ca="1">IF(B_MSK[[#This Row],[//]]="","",IF(B_MSK[[#This Row],[C]]="",B_MSK[[#This Row],[JMLH BRG]]&amp;" "&amp;B_MSK[[#This Row],[SAT]],INDEX([3]!db[QTY/ CTN],B_MSK[[#This Row],[DB_ROW]]-1)))</f>
        <v/>
      </c>
      <c r="J591" s="6" t="str">
        <f ca="1">IF(B_MSK[[#This Row],[//]]="","",IF(INDEX([2]!NOTA[C],B_MSK[[#This Row],[//]]-2)="","",INDEX([2]!NOTA[C],B_MSK[[#This Row],[//]]-2)))</f>
        <v/>
      </c>
      <c r="K591" s="6" t="str">
        <f ca="1">IF(B_MSK[[#This Row],[//]]="","",IF(INDEX([2]!NOTA[QTY],B_MSK[[#This Row],[//]]-2)=0,"",INDEX([2]!NOTA[QTY],B_MSK[[#This Row],[//]]-2)))</f>
        <v/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1" s="14" t="str">
        <f ca="1">IF(B_MSK[[#This Row],[//]]="","",INDEX([2]!NOTA[HARGA SATUAN],B_MSK[[#This Row],[//]]-2))</f>
        <v/>
      </c>
      <c r="N591" s="14" t="str">
        <f ca="1">IF(B_MSK[[#This Row],[//]]="","",IF(INDEX([2]!NOTA[HARGA/ CTN_H],B_MSK[[#This Row],[//]]-2)&lt;1,"",INDEX([2]!NOTA[HARGA/ CTN_H],B_MSK[[#This Row],[//]]-2)))</f>
        <v/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 t="str">
        <f ca="1">IF(B_MSK[[#This Row],[//]]="","",INDEX([2]!NOTA[TOTAL],B_MSK[[#This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/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1" s="6" t="str">
        <f ca="1">IF(B_MSK[[#This Row],[N.B.nota]]="","",IF(MATCH(B_MSK[[#This Row],[concat]],[3]!db[NB NOTA_C],0)&gt;0,"ada",0))</f>
        <v/>
      </c>
      <c r="X591" s="6" t="str">
        <f ca="1">IF(B_MSK[[#This Row],[N.B.nota]]="","",ADDRESS(ROW(B_MSK[QB]),COLUMN(B_MSK[QB]))&amp;":"&amp;ADDRESS(ROW(),COLUMN(B_MSK[QB])))</f>
        <v/>
      </c>
      <c r="Y591" s="6" t="str">
        <f ca="1">IF(B_MSK[[#This Row],[concat]]="","",MATCH(B_MSK[[#This Row],[concat]],[3]!db[NB NOTA_C],0)+1)</f>
        <v/>
      </c>
      <c r="Z591" s="6" t="str">
        <f ca="1">IF(B_MSK[[#This Row],[//]]="","",HYPERLINK("[..\\DB.xlsx]DB!e"&amp;B_MSK[[#This Row],[DB_ROW]],"&gt;"))</f>
        <v/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Row],[A_]])-1))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44918</v>
      </c>
      <c r="AO591" s="6" t="str">
        <f ca="1">IF(B_MSK[[#This Row],[DB_ROW]]="","",INDEX([3]!db[JENIS],B_MSK[[#This Row],[DB_ROW]]-1))</f>
        <v/>
      </c>
      <c r="AP591" s="6" t="e">
        <f ca="1">IF(B_MSK[[#This Row],[A_1]]="","",B_MSK[[#This Row],[A_1]])*1</f>
        <v>#VALUE!</v>
      </c>
    </row>
    <row r="592" spans="1:42" x14ac:dyDescent="0.25">
      <c r="A592" s="7" t="s">
        <v>238</v>
      </c>
      <c r="B592" s="6">
        <f ca="1">IF(B_MSK[[#This Row],[N_ID]]="","",INDEX([2]!NOTA[ID],MATCH(B_MSK[[#This Row],[N_ID]],[2]!NOTA[ID_P],0)))</f>
        <v>111</v>
      </c>
      <c r="C592" s="6" t="str">
        <f ca="1">IF(B_MSK[[#This Row],[//]]="","",HYPERLINK("[NOTA_.xlsx]NOTA!C"&amp;B_MSK[[#This Row],[//]],"&gt;"))</f>
        <v>&gt;</v>
      </c>
      <c r="D592" s="6">
        <f ca="1">IF(B_MSK[[#This Row],[N_ID]]="","",COUNTIF([2]!NOTA[ID_H],B_MSK[[#This Row],[ID NOTA]]))</f>
        <v>1</v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592" s="2" t="str">
        <f ca="1"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Row],[stt]]="ada",INDEX([3]!db[NB BM],B_MSK[DB_ROW]-1),"")</f>
        <v>Paper Bag Batik Besar Tali Putih</v>
      </c>
      <c r="H592" s="8" t="str">
        <f ca="1">IF(B_MSK[[#This Row],[//]]="","",INDEX([2]!NOTA[SUPPLIER_H],B_MSK[[#This Row],[//]]-2))</f>
        <v>GRAFINDO</v>
      </c>
      <c r="I592" s="28" t="str">
        <f ca="1">IF(B_MSK[[#This Row],[//]]="","",IF(B_MSK[[#This Row],[C]]="",B_MSK[[#This Row],[JMLH BRG]]&amp;" "&amp;B_MSK[[#This Row],[SAT]],INDEX([3]!db[QTY/ CTN],B_MSK[[#This Row],[DB_ROW]]-1)))</f>
        <v>50 LSN</v>
      </c>
      <c r="J592" s="6">
        <f ca="1">IF(B_MSK[[#This Row],[//]]="","",IF(INDEX([2]!NOTA[C],B_MSK[[#This Row],[//]]-2)="","",INDEX([2]!NOTA[C],B_MSK[[#This Row],[//]]-2)))</f>
        <v>10</v>
      </c>
      <c r="K592" s="6">
        <f ca="1">IF(B_MSK[[#This Row],[//]]="","",IF(INDEX([2]!NOTA[QTY],B_MSK[[#This Row],[//]]-2)=0,"",INDEX([2]!NOTA[QTY],B_MSK[[#This Row],[//]]-2)))</f>
        <v>500</v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2" s="14">
        <f ca="1">IF(B_MSK[[#This Row],[//]]="","",INDEX([2]!NOTA[HARGA SATUAN],B_MSK[[#This Row],[//]]-2))</f>
        <v>26500</v>
      </c>
      <c r="N592" s="14">
        <f ca="1">IF(B_MSK[[#This Row],[//]]="","",IF(INDEX([2]!NOTA[HARGA/ CTN_H],B_MSK[[#This Row],[//]]-2)&lt;1,"",INDEX([2]!NOTA[HARGA/ CTN_H],B_MSK[[#This Row],[//]]-2)))</f>
        <v>1325000</v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>
        <f ca="1">IF(B_MSK[[#This Row],[//]]="","",INDEX([2]!NOTA[TOTAL],B_MSK[[#This Row],[//]]-2))</f>
        <v>13250000</v>
      </c>
      <c r="R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13250000</v>
      </c>
      <c r="T592" s="33" t="str">
        <f ca="1">IF(B_MSK[[#This Row],[NAMA BARANG]]="","",IF(INDEX([2]!NOTA[KETERANGAN],B_MSK[[#This Row],[//]]-2)=0,"",INDEX([2]!NOTA[KETERANGAN],B_MSK[[#This Row],[//]]-2)))</f>
        <v>HARGA RESMI 29000</v>
      </c>
      <c r="U592" s="8" t="str">
        <f ca="1">IF(B_MSK[[#This Row],[//]]="","",INDEX([2]!NOTA[NAMA BARANG],B_MSK[[#This Row],[//]]-2))</f>
        <v>P BAG BATIK B TALI PUTIH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592" s="6" t="str">
        <f ca="1">IF(B_MSK[[#This Row],[N.B.nota]]="","",IF(MATCH(B_MSK[[#This Row],[concat]],[3]!db[NB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Row],[concat]],[3]!db[NB NOTA_C],0)+1)</f>
        <v>1531</v>
      </c>
      <c r="Z592" s="6" t="str">
        <f ca="1">IF(B_MSK[[#This Row],[//]]="","",HYPERLINK("[..\\DB.xlsx]DB!e"&amp;B_MSK[[#This Row],[DB_ROW]],"&gt;"))</f>
        <v>&gt;</v>
      </c>
      <c r="AA592" s="12">
        <f ca="1">IF(ISNUMBER(B_MSK[[#This Row],[HARGA CTN]]),IF(B_MSK[[#This Row],[A_2]]=B_MSK[[#This Row],[SAT]],B_MSK[[#This Row],[ HARGA SATUAN ]],B_MSK[[#This Row],[HARGA CTN]]/B_MSK[[#This Row],[A_1]]),"")</f>
        <v>26500</v>
      </c>
      <c r="AB592" s="8" t="str">
        <f ca="1">IF(OR(B_MSK[[#This Row],[HARGA_1]]=0,B_MSK[[#This Row],[HARGA_1]]=""),"","/ "&amp;B_MSK[[#This Row],[A_2]])</f>
        <v>/ LSN</v>
      </c>
      <c r="AC5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5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2" s="6" t="str">
        <f ca="1">IF(ISNUMBER(B_MSK[[#This Row],[ JUMLAH ]]),SUBSTITUTE(SUBSTITUTE(SUBSTITUTE(B_MSK[[#This Row],[QTY/ CTN]]," ","_",2),"(",""),")","")&amp;"_","")</f>
        <v>50 LSN_</v>
      </c>
      <c r="AF592" s="6">
        <f ca="1">IF(B_MSK[[#This Row],[A_B]]="","",SEARCH("_",B_MSK[[#This Row],[A_B]]))</f>
        <v>7</v>
      </c>
      <c r="AG592" s="6">
        <f ca="1">IF(B_MSK[[#This Row],[A_B]]="","",LEN(B_MSK[[#This Row],[A_B]]))</f>
        <v>7</v>
      </c>
      <c r="AH592" s="6" t="str">
        <f ca="1">IF(B_MSK[[#This Row],[A_B]]="","",LEFT(B_MSK[[#This Row],[QTY/ CTN]],B_MSK[[#This Row],[A_B_1]]))</f>
        <v>50 LSN</v>
      </c>
      <c r="AI592" s="6" t="str">
        <f ca="1">IF(B_MSK[[#This Row],[A_B]]="","",LEFT(B_MSK[[#This Row],[A_]],SEARCH(" ",B_MSK[[#This Row],[A_]])-1))</f>
        <v>50</v>
      </c>
      <c r="AJ592" s="6" t="str">
        <f ca="1">IF(B_MSK[[#This Row],[A_B]]="","",RIGHT(B_MSK[[#This Row],[A_]],LEN(B_MSK[[#This Row],[A_]])-SEARCH(" ",B_MSK[[#This Row],[A_]])))</f>
        <v>LSN</v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44918</v>
      </c>
      <c r="AO592" s="6" t="str">
        <f ca="1">IF(B_MSK[[#This Row],[DB_ROW]]="","",INDEX([3]!db[JENIS],B_MSK[[#This Row],[DB_ROW]]-1))</f>
        <v>ras</v>
      </c>
      <c r="AP592" s="6">
        <f ca="1">IF(B_MSK[[#This Row],[A_1]]="","",B_MSK[[#This Row],[A_1]])*1</f>
        <v>50</v>
      </c>
    </row>
    <row r="593" spans="1:42" x14ac:dyDescent="0.25">
      <c r="A593" s="7" t="s">
        <v>110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/>
      </c>
      <c r="D593" s="6" t="str">
        <f>IF(B_MSK[[#This Row],[N_ID]]="","",COUNTIF([2]!NOTA[ID_H],B_MSK[[#This Row],[ID NOTA]]))</f>
        <v/>
      </c>
      <c r="E5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Row],[stt]]="ada",INDEX([3]!db[NB BM],B_MSK[DB_ROW]-1),"")</f>
        <v/>
      </c>
      <c r="H593" s="8" t="str">
        <f ca="1">IF(B_MSK[[#This Row],[//]]="","",INDEX([2]!NOTA[SUPPLIER_H],B_MSK[[#This Row],[//]]-2))</f>
        <v/>
      </c>
      <c r="I593" s="28" t="str">
        <f ca="1">IF(B_MSK[[#This Row],[//]]="","",IF(B_MSK[[#This Row],[C]]="",B_MSK[[#This Row],[JMLH BRG]]&amp;" "&amp;B_MSK[[#This Row],[SAT]],INDEX([3]!db[QTY/ CTN],B_MSK[[#This Row],[DB_ROW]]-1)))</f>
        <v/>
      </c>
      <c r="J593" s="6" t="str">
        <f ca="1">IF(B_MSK[[#This Row],[//]]="","",IF(INDEX([2]!NOTA[C],B_MSK[[#This Row],[//]]-2)="","",INDEX([2]!NOTA[C],B_MSK[[#This Row],[//]]-2)))</f>
        <v/>
      </c>
      <c r="K593" s="6" t="str">
        <f ca="1">IF(B_MSK[[#This Row],[//]]="","",IF(INDEX([2]!NOTA[QTY],B_MSK[[#This Row],[//]]-2)=0,"",INDEX([2]!NOTA[QTY],B_MSK[[#This Row],[//]]-2)))</f>
        <v/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3" s="14" t="str">
        <f ca="1">IF(B_MSK[[#This Row],[//]]="","",INDEX([2]!NOTA[HARGA SATUAN],B_MSK[[#This Row],[//]]-2))</f>
        <v/>
      </c>
      <c r="N593" s="14" t="str">
        <f ca="1">IF(B_MSK[[#This Row],[//]]="","",IF(INDEX([2]!NOTA[HARGA/ CTN_H],B_MSK[[#This Row],[//]]-2)&lt;1,"",INDEX([2]!NOTA[HARGA/ CTN_H],B_MSK[[#This Row],[//]]-2)))</f>
        <v/>
      </c>
      <c r="O593" s="3" t="str">
        <f ca="1">IF(B_MSK[[#This Row],[//]]="","",IF(INDEX([2]!NOTA[DISC 1],B_MSK[[#This Row],[//]]-2)=0,"",INDEX([2]!NOTA[DISC 1],B_MSK[[#This Row],[//]]-2)))</f>
        <v/>
      </c>
      <c r="P593" s="3" t="str">
        <f ca="1">IF(B_MSK[[#This Row],[//]]="","",IF(INDEX([2]!NOTA[DISC 2],B_MSK[[#This Row],[//]]-2)=0,"",INDEX([2]!NOTA[DISC 2],B_MSK[[#This Row],[//]]-2)))</f>
        <v/>
      </c>
      <c r="Q593" s="13" t="str">
        <f ca="1">IF(B_MSK[[#This Row],[//]]="","",INDEX([2]!NOTA[TOTAL],B_MSK[[#This Row],[//]]-2))</f>
        <v/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/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3" s="6" t="str">
        <f ca="1">IF(B_MSK[[#This Row],[N.B.nota]]="","",IF(MATCH(B_MSK[[#This Row],[concat]],[3]!db[NB NOTA_C],0)&gt;0,"ada",0))</f>
        <v/>
      </c>
      <c r="X593" s="6" t="str">
        <f ca="1">IF(B_MSK[[#This Row],[N.B.nota]]="","",ADDRESS(ROW(B_MSK[QB]),COLUMN(B_MSK[QB]))&amp;":"&amp;ADDRESS(ROW(),COLUMN(B_MSK[QB])))</f>
        <v/>
      </c>
      <c r="Y593" s="6" t="str">
        <f ca="1">IF(B_MSK[[#This Row],[concat]]="","",MATCH(B_MSK[[#This Row],[concat]],[3]!db[NB NOTA_C],0)+1)</f>
        <v/>
      </c>
      <c r="Z593" s="6" t="str">
        <f ca="1">IF(B_MSK[[#This Row],[//]]="","",HYPERLINK("[..\\DB.xlsx]DB!e"&amp;B_MSK[[#This Row],[DB_ROW]],"&gt;"))</f>
        <v/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Row],[A_]])-1))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44918</v>
      </c>
      <c r="AO593" s="6" t="str">
        <f ca="1">IF(B_MSK[[#This Row],[DB_ROW]]="","",INDEX([3]!db[JENIS],B_MSK[[#This Row],[DB_ROW]]-1))</f>
        <v/>
      </c>
      <c r="AP593" s="6" t="e">
        <f ca="1">IF(B_MSK[[#This Row],[A_1]]="","",B_MSK[[#This Row],[A_1]])*1</f>
        <v>#VALUE!</v>
      </c>
    </row>
    <row r="594" spans="1:42" x14ac:dyDescent="0.25">
      <c r="A594" s="7" t="s">
        <v>239</v>
      </c>
      <c r="B594" s="6">
        <f ca="1">IF(B_MSK[[#This Row],[N_ID]]="","",INDEX([2]!NOTA[ID],MATCH(B_MSK[[#This Row],[N_ID]],[2]!NOTA[ID_P],0)))</f>
        <v>112</v>
      </c>
      <c r="C594" s="6" t="str">
        <f ca="1">IF(B_MSK[[#This Row],[//]]="","",HYPERLINK("[NOTA_.xlsx]NOTA!C"&amp;B_MSK[[#This Row],[//]],"&gt;"))</f>
        <v>&gt;</v>
      </c>
      <c r="D594" s="6">
        <f ca="1">IF(B_MSK[[#This Row],[N_ID]]="","",COUNTIF([2]!NOTA[ID_H],B_MSK[[#This Row],[ID NOTA]]))</f>
        <v>1</v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 ca="1"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Row],[stt]]="ada",INDEX([3]!db[NB BM],B_MSK[DB_ROW]-1),"")</f>
        <v>P case B 233</v>
      </c>
      <c r="H594" s="8" t="str">
        <f ca="1">IF(B_MSK[[#This Row],[//]]="","",INDEX([2]!NOTA[SUPPLIER_H],B_MSK[[#This Row],[//]]-2))</f>
        <v>PMJP</v>
      </c>
      <c r="I594" s="28" t="str">
        <f ca="1">IF(B_MSK[[#This Row],[//]]="","",IF(B_MSK[[#This Row],[C]]="",B_MSK[[#This Row],[JMLH BRG]]&amp;" "&amp;B_MSK[[#This Row],[SAT]],INDEX([3]!db[QTY/ CTN],B_MSK[[#This Row],[DB_ROW]]-1)))</f>
        <v>120 PCS</v>
      </c>
      <c r="J594" s="6">
        <f ca="1">IF(B_MSK[[#This Row],[//]]="","",IF(INDEX([2]!NOTA[C],B_MSK[[#This Row],[//]]-2)="","",INDEX([2]!NOTA[C],B_MSK[[#This Row],[//]]-2)))</f>
        <v>10</v>
      </c>
      <c r="K594" s="6">
        <f ca="1">IF(B_MSK[[#This Row],[//]]="","",IF(INDEX([2]!NOTA[QTY],B_MSK[[#This Row],[//]]-2)=0,"",INDEX([2]!NOTA[QTY],B_MSK[[#This Row],[//]]-2)))</f>
        <v>1200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4" s="14">
        <f ca="1">IF(B_MSK[[#This Row],[//]]="","",INDEX([2]!NOTA[HARGA SATUAN],B_MSK[[#This Row],[//]]-2))</f>
        <v>15750</v>
      </c>
      <c r="N594" s="14">
        <f ca="1">IF(B_MSK[[#This Row],[//]]="","",IF(INDEX([2]!NOTA[HARGA/ CTN_H],B_MSK[[#This Row],[//]]-2)&lt;1,"",INDEX([2]!NOTA[HARGA/ CTN_H],B_MSK[[#This Row],[//]]-2)))</f>
        <v>1890000</v>
      </c>
      <c r="O594" s="3" t="str">
        <f ca="1">IF(B_MSK[[#This Row],[//]]="","",IF(INDEX([2]!NOTA[DISC 1],B_MSK[[#This Row],[//]]-2)=0,"",INDEX([2]!NOTA[DISC 1],B_MSK[[#This Row],[//]]-2)))</f>
        <v/>
      </c>
      <c r="P594" s="3" t="str">
        <f ca="1">IF(B_MSK[[#This Row],[//]]="","",IF(INDEX([2]!NOTA[DISC 2],B_MSK[[#This Row],[//]]-2)=0,"",INDEX([2]!NOTA[DISC 2],B_MSK[[#This Row],[//]]-2)))</f>
        <v/>
      </c>
      <c r="Q594" s="13">
        <f ca="1">IF(B_MSK[[#This Row],[//]]="","",INDEX([2]!NOTA[TOTAL],B_MSK[[#This Row],[//]]-2))</f>
        <v>18900000</v>
      </c>
      <c r="R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18900000</v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P CASE B 233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594" s="6" t="str">
        <f ca="1">IF(B_MSK[[#This Row],[N.B.nota]]="","",IF(MATCH(B_MSK[[#This Row],[concat]],[3]!db[NB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Row],[concat]],[3]!db[NB NOTA_C],0)+1)</f>
        <v>1539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15750</v>
      </c>
      <c r="AB594" s="8" t="str">
        <f ca="1">IF(OR(B_MSK[[#This Row],[HARGA_1]]=0,B_MSK[[#This Row],[HARGA_1]]=""),"","/ "&amp;B_MSK[[#This Row],[A_2]])</f>
        <v>/ PCS</v>
      </c>
      <c r="AC5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4" s="6" t="str">
        <f ca="1">IF(ISNUMBER(B_MSK[[#This Row],[ JUMLAH ]]),SUBSTITUTE(SUBSTITUTE(SUBSTITUTE(B_MSK[[#This Row],[QTY/ CTN]]," ","_",2),"(",""),")","")&amp;"_","")</f>
        <v>120 PCS_</v>
      </c>
      <c r="AF594" s="6">
        <f ca="1">IF(B_MSK[[#This Row],[A_B]]="","",SEARCH("_",B_MSK[[#This Row],[A_B]]))</f>
        <v>8</v>
      </c>
      <c r="AG594" s="6">
        <f ca="1">IF(B_MSK[[#This Row],[A_B]]="","",LEN(B_MSK[[#This Row],[A_B]]))</f>
        <v>8</v>
      </c>
      <c r="AH594" s="6" t="str">
        <f ca="1">IF(B_MSK[[#This Row],[A_B]]="","",LEFT(B_MSK[[#This Row],[QTY/ CTN]],B_MSK[[#This Row],[A_B_1]]))</f>
        <v>120 PCS</v>
      </c>
      <c r="AI594" s="6" t="str">
        <f ca="1">IF(B_MSK[[#This Row],[A_B]]="","",LEFT(B_MSK[[#This Row],[A_]],SEARCH(" ",B_MSK[[#This Row],[A_]])-1))</f>
        <v>120</v>
      </c>
      <c r="AJ594" s="6" t="str">
        <f ca="1">IF(B_MSK[[#This Row],[A_B]]="","",RIGHT(B_MSK[[#This Row],[A_]],LEN(B_MSK[[#This Row],[A_]])-SEARCH(" ",B_MSK[[#This Row],[A_]])))</f>
        <v>PCS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44918</v>
      </c>
      <c r="AO594" s="6" t="str">
        <f ca="1">IF(B_MSK[[#This Row],[DB_ROW]]="","",INDEX([3]!db[JENIS],B_MSK[[#This Row],[DB_ROW]]-1))</f>
        <v>pcase</v>
      </c>
      <c r="AP594" s="6">
        <f ca="1">IF(B_MSK[[#This Row],[A_1]]="","",B_MSK[[#This Row],[A_1]])*1</f>
        <v>120</v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/>
      </c>
      <c r="D595" s="6" t="str">
        <f>IF(B_MSK[[#This Row],[N_ID]]="","",COUNTIF([2]!NOTA[ID_H],B_MSK[[#This Row],[ID NOTA]]))</f>
        <v/>
      </c>
      <c r="E5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Row],[stt]]="ada",INDEX([3]!db[NB BM],B_MSK[DB_ROW]-1),"")</f>
        <v/>
      </c>
      <c r="H595" s="8" t="str">
        <f ca="1">IF(B_MSK[[#This Row],[//]]="","",INDEX([2]!NOTA[SUPPLIER_H],B_MSK[[#This Row],[//]]-2))</f>
        <v/>
      </c>
      <c r="I595" s="28" t="str">
        <f ca="1">IF(B_MSK[[#This Row],[//]]="","",IF(B_MSK[[#This Row],[C]]="",B_MSK[[#This Row],[JMLH BRG]]&amp;" "&amp;B_MSK[[#This Row],[SAT]],INDEX([3]!db[QTY/ CTN],B_MSK[[#This Row],[DB_ROW]]-1)))</f>
        <v/>
      </c>
      <c r="J595" s="6" t="str">
        <f ca="1">IF(B_MSK[[#This Row],[//]]="","",IF(INDEX([2]!NOTA[C],B_MSK[[#This Row],[//]]-2)="","",INDEX([2]!NOTA[C],B_MSK[[#This Row],[//]]-2)))</f>
        <v/>
      </c>
      <c r="K595" s="6" t="str">
        <f ca="1">IF(B_MSK[[#This Row],[//]]="","",IF(INDEX([2]!NOTA[QTY],B_MSK[[#This Row],[//]]-2)=0,"",INDEX([2]!NOTA[QTY],B_MSK[[#This Row],[//]]-2)))</f>
        <v/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5" s="14" t="str">
        <f ca="1">IF(B_MSK[[#This Row],[//]]="","",INDEX([2]!NOTA[HARGA SATUAN],B_MSK[[#This Row],[//]]-2))</f>
        <v/>
      </c>
      <c r="N595" s="14" t="str">
        <f ca="1">IF(B_MSK[[#This Row],[//]]="","",IF(INDEX([2]!NOTA[HARGA/ CTN_H],B_MSK[[#This Row],[//]]-2)&lt;1,"",INDEX([2]!NOTA[HARGA/ CTN_H],B_MSK[[#This Row],[//]]-2)))</f>
        <v/>
      </c>
      <c r="O595" s="3" t="str">
        <f ca="1">IF(B_MSK[[#This Row],[//]]="","",IF(INDEX([2]!NOTA[DISC 1],B_MSK[[#This Row],[//]]-2)=0,"",INDEX([2]!NOTA[DISC 1],B_MSK[[#This Row],[//]]-2)))</f>
        <v/>
      </c>
      <c r="P595" s="3" t="str">
        <f ca="1">IF(B_MSK[[#This Row],[//]]="","",IF(INDEX([2]!NOTA[DISC 2],B_MSK[[#This Row],[//]]-2)=0,"",INDEX([2]!NOTA[DISC 2],B_MSK[[#This Row],[//]]-2)))</f>
        <v/>
      </c>
      <c r="Q595" s="13" t="str">
        <f ca="1">IF(B_MSK[[#This Row],[//]]="","",INDEX([2]!NOTA[TOTAL],B_MSK[[#This Row],[//]]-2))</f>
        <v/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/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5" s="6" t="str">
        <f ca="1">IF(B_MSK[[#This Row],[N.B.nota]]="","",IF(MATCH(B_MSK[[#This Row],[concat]],[3]!db[NB NOTA_C],0)&gt;0,"ada",0))</f>
        <v/>
      </c>
      <c r="X595" s="6" t="str">
        <f ca="1">IF(B_MSK[[#This Row],[N.B.nota]]="","",ADDRESS(ROW(B_MSK[QB]),COLUMN(B_MSK[QB]))&amp;":"&amp;ADDRESS(ROW(),COLUMN(B_MSK[QB])))</f>
        <v/>
      </c>
      <c r="Y595" s="6" t="str">
        <f ca="1">IF(B_MSK[[#This Row],[concat]]="","",MATCH(B_MSK[[#This Row],[concat]],[3]!db[NB NOTA_C],0)+1)</f>
        <v/>
      </c>
      <c r="Z595" s="6" t="str">
        <f ca="1">IF(B_MSK[[#This Row],[//]]="","",HYPERLINK("[..\\DB.xlsx]DB!e"&amp;B_MSK[[#This Row],[DB_ROW]],"&gt;"))</f>
        <v/>
      </c>
      <c r="AA595" s="12" t="str">
        <f ca="1">IF(ISNUMBER(B_MSK[[#This Row],[HARGA CTN]]),IF(B_MSK[[#This Row],[A_2]]=B_MSK[[#This Row],[SAT]],B_MSK[[#This Row],[ HARGA SATUAN ]],B_MSK[[#This Row],[HARGA CTN]]/B_MSK[[#This Row],[A_1]]),"")</f>
        <v/>
      </c>
      <c r="AB595" s="8" t="str">
        <f ca="1">IF(OR(B_MSK[[#This Row],[HARGA_1]]=0,B_MSK[[#This Row],[HARGA_1]]=""),"","/ "&amp;B_MSK[[#This Row],[A_2]])</f>
        <v/>
      </c>
      <c r="AC5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5" s="6" t="str">
        <f ca="1">IF(ISNUMBER(B_MSK[[#This Row],[ JUMLAH ]]),SUBSTITUTE(SUBSTITUTE(SUBSTITUTE(B_MSK[[#This Row],[QTY/ CTN]]," ","_",2),"(",""),")","")&amp;"_","")</f>
        <v/>
      </c>
      <c r="AF595" s="6" t="str">
        <f ca="1">IF(B_MSK[[#This Row],[A_B]]="","",SEARCH("_",B_MSK[[#This Row],[A_B]]))</f>
        <v/>
      </c>
      <c r="AG595" s="6" t="str">
        <f ca="1">IF(B_MSK[[#This Row],[A_B]]="","",LEN(B_MSK[[#This Row],[A_B]]))</f>
        <v/>
      </c>
      <c r="AH595" s="6" t="str">
        <f ca="1">IF(B_MSK[[#This Row],[A_B]]="","",LEFT(B_MSK[[#This Row],[QTY/ CTN]],B_MSK[[#This Row],[A_B_1]]))</f>
        <v/>
      </c>
      <c r="AI595" s="6" t="str">
        <f ca="1">IF(B_MSK[[#This Row],[A_B]]="","",LEFT(B_MSK[[#This Row],[A_]],SEARCH(" ",B_MSK[[#This Row],[A_]])-1))</f>
        <v/>
      </c>
      <c r="AJ595" s="6" t="str">
        <f ca="1">IF(B_MSK[[#This Row],[A_B]]="","",RIGHT(B_MSK[[#This Row],[A_]],LEN(B_MSK[[#This Row],[A_]])-SEARCH(" ",B_MSK[[#This Row],[A_]])))</f>
        <v/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44918</v>
      </c>
      <c r="AO595" s="6" t="str">
        <f ca="1">IF(B_MSK[[#This Row],[DB_ROW]]="","",INDEX([3]!db[JENIS],B_MSK[[#This Row],[DB_ROW]]-1))</f>
        <v/>
      </c>
      <c r="AP595" s="6" t="e">
        <f ca="1">IF(B_MSK[[#This Row],[A_1]]="","",B_MSK[[#This Row],[A_1]])*1</f>
        <v>#VALUE!</v>
      </c>
    </row>
    <row r="596" spans="1:42" x14ac:dyDescent="0.25">
      <c r="A596" s="7" t="s">
        <v>240</v>
      </c>
      <c r="B596" s="6">
        <f ca="1">IF(B_MSK[[#This Row],[N_ID]]="","",INDEX([2]!NOTA[ID],MATCH(B_MSK[[#This Row],[N_ID]],[2]!NOTA[ID_P],0)))</f>
        <v>113</v>
      </c>
      <c r="C596" s="6" t="str">
        <f ca="1">IF(B_MSK[[#This Row],[//]]="","",HYPERLINK("[NOTA_.xlsx]NOTA!C"&amp;B_MSK[[#This Row],[//]],"&gt;"))</f>
        <v>&gt;</v>
      </c>
      <c r="D596" s="6">
        <f ca="1">IF(B_MSK[[#This Row],[N_ID]]="","",COUNTIF([2]!NOTA[ID_H],B_MSK[[#This Row],[ID NOTA]]))</f>
        <v>2</v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 ca="1"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Row],[stt]]="ada",INDEX([3]!db[NB BM],B_MSK[DB_ROW]-1),"")</f>
        <v>Clipboard + WB holo 2 muka SQ-CLPHL</v>
      </c>
      <c r="H596" s="8" t="str">
        <f ca="1">IF(B_MSK[[#This Row],[//]]="","",INDEX([2]!NOTA[SUPPLIER_H],B_MSK[[#This Row],[//]]-2))</f>
        <v>BINTANG JAYA</v>
      </c>
      <c r="I596" s="28" t="str">
        <f ca="1">IF(B_MSK[[#This Row],[//]]="","",IF(B_MSK[[#This Row],[C]]="",B_MSK[[#This Row],[JMLH BRG]]&amp;" "&amp;B_MSK[[#This Row],[SAT]],INDEX([3]!db[QTY/ CTN],B_MSK[[#This Row],[DB_ROW]]-1)))</f>
        <v>144 PCS</v>
      </c>
      <c r="J596" s="6">
        <f ca="1">IF(B_MSK[[#This Row],[//]]="","",IF(INDEX([2]!NOTA[C],B_MSK[[#This Row],[//]]-2)="","",INDEX([2]!NOTA[C],B_MSK[[#This Row],[//]]-2)))</f>
        <v>40</v>
      </c>
      <c r="K596" s="6">
        <f ca="1">IF(B_MSK[[#This Row],[//]]="","",IF(INDEX([2]!NOTA[QTY],B_MSK[[#This Row],[//]]-2)=0,"",INDEX([2]!NOTA[QTY],B_MSK[[#This Row],[//]]-2)))</f>
        <v>5760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4750</v>
      </c>
      <c r="N596" s="14">
        <f ca="1">IF(B_MSK[[#This Row],[//]]="","",IF(INDEX([2]!NOTA[HARGA/ CTN_H],B_MSK[[#This Row],[//]]-2)&lt;1,"",INDEX([2]!NOTA[HARGA/ CTN_H],B_MSK[[#This Row],[//]]-2)))</f>
        <v>684000</v>
      </c>
      <c r="O596" s="3">
        <f ca="1">IF(B_MSK[[#This Row],[//]]="","",IF(INDEX([2]!NOTA[DISC 1],B_MSK[[#This Row],[//]]-2)=0,"",INDEX([2]!NOTA[DISC 1],B_MSK[[#This Row],[//]]-2)))</f>
        <v>0.03</v>
      </c>
      <c r="P596" s="3" t="str">
        <f ca="1">IF(B_MSK[[#This Row],[//]]="","",IF(INDEX([2]!NOTA[DISC 2],B_MSK[[#This Row],[//]]-2)=0,"",INDEX([2]!NOTA[DISC 2],B_MSK[[#This Row],[//]]-2)))</f>
        <v/>
      </c>
      <c r="Q596" s="13">
        <f ca="1">IF(B_MSK[[#This Row],[//]]="","",INDEX([2]!NOTA[TOTAL],B_MSK[[#This Row],[//]]-2))</f>
        <v>26539200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CLIPBOARD + WB HOLO SQ-CLPHL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461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4750</v>
      </c>
      <c r="AB596" s="8" t="str">
        <f ca="1">IF(OR(B_MSK[[#This Row],[HARGA_1]]=0,B_MSK[[#This Row],[HARGA_1]]=""),"","/ "&amp;B_MSK[[#This Row],[A_2]])</f>
        <v>/ PCS</v>
      </c>
      <c r="AC5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6" s="6" t="str">
        <f ca="1">IF(ISNUMBER(B_MSK[[#This Row],[ JUMLAH ]]),SUBSTITUTE(SUBSTITUTE(SUBSTITUTE(B_MSK[[#This Row],[QTY/ CTN]]," ","_",2),"(",""),")","")&amp;"_","")</f>
        <v>144 PCS_</v>
      </c>
      <c r="AF596" s="6">
        <f ca="1">IF(B_MSK[[#This Row],[A_B]]="","",SEARCH("_",B_MSK[[#This Row],[A_B]]))</f>
        <v>8</v>
      </c>
      <c r="AG596" s="6">
        <f ca="1">IF(B_MSK[[#This Row],[A_B]]="","",LEN(B_MSK[[#This Row],[A_B]]))</f>
        <v>8</v>
      </c>
      <c r="AH596" s="6" t="str">
        <f ca="1">IF(B_MSK[[#This Row],[A_B]]="","",LEFT(B_MSK[[#This Row],[QTY/ CTN]],B_MSK[[#This Row],[A_B_1]]))</f>
        <v>144 PCS</v>
      </c>
      <c r="AI596" s="6" t="str">
        <f ca="1">IF(B_MSK[[#This Row],[A_B]]="","",LEFT(B_MSK[[#This Row],[A_]],SEARCH(" ",B_MSK[[#This Row],[A_]])-1))</f>
        <v>144</v>
      </c>
      <c r="AJ596" s="6" t="str">
        <f ca="1">IF(B_MSK[[#This Row],[A_B]]="","",RIGHT(B_MSK[[#This Row],[A_]],LEN(B_MSK[[#This Row],[A_]])-SEARCH(" ",B_MSK[[#This Row],[A_]])))</f>
        <v>PCS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44918</v>
      </c>
      <c r="AO596" s="6" t="str">
        <f ca="1">IF(B_MSK[[#This Row],[DB_ROW]]="","",INDEX([3]!db[JENIS],B_MSK[[#This Row],[DB_ROW]]-1))</f>
        <v>clip</v>
      </c>
      <c r="AP596" s="6">
        <f ca="1">IF(B_MSK[[#This Row],[A_1]]="","",B_MSK[[#This Row],[A_1]])*1</f>
        <v>144</v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Row],[stt]]="ada",INDEX([3]!db[NB BM],B_MSK[DB_ROW]-1),"")</f>
        <v>Clipboard + WB holo 2 muka SQ-CLPHL</v>
      </c>
      <c r="H597" s="8" t="str">
        <f ca="1">IF(B_MSK[[#This Row],[//]]="","",INDEX([2]!NOTA[SUPPLIER_H],B_MSK[[#This Row],[//]]-2))</f>
        <v>BINTANG JAYA</v>
      </c>
      <c r="I597" s="28" t="str">
        <f ca="1">IF(B_MSK[[#This Row],[//]]="","",IF(B_MSK[[#This Row],[C]]="",B_MSK[[#This Row],[JMLH BRG]]&amp;" "&amp;B_MSK[[#This Row],[SAT]],INDEX([3]!db[QTY/ CTN],B_MSK[[#This Row],[DB_ROW]]-1)))</f>
        <v>144 PCS</v>
      </c>
      <c r="J597" s="6">
        <f ca="1">IF(B_MSK[[#This Row],[//]]="","",IF(INDEX([2]!NOTA[C],B_MSK[[#This Row],[//]]-2)="","",INDEX([2]!NOTA[C],B_MSK[[#This Row],[//]]-2)))</f>
        <v>6</v>
      </c>
      <c r="K597" s="6">
        <f ca="1">IF(B_MSK[[#This Row],[//]]="","",IF(INDEX([2]!NOTA[QTY],B_MSK[[#This Row],[//]]-2)=0,"",INDEX([2]!NOTA[QTY],B_MSK[[#This Row],[//]]-2)))</f>
        <v>864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7" s="14">
        <f ca="1">IF(B_MSK[[#This Row],[//]]="","",INDEX([2]!NOTA[HARGA SATUAN],B_MSK[[#This Row],[//]]-2))</f>
        <v>4750</v>
      </c>
      <c r="N597" s="14">
        <f ca="1">IF(B_MSK[[#This Row],[//]]="","",IF(INDEX([2]!NOTA[HARGA/ CTN_H],B_MSK[[#This Row],[//]]-2)&lt;1,"",INDEX([2]!NOTA[HARGA/ CTN_H],B_MSK[[#This Row],[//]]-2)))</f>
        <v>684000</v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>
        <f ca="1">IF(B_MSK[[#This Row],[//]]="","",INDEX([2]!NOTA[TOTAL],B_MSK[[#This Row],[//]]-2))</f>
        <v>4104000</v>
      </c>
      <c r="R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820800</v>
      </c>
      <c r="S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29822400</v>
      </c>
      <c r="T597" s="33" t="str">
        <f ca="1">IF(B_MSK[[#This Row],[NAMA BARANG]]="","",IF(INDEX([2]!NOTA[KETERANGAN],B_MSK[[#This Row],[//]]-2)=0,"",INDEX([2]!NOTA[KETERANGAN],B_MSK[[#This Row],[//]]-2)))</f>
        <v>BONUS</v>
      </c>
      <c r="U597" s="8" t="str">
        <f ca="1">IF(B_MSK[[#This Row],[//]]="","",INDEX([2]!NOTA[NAMA BARANG],B_MSK[[#This Row],[//]]-2))</f>
        <v>CLIPBOARD + WB HOLO SQ-CLPHL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461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4750</v>
      </c>
      <c r="AB597" s="8" t="str">
        <f ca="1">IF(OR(B_MSK[[#This Row],[HARGA_1]]=0,B_MSK[[#This Row],[HARGA_1]]=""),"","/ "&amp;B_MSK[[#This Row],[A_2]])</f>
        <v>/ PCS</v>
      </c>
      <c r="AC5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7" s="6" t="str">
        <f ca="1">IF(ISNUMBER(B_MSK[[#This Row],[ JUMLAH ]]),SUBSTITUTE(SUBSTITUTE(SUBSTITUTE(B_MSK[[#This Row],[QTY/ CTN]]," ","_",2),"(",""),")","")&amp;"_","")</f>
        <v>144 PCS_</v>
      </c>
      <c r="AF597" s="6">
        <f ca="1">IF(B_MSK[[#This Row],[A_B]]="","",SEARCH("_",B_MSK[[#This Row],[A_B]]))</f>
        <v>8</v>
      </c>
      <c r="AG597" s="6">
        <f ca="1">IF(B_MSK[[#This Row],[A_B]]="","",LEN(B_MSK[[#This Row],[A_B]]))</f>
        <v>8</v>
      </c>
      <c r="AH597" s="6" t="str">
        <f ca="1">IF(B_MSK[[#This Row],[A_B]]="","",LEFT(B_MSK[[#This Row],[QTY/ CTN]],B_MSK[[#This Row],[A_B_1]]))</f>
        <v>144 PCS</v>
      </c>
      <c r="AI597" s="6" t="str">
        <f ca="1">IF(B_MSK[[#This Row],[A_B]]="","",LEFT(B_MSK[[#This Row],[A_]],SEARCH(" ",B_MSK[[#This Row],[A_]])-1))</f>
        <v>144</v>
      </c>
      <c r="AJ597" s="6" t="str">
        <f ca="1">IF(B_MSK[[#This Row],[A_B]]="","",RIGHT(B_MSK[[#This Row],[A_]],LEN(B_MSK[[#This Row],[A_]])-SEARCH(" ",B_MSK[[#This Row],[A_]])))</f>
        <v>PCS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44918</v>
      </c>
      <c r="AO597" s="6" t="str">
        <f ca="1">IF(B_MSK[[#This Row],[DB_ROW]]="","",INDEX([3]!db[JENIS],B_MSK[[#This Row],[DB_ROW]]-1))</f>
        <v>clip</v>
      </c>
      <c r="AP597" s="6">
        <f ca="1">IF(B_MSK[[#This Row],[A_1]]="","",B_MSK[[#This Row],[A_1]])*1</f>
        <v>144</v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/>
      </c>
      <c r="D598" s="6" t="str">
        <f>IF(B_MSK[[#This Row],[N_ID]]="","",COUNTIF([2]!NOTA[ID_H],B_MSK[[#This Row],[ID NOTA]]))</f>
        <v/>
      </c>
      <c r="E5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Row],[stt]]="ada",INDEX([3]!db[NB BM],B_MSK[DB_ROW]-1),"")</f>
        <v/>
      </c>
      <c r="H598" s="8" t="str">
        <f ca="1">IF(B_MSK[[#This Row],[//]]="","",INDEX([2]!NOTA[SUPPLIER_H],B_MSK[[#This Row],[//]]-2))</f>
        <v/>
      </c>
      <c r="I598" s="28" t="str">
        <f ca="1">IF(B_MSK[[#This Row],[//]]="","",IF(B_MSK[[#This Row],[C]]="",B_MSK[[#This Row],[JMLH BRG]]&amp;" "&amp;B_MSK[[#This Row],[SAT]],INDEX([3]!db[QTY/ CTN],B_MSK[[#This Row],[DB_ROW]]-1)))</f>
        <v/>
      </c>
      <c r="J598" s="6" t="str">
        <f ca="1">IF(B_MSK[[#This Row],[//]]="","",IF(INDEX([2]!NOTA[C],B_MSK[[#This Row],[//]]-2)="","",INDEX([2]!NOTA[C],B_MSK[[#This Row],[//]]-2)))</f>
        <v/>
      </c>
      <c r="K598" s="6" t="str">
        <f ca="1">IF(B_MSK[[#This Row],[//]]="","",IF(INDEX([2]!NOTA[QTY],B_MSK[[#This Row],[//]]-2)=0,"",INDEX([2]!NOTA[QTY],B_MSK[[#This Row],[//]]-2)))</f>
        <v/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8" s="14" t="str">
        <f ca="1">IF(B_MSK[[#This Row],[//]]="","",INDEX([2]!NOTA[HARGA SATUAN],B_MSK[[#This Row],[//]]-2))</f>
        <v/>
      </c>
      <c r="N598" s="14" t="str">
        <f ca="1">IF(B_MSK[[#This Row],[//]]="","",IF(INDEX([2]!NOTA[HARGA/ CTN_H],B_MSK[[#This Row],[//]]-2)&lt;1,"",INDEX([2]!NOTA[HARGA/ CTN_H],B_MSK[[#This Row],[//]]-2)))</f>
        <v/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 t="str">
        <f ca="1">IF(B_MSK[[#This Row],[//]]="","",INDEX([2]!NOTA[TOTAL],B_MSK[[#This Row],[//]]-2))</f>
        <v/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/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8" s="6" t="str">
        <f ca="1">IF(B_MSK[[#This Row],[N.B.nota]]="","",IF(MATCH(B_MSK[[#This Row],[concat]],[3]!db[NB NOTA_C],0)&gt;0,"ada",0))</f>
        <v/>
      </c>
      <c r="X598" s="6" t="str">
        <f ca="1">IF(B_MSK[[#This Row],[N.B.nota]]="","",ADDRESS(ROW(B_MSK[QB]),COLUMN(B_MSK[QB]))&amp;":"&amp;ADDRESS(ROW(),COLUMN(B_MSK[QB])))</f>
        <v/>
      </c>
      <c r="Y598" s="6" t="str">
        <f ca="1">IF(B_MSK[[#This Row],[concat]]="","",MATCH(B_MSK[[#This Row],[concat]],[3]!db[NB NOTA_C],0)+1)</f>
        <v/>
      </c>
      <c r="Z598" s="6" t="str">
        <f ca="1">IF(B_MSK[[#This Row],[//]]="","",HYPERLINK("[..\\DB.xlsx]DB!e"&amp;B_MSK[[#This Row],[DB_ROW]],"&gt;"))</f>
        <v/>
      </c>
      <c r="AA598" s="12" t="str">
        <f ca="1">IF(ISNUMBER(B_MSK[[#This Row],[HARGA CTN]]),IF(B_MSK[[#This Row],[A_2]]=B_MSK[[#This Row],[SAT]],B_MSK[[#This Row],[ HARGA SATUAN ]],B_MSK[[#This Row],[HARGA CTN]]/B_MSK[[#This Row],[A_1]]),"")</f>
        <v/>
      </c>
      <c r="AB598" s="8" t="str">
        <f ca="1">IF(OR(B_MSK[[#This Row],[HARGA_1]]=0,B_MSK[[#This Row],[HARGA_1]]=""),"","/ "&amp;B_MSK[[#This Row],[A_2]])</f>
        <v/>
      </c>
      <c r="AC5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8" s="6" t="str">
        <f ca="1">IF(ISNUMBER(B_MSK[[#This Row],[ JUMLAH ]]),SUBSTITUTE(SUBSTITUTE(SUBSTITUTE(B_MSK[[#This Row],[QTY/ CTN]]," ","_",2),"(",""),")","")&amp;"_","")</f>
        <v/>
      </c>
      <c r="AF598" s="6" t="str">
        <f ca="1">IF(B_MSK[[#This Row],[A_B]]="","",SEARCH("_",B_MSK[[#This Row],[A_B]]))</f>
        <v/>
      </c>
      <c r="AG598" s="6" t="str">
        <f ca="1">IF(B_MSK[[#This Row],[A_B]]="","",LEN(B_MSK[[#This Row],[A_B]]))</f>
        <v/>
      </c>
      <c r="AH598" s="6" t="str">
        <f ca="1">IF(B_MSK[[#This Row],[A_B]]="","",LEFT(B_MSK[[#This Row],[QTY/ CTN]],B_MSK[[#This Row],[A_B_1]]))</f>
        <v/>
      </c>
      <c r="AI598" s="6" t="str">
        <f ca="1">IF(B_MSK[[#This Row],[A_B]]="","",LEFT(B_MSK[[#This Row],[A_]],SEARCH(" ",B_MSK[[#This Row],[A_]])-1))</f>
        <v/>
      </c>
      <c r="AJ598" s="6" t="str">
        <f ca="1">IF(B_MSK[[#This Row],[A_B]]="","",RIGHT(B_MSK[[#This Row],[A_]],LEN(B_MSK[[#This Row],[A_]])-SEARCH(" ",B_MSK[[#This Row],[A_]])))</f>
        <v/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44918</v>
      </c>
      <c r="AO598" s="6" t="str">
        <f ca="1">IF(B_MSK[[#This Row],[DB_ROW]]="","",INDEX([3]!db[JENIS],B_MSK[[#This Row],[DB_ROW]]-1))</f>
        <v/>
      </c>
      <c r="AP598" s="6" t="e">
        <f ca="1">IF(B_MSK[[#This Row],[A_1]]="","",B_MSK[[#This Row],[A_1]])*1</f>
        <v>#VALUE!</v>
      </c>
    </row>
    <row r="599" spans="1:42" x14ac:dyDescent="0.25">
      <c r="A599" s="7" t="s">
        <v>241</v>
      </c>
      <c r="B599" s="6">
        <f ca="1">IF(B_MSK[[#This Row],[N_ID]]="","",INDEX([2]!NOTA[ID],MATCH(B_MSK[[#This Row],[N_ID]],[2]!NOTA[ID_P],0)))</f>
        <v>114</v>
      </c>
      <c r="C599" s="6" t="str">
        <f ca="1">IF(B_MSK[[#This Row],[//]]="","",HYPERLINK("[NOTA_.xlsx]NOTA!C"&amp;B_MSK[[#This Row],[//]],"&gt;"))</f>
        <v>&gt;</v>
      </c>
      <c r="D599" s="6">
        <f ca="1">IF(B_MSK[[#This Row],[N_ID]]="","",COUNTIF([2]!NOTA[ID_H],B_MSK[[#This Row],[ID NOTA]]))</f>
        <v>2</v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 ca="1"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Row],[stt]]="ada",INDEX([3]!db[NB BM],B_MSK[DB_ROW]-1),"")</f>
        <v>Clipboard + WB holo 2 muka SQ-CLPHL</v>
      </c>
      <c r="H599" s="8" t="str">
        <f ca="1">IF(B_MSK[[#This Row],[//]]="","",INDEX([2]!NOTA[SUPPLIER_H],B_MSK[[#This Row],[//]]-2))</f>
        <v>BINTANG JAYA</v>
      </c>
      <c r="I599" s="28" t="str">
        <f ca="1">IF(B_MSK[[#This Row],[//]]="","",IF(B_MSK[[#This Row],[C]]="",B_MSK[[#This Row],[JMLH BRG]]&amp;" "&amp;B_MSK[[#This Row],[SAT]],INDEX([3]!db[QTY/ CTN],B_MSK[[#This Row],[DB_ROW]]-1)))</f>
        <v>144 PCS</v>
      </c>
      <c r="J599" s="6">
        <f ca="1">IF(B_MSK[[#This Row],[//]]="","",IF(INDEX([2]!NOTA[C],B_MSK[[#This Row],[//]]-2)="","",INDEX([2]!NOTA[C],B_MSK[[#This Row],[//]]-2)))</f>
        <v>20</v>
      </c>
      <c r="K599" s="6">
        <f ca="1">IF(B_MSK[[#This Row],[//]]="","",IF(INDEX([2]!NOTA[QTY],B_MSK[[#This Row],[//]]-2)=0,"",INDEX([2]!NOTA[QTY],B_MSK[[#This Row],[//]]-2)))</f>
        <v>2880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9" s="14">
        <f ca="1">IF(B_MSK[[#This Row],[//]]="","",INDEX([2]!NOTA[HARGA SATUAN],B_MSK[[#This Row],[//]]-2))</f>
        <v>4750</v>
      </c>
      <c r="N599" s="14">
        <f ca="1">IF(B_MSK[[#This Row],[//]]="","",IF(INDEX([2]!NOTA[HARGA/ CTN_H],B_MSK[[#This Row],[//]]-2)&lt;1,"",INDEX([2]!NOTA[HARGA/ CTN_H],B_MSK[[#This Row],[//]]-2)))</f>
        <v>684000</v>
      </c>
      <c r="O599" s="3">
        <f ca="1">IF(B_MSK[[#This Row],[//]]="","",IF(INDEX([2]!NOTA[DISC 1],B_MSK[[#This Row],[//]]-2)=0,"",INDEX([2]!NOTA[DISC 1],B_MSK[[#This Row],[//]]-2)))</f>
        <v>0.03</v>
      </c>
      <c r="P599" s="3" t="str">
        <f ca="1">IF(B_MSK[[#This Row],[//]]="","",IF(INDEX([2]!NOTA[DISC 2],B_MSK[[#This Row],[//]]-2)=0,"",INDEX([2]!NOTA[DISC 2],B_MSK[[#This Row],[//]]-2)))</f>
        <v/>
      </c>
      <c r="Q599" s="13">
        <f ca="1">IF(B_MSK[[#This Row],[//]]="","",INDEX([2]!NOTA[TOTAL],B_MSK[[#This Row],[//]]-2))</f>
        <v>13269600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CLIPBOARD + WB HOLO SQ-CLPHL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461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4750</v>
      </c>
      <c r="AB599" s="8" t="str">
        <f ca="1">IF(OR(B_MSK[[#This Row],[HARGA_1]]=0,B_MSK[[#This Row],[HARGA_1]]=""),"","/ "&amp;B_MSK[[#This Row],[A_2]])</f>
        <v>/ PCS</v>
      </c>
      <c r="AC5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9" s="6" t="str">
        <f ca="1">IF(ISNUMBER(B_MSK[[#This Row],[ JUMLAH ]]),SUBSTITUTE(SUBSTITUTE(SUBSTITUTE(B_MSK[[#This Row],[QTY/ CTN]]," ","_",2),"(",""),")","")&amp;"_","")</f>
        <v>144 PCS_</v>
      </c>
      <c r="AF599" s="6">
        <f ca="1">IF(B_MSK[[#This Row],[A_B]]="","",SEARCH("_",B_MSK[[#This Row],[A_B]]))</f>
        <v>8</v>
      </c>
      <c r="AG599" s="6">
        <f ca="1">IF(B_MSK[[#This Row],[A_B]]="","",LEN(B_MSK[[#This Row],[A_B]]))</f>
        <v>8</v>
      </c>
      <c r="AH599" s="6" t="str">
        <f ca="1">IF(B_MSK[[#This Row],[A_B]]="","",LEFT(B_MSK[[#This Row],[QTY/ CTN]],B_MSK[[#This Row],[A_B_1]]))</f>
        <v>144 PCS</v>
      </c>
      <c r="AI599" s="6" t="str">
        <f ca="1">IF(B_MSK[[#This Row],[A_B]]="","",LEFT(B_MSK[[#This Row],[A_]],SEARCH(" ",B_MSK[[#This Row],[A_]])-1))</f>
        <v>144</v>
      </c>
      <c r="AJ599" s="6" t="str">
        <f ca="1">IF(B_MSK[[#This Row],[A_B]]="","",RIGHT(B_MSK[[#This Row],[A_]],LEN(B_MSK[[#This Row],[A_]])-SEARCH(" ",B_MSK[[#This Row],[A_]])))</f>
        <v>PCS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44918</v>
      </c>
      <c r="AO599" s="6" t="str">
        <f ca="1">IF(B_MSK[[#This Row],[DB_ROW]]="","",INDEX([3]!db[JENIS],B_MSK[[#This Row],[DB_ROW]]-1))</f>
        <v>clip</v>
      </c>
      <c r="AP599" s="6">
        <f ca="1">IF(B_MSK[[#This Row],[A_1]]="","",B_MSK[[#This Row],[A_1]])*1</f>
        <v>144</v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Row],[stt]]="ada",INDEX([3]!db[NB BM],B_MSK[DB_ROW]-1),"")</f>
        <v>Clipboard + WB holo 2 muka SQ-CLPHL</v>
      </c>
      <c r="H600" s="8" t="str">
        <f ca="1">IF(B_MSK[[#This Row],[//]]="","",INDEX([2]!NOTA[SUPPLIER_H],B_MSK[[#This Row],[//]]-2))</f>
        <v>BINTANG JAYA</v>
      </c>
      <c r="I600" s="28" t="str">
        <f ca="1">IF(B_MSK[[#This Row],[//]]="","",IF(B_MSK[[#This Row],[C]]="",B_MSK[[#This Row],[JMLH BRG]]&amp;" "&amp;B_MSK[[#This Row],[SAT]],INDEX([3]!db[QTY/ CTN],B_MSK[[#This Row],[DB_ROW]]-1)))</f>
        <v>144 PCS</v>
      </c>
      <c r="J600" s="6">
        <f ca="1">IF(B_MSK[[#This Row],[//]]="","",IF(INDEX([2]!NOTA[C],B_MSK[[#This Row],[//]]-2)="","",INDEX([2]!NOTA[C],B_MSK[[#This Row],[//]]-2)))</f>
        <v>3</v>
      </c>
      <c r="K600" s="6">
        <f ca="1">IF(B_MSK[[#This Row],[//]]="","",IF(INDEX([2]!NOTA[QTY],B_MSK[[#This Row],[//]]-2)=0,"",INDEX([2]!NOTA[QTY],B_MSK[[#This Row],[//]]-2)))</f>
        <v>432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0" s="14">
        <f ca="1">IF(B_MSK[[#This Row],[//]]="","",INDEX([2]!NOTA[HARGA SATUAN],B_MSK[[#This Row],[//]]-2))</f>
        <v>4750</v>
      </c>
      <c r="N600" s="14">
        <f ca="1">IF(B_MSK[[#This Row],[//]]="","",IF(INDEX([2]!NOTA[HARGA/ CTN_H],B_MSK[[#This Row],[//]]-2)&lt;1,"",INDEX([2]!NOTA[HARGA/ CTN_H],B_MSK[[#This Row],[//]]-2)))</f>
        <v>684000</v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2052000</v>
      </c>
      <c r="R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600" s="33" t="str">
        <f ca="1">IF(B_MSK[[#This Row],[NAMA BARANG]]="","",IF(INDEX([2]!NOTA[KETERANGAN],B_MSK[[#This Row],[//]]-2)=0,"",INDEX([2]!NOTA[KETERANGAN],B_MSK[[#This Row],[//]]-2)))</f>
        <v>BONUS</v>
      </c>
      <c r="U600" s="8" t="str">
        <f ca="1">IF(B_MSK[[#This Row],[//]]="","",INDEX([2]!NOTA[NAMA BARANG],B_MSK[[#This Row],[//]]-2))</f>
        <v>CLIPBOARD + WB HOLO SQ-CLPHL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461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4750</v>
      </c>
      <c r="AB600" s="8" t="str">
        <f ca="1">IF(OR(B_MSK[[#This Row],[HARGA_1]]=0,B_MSK[[#This Row],[HARGA_1]]=""),"","/ "&amp;B_MSK[[#This Row],[A_2]])</f>
        <v>/ PCS</v>
      </c>
      <c r="AC6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0" s="6" t="str">
        <f ca="1">IF(ISNUMBER(B_MSK[[#This Row],[ JUMLAH ]]),SUBSTITUTE(SUBSTITUTE(SUBSTITUTE(B_MSK[[#This Row],[QTY/ CTN]]," ","_",2),"(",""),")","")&amp;"_","")</f>
        <v>144 PCS_</v>
      </c>
      <c r="AF600" s="6">
        <f ca="1">IF(B_MSK[[#This Row],[A_B]]="","",SEARCH("_",B_MSK[[#This Row],[A_B]]))</f>
        <v>8</v>
      </c>
      <c r="AG600" s="6">
        <f ca="1">IF(B_MSK[[#This Row],[A_B]]="","",LEN(B_MSK[[#This Row],[A_B]]))</f>
        <v>8</v>
      </c>
      <c r="AH600" s="6" t="str">
        <f ca="1">IF(B_MSK[[#This Row],[A_B]]="","",LEFT(B_MSK[[#This Row],[QTY/ CTN]],B_MSK[[#This Row],[A_B_1]]))</f>
        <v>144 PCS</v>
      </c>
      <c r="AI600" s="6" t="str">
        <f ca="1">IF(B_MSK[[#This Row],[A_B]]="","",LEFT(B_MSK[[#This Row],[A_]],SEARCH(" ",B_MSK[[#This Row],[A_]])-1))</f>
        <v>144</v>
      </c>
      <c r="AJ600" s="6" t="str">
        <f ca="1">IF(B_MSK[[#This Row],[A_B]]="","",RIGHT(B_MSK[[#This Row],[A_]],LEN(B_MSK[[#This Row],[A_]])-SEARCH(" ",B_MSK[[#This Row],[A_]])))</f>
        <v>PCS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44918</v>
      </c>
      <c r="AO600" s="6" t="str">
        <f ca="1">IF(B_MSK[[#This Row],[DB_ROW]]="","",INDEX([3]!db[JENIS],B_MSK[[#This Row],[DB_ROW]]-1))</f>
        <v>clip</v>
      </c>
      <c r="AP600" s="6">
        <f ca="1">IF(B_MSK[[#This Row],[A_1]]="","",B_MSK[[#This Row],[A_1]])*1</f>
        <v>144</v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Row],[N_ID]]="","",COUNTIF([2]!NOTA[ID_H],B_MSK[[#This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Row],[stt]]="ada",INDEX([3]!db[NB BM],B_MSK[DB_ROW]-1),"")</f>
        <v/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Row],[SAT]],INDEX([3]!db[QTY/ CTN],B_MSK[[#This Row],[DB_ROW]]-1)))</f>
        <v/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 t="str">
        <f ca="1">IF(B_MSK[[#This Row],[//]]="","",INDEX([2]!NOTA[HARGA SATUAN],B_MSK[[#This Row],[//]]-2))</f>
        <v/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Row],[concat]],[3]!db[NB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Row],[concat]],[3]!db[NB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Row],[A_]])-1))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44918</v>
      </c>
      <c r="AO601" s="6" t="str">
        <f ca="1">IF(B_MSK[[#This Row],[DB_ROW]]="","",INDEX([3]!db[JENIS],B_MSK[[#This Row],[DB_ROW]]-1))</f>
        <v/>
      </c>
      <c r="AP601" s="6" t="e">
        <f ca="1">IF(B_MSK[[#This Row],[A_1]]="","",B_MSK[[#This Row],[A_1]])*1</f>
        <v>#VALUE!</v>
      </c>
    </row>
    <row r="602" spans="1:42" x14ac:dyDescent="0.25">
      <c r="A602" s="7" t="s">
        <v>242</v>
      </c>
      <c r="B602" s="6">
        <f ca="1">IF(B_MSK[[#This Row],[N_ID]]="","",INDEX([2]!NOTA[ID],MATCH(B_MSK[[#This Row],[N_ID]],[2]!NOTA[ID_P],0)))</f>
        <v>115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Row],[N_ID]]="","",COUNTIF([2]!NOTA[ID_H],B_MSK[[#This Row],[ID NOTA]]))</f>
        <v>2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>
        <f ca="1">IF(B_MSK[[#This Row],[ID NOTA]]="","",IF(INDEX([2]!NOTA[TANGGAL],MATCH(B_MSK[[#This Row],[ID NOTA]],[2]!NOTA[ID],0))=0,"",INDEX([2]!NOTA[TANGGAL],MATCH(B_MSK[[#This Row],[ID NOTA]],[2]!NOTA[ID],0))))</f>
        <v>44921</v>
      </c>
      <c r="G602" s="8" t="str">
        <f ca="1">IF(B_MSK[[#This Row],[stt]]="ada",INDEX([3]!db[NB BM],B_MSK[DB_ROW]-1),"")</f>
        <v>Pencil lead JK PL-11</v>
      </c>
      <c r="H602" s="8" t="str">
        <f ca="1">IF(B_MSK[[#This Row],[//]]="","",INDEX([2]!NOTA[SUPPLIER_H],B_MSK[[#This Row],[//]]-2))</f>
        <v>ATALI MAKMUR</v>
      </c>
      <c r="I602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602" s="6">
        <f ca="1">IF(B_MSK[[#This Row],[//]]="","",IF(INDEX([2]!NOTA[C],B_MSK[[#This Row],[//]]-2)="","",INDEX([2]!NOTA[C],B_MSK[[#This Row],[//]]-2)))</f>
        <v>1</v>
      </c>
      <c r="K602" s="6">
        <f ca="1">IF(B_MSK[[#This Row],[//]]="","",IF(INDEX([2]!NOTA[QTY],B_MSK[[#This Row],[//]]-2)=0,"",INDEX([2]!NOTA[QTY],B_MSK[[#This Row],[//]]-2)))</f>
        <v>72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2" s="14">
        <f ca="1">IF(B_MSK[[#This Row],[//]]="","",INDEX([2]!NOTA[HARGA SATUAN],B_MSK[[#This Row],[//]]-2))</f>
        <v>37200</v>
      </c>
      <c r="N602" s="14">
        <f ca="1">IF(B_MSK[[#This Row],[//]]="","",IF(INDEX([2]!NOTA[HARGA/ CTN_H],B_MSK[[#This Row],[//]]-2)&lt;1,"",INDEX([2]!NOTA[HARGA/ CTN_H],B_MSK[[#This Row],[//]]-2)))</f>
        <v>2678400</v>
      </c>
      <c r="O602" s="3">
        <f ca="1">IF(B_MSK[[#This Row],[//]]="","",IF(INDEX([2]!NOTA[DISC 1],B_MSK[[#This Row],[//]]-2)=0,"",INDEX([2]!NOTA[DISC 1],B_MSK[[#This Row],[//]]-2)))</f>
        <v>0.125</v>
      </c>
      <c r="P602" s="3">
        <f ca="1">IF(B_MSK[[#This Row],[//]]="","",IF(INDEX([2]!NOTA[DISC 2],B_MSK[[#This Row],[//]]-2)=0,"",INDEX([2]!NOTA[DISC 2],B_MSK[[#This Row],[//]]-2)))</f>
        <v>0.05</v>
      </c>
      <c r="Q602" s="13">
        <f ca="1">IF(B_MSK[[#This Row],[//]]="","",INDEX([2]!NOTA[TOTAL],B_MSK[[#This Row],[//]]-2))</f>
        <v>2226420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PENCIL LEAD PL-11 (2.0) JK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602" s="6" t="str">
        <f ca="1">IF(B_MSK[[#This Row],[N.B.nota]]="","",IF(MATCH(B_MSK[[#This Row],[concat]],[3]!db[NB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Row],[concat]],[3]!db[NB NOTA_C],0)+1)</f>
        <v>1693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223200</v>
      </c>
      <c r="AB602" s="8" t="str">
        <f ca="1">IF(OR(B_MSK[[#This Row],[HARGA_1]]=0,B_MSK[[#This Row],[HARGA_1]]=""),"","/ "&amp;B_MSK[[#This Row],[A_2]])</f>
        <v xml:space="preserve">/ BOX </v>
      </c>
      <c r="AC6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6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2" s="6" t="str">
        <f ca="1">IF(ISNUMBER(B_MSK[[#This Row],[ JUMLAH ]]),SUBSTITUTE(SUBSTITUTE(SUBSTITUTE(B_MSK[[#This Row],[QTY/ CTN]]," ","_",2),"(",""),")","")&amp;"_","")</f>
        <v>12 BOX_72 PCS_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14</v>
      </c>
      <c r="AH602" s="6" t="str">
        <f ca="1">IF(B_MSK[[#This Row],[A_B]]="","",LEFT(B_MSK[[#This Row],[QTY/ CTN]],B_MSK[[#This Row],[A_B_1]]))</f>
        <v xml:space="preserve">12 BOX </v>
      </c>
      <c r="AI602" s="6" t="str">
        <f ca="1">IF(B_MSK[[#This Row],[A_B]]="","",LEFT(B_MSK[[#This Row],[A_]],SEARCH(" ",B_MSK[[#This Row],[A_]])-1))</f>
        <v>12</v>
      </c>
      <c r="AJ602" s="6" t="str">
        <f ca="1">IF(B_MSK[[#This Row],[A_B]]="","",RIGHT(B_MSK[[#This Row],[A_]],LEN(B_MSK[[#This Row],[A_]])-SEARCH(" ",B_MSK[[#This Row],[A_]])))</f>
        <v xml:space="preserve">BOX 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602" s="6" t="str">
        <f ca="1">IF(B_MSK[[#This Row],[B_]]="","",LEFT(B_MSK[[#This Row],[B_]],SEARCH(" ",B_MSK[[#This Row],[B_]])))</f>
        <v xml:space="preserve">72 </v>
      </c>
      <c r="AM602" s="6" t="str">
        <f ca="1">IF(B_MSK[[#This Row],[B_]]="","",RIGHT(B_MSK[[#This Row],[B_]],LEN(B_MSK[[#This Row],[B_]])-SEARCH(" ",B_MSK[[#This Row],[B_]])))</f>
        <v>PCS</v>
      </c>
      <c r="AN602" s="2">
        <f ca="1">IF(ISNUMBER(B_MSK[[#This Row],[TANGGAL DATANG]]),B_MSK[[#This Row],[TANGGAL DATANG]],AN601)</f>
        <v>44921</v>
      </c>
      <c r="AO602" s="6" t="str">
        <f ca="1">IF(B_MSK[[#This Row],[DB_ROW]]="","",INDEX([3]!db[JENIS],B_MSK[[#This Row],[DB_ROW]]-1))</f>
        <v>isi</v>
      </c>
      <c r="AP602" s="6">
        <f ca="1">IF(B_MSK[[#This Row],[A_1]]="","",B_MSK[[#This Row],[A_1]])*1</f>
        <v>12</v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Row],[stt]]="ada",INDEX([3]!db[NB BM],B_MSK[DB_ROW]-1),"")</f>
        <v>Pencil lead JK PL-16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Row],[SAT]],INDEX([3]!db[QTY/ CTN],B_MSK[[#This Row],[DB_ROW]]-1)))</f>
        <v>12 GRS</v>
      </c>
      <c r="J603" s="6">
        <f ca="1">IF(B_MSK[[#This Row],[//]]="","",IF(INDEX([2]!NOTA[C],B_MSK[[#This Row],[//]]-2)="","",INDEX([2]!NOTA[C],B_MSK[[#This Row],[//]]-2)))</f>
        <v>1</v>
      </c>
      <c r="K603" s="6">
        <f ca="1">IF(B_MSK[[#This Row],[//]]="","",IF(INDEX([2]!NOTA[QTY],B_MSK[[#This Row],[//]]-2)=0,"",INDEX([2]!NOTA[QTY],B_MSK[[#This Row],[//]]-2)))</f>
        <v>12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03" s="14">
        <f ca="1">IF(B_MSK[[#This Row],[//]]="","",INDEX([2]!NOTA[HARGA SATUAN],B_MSK[[#This Row],[//]]-2))</f>
        <v>198000</v>
      </c>
      <c r="N603" s="14">
        <f ca="1">IF(B_MSK[[#This Row],[//]]="","",IF(INDEX([2]!NOTA[HARGA/ CTN_H],B_MSK[[#This Row],[//]]-2)&lt;1,"",INDEX([2]!NOTA[HARGA/ CTN_H],B_MSK[[#This Row],[//]]-2)))</f>
        <v>2376000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1975050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852930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3348540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PENCIL LEAD PL-16 (2.0)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603" s="6" t="str">
        <f ca="1">IF(B_MSK[[#This Row],[N.B.nota]]="","",IF(MATCH(B_MSK[[#This Row],[concat]],[3]!db[NB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Row],[concat]],[3]!db[NB NOTA_C],0)+1)</f>
        <v>1694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198000</v>
      </c>
      <c r="AB603" s="8" t="str">
        <f ca="1">IF(OR(B_MSK[[#This Row],[HARGA_1]]=0,B_MSK[[#This Row],[HARGA_1]]=""),"","/ "&amp;B_MSK[[#This Row],[A_2]])</f>
        <v>/ GRS</v>
      </c>
      <c r="AC6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60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03" s="6" t="str">
        <f ca="1">IF(ISNUMBER(B_MSK[[#This Row],[ JUMLAH ]]),SUBSTITUTE(SUBSTITUTE(SUBSTITUTE(B_MSK[[#This Row],[QTY/ CTN]]," ","_",2),"(",""),")","")&amp;"_","")</f>
        <v>12 GRS_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12 GRS</v>
      </c>
      <c r="AI603" s="6" t="str">
        <f ca="1">IF(B_MSK[[#This Row],[A_B]]="","",LEFT(B_MSK[[#This Row],[A_]],SEARCH(" ",B_MSK[[#This Row],[A_]])-1))</f>
        <v>12</v>
      </c>
      <c r="AJ603" s="6" t="str">
        <f ca="1">IF(B_MSK[[#This Row],[A_B]]="","",RIGHT(B_MSK[[#This Row],[A_]],LEN(B_MSK[[#This Row],[A_]])-SEARCH(" ",B_MSK[[#This Row],[A_]])))</f>
        <v>GRS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44921</v>
      </c>
      <c r="AO603" s="6" t="str">
        <f ca="1">IF(B_MSK[[#This Row],[DB_ROW]]="","",INDEX([3]!db[JENIS],B_MSK[[#This Row],[DB_ROW]]-1))</f>
        <v>isi</v>
      </c>
      <c r="AP603" s="6">
        <f ca="1">IF(B_MSK[[#This Row],[A_1]]="","",B_MSK[[#This Row],[A_1]])*1</f>
        <v>12</v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Row],[stt]]="ada",INDEX([3]!db[NB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Row],[concat]],[3]!db[NB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Row],[concat]],[3]!db[NB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Row],[A_]])-1))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44921</v>
      </c>
      <c r="AO604" s="6" t="str">
        <f ca="1">IF(B_MSK[[#This Row],[DB_ROW]]="","",INDEX([3]!db[JENIS],B_MSK[[#This Row],[DB_ROW]]-1))</f>
        <v/>
      </c>
      <c r="AP604" s="6" t="e">
        <f ca="1">IF(B_MSK[[#This Row],[A_1]]="","",B_MSK[[#This Row],[A_1]])*1</f>
        <v>#VALUE!</v>
      </c>
    </row>
    <row r="605" spans="1:42" x14ac:dyDescent="0.25">
      <c r="A605" s="7" t="s">
        <v>243</v>
      </c>
      <c r="B605" s="6">
        <f ca="1">IF(B_MSK[[#This Row],[N_ID]]="","",INDEX([2]!NOTA[ID],MATCH(B_MSK[[#This Row],[N_ID]],[2]!NOTA[ID_P],0)))</f>
        <v>116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1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Row],[stt]]="ada",INDEX([3]!db[NB BM],B_MSK[DB_ROW]-1),"")</f>
        <v>Tipe-ex kertas JK CT-522</v>
      </c>
      <c r="H605" s="8" t="str">
        <f ca="1">IF(B_MSK[[#This Row],[//]]="","",INDEX([2]!NOTA[SUPPLIER_H],B_MSK[[#This Row],[//]]-2))</f>
        <v>ATALI MAKMUR</v>
      </c>
      <c r="I605" s="28" t="str">
        <f ca="1">IF(B_MSK[[#This Row],[//]]="","",IF(B_MSK[[#This Row],[C]]="",B_MSK[[#This Row],[JMLH BRG]]&amp;" "&amp;B_MSK[[#This Row],[SAT]],INDEX([3]!db[QTY/ CTN],B_MSK[[#This Row],[DB_ROW]]-1)))</f>
        <v>60 LSN</v>
      </c>
      <c r="J605" s="6">
        <f ca="1">IF(B_MSK[[#This Row],[//]]="","",IF(INDEX([2]!NOTA[C],B_MSK[[#This Row],[//]]-2)="","",INDEX([2]!NOTA[C],B_MSK[[#This Row],[//]]-2)))</f>
        <v>25</v>
      </c>
      <c r="K605" s="6">
        <f ca="1">IF(B_MSK[[#This Row],[//]]="","",IF(INDEX([2]!NOTA[QTY],B_MSK[[#This Row],[//]]-2)=0,"",INDEX([2]!NOTA[QTY],B_MSK[[#This Row],[//]]-2)))</f>
        <v>18000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4800</v>
      </c>
      <c r="N605" s="14">
        <f ca="1">IF(B_MSK[[#This Row],[//]]="","",IF(INDEX([2]!NOTA[HARGA/ CTN_H],B_MSK[[#This Row],[//]]-2)&lt;1,"",INDEX([2]!NOTA[HARGA/ CTN_H],B_MSK[[#This Row],[//]]-2)))</f>
        <v>3456000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71820000</v>
      </c>
      <c r="R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CORRECTION TAPE CT-522 JK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514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57600</v>
      </c>
      <c r="AB605" s="8" t="str">
        <f ca="1">IF(OR(B_MSK[[#This Row],[HARGA_1]]=0,B_MSK[[#This Row],[HARGA_1]]=""),"","/ "&amp;B_MSK[[#This Row],[A_2]])</f>
        <v>/ LSN</v>
      </c>
      <c r="AC6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6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5" s="6" t="str">
        <f ca="1">IF(ISNUMBER(B_MSK[[#This Row],[ JUMLAH ]]),SUBSTITUTE(SUBSTITUTE(SUBSTITUTE(B_MSK[[#This Row],[QTY/ CTN]]," ","_",2),"(",""),")","")&amp;"_","")</f>
        <v>60 LSN_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60 LSN</v>
      </c>
      <c r="AI605" s="6" t="str">
        <f ca="1">IF(B_MSK[[#This Row],[A_B]]="","",LEFT(B_MSK[[#This Row],[A_]],SEARCH(" ",B_MSK[[#This Row],[A_]])-1))</f>
        <v>60</v>
      </c>
      <c r="AJ605" s="6" t="str">
        <f ca="1">IF(B_MSK[[#This Row],[A_B]]="","",RIGHT(B_MSK[[#This Row],[A_]],LEN(B_MSK[[#This Row],[A_]])-SEARCH(" ",B_MSK[[#This Row],[A_]])))</f>
        <v>LSN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44921</v>
      </c>
      <c r="AO605" s="6" t="str">
        <f ca="1">IF(B_MSK[[#This Row],[DB_ROW]]="","",INDEX([3]!db[JENIS],B_MSK[[#This Row],[DB_ROW]]-1))</f>
        <v>tipex</v>
      </c>
      <c r="AP605" s="6">
        <f ca="1">IF(B_MSK[[#This Row],[A_1]]="","",B_MSK[[#This Row],[A_1]])*1</f>
        <v>60</v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/>
      </c>
      <c r="D606" s="6" t="str">
        <f>IF(B_MSK[[#This Row],[N_ID]]="","",COUNTIF([2]!NOTA[ID_H],B_MSK[[#This Row],[ID NOTA]]))</f>
        <v/>
      </c>
      <c r="E6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Row],[stt]]="ada",INDEX([3]!db[NB BM],B_MSK[DB_ROW]-1),"")</f>
        <v/>
      </c>
      <c r="H606" s="8" t="str">
        <f ca="1">IF(B_MSK[[#This Row],[//]]="","",INDEX([2]!NOTA[SUPPLIER_H],B_MSK[[#This Row],[//]]-2))</f>
        <v/>
      </c>
      <c r="I606" s="28" t="str">
        <f ca="1">IF(B_MSK[[#This Row],[//]]="","",IF(B_MSK[[#This Row],[C]]="",B_MSK[[#This Row],[JMLH BRG]]&amp;" "&amp;B_MSK[[#This Row],[SAT]],INDEX([3]!db[QTY/ CTN],B_MSK[[#This Row],[DB_ROW]]-1)))</f>
        <v/>
      </c>
      <c r="J606" s="6" t="str">
        <f ca="1">IF(B_MSK[[#This Row],[//]]="","",IF(INDEX([2]!NOTA[C],B_MSK[[#This Row],[//]]-2)="","",INDEX([2]!NOTA[C],B_MSK[[#This Row],[//]]-2)))</f>
        <v/>
      </c>
      <c r="K606" s="6" t="str">
        <f ca="1">IF(B_MSK[[#This Row],[//]]="","",IF(INDEX([2]!NOTA[QTY],B_MSK[[#This Row],[//]]-2)=0,"",INDEX([2]!NOTA[QTY],B_MSK[[#This Row],[//]]-2)))</f>
        <v/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6" s="14" t="str">
        <f ca="1">IF(B_MSK[[#This Row],[//]]="","",INDEX([2]!NOTA[HARGA SATUAN],B_MSK[[#This Row],[//]]-2))</f>
        <v/>
      </c>
      <c r="N606" s="14" t="str">
        <f ca="1">IF(B_MSK[[#This Row],[//]]="","",IF(INDEX([2]!NOTA[HARGA/ CTN_H],B_MSK[[#This Row],[//]]-2)&lt;1,"",INDEX([2]!NOTA[HARGA/ CTN_H],B_MSK[[#This Row],[//]]-2)))</f>
        <v/>
      </c>
      <c r="O606" s="3" t="str">
        <f ca="1">IF(B_MSK[[#This Row],[//]]="","",IF(INDEX([2]!NOTA[DISC 1],B_MSK[[#This Row],[//]]-2)=0,"",INDEX([2]!NOTA[DISC 1],B_MSK[[#This Row],[//]]-2)))</f>
        <v/>
      </c>
      <c r="P606" s="3" t="str">
        <f ca="1">IF(B_MSK[[#This Row],[//]]="","",IF(INDEX([2]!NOTA[DISC 2],B_MSK[[#This Row],[//]]-2)=0,"",INDEX([2]!NOTA[DISC 2],B_MSK[[#This Row],[//]]-2)))</f>
        <v/>
      </c>
      <c r="Q606" s="13" t="str">
        <f ca="1">IF(B_MSK[[#This Row],[//]]="","",INDEX([2]!NOTA[TOTAL],B_MSK[[#This Row],[//]]-2))</f>
        <v/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/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6" s="6" t="str">
        <f ca="1">IF(B_MSK[[#This Row],[N.B.nota]]="","",IF(MATCH(B_MSK[[#This Row],[concat]],[3]!db[NB NOTA_C],0)&gt;0,"ada",0))</f>
        <v/>
      </c>
      <c r="X606" s="6" t="str">
        <f ca="1">IF(B_MSK[[#This Row],[N.B.nota]]="","",ADDRESS(ROW(B_MSK[QB]),COLUMN(B_MSK[QB]))&amp;":"&amp;ADDRESS(ROW(),COLUMN(B_MSK[QB])))</f>
        <v/>
      </c>
      <c r="Y606" s="6" t="str">
        <f ca="1">IF(B_MSK[[#This Row],[concat]]="","",MATCH(B_MSK[[#This Row],[concat]],[3]!db[NB NOTA_C],0)+1)</f>
        <v/>
      </c>
      <c r="Z606" s="6" t="str">
        <f ca="1">IF(B_MSK[[#This Row],[//]]="","",HYPERLINK("[..\\DB.xlsx]DB!e"&amp;B_MSK[[#This Row],[DB_ROW]],"&gt;"))</f>
        <v/>
      </c>
      <c r="AA606" s="12" t="str">
        <f ca="1">IF(ISNUMBER(B_MSK[[#This Row],[HARGA CTN]]),IF(B_MSK[[#This Row],[A_2]]=B_MSK[[#This Row],[SAT]],B_MSK[[#This Row],[ HARGA SATUAN ]],B_MSK[[#This Row],[HARGA CTN]]/B_MSK[[#This Row],[A_1]]),"")</f>
        <v/>
      </c>
      <c r="AB606" s="8" t="str">
        <f ca="1">IF(OR(B_MSK[[#This Row],[HARGA_1]]=0,B_MSK[[#This Row],[HARGA_1]]=""),"","/ "&amp;B_MSK[[#This Row],[A_2]])</f>
        <v/>
      </c>
      <c r="AC6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6" s="6" t="str">
        <f ca="1">IF(ISNUMBER(B_MSK[[#This Row],[ JUMLAH ]]),SUBSTITUTE(SUBSTITUTE(SUBSTITUTE(B_MSK[[#This Row],[QTY/ CTN]]," ","_",2),"(",""),")","")&amp;"_","")</f>
        <v/>
      </c>
      <c r="AF606" s="6" t="str">
        <f ca="1">IF(B_MSK[[#This Row],[A_B]]="","",SEARCH("_",B_MSK[[#This Row],[A_B]]))</f>
        <v/>
      </c>
      <c r="AG606" s="6" t="str">
        <f ca="1">IF(B_MSK[[#This Row],[A_B]]="","",LEN(B_MSK[[#This Row],[A_B]]))</f>
        <v/>
      </c>
      <c r="AH606" s="6" t="str">
        <f ca="1">IF(B_MSK[[#This Row],[A_B]]="","",LEFT(B_MSK[[#This Row],[QTY/ CTN]],B_MSK[[#This Row],[A_B_1]]))</f>
        <v/>
      </c>
      <c r="AI606" s="6" t="str">
        <f ca="1">IF(B_MSK[[#This Row],[A_B]]="","",LEFT(B_MSK[[#This Row],[A_]],SEARCH(" ",B_MSK[[#This Row],[A_]])-1))</f>
        <v/>
      </c>
      <c r="AJ606" s="6" t="str">
        <f ca="1">IF(B_MSK[[#This Row],[A_B]]="","",RIGHT(B_MSK[[#This Row],[A_]],LEN(B_MSK[[#This Row],[A_]])-SEARCH(" ",B_MSK[[#This Row],[A_]])))</f>
        <v/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44921</v>
      </c>
      <c r="AO606" s="6" t="str">
        <f ca="1">IF(B_MSK[[#This Row],[DB_ROW]]="","",INDEX([3]!db[JENIS],B_MSK[[#This Row],[DB_ROW]]-1))</f>
        <v/>
      </c>
      <c r="AP606" s="6" t="e">
        <f ca="1">IF(B_MSK[[#This Row],[A_1]]="","",B_MSK[[#This Row],[A_1]])*1</f>
        <v>#VALUE!</v>
      </c>
    </row>
    <row r="607" spans="1:42" x14ac:dyDescent="0.25">
      <c r="A607" s="7" t="s">
        <v>244</v>
      </c>
      <c r="B607" s="6">
        <f ca="1">IF(B_MSK[[#This Row],[N_ID]]="","",INDEX([2]!NOTA[ID],MATCH(B_MSK[[#This Row],[N_ID]],[2]!NOTA[ID_P],0)))</f>
        <v>117</v>
      </c>
      <c r="C607" s="6" t="str">
        <f ca="1">IF(B_MSK[[#This Row],[//]]="","",HYPERLINK("[NOTA_.xlsx]NOTA!C"&amp;B_MSK[[#This Row],[//]],"&gt;"))</f>
        <v>&gt;</v>
      </c>
      <c r="D607" s="6">
        <f ca="1">IF(B_MSK[[#This Row],[N_ID]]="","",COUNTIF([2]!NOTA[ID_H],B_MSK[[#This Row],[ID NOTA]]))</f>
        <v>2</v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>
        <f ca="1">IF(B_MSK[[#This Row],[ID NOTA]]="","",IF(INDEX([2]!NOTA[TANGGAL],MATCH(B_MSK[[#This Row],[ID NOTA]],[2]!NOTA[ID],0))=0,"",INDEX([2]!NOTA[TANGGAL],MATCH(B_MSK[[#This Row],[ID NOTA]],[2]!NOTA[ID],0))))</f>
        <v>44924</v>
      </c>
      <c r="G607" s="8" t="str">
        <f ca="1">IF(B_MSK[[#This Row],[stt]]="ada",INDEX([3]!db[NB BM],B_MSK[DB_ROW]-1),"")</f>
        <v>Kartu Stock Kwarto Putih</v>
      </c>
      <c r="H607" s="8" t="str">
        <f ca="1">IF(B_MSK[[#This Row],[//]]="","",INDEX([2]!NOTA[SUPPLIER_H],B_MSK[[#This Row],[//]]-2))</f>
        <v>KUNCI MATAHARI</v>
      </c>
      <c r="I607" s="28" t="str">
        <f ca="1">IF(B_MSK[[#This Row],[//]]="","",IF(B_MSK[[#This Row],[C]]="",B_MSK[[#This Row],[JMLH BRG]]&amp;" "&amp;B_MSK[[#This Row],[SAT]],INDEX([3]!db[QTY/ CTN],B_MSK[[#This Row],[DB_ROW]]-1)))</f>
        <v>20 PAK</v>
      </c>
      <c r="J607" s="6">
        <f ca="1">IF(B_MSK[[#This Row],[//]]="","",IF(INDEX([2]!NOTA[C],B_MSK[[#This Row],[//]]-2)="","",INDEX([2]!NOTA[C],B_MSK[[#This Row],[//]]-2)))</f>
        <v>4</v>
      </c>
      <c r="K607" s="6">
        <f ca="1">IF(B_MSK[[#This Row],[//]]="","",IF(INDEX([2]!NOTA[QTY],B_MSK[[#This Row],[//]]-2)=0,"",INDEX([2]!NOTA[QTY],B_MSK[[#This Row],[//]]-2)))</f>
        <v>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7" s="14">
        <f ca="1">IF(B_MSK[[#This Row],[//]]="","",INDEX([2]!NOTA[HARGA SATUAN],B_MSK[[#This Row],[//]]-2))</f>
        <v>14900</v>
      </c>
      <c r="N607" s="14">
        <f ca="1">IF(B_MSK[[#This Row],[//]]="","",IF(INDEX([2]!NOTA[HARGA/ CTN_H],B_MSK[[#This Row],[//]]-2)&lt;1,"",INDEX([2]!NOTA[HARGA/ CTN_H],B_MSK[[#This Row],[//]]-2)))</f>
        <v>298000</v>
      </c>
      <c r="O607" s="3" t="str">
        <f ca="1">IF(B_MSK[[#This Row],[//]]="","",IF(INDEX([2]!NOTA[DISC 1],B_MSK[[#This Row],[//]]-2)=0,"",INDEX([2]!NOTA[DISC 1],B_MSK[[#This Row],[//]]-2)))</f>
        <v/>
      </c>
      <c r="P607" s="3" t="str">
        <f ca="1">IF(B_MSK[[#This Row],[//]]="","",IF(INDEX([2]!NOTA[DISC 2],B_MSK[[#This Row],[//]]-2)=0,"",INDEX([2]!NOTA[DISC 2],B_MSK[[#This Row],[//]]-2)))</f>
        <v/>
      </c>
      <c r="Q607" s="13">
        <f ca="1">IF(B_MSK[[#This Row],[//]]="","",INDEX([2]!NOTA[TOTAL],B_MSK[[#This Row],[//]]-2))</f>
        <v>1192000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>BELUM PPN 11%</v>
      </c>
      <c r="U607" s="8" t="str">
        <f ca="1">IF(B_MSK[[#This Row],[//]]="","",INDEX([2]!NOTA[NAMA BARANG],B_MSK[[#This Row],[//]]-2))</f>
        <v>K/ STOCK KWT PUTIH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kstockkwtputih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977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14900</v>
      </c>
      <c r="AB607" s="8" t="str">
        <f ca="1">IF(OR(B_MSK[[#This Row],[HARGA_1]]=0,B_MSK[[#This Row],[HARGA_1]]=""),"","/ "&amp;B_MSK[[#This Row],[A_2]])</f>
        <v>/ PAK</v>
      </c>
      <c r="AC6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7" s="6" t="str">
        <f ca="1">IF(ISNUMBER(B_MSK[[#This Row],[ JUMLAH ]]),SUBSTITUTE(SUBSTITUTE(SUBSTITUTE(B_MSK[[#This Row],[QTY/ CTN]]," ","_",2),"(",""),")","")&amp;"_","")</f>
        <v>20 PAK_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20 PAK</v>
      </c>
      <c r="AI607" s="6" t="str">
        <f ca="1">IF(B_MSK[[#This Row],[A_B]]="","",LEFT(B_MSK[[#This Row],[A_]],SEARCH(" ",B_MSK[[#This Row],[A_]])-1))</f>
        <v>20</v>
      </c>
      <c r="AJ607" s="6" t="str">
        <f ca="1">IF(B_MSK[[#This Row],[A_B]]="","",RIGHT(B_MSK[[#This Row],[A_]],LEN(B_MSK[[#This Row],[A_]])-SEARCH(" ",B_MSK[[#This Row],[A_]])))</f>
        <v>PAK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44924</v>
      </c>
      <c r="AO607" s="6" t="str">
        <f ca="1">IF(B_MSK[[#This Row],[DB_ROW]]="","",INDEX([3]!db[JENIS],B_MSK[[#This Row],[DB_ROW]]-1))</f>
        <v>kartu</v>
      </c>
      <c r="AP607" s="6">
        <f ca="1">IF(B_MSK[[#This Row],[A_1]]="","",B_MSK[[#This Row],[A_1]])*1</f>
        <v>20</v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Row],[stt]]="ada",INDEX([3]!db[NB BM],B_MSK[DB_ROW]-1),"")</f>
        <v>Kartu Stock Kwarto Putih</v>
      </c>
      <c r="H608" s="8" t="str">
        <f ca="1">IF(B_MSK[[#This Row],[//]]="","",INDEX([2]!NOTA[SUPPLIER_H],B_MSK[[#This Row],[//]]-2))</f>
        <v>KUNCI MATAHARI</v>
      </c>
      <c r="I608" s="28" t="str">
        <f ca="1">IF(B_MSK[[#This Row],[//]]="","",IF(B_MSK[[#This Row],[C]]="",B_MSK[[#This Row],[JMLH BRG]]&amp;" "&amp;B_MSK[[#This Row],[SAT]],INDEX([3]!db[QTY/ CTN],B_MSK[[#This Row],[DB_ROW]]-1)))</f>
        <v>10 PAK</v>
      </c>
      <c r="J608" s="6">
        <f ca="1">IF(B_MSK[[#This Row],[//]]="","",IF(INDEX([2]!NOTA[C],B_MSK[[#This Row],[//]]-2)="","",INDEX([2]!NOTA[C],B_MSK[[#This Row],[//]]-2)))</f>
        <v>4</v>
      </c>
      <c r="K608" s="6">
        <f ca="1">IF(B_MSK[[#This Row],[//]]="","",IF(INDEX([2]!NOTA[QTY],B_MSK[[#This Row],[//]]-2)=0,"",INDEX([2]!NOTA[QTY],B_MSK[[#This Row],[//]]-2)))</f>
        <v>40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8" s="14">
        <f ca="1">IF(B_MSK[[#This Row],[//]]="","",INDEX([2]!NOTA[HARGA SATUAN],B_MSK[[#This Row],[//]]-2))</f>
        <v>29900</v>
      </c>
      <c r="N608" s="14">
        <f ca="1">IF(B_MSK[[#This Row],[//]]="","",IF(INDEX([2]!NOTA[HARGA/ CTN_H],B_MSK[[#This Row],[//]]-2)&lt;1,"",INDEX([2]!NOTA[HARGA/ CTN_H],B_MSK[[#This Row],[//]]-2)))</f>
        <v>299000</v>
      </c>
      <c r="O608" s="3" t="str">
        <f ca="1">IF(B_MSK[[#This Row],[//]]="","",IF(INDEX([2]!NOTA[DISC 1],B_MSK[[#This Row],[//]]-2)=0,"",INDEX([2]!NOTA[DISC 1],B_MSK[[#This Row],[//]]-2)))</f>
        <v/>
      </c>
      <c r="P608" s="3" t="str">
        <f ca="1">IF(B_MSK[[#This Row],[//]]="","",IF(INDEX([2]!NOTA[DISC 2],B_MSK[[#This Row],[//]]-2)=0,"",INDEX([2]!NOTA[DISC 2],B_MSK[[#This Row],[//]]-2)))</f>
        <v/>
      </c>
      <c r="Q608" s="13">
        <f ca="1">IF(B_MSK[[#This Row],[//]]="","",INDEX([2]!NOTA[TOTAL],B_MSK[[#This Row],[//]]-2))</f>
        <v>1196000</v>
      </c>
      <c r="R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2388000</v>
      </c>
      <c r="T608" s="33" t="str">
        <f ca="1">IF(B_MSK[[#This Row],[NAMA BARANG]]="","",IF(INDEX([2]!NOTA[KETERANGAN],B_MSK[[#This Row],[//]]-2)=0,"",INDEX([2]!NOTA[KETERANGAN],B_MSK[[#This Row],[//]]-2)))</f>
        <v>BELUM PPN 11%</v>
      </c>
      <c r="U608" s="8" t="str">
        <f ca="1">IF(B_MSK[[#This Row],[//]]="","",INDEX([2]!NOTA[NAMA BARANG],B_MSK[[#This Row],[//]]-2))</f>
        <v>K/ STOCK FOLIO P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kstockfoliop</v>
      </c>
      <c r="W608" s="6" t="str">
        <f ca="1">IF(B_MSK[[#This Row],[N.B.nota]]="","",IF(MATCH(B_MSK[[#This Row],[concat]],[3]!db[NB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Row],[concat]],[3]!db[NB NOTA_C],0)+1)</f>
        <v>976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29900</v>
      </c>
      <c r="AB608" s="8" t="str">
        <f ca="1">IF(OR(B_MSK[[#This Row],[HARGA_1]]=0,B_MSK[[#This Row],[HARGA_1]]=""),"","/ "&amp;B_MSK[[#This Row],[A_2]])</f>
        <v>/ PAK</v>
      </c>
      <c r="AC6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8" s="6" t="str">
        <f ca="1">IF(ISNUMBER(B_MSK[[#This Row],[ JUMLAH ]]),SUBSTITUTE(SUBSTITUTE(SUBSTITUTE(B_MSK[[#This Row],[QTY/ CTN]]," ","_",2),"(",""),")","")&amp;"_","")</f>
        <v>10 PAK_</v>
      </c>
      <c r="AF608" s="6">
        <f ca="1">IF(B_MSK[[#This Row],[A_B]]="","",SEARCH("_",B_MSK[[#This Row],[A_B]]))</f>
        <v>7</v>
      </c>
      <c r="AG608" s="6">
        <f ca="1">IF(B_MSK[[#This Row],[A_B]]="","",LEN(B_MSK[[#This Row],[A_B]]))</f>
        <v>7</v>
      </c>
      <c r="AH608" s="6" t="str">
        <f ca="1">IF(B_MSK[[#This Row],[A_B]]="","",LEFT(B_MSK[[#This Row],[QTY/ CTN]],B_MSK[[#This Row],[A_B_1]]))</f>
        <v>10 PAK</v>
      </c>
      <c r="AI608" s="6" t="str">
        <f ca="1">IF(B_MSK[[#This Row],[A_B]]="","",LEFT(B_MSK[[#This Row],[A_]],SEARCH(" ",B_MSK[[#This Row],[A_]])-1))</f>
        <v>10</v>
      </c>
      <c r="AJ608" s="6" t="str">
        <f ca="1">IF(B_MSK[[#This Row],[A_B]]="","",RIGHT(B_MSK[[#This Row],[A_]],LEN(B_MSK[[#This Row],[A_]])-SEARCH(" ",B_MSK[[#This Row],[A_]])))</f>
        <v>PAK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>
        <f ca="1">IF(ISNUMBER(B_MSK[[#This Row],[TANGGAL DATANG]]),B_MSK[[#This Row],[TANGGAL DATANG]],AN607)</f>
        <v>44924</v>
      </c>
      <c r="AO608" s="6" t="str">
        <f ca="1">IF(B_MSK[[#This Row],[DB_ROW]]="","",INDEX([3]!db[JENIS],B_MSK[[#This Row],[DB_ROW]]-1))</f>
        <v>kartu</v>
      </c>
      <c r="AP608" s="6">
        <f ca="1">IF(B_MSK[[#This Row],[A_1]]="","",B_MSK[[#This Row],[A_1]])*1</f>
        <v>10</v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/>
      </c>
      <c r="D609" s="6" t="str">
        <f>IF(B_MSK[[#This Row],[N_ID]]="","",COUNTIF([2]!NOTA[ID_H],B_MSK[[#This Row],[ID NOTA]]))</f>
        <v/>
      </c>
      <c r="E6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Row],[stt]]="ada",INDEX([3]!db[NB BM],B_MSK[DB_ROW]-1),"")</f>
        <v/>
      </c>
      <c r="H609" s="8" t="str">
        <f ca="1">IF(B_MSK[[#This Row],[//]]="","",INDEX([2]!NOTA[SUPPLIER_H],B_MSK[[#This Row],[//]]-2))</f>
        <v/>
      </c>
      <c r="I609" s="28" t="str">
        <f ca="1">IF(B_MSK[[#This Row],[//]]="","",IF(B_MSK[[#This Row],[C]]="",B_MSK[[#This Row],[JMLH BRG]]&amp;" "&amp;B_MSK[[#This Row],[SAT]],INDEX([3]!db[QTY/ CTN],B_MSK[[#This Row],[DB_ROW]]-1)))</f>
        <v/>
      </c>
      <c r="J609" s="6" t="str">
        <f ca="1">IF(B_MSK[[#This Row],[//]]="","",IF(INDEX([2]!NOTA[C],B_MSK[[#This Row],[//]]-2)="","",INDEX([2]!NOTA[C],B_MSK[[#This Row],[//]]-2)))</f>
        <v/>
      </c>
      <c r="K609" s="6" t="str">
        <f ca="1">IF(B_MSK[[#This Row],[//]]="","",IF(INDEX([2]!NOTA[QTY],B_MSK[[#This Row],[//]]-2)=0,"",INDEX([2]!NOTA[QTY],B_MSK[[#This Row],[//]]-2)))</f>
        <v/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9" s="14" t="str">
        <f ca="1">IF(B_MSK[[#This Row],[//]]="","",INDEX([2]!NOTA[HARGA SATUAN],B_MSK[[#This Row],[//]]-2))</f>
        <v/>
      </c>
      <c r="N609" s="14" t="str">
        <f ca="1">IF(B_MSK[[#This Row],[//]]="","",IF(INDEX([2]!NOTA[HARGA/ CTN_H],B_MSK[[#This Row],[//]]-2)&lt;1,"",INDEX([2]!NOTA[HARGA/ CTN_H],B_MSK[[#This Row],[//]]-2)))</f>
        <v/>
      </c>
      <c r="O609" s="3" t="str">
        <f ca="1">IF(B_MSK[[#This Row],[//]]="","",IF(INDEX([2]!NOTA[DISC 1],B_MSK[[#This Row],[//]]-2)=0,"",INDEX([2]!NOTA[DISC 1],B_MSK[[#This Row],[//]]-2)))</f>
        <v/>
      </c>
      <c r="P609" s="3" t="str">
        <f ca="1">IF(B_MSK[[#This Row],[//]]="","",IF(INDEX([2]!NOTA[DISC 2],B_MSK[[#This Row],[//]]-2)=0,"",INDEX([2]!NOTA[DISC 2],B_MSK[[#This Row],[//]]-2)))</f>
        <v/>
      </c>
      <c r="Q609" s="13" t="str">
        <f ca="1">IF(B_MSK[[#This Row],[//]]="","",INDEX([2]!NOTA[TOTAL],B_MSK[[#This Row],[//]]-2))</f>
        <v/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/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9" s="6" t="str">
        <f ca="1">IF(B_MSK[[#This Row],[N.B.nota]]="","",IF(MATCH(B_MSK[[#This Row],[concat]],[3]!db[NB NOTA_C],0)&gt;0,"ada",0))</f>
        <v/>
      </c>
      <c r="X609" s="6" t="str">
        <f ca="1">IF(B_MSK[[#This Row],[N.B.nota]]="","",ADDRESS(ROW(B_MSK[QB]),COLUMN(B_MSK[QB]))&amp;":"&amp;ADDRESS(ROW(),COLUMN(B_MSK[QB])))</f>
        <v/>
      </c>
      <c r="Y609" s="6" t="str">
        <f ca="1">IF(B_MSK[[#This Row],[concat]]="","",MATCH(B_MSK[[#This Row],[concat]],[3]!db[NB NOTA_C],0)+1)</f>
        <v/>
      </c>
      <c r="Z609" s="6" t="str">
        <f ca="1">IF(B_MSK[[#This Row],[//]]="","",HYPERLINK("[..\\DB.xlsx]DB!e"&amp;B_MSK[[#This Row],[DB_ROW]],"&gt;"))</f>
        <v/>
      </c>
      <c r="AA609" s="12" t="str">
        <f ca="1">IF(ISNUMBER(B_MSK[[#This Row],[HARGA CTN]]),IF(B_MSK[[#This Row],[A_2]]=B_MSK[[#This Row],[SAT]],B_MSK[[#This Row],[ HARGA SATUAN ]],B_MSK[[#This Row],[HARGA CTN]]/B_MSK[[#This Row],[A_1]]),"")</f>
        <v/>
      </c>
      <c r="AB609" s="8" t="str">
        <f ca="1">IF(OR(B_MSK[[#This Row],[HARGA_1]]=0,B_MSK[[#This Row],[HARGA_1]]=""),"","/ "&amp;B_MSK[[#This Row],[A_2]])</f>
        <v/>
      </c>
      <c r="AC6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9" s="6" t="str">
        <f ca="1">IF(ISNUMBER(B_MSK[[#This Row],[ JUMLAH ]]),SUBSTITUTE(SUBSTITUTE(SUBSTITUTE(B_MSK[[#This Row],[QTY/ CTN]]," ","_",2),"(",""),")","")&amp;"_","")</f>
        <v/>
      </c>
      <c r="AF609" s="6" t="str">
        <f ca="1">IF(B_MSK[[#This Row],[A_B]]="","",SEARCH("_",B_MSK[[#This Row],[A_B]]))</f>
        <v/>
      </c>
      <c r="AG609" s="6" t="str">
        <f ca="1">IF(B_MSK[[#This Row],[A_B]]="","",LEN(B_MSK[[#This Row],[A_B]]))</f>
        <v/>
      </c>
      <c r="AH609" s="6" t="str">
        <f ca="1">IF(B_MSK[[#This Row],[A_B]]="","",LEFT(B_MSK[[#This Row],[QTY/ CTN]],B_MSK[[#This Row],[A_B_1]]))</f>
        <v/>
      </c>
      <c r="AI609" s="6" t="str">
        <f ca="1">IF(B_MSK[[#This Row],[A_B]]="","",LEFT(B_MSK[[#This Row],[A_]],SEARCH(" ",B_MSK[[#This Row],[A_]])-1))</f>
        <v/>
      </c>
      <c r="AJ609" s="6" t="str">
        <f ca="1">IF(B_MSK[[#This Row],[A_B]]="","",RIGHT(B_MSK[[#This Row],[A_]],LEN(B_MSK[[#This Row],[A_]])-SEARCH(" ",B_MSK[[#This Row],[A_]])))</f>
        <v/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>
        <f ca="1">IF(ISNUMBER(B_MSK[[#This Row],[TANGGAL DATANG]]),B_MSK[[#This Row],[TANGGAL DATANG]],AN608)</f>
        <v>44924</v>
      </c>
      <c r="AO609" s="6" t="str">
        <f ca="1">IF(B_MSK[[#This Row],[DB_ROW]]="","",INDEX([3]!db[JENIS],B_MSK[[#This Row],[DB_ROW]]-1))</f>
        <v/>
      </c>
      <c r="AP609" s="6" t="e">
        <f ca="1">IF(B_MSK[[#This Row],[A_1]]="","",B_MSK[[#This Row],[A_1]])*1</f>
        <v>#VALUE!</v>
      </c>
    </row>
    <row r="610" spans="1:42" x14ac:dyDescent="0.25">
      <c r="A610" s="7" t="s">
        <v>245</v>
      </c>
      <c r="B610" s="6">
        <f ca="1">IF(B_MSK[[#This Row],[N_ID]]="","",INDEX([2]!NOTA[ID],MATCH(B_MSK[[#This Row],[N_ID]],[2]!NOTA[ID_P],0)))</f>
        <v>118</v>
      </c>
      <c r="C610" s="6" t="str">
        <f ca="1">IF(B_MSK[[#This Row],[//]]="","",HYPERLINK("[NOTA_.xlsx]NOTA!C"&amp;B_MSK[[#This Row],[//]],"&gt;"))</f>
        <v>&gt;</v>
      </c>
      <c r="D610" s="6">
        <f ca="1">IF(B_MSK[[#This Row],[N_ID]]="","",COUNTIF([2]!NOTA[ID_H],B_MSK[[#This Row],[ID NOTA]]))</f>
        <v>1</v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 ca="1"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Row],[stt]]="ada",INDEX([3]!db[NB BM],B_MSK[DB_ROW]-1),"")</f>
        <v>Buku Kas Kwarto</v>
      </c>
      <c r="H610" s="8" t="str">
        <f ca="1">IF(B_MSK[[#This Row],[//]]="","",INDEX([2]!NOTA[SUPPLIER_H],B_MSK[[#This Row],[//]]-2))</f>
        <v>KUNCI MATAHARI</v>
      </c>
      <c r="I610" s="28" t="str">
        <f ca="1">IF(B_MSK[[#This Row],[//]]="","",IF(B_MSK[[#This Row],[C]]="",B_MSK[[#This Row],[JMLH BRG]]&amp;" "&amp;B_MSK[[#This Row],[SAT]],INDEX([3]!db[QTY/ CTN],B_MSK[[#This Row],[DB_ROW]]-1)))</f>
        <v>100 PCS</v>
      </c>
      <c r="J610" s="6">
        <f ca="1">IF(B_MSK[[#This Row],[//]]="","",IF(INDEX([2]!NOTA[C],B_MSK[[#This Row],[//]]-2)="","",INDEX([2]!NOTA[C],B_MSK[[#This Row],[//]]-2)))</f>
        <v>6</v>
      </c>
      <c r="K610" s="6">
        <f ca="1">IF(B_MSK[[#This Row],[//]]="","",IF(INDEX([2]!NOTA[QTY],B_MSK[[#This Row],[//]]-2)=0,"",INDEX([2]!NOTA[QTY],B_MSK[[#This Row],[//]]-2)))</f>
        <v>600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6610</v>
      </c>
      <c r="N610" s="14">
        <f ca="1">IF(B_MSK[[#This Row],[//]]="","",IF(INDEX([2]!NOTA[HARGA/ CTN_H],B_MSK[[#This Row],[//]]-2)&lt;1,"",INDEX([2]!NOTA[HARGA/ CTN_H],B_MSK[[#This Row],[//]]-2)))</f>
        <v>661000</v>
      </c>
      <c r="O610" s="3" t="str">
        <f ca="1">IF(B_MSK[[#This Row],[//]]="","",IF(INDEX([2]!NOTA[DISC 1],B_MSK[[#This Row],[//]]-2)=0,"",INDEX([2]!NOTA[DISC 1],B_MSK[[#This Row],[//]]-2)))</f>
        <v/>
      </c>
      <c r="P610" s="3" t="str">
        <f ca="1">IF(B_MSK[[#This Row],[//]]="","",IF(INDEX([2]!NOTA[DISC 2],B_MSK[[#This Row],[//]]-2)=0,"",INDEX([2]!NOTA[DISC 2],B_MSK[[#This Row],[//]]-2)))</f>
        <v/>
      </c>
      <c r="Q610" s="13">
        <f ca="1">IF(B_MSK[[#This Row],[//]]="","",INDEX([2]!NOTA[TOTAL],B_MSK[[#This Row],[//]]-2))</f>
        <v>3966000</v>
      </c>
      <c r="R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3966000</v>
      </c>
      <c r="T610" s="33" t="str">
        <f ca="1">IF(B_MSK[[#This Row],[NAMA BARANG]]="","",IF(INDEX([2]!NOTA[KETERANGAN],B_MSK[[#This Row],[//]]-2)=0,"",INDEX([2]!NOTA[KETERANGAN],B_MSK[[#This Row],[//]]-2)))</f>
        <v>BELUM PPN 11%</v>
      </c>
      <c r="U610" s="8" t="str">
        <f ca="1">IF(B_MSK[[#This Row],[//]]="","",INDEX([2]!NOTA[NAMA BARANG],B_MSK[[#This Row],[//]]-2))</f>
        <v>BK.KAS KWARTO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bkkaskwarto</v>
      </c>
      <c r="W610" s="6" t="str">
        <f ca="1">IF(B_MSK[[#This Row],[N.B.nota]]="","",IF(MATCH(B_MSK[[#This Row],[concat]],[3]!db[NB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Row],[concat]],[3]!db[NB NOTA_C],0)+1)</f>
        <v>260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6610</v>
      </c>
      <c r="AB610" s="8" t="str">
        <f ca="1">IF(OR(B_MSK[[#This Row],[HARGA_1]]=0,B_MSK[[#This Row],[HARGA_1]]=""),"","/ "&amp;B_MSK[[#This Row],[A_2]])</f>
        <v>/ PCS</v>
      </c>
      <c r="AC6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0" s="6" t="str">
        <f ca="1">IF(ISNUMBER(B_MSK[[#This Row],[ JUMLAH ]]),SUBSTITUTE(SUBSTITUTE(SUBSTITUTE(B_MSK[[#This Row],[QTY/ CTN]]," ","_",2),"(",""),")","")&amp;"_","")</f>
        <v>100 PCS_</v>
      </c>
      <c r="AF610" s="6">
        <f ca="1">IF(B_MSK[[#This Row],[A_B]]="","",SEARCH("_",B_MSK[[#This Row],[A_B]]))</f>
        <v>8</v>
      </c>
      <c r="AG610" s="6">
        <f ca="1">IF(B_MSK[[#This Row],[A_B]]="","",LEN(B_MSK[[#This Row],[A_B]]))</f>
        <v>8</v>
      </c>
      <c r="AH610" s="6" t="str">
        <f ca="1">IF(B_MSK[[#This Row],[A_B]]="","",LEFT(B_MSK[[#This Row],[QTY/ CTN]],B_MSK[[#This Row],[A_B_1]]))</f>
        <v>100 PCS</v>
      </c>
      <c r="AI610" s="6" t="str">
        <f ca="1">IF(B_MSK[[#This Row],[A_B]]="","",LEFT(B_MSK[[#This Row],[A_]],SEARCH(" ",B_MSK[[#This Row],[A_]])-1))</f>
        <v>100</v>
      </c>
      <c r="AJ610" s="6" t="str">
        <f ca="1">IF(B_MSK[[#This Row],[A_B]]="","",RIGHT(B_MSK[[#This Row],[A_]],LEN(B_MSK[[#This Row],[A_]])-SEARCH(" ",B_MSK[[#This Row],[A_]])))</f>
        <v>PCS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>
        <f ca="1">IF(ISNUMBER(B_MSK[[#This Row],[TANGGAL DATANG]]),B_MSK[[#This Row],[TANGGAL DATANG]],AN609)</f>
        <v>44924</v>
      </c>
      <c r="AO610" s="6" t="str">
        <f ca="1">IF(B_MSK[[#This Row],[DB_ROW]]="","",INDEX([3]!db[JENIS],B_MSK[[#This Row],[DB_ROW]]-1))</f>
        <v>buku</v>
      </c>
      <c r="AP610" s="6">
        <f ca="1">IF(B_MSK[[#This Row],[A_1]]="","",B_MSK[[#This Row],[A_1]])*1</f>
        <v>100</v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/>
      </c>
      <c r="D611" s="6" t="str">
        <f>IF(B_MSK[[#This Row],[N_ID]]="","",COUNTIF([2]!NOTA[ID_H],B_MSK[[#This Row],[ID NOTA]]))</f>
        <v/>
      </c>
      <c r="E6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Row],[stt]]="ada",INDEX([3]!db[NB BM],B_MSK[DB_ROW]-1),"")</f>
        <v/>
      </c>
      <c r="H611" s="8" t="str">
        <f ca="1">IF(B_MSK[[#This Row],[//]]="","",INDEX([2]!NOTA[SUPPLIER_H],B_MSK[[#This Row],[//]]-2))</f>
        <v/>
      </c>
      <c r="I611" s="28" t="str">
        <f ca="1">IF(B_MSK[[#This Row],[//]]="","",IF(B_MSK[[#This Row],[C]]="",B_MSK[[#This Row],[JMLH BRG]]&amp;" "&amp;B_MSK[[#This Row],[SAT]],INDEX([3]!db[QTY/ CTN],B_MSK[[#This Row],[DB_ROW]]-1)))</f>
        <v/>
      </c>
      <c r="J611" s="6" t="str">
        <f ca="1">IF(B_MSK[[#This Row],[//]]="","",IF(INDEX([2]!NOTA[C],B_MSK[[#This Row],[//]]-2)="","",INDEX([2]!NOTA[C],B_MSK[[#This Row],[//]]-2)))</f>
        <v/>
      </c>
      <c r="K611" s="6" t="str">
        <f ca="1">IF(B_MSK[[#This Row],[//]]="","",IF(INDEX([2]!NOTA[QTY],B_MSK[[#This Row],[//]]-2)=0,"",INDEX([2]!NOTA[QTY],B_MSK[[#This Row],[//]]-2)))</f>
        <v/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1" s="14" t="str">
        <f ca="1">IF(B_MSK[[#This Row],[//]]="","",INDEX([2]!NOTA[HARGA SATUAN],B_MSK[[#This Row],[//]]-2))</f>
        <v/>
      </c>
      <c r="N611" s="14" t="str">
        <f ca="1">IF(B_MSK[[#This Row],[//]]="","",IF(INDEX([2]!NOTA[HARGA/ CTN_H],B_MSK[[#This Row],[//]]-2)&lt;1,"",INDEX([2]!NOTA[HARGA/ CTN_H],B_MSK[[#This Row],[//]]-2)))</f>
        <v/>
      </c>
      <c r="O611" s="3" t="str">
        <f ca="1">IF(B_MSK[[#This Row],[//]]="","",IF(INDEX([2]!NOTA[DISC 1],B_MSK[[#This Row],[//]]-2)=0,"",INDEX([2]!NOTA[DISC 1],B_MSK[[#This Row],[//]]-2)))</f>
        <v/>
      </c>
      <c r="P611" s="3" t="str">
        <f ca="1">IF(B_MSK[[#This Row],[//]]="","",IF(INDEX([2]!NOTA[DISC 2],B_MSK[[#This Row],[//]]-2)=0,"",INDEX([2]!NOTA[DISC 2],B_MSK[[#This Row],[//]]-2)))</f>
        <v/>
      </c>
      <c r="Q611" s="13" t="str">
        <f ca="1">IF(B_MSK[[#This Row],[//]]="","",INDEX([2]!NOTA[TOTAL],B_MSK[[#This Row],[//]]-2))</f>
        <v/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/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1" s="6" t="str">
        <f ca="1">IF(B_MSK[[#This Row],[N.B.nota]]="","",IF(MATCH(B_MSK[[#This Row],[concat]],[3]!db[NB NOTA_C],0)&gt;0,"ada",0))</f>
        <v/>
      </c>
      <c r="X611" s="6" t="str">
        <f ca="1">IF(B_MSK[[#This Row],[N.B.nota]]="","",ADDRESS(ROW(B_MSK[QB]),COLUMN(B_MSK[QB]))&amp;":"&amp;ADDRESS(ROW(),COLUMN(B_MSK[QB])))</f>
        <v/>
      </c>
      <c r="Y611" s="6" t="str">
        <f ca="1">IF(B_MSK[[#This Row],[concat]]="","",MATCH(B_MSK[[#This Row],[concat]],[3]!db[NB NOTA_C],0)+1)</f>
        <v/>
      </c>
      <c r="Z611" s="6" t="str">
        <f ca="1">IF(B_MSK[[#This Row],[//]]="","",HYPERLINK("[..\\DB.xlsx]DB!e"&amp;B_MSK[[#This Row],[DB_ROW]],"&gt;"))</f>
        <v/>
      </c>
      <c r="AA611" s="12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Row],[A_]])-1))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>
        <f ca="1">IF(ISNUMBER(B_MSK[[#This Row],[TANGGAL DATANG]]),B_MSK[[#This Row],[TANGGAL DATANG]],AN610)</f>
        <v>44924</v>
      </c>
      <c r="AO611" s="6" t="str">
        <f ca="1">IF(B_MSK[[#This Row],[DB_ROW]]="","",INDEX([3]!db[JENIS],B_MSK[[#This Row],[DB_ROW]]-1))</f>
        <v/>
      </c>
      <c r="AP611" s="6" t="e">
        <f ca="1">IF(B_MSK[[#This Row],[A_1]]="","",B_MSK[[#This Row],[A_1]])*1</f>
        <v>#VALUE!</v>
      </c>
    </row>
    <row r="612" spans="1:42" x14ac:dyDescent="0.25">
      <c r="A612" s="7" t="s">
        <v>246</v>
      </c>
      <c r="B612" s="6">
        <f ca="1">IF(B_MSK[[#This Row],[N_ID]]="","",INDEX([2]!NOTA[ID],MATCH(B_MSK[[#This Row],[N_ID]],[2]!NOTA[ID_P],0)))</f>
        <v>119</v>
      </c>
      <c r="C612" s="6" t="str">
        <f ca="1">IF(B_MSK[[#This Row],[//]]="","",HYPERLINK("[NOTA_.xlsx]NOTA!C"&amp;B_MSK[[#This Row],[//]],"&gt;"))</f>
        <v>&gt;</v>
      </c>
      <c r="D612" s="6">
        <f ca="1">IF(B_MSK[[#This Row],[N_ID]]="","",COUNTIF([2]!NOTA[ID_H],B_MSK[[#This Row],[ID NOTA]]))</f>
        <v>1</v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 ca="1"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Row],[stt]]="ada",INDEX([3]!db[NB BM],B_MSK[DB_ROW]-1),"")</f>
        <v>Buku Kas Folio</v>
      </c>
      <c r="H612" s="8" t="str">
        <f ca="1">IF(B_MSK[[#This Row],[//]]="","",INDEX([2]!NOTA[SUPPLIER_H],B_MSK[[#This Row],[//]]-2))</f>
        <v>KUNCI MATAHARI</v>
      </c>
      <c r="I612" s="28" t="str">
        <f ca="1">IF(B_MSK[[#This Row],[//]]="","",IF(B_MSK[[#This Row],[C]]="",B_MSK[[#This Row],[JMLH BRG]]&amp;" "&amp;B_MSK[[#This Row],[SAT]],INDEX([3]!db[QTY/ CTN],B_MSK[[#This Row],[DB_ROW]]-1)))</f>
        <v>50 PCS</v>
      </c>
      <c r="J612" s="6">
        <f ca="1">IF(B_MSK[[#This Row],[//]]="","",IF(INDEX([2]!NOTA[C],B_MSK[[#This Row],[//]]-2)="","",INDEX([2]!NOTA[C],B_MSK[[#This Row],[//]]-2)))</f>
        <v>6</v>
      </c>
      <c r="K612" s="6">
        <f ca="1">IF(B_MSK[[#This Row],[//]]="","",IF(INDEX([2]!NOTA[QTY],B_MSK[[#This Row],[//]]-2)=0,"",INDEX([2]!NOTA[QTY],B_MSK[[#This Row],[//]]-2)))</f>
        <v>300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12870</v>
      </c>
      <c r="N612" s="14">
        <f ca="1">IF(B_MSK[[#This Row],[//]]="","",IF(INDEX([2]!NOTA[HARGA/ CTN_H],B_MSK[[#This Row],[//]]-2)&lt;1,"",INDEX([2]!NOTA[HARGA/ CTN_H],B_MSK[[#This Row],[//]]-2)))</f>
        <v>643500</v>
      </c>
      <c r="O612" s="3" t="str">
        <f ca="1">IF(B_MSK[[#This Row],[//]]="","",IF(INDEX([2]!NOTA[DISC 1],B_MSK[[#This Row],[//]]-2)=0,"",INDEX([2]!NOTA[DISC 1],B_MSK[[#This Row],[//]]-2)))</f>
        <v/>
      </c>
      <c r="P612" s="3" t="str">
        <f ca="1">IF(B_MSK[[#This Row],[//]]="","",IF(INDEX([2]!NOTA[DISC 2],B_MSK[[#This Row],[//]]-2)=0,"",INDEX([2]!NOTA[DISC 2],B_MSK[[#This Row],[//]]-2)))</f>
        <v/>
      </c>
      <c r="Q612" s="13">
        <f ca="1">IF(B_MSK[[#This Row],[//]]="","",INDEX([2]!NOTA[TOTAL],B_MSK[[#This Row],[//]]-2))</f>
        <v>3861000</v>
      </c>
      <c r="R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3861000</v>
      </c>
      <c r="T612" s="33" t="str">
        <f ca="1">IF(B_MSK[[#This Row],[NAMA BARANG]]="","",IF(INDEX([2]!NOTA[KETERANGAN],B_MSK[[#This Row],[//]]-2)=0,"",INDEX([2]!NOTA[KETERANGAN],B_MSK[[#This Row],[//]]-2)))</f>
        <v>BELUM DATANG, CEK LAGI</v>
      </c>
      <c r="U612" s="8" t="str">
        <f ca="1">IF(B_MSK[[#This Row],[//]]="","",INDEX([2]!NOTA[NAMA BARANG],B_MSK[[#This Row],[//]]-2))</f>
        <v>BK KAS FOLIO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W612" s="6" t="str">
        <f ca="1">IF(B_MSK[[#This Row],[N.B.nota]]="","",IF(MATCH(B_MSK[[#This Row],[concat]],[3]!db[NB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Row],[concat]],[3]!db[NB NOTA_C],0)+1)</f>
        <v>259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12870</v>
      </c>
      <c r="AB612" s="8" t="str">
        <f ca="1">IF(OR(B_MSK[[#This Row],[HARGA_1]]=0,B_MSK[[#This Row],[HARGA_1]]=""),"","/ "&amp;B_MSK[[#This Row],[A_2]])</f>
        <v>/ PCS</v>
      </c>
      <c r="AC6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2" s="6" t="str">
        <f ca="1">IF(ISNUMBER(B_MSK[[#This Row],[ JUMLAH ]]),SUBSTITUTE(SUBSTITUTE(SUBSTITUTE(B_MSK[[#This Row],[QTY/ CTN]]," ","_",2),"(",""),")","")&amp;"_","")</f>
        <v>50 PCS_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50 PCS</v>
      </c>
      <c r="AI612" s="6" t="str">
        <f ca="1">IF(B_MSK[[#This Row],[A_B]]="","",LEFT(B_MSK[[#This Row],[A_]],SEARCH(" ",B_MSK[[#This Row],[A_]])-1))</f>
        <v>50</v>
      </c>
      <c r="AJ612" s="6" t="str">
        <f ca="1">IF(B_MSK[[#This Row],[A_B]]="","",RIGHT(B_MSK[[#This Row],[A_]],LEN(B_MSK[[#This Row],[A_]])-SEARCH(" ",B_MSK[[#This Row],[A_]])))</f>
        <v>PCS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44924</v>
      </c>
      <c r="AO612" s="6" t="str">
        <f ca="1">IF(B_MSK[[#This Row],[DB_ROW]]="","",INDEX([3]!db[JENIS],B_MSK[[#This Row],[DB_ROW]]-1))</f>
        <v>buku</v>
      </c>
      <c r="AP612" s="6">
        <f ca="1">IF(B_MSK[[#This Row],[A_1]]="","",B_MSK[[#This Row],[A_1]])*1</f>
        <v>50</v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/>
      </c>
      <c r="D613" s="6" t="str">
        <f>IF(B_MSK[[#This Row],[N_ID]]="","",COUNTIF([2]!NOTA[ID_H],B_MSK[[#This Row],[ID NOTA]]))</f>
        <v/>
      </c>
      <c r="E6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Row],[stt]]="ada",INDEX([3]!db[NB BM],B_MSK[DB_ROW]-1),"")</f>
        <v/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Row],[SAT]],INDEX([3]!db[QTY/ CTN],B_MSK[[#This Row],[DB_ROW]]-1)))</f>
        <v/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 t="str">
        <f ca="1">IF(B_MSK[[#This Row],[//]]="","",INDEX([2]!NOTA[HARGA SATUAN],B_MSK[[#This Row],[//]]-2))</f>
        <v/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/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3" s="6" t="str">
        <f ca="1">IF(B_MSK[[#This Row],[N.B.nota]]="","",IF(MATCH(B_MSK[[#This Row],[concat]],[3]!db[NB NOTA_C],0)&gt;0,"ada",0))</f>
        <v/>
      </c>
      <c r="X613" s="6" t="str">
        <f ca="1">IF(B_MSK[[#This Row],[N.B.nota]]="","",ADDRESS(ROW(B_MSK[QB]),COLUMN(B_MSK[QB]))&amp;":"&amp;ADDRESS(ROW(),COLUMN(B_MSK[QB])))</f>
        <v/>
      </c>
      <c r="Y613" s="6" t="str">
        <f ca="1">IF(B_MSK[[#This Row],[concat]]="","",MATCH(B_MSK[[#This Row],[concat]],[3]!db[NB NOTA_C],0)+1)</f>
        <v/>
      </c>
      <c r="Z613" s="6" t="str">
        <f ca="1">IF(B_MSK[[#This Row],[//]]="","",HYPERLINK("[..\\DB.xlsx]DB!e"&amp;B_MSK[[#This Row],[DB_ROW]],"&gt;"))</f>
        <v/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Row],[A_]])-1))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44924</v>
      </c>
      <c r="AO613" s="6" t="str">
        <f ca="1">IF(B_MSK[[#This Row],[DB_ROW]]="","",INDEX([3]!db[JENIS],B_MSK[[#This Row],[DB_ROW]]-1))</f>
        <v/>
      </c>
      <c r="AP613" s="6" t="e">
        <f ca="1">IF(B_MSK[[#This Row],[A_1]]="","",B_MSK[[#This Row],[A_1]])*1</f>
        <v>#VALUE!</v>
      </c>
    </row>
    <row r="614" spans="1:42" x14ac:dyDescent="0.25">
      <c r="A614" s="7" t="s">
        <v>251</v>
      </c>
      <c r="B614" s="6">
        <f ca="1">IF(B_MSK[[#This Row],[N_ID]]="","",INDEX([2]!NOTA[ID],MATCH(B_MSK[[#This Row],[N_ID]],[2]!NOTA[ID_P],0)))</f>
        <v>120</v>
      </c>
      <c r="C614" s="6" t="str">
        <f ca="1">IF(B_MSK[[#This Row],[//]]="","",HYPERLINK("[NOTA_.xlsx]NOTA!C"&amp;B_MSK[[#This Row],[//]],"&gt;"))</f>
        <v>&gt;</v>
      </c>
      <c r="D614" s="6">
        <f ca="1">IF(B_MSK[[#This Row],[N_ID]]="","",COUNTIF([2]!NOTA[ID_H],B_MSK[[#This Row],[ID NOTA]]))</f>
        <v>1</v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614</v>
      </c>
      <c r="F614" s="2">
        <f ca="1">IF(B_MSK[[#This Row],[ID NOTA]]="","",IF(INDEX([2]!NOTA[TANGGAL],MATCH(B_MSK[[#This Row],[ID NOTA]],[2]!NOTA[ID],0))=0,"",INDEX([2]!NOTA[TANGGAL],MATCH(B_MSK[[#This Row],[ID NOTA]],[2]!NOTA[ID],0))))</f>
        <v>44929</v>
      </c>
      <c r="G614" s="8" t="str">
        <f ca="1">IF(B_MSK[[#This Row],[stt]]="ada",INDEX([3]!db[NB BM],B_MSK[DB_ROW]-1),"")</f>
        <v>Label JK LB-3 2brs kuning</v>
      </c>
      <c r="H614" s="8" t="str">
        <f ca="1">IF(B_MSK[[#This Row],[//]]="","",INDEX([2]!NOTA[SUPPLIER_H],B_MSK[[#This Row],[//]]-2))</f>
        <v>ATALI MAKMUR</v>
      </c>
      <c r="I614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614" s="6">
        <f ca="1">IF(B_MSK[[#This Row],[//]]="","",IF(INDEX([2]!NOTA[C],B_MSK[[#This Row],[//]]-2)="","",INDEX([2]!NOTA[C],B_MSK[[#This Row],[//]]-2)))</f>
        <v>2</v>
      </c>
      <c r="K614" s="6">
        <f ca="1">IF(B_MSK[[#This Row],[//]]="","",IF(INDEX([2]!NOTA[QTY],B_MSK[[#This Row],[//]]-2)=0,"",INDEX([2]!NOTA[QTY],B_MSK[[#This Row],[//]]-2)))</f>
        <v>1000</v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614" s="14">
        <f ca="1">IF(B_MSK[[#This Row],[//]]="","",INDEX([2]!NOTA[HARGA SATUAN],B_MSK[[#This Row],[//]]-2))</f>
        <v>4300</v>
      </c>
      <c r="N614" s="14">
        <f ca="1">IF(B_MSK[[#This Row],[//]]="","",IF(INDEX([2]!NOTA[HARGA/ CTN_H],B_MSK[[#This Row],[//]]-2)&lt;1,"",INDEX([2]!NOTA[HARGA/ CTN_H],B_MSK[[#This Row],[//]]-2)))</f>
        <v>2150000</v>
      </c>
      <c r="O614" s="3">
        <f ca="1">IF(B_MSK[[#This Row],[//]]="","",IF(INDEX([2]!NOTA[DISC 1],B_MSK[[#This Row],[//]]-2)=0,"",INDEX([2]!NOTA[DISC 1],B_MSK[[#This Row],[//]]-2)))</f>
        <v>0.125</v>
      </c>
      <c r="P614" s="3">
        <f ca="1">IF(B_MSK[[#This Row],[//]]="","",IF(INDEX([2]!NOTA[DISC 2],B_MSK[[#This Row],[//]]-2)=0,"",INDEX([2]!NOTA[DISC 2],B_MSK[[#This Row],[//]]-2)))</f>
        <v>0.05</v>
      </c>
      <c r="Q614" s="13">
        <f ca="1">IF(B_MSK[[#This Row],[//]]="","",INDEX([2]!NOTA[TOTAL],B_MSK[[#This Row],[//]]-2))</f>
        <v>3574375</v>
      </c>
      <c r="R6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725625</v>
      </c>
      <c r="S6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2848750</v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>LABEL LB-3 2 BARIS YELLOW FLOUR JK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labellb32barisyellowflourjk</v>
      </c>
      <c r="W614" s="6" t="str">
        <f ca="1">IF(B_MSK[[#This Row],[N.B.nota]]="","",IF(MATCH(B_MSK[[#This Row],[concat]],[3]!db[NB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Row],[concat]],[3]!db[NB NOTA_C],0)+1)</f>
        <v>1307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43000</v>
      </c>
      <c r="AB614" s="8" t="str">
        <f ca="1">IF(OR(B_MSK[[#This Row],[HARGA_1]]=0,B_MSK[[#This Row],[HARGA_1]]=""),"","/ "&amp;B_MSK[[#This Row],[A_2]])</f>
        <v xml:space="preserve">/ PAK </v>
      </c>
      <c r="AC6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614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614" s="6" t="str">
        <f ca="1">IF(ISNUMBER(B_MSK[[#This Row],[ JUMLAH ]]),SUBSTITUTE(SUBSTITUTE(SUBSTITUTE(B_MSK[[#This Row],[QTY/ CTN]]," ","_",2),"(",""),")","")&amp;"_","")</f>
        <v>50 PAK_10 ROL_</v>
      </c>
      <c r="AF614" s="6">
        <f ca="1">IF(B_MSK[[#This Row],[A_B]]="","",SEARCH("_",B_MSK[[#This Row],[A_B]]))</f>
        <v>7</v>
      </c>
      <c r="AG614" s="6">
        <f ca="1">IF(B_MSK[[#This Row],[A_B]]="","",LEN(B_MSK[[#This Row],[A_B]]))</f>
        <v>14</v>
      </c>
      <c r="AH614" s="6" t="str">
        <f ca="1">IF(B_MSK[[#This Row],[A_B]]="","",LEFT(B_MSK[[#This Row],[QTY/ CTN]],B_MSK[[#This Row],[A_B_1]]))</f>
        <v xml:space="preserve">50 PAK </v>
      </c>
      <c r="AI614" s="6" t="str">
        <f ca="1">IF(B_MSK[[#This Row],[A_B]]="","",LEFT(B_MSK[[#This Row],[A_]],SEARCH(" ",B_MSK[[#This Row],[A_]])-1))</f>
        <v>50</v>
      </c>
      <c r="AJ614" s="6" t="str">
        <f ca="1">IF(B_MSK[[#This Row],[A_B]]="","",RIGHT(B_MSK[[#This Row],[A_]],LEN(B_MSK[[#This Row],[A_]])-SEARCH(" ",B_MSK[[#This Row],[A_]])))</f>
        <v xml:space="preserve">PAK 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614" s="6" t="str">
        <f ca="1">IF(B_MSK[[#This Row],[B_]]="","",LEFT(B_MSK[[#This Row],[B_]],SEARCH(" ",B_MSK[[#This Row],[B_]])))</f>
        <v xml:space="preserve">10 </v>
      </c>
      <c r="AM614" s="6" t="str">
        <f ca="1">IF(B_MSK[[#This Row],[B_]]="","",RIGHT(B_MSK[[#This Row],[B_]],LEN(B_MSK[[#This Row],[B_]])-SEARCH(" ",B_MSK[[#This Row],[B_]])))</f>
        <v>ROL</v>
      </c>
      <c r="AN614" s="2">
        <f ca="1">IF(ISNUMBER(B_MSK[[#This Row],[TANGGAL DATANG]]),B_MSK[[#This Row],[TANGGAL DATANG]],AN613)</f>
        <v>44929</v>
      </c>
      <c r="AO614" s="6" t="str">
        <f ca="1">IF(B_MSK[[#This Row],[DB_ROW]]="","",INDEX([3]!db[JENIS],B_MSK[[#This Row],[DB_ROW]]-1))</f>
        <v>label</v>
      </c>
      <c r="AP614" s="6">
        <f ca="1">IF(B_MSK[[#This Row],[A_1]]="","",B_MSK[[#This Row],[A_1]])*1</f>
        <v>50</v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/>
      </c>
      <c r="D615" s="6" t="str">
        <f>IF(B_MSK[[#This Row],[N_ID]]="","",COUNTIF([2]!NOTA[ID_H],B_MSK[[#This Row],[ID NOTA]]))</f>
        <v/>
      </c>
      <c r="E6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Row],[stt]]="ada",INDEX([3]!db[NB BM],B_MSK[DB_ROW]-1),"")</f>
        <v/>
      </c>
      <c r="H615" s="8" t="str">
        <f ca="1">IF(B_MSK[[#This Row],[//]]="","",INDEX([2]!NOTA[SUPPLIER_H],B_MSK[[#This Row],[//]]-2))</f>
        <v/>
      </c>
      <c r="I615" s="28" t="str">
        <f ca="1">IF(B_MSK[[#This Row],[//]]="","",IF(B_MSK[[#This Row],[C]]="",B_MSK[[#This Row],[JMLH BRG]]&amp;" "&amp;B_MSK[[#This Row],[SAT]],INDEX([3]!db[QTY/ CTN],B_MSK[[#This Row],[DB_ROW]]-1)))</f>
        <v/>
      </c>
      <c r="J615" s="6" t="str">
        <f ca="1">IF(B_MSK[[#This Row],[//]]="","",IF(INDEX([2]!NOTA[C],B_MSK[[#This Row],[//]]-2)="","",INDEX([2]!NOTA[C],B_MSK[[#This Row],[//]]-2)))</f>
        <v/>
      </c>
      <c r="K615" s="6" t="str">
        <f ca="1">IF(B_MSK[[#This Row],[//]]="","",IF(INDEX([2]!NOTA[QTY],B_MSK[[#This Row],[//]]-2)=0,"",INDEX([2]!NOTA[QTY],B_MSK[[#This Row],[//]]-2)))</f>
        <v/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5" s="14" t="str">
        <f ca="1">IF(B_MSK[[#This Row],[//]]="","",INDEX([2]!NOTA[HARGA SATUAN],B_MSK[[#This Row],[//]]-2))</f>
        <v/>
      </c>
      <c r="N615" s="14" t="str">
        <f ca="1">IF(B_MSK[[#This Row],[//]]="","",IF(INDEX([2]!NOTA[HARGA/ CTN_H],B_MSK[[#This Row],[//]]-2)&lt;1,"",INDEX([2]!NOTA[HARGA/ CTN_H],B_MSK[[#This Row],[//]]-2)))</f>
        <v/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 t="str">
        <f ca="1">IF(B_MSK[[#This Row],[//]]="","",INDEX([2]!NOTA[TOTAL],B_MSK[[#This Row],[//]]-2))</f>
        <v/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/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5" s="6" t="str">
        <f ca="1">IF(B_MSK[[#This Row],[N.B.nota]]="","",IF(MATCH(B_MSK[[#This Row],[concat]],[3]!db[NB NOTA_C],0)&gt;0,"ada",0))</f>
        <v/>
      </c>
      <c r="X615" s="6" t="str">
        <f ca="1">IF(B_MSK[[#This Row],[N.B.nota]]="","",ADDRESS(ROW(B_MSK[QB]),COLUMN(B_MSK[QB]))&amp;":"&amp;ADDRESS(ROW(),COLUMN(B_MSK[QB])))</f>
        <v/>
      </c>
      <c r="Y615" s="6" t="str">
        <f ca="1">IF(B_MSK[[#This Row],[concat]]="","",MATCH(B_MSK[[#This Row],[concat]],[3]!db[NB NOTA_C],0)+1)</f>
        <v/>
      </c>
      <c r="Z615" s="6" t="str">
        <f ca="1">IF(B_MSK[[#This Row],[//]]="","",HYPERLINK("[..\\DB.xlsx]DB!e"&amp;B_MSK[[#This Row],[DB_ROW]],"&gt;"))</f>
        <v/>
      </c>
      <c r="AA615" s="12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Row],[A_]])-1))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>
        <f ca="1">IF(ISNUMBER(B_MSK[[#This Row],[TANGGAL DATANG]]),B_MSK[[#This Row],[TANGGAL DATANG]],AN614)</f>
        <v>44929</v>
      </c>
      <c r="AO615" s="6" t="str">
        <f ca="1">IF(B_MSK[[#This Row],[DB_ROW]]="","",INDEX([3]!db[JENIS],B_MSK[[#This Row],[DB_ROW]]-1))</f>
        <v/>
      </c>
      <c r="AP615" s="6" t="e">
        <f ca="1">IF(B_MSK[[#This Row],[A_1]]="","",B_MSK[[#This Row],[A_1]])*1</f>
        <v>#VALUE!</v>
      </c>
    </row>
    <row r="616" spans="1:42" x14ac:dyDescent="0.25">
      <c r="A616" s="7" t="s">
        <v>252</v>
      </c>
      <c r="B616" s="6">
        <f ca="1">IF(B_MSK[[#This Row],[N_ID]]="","",INDEX([2]!NOTA[ID],MATCH(B_MSK[[#This Row],[N_ID]],[2]!NOTA[ID_P],0)))</f>
        <v>121</v>
      </c>
      <c r="C616" s="6" t="str">
        <f ca="1">IF(B_MSK[[#This Row],[//]]="","",HYPERLINK("[NOTA_.xlsx]NOTA!C"&amp;B_MSK[[#This Row],[//]],"&gt;"))</f>
        <v>&gt;</v>
      </c>
      <c r="D616" s="6">
        <f ca="1">IF(B_MSK[[#This Row],[N_ID]]="","",COUNTIF([2]!NOTA[ID_H],B_MSK[[#This Row],[ID NOTA]]))</f>
        <v>5</v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616</v>
      </c>
      <c r="F616" s="2" t="str">
        <f ca="1"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Row],[stt]]="ada",INDEX([3]!db[NB BM],B_MSK[DB_ROW]-1),"")</f>
        <v>Ballpen Kenko Noji N-9</v>
      </c>
      <c r="H616" s="8" t="str">
        <f ca="1">IF(B_MSK[[#This Row],[//]]="","",INDEX([2]!NOTA[SUPPLIER_H],B_MSK[[#This Row],[//]]-2))</f>
        <v>KENKO SINAR INDONESIA</v>
      </c>
      <c r="I616" s="28" t="str">
        <f ca="1">IF(B_MSK[[#This Row],[//]]="","",IF(B_MSK[[#This Row],[C]]="",B_MSK[[#This Row],[JMLH BRG]]&amp;" "&amp;B_MSK[[#This Row],[SAT]],INDEX([3]!db[QTY/ CTN],B_MSK[[#This Row],[DB_ROW]]-1)))</f>
        <v>9 GRS</v>
      </c>
      <c r="J616" s="6" t="str">
        <f ca="1">IF(B_MSK[[#This Row],[//]]="","",IF(INDEX([2]!NOTA[C],B_MSK[[#This Row],[//]]-2)="","",INDEX([2]!NOTA[C],B_MSK[[#This Row],[//]]-2)))</f>
        <v/>
      </c>
      <c r="K616" s="6">
        <f ca="1">IF(B_MSK[[#This Row],[//]]="","",IF(INDEX([2]!NOTA[QTY],B_MSK[[#This Row],[//]]-2)=0,"",INDEX([2]!NOTA[QTY],B_MSK[[#This Row],[//]]-2)))</f>
        <v>9</v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16" s="14">
        <f ca="1">IF(B_MSK[[#This Row],[//]]="","",INDEX([2]!NOTA[HARGA SATUAN],B_MSK[[#This Row],[//]]-2))</f>
        <v>172800</v>
      </c>
      <c r="N616" s="14">
        <f ca="1">IF(B_MSK[[#This Row],[//]]="","",IF(INDEX([2]!NOTA[HARGA/ CTN_H],B_MSK[[#This Row],[//]]-2)&lt;1,"",INDEX([2]!NOTA[HARGA/ CTN_H],B_MSK[[#This Row],[//]]-2)))</f>
        <v>1555200</v>
      </c>
      <c r="O616" s="3">
        <f ca="1">IF(B_MSK[[#This Row],[//]]="","",IF(INDEX([2]!NOTA[DISC 1],B_MSK[[#This Row],[//]]-2)=0,"",INDEX([2]!NOTA[DISC 1],B_MSK[[#This Row],[//]]-2)))</f>
        <v>0.17</v>
      </c>
      <c r="P616" s="3" t="str">
        <f ca="1">IF(B_MSK[[#This Row],[//]]="","",IF(INDEX([2]!NOTA[DISC 2],B_MSK[[#This Row],[//]]-2)=0,"",INDEX([2]!NOTA[DISC 2],B_MSK[[#This Row],[//]]-2)))</f>
        <v/>
      </c>
      <c r="Q616" s="13">
        <f ca="1">IF(B_MSK[[#This Row],[//]]="","",INDEX([2]!NOTA[TOTAL],B_MSK[[#This Row],[//]]-2))</f>
        <v>1290816</v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>KENKO BALLPEN NOJI N-9 BLACK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kenkoballpennojin9black</v>
      </c>
      <c r="W616" s="6" t="str">
        <f ca="1">IF(B_MSK[[#This Row],[N.B.nota]]="","",IF(MATCH(B_MSK[[#This Row],[concat]],[3]!db[NB NOTA_C],0)&gt;0,"ada",0))</f>
        <v>ada</v>
      </c>
      <c r="X616" s="6" t="str">
        <f ca="1">IF(B_MSK[[#This Row],[N.B.nota]]="","",ADDRESS(ROW(B_MSK[QB]),COLUMN(B_MSK[QB]))&amp;":"&amp;ADDRESS(ROW(),COLUMN(B_MSK[QB])))</f>
        <v>$D$3:$D$616</v>
      </c>
      <c r="Y616" s="6">
        <f ca="1">IF(B_MSK[[#This Row],[concat]]="","",MATCH(B_MSK[[#This Row],[concat]],[3]!db[NB NOTA_C],0)+1)</f>
        <v>1013</v>
      </c>
      <c r="Z616" s="6" t="str">
        <f ca="1">IF(B_MSK[[#This Row],[//]]="","",HYPERLINK("[..\\DB.xlsx]DB!e"&amp;B_MSK[[#This Row],[DB_ROW]],"&gt;"))</f>
        <v>&gt;</v>
      </c>
      <c r="AA616" s="12">
        <f ca="1">IF(ISNUMBER(B_MSK[[#This Row],[HARGA CTN]]),IF(B_MSK[[#This Row],[A_2]]=B_MSK[[#This Row],[SAT]],B_MSK[[#This Row],[ HARGA SATUAN ]],B_MSK[[#This Row],[HARGA CTN]]/B_MSK[[#This Row],[A_1]]),"")</f>
        <v>172800</v>
      </c>
      <c r="AB616" s="8" t="str">
        <f ca="1">IF(OR(B_MSK[[#This Row],[HARGA_1]]=0,B_MSK[[#This Row],[HARGA_1]]=""),"","/ "&amp;B_MSK[[#This Row],[A_2]])</f>
        <v>/ GRS</v>
      </c>
      <c r="AC6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14400</v>
      </c>
      <c r="AD61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16" s="6" t="str">
        <f ca="1">IF(ISNUMBER(B_MSK[[#This Row],[ JUMLAH ]]),SUBSTITUTE(SUBSTITUTE(SUBSTITUTE(B_MSK[[#This Row],[QTY/ CTN]]," ","_",2),"(",""),")","")&amp;"_","")</f>
        <v>9 GRS_</v>
      </c>
      <c r="AF616" s="6">
        <f ca="1">IF(B_MSK[[#This Row],[A_B]]="","",SEARCH("_",B_MSK[[#This Row],[A_B]]))</f>
        <v>6</v>
      </c>
      <c r="AG616" s="6">
        <f ca="1">IF(B_MSK[[#This Row],[A_B]]="","",LEN(B_MSK[[#This Row],[A_B]]))</f>
        <v>6</v>
      </c>
      <c r="AH616" s="6" t="str">
        <f ca="1">IF(B_MSK[[#This Row],[A_B]]="","",LEFT(B_MSK[[#This Row],[QTY/ CTN]],B_MSK[[#This Row],[A_B_1]]))</f>
        <v>9 GRS</v>
      </c>
      <c r="AI616" s="6" t="str">
        <f ca="1">IF(B_MSK[[#This Row],[A_B]]="","",LEFT(B_MSK[[#This Row],[A_]],SEARCH(" ",B_MSK[[#This Row],[A_]])-1))</f>
        <v>9</v>
      </c>
      <c r="AJ616" s="6" t="str">
        <f ca="1">IF(B_MSK[[#This Row],[A_B]]="","",RIGHT(B_MSK[[#This Row],[A_]],LEN(B_MSK[[#This Row],[A_]])-SEARCH(" ",B_MSK[[#This Row],[A_]])))</f>
        <v>GRS</v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44929</v>
      </c>
      <c r="AO616" s="6" t="str">
        <f ca="1">IF(B_MSK[[#This Row],[DB_ROW]]="","",INDEX([3]!db[JENIS],B_MSK[[#This Row],[DB_ROW]]-1))</f>
        <v>pen</v>
      </c>
      <c r="AP616" s="6">
        <f ca="1">IF(B_MSK[[#This Row],[A_1]]="","",B_MSK[[#This Row],[A_1]])*1</f>
        <v>9</v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>&gt;</v>
      </c>
      <c r="D617" s="6" t="str">
        <f>IF(B_MSK[[#This Row],[N_ID]]="","",COUNTIF([2]!NOTA[ID_H],B_MSK[[#This Row],[ID NOTA]]))</f>
        <v/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Row],[stt]]="ada",INDEX([3]!db[NB BM],B_MSK[DB_ROW]-1),"")</f>
        <v>O pastel Titi 18W TI-P-18 S</v>
      </c>
      <c r="H617" s="8" t="str">
        <f ca="1">IF(B_MSK[[#This Row],[//]]="","",INDEX([2]!NOTA[SUPPLIER_H],B_MSK[[#This Row],[//]]-2))</f>
        <v>KENKO SINAR INDONESIA</v>
      </c>
      <c r="I617" s="28" t="str">
        <f ca="1">IF(B_MSK[[#This Row],[//]]="","",IF(B_MSK[[#This Row],[C]]="",B_MSK[[#This Row],[JMLH BRG]]&amp;" "&amp;B_MSK[[#This Row],[SAT]],INDEX([3]!db[QTY/ CTN],B_MSK[[#This Row],[DB_ROW]]-1)))</f>
        <v>6 LSN</v>
      </c>
      <c r="J617" s="6">
        <f ca="1">IF(B_MSK[[#This Row],[//]]="","",IF(INDEX([2]!NOTA[C],B_MSK[[#This Row],[//]]-2)="","",INDEX([2]!NOTA[C],B_MSK[[#This Row],[//]]-2)))</f>
        <v>2</v>
      </c>
      <c r="K617" s="6" t="str">
        <f ca="1">IF(B_MSK[[#This Row],[//]]="","",IF(INDEX([2]!NOTA[QTY],B_MSK[[#This Row],[//]]-2)=0,"",INDEX([2]!NOTA[QTY],B_MSK[[#This Row],[//]]-2)))</f>
        <v/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7" s="14">
        <f ca="1">IF(B_MSK[[#This Row],[//]]="","",INDEX([2]!NOTA[HARGA SATUAN],B_MSK[[#This Row],[//]]-2))</f>
        <v>0</v>
      </c>
      <c r="N617" s="14">
        <f ca="1">IF(B_MSK[[#This Row],[//]]="","",IF(INDEX([2]!NOTA[HARGA/ CTN_H],B_MSK[[#This Row],[//]]-2)&lt;1,"",INDEX([2]!NOTA[HARGA/ CTN_H],B_MSK[[#This Row],[//]]-2)))</f>
        <v>1944000</v>
      </c>
      <c r="O617" s="3">
        <f ca="1">IF(B_MSK[[#This Row],[//]]="","",IF(INDEX([2]!NOTA[DISC 1],B_MSK[[#This Row],[//]]-2)=0,"",INDEX([2]!NOTA[DISC 1],B_MSK[[#This Row],[//]]-2)))</f>
        <v>0.17</v>
      </c>
      <c r="P617" s="3" t="str">
        <f ca="1">IF(B_MSK[[#This Row],[//]]="","",IF(INDEX([2]!NOTA[DISC 2],B_MSK[[#This Row],[//]]-2)=0,"",INDEX([2]!NOTA[DISC 2],B_MSK[[#This Row],[//]]-2)))</f>
        <v/>
      </c>
      <c r="Q617" s="13">
        <f ca="1">IF(B_MSK[[#This Row],[//]]="","",INDEX([2]!NOTA[TOTAL],B_MSK[[#This Row],[//]]-2))</f>
        <v>3227040</v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>TITI 18 COLOR OIL PASTEL TI-P-18S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617" s="6" t="str">
        <f ca="1">IF(B_MSK[[#This Row],[N.B.nota]]="","",IF(MATCH(B_MSK[[#This Row],[concat]],[3]!db[NB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Row],[concat]],[3]!db[NB NOTA_C],0)+1)</f>
        <v>1972</v>
      </c>
      <c r="Z617" s="6" t="str">
        <f ca="1">IF(B_MSK[[#This Row],[//]]="","",HYPERLINK("[..\\DB.xlsx]DB!e"&amp;B_MSK[[#This Row],[DB_ROW]],"&gt;"))</f>
        <v>&gt;</v>
      </c>
      <c r="AA617" s="12">
        <f ca="1">IF(ISNUMBER(B_MSK[[#This Row],[HARGA CTN]]),IF(B_MSK[[#This Row],[A_2]]=B_MSK[[#This Row],[SAT]],B_MSK[[#This Row],[ HARGA SATUAN ]],B_MSK[[#This Row],[HARGA CTN]]/B_MSK[[#This Row],[A_1]]),"")</f>
        <v>324000</v>
      </c>
      <c r="AB617" s="8" t="str">
        <f ca="1">IF(OR(B_MSK[[#This Row],[HARGA_1]]=0,B_MSK[[#This Row],[HARGA_1]]=""),"","/ "&amp;B_MSK[[#This Row],[A_2]])</f>
        <v>/ LSN</v>
      </c>
      <c r="AC6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6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17" s="6" t="str">
        <f ca="1">IF(ISNUMBER(B_MSK[[#This Row],[ JUMLAH ]]),SUBSTITUTE(SUBSTITUTE(SUBSTITUTE(B_MSK[[#This Row],[QTY/ CTN]]," ","_",2),"(",""),")","")&amp;"_","")</f>
        <v>6 LSN_</v>
      </c>
      <c r="AF617" s="6">
        <f ca="1">IF(B_MSK[[#This Row],[A_B]]="","",SEARCH("_",B_MSK[[#This Row],[A_B]]))</f>
        <v>6</v>
      </c>
      <c r="AG617" s="6">
        <f ca="1">IF(B_MSK[[#This Row],[A_B]]="","",LEN(B_MSK[[#This Row],[A_B]]))</f>
        <v>6</v>
      </c>
      <c r="AH617" s="6" t="str">
        <f ca="1">IF(B_MSK[[#This Row],[A_B]]="","",LEFT(B_MSK[[#This Row],[QTY/ CTN]],B_MSK[[#This Row],[A_B_1]]))</f>
        <v>6 LSN</v>
      </c>
      <c r="AI617" s="6" t="str">
        <f ca="1">IF(B_MSK[[#This Row],[A_B]]="","",LEFT(B_MSK[[#This Row],[A_]],SEARCH(" ",B_MSK[[#This Row],[A_]])-1))</f>
        <v>6</v>
      </c>
      <c r="AJ617" s="6" t="str">
        <f ca="1">IF(B_MSK[[#This Row],[A_B]]="","",RIGHT(B_MSK[[#This Row],[A_]],LEN(B_MSK[[#This Row],[A_]])-SEARCH(" ",B_MSK[[#This Row],[A_]])))</f>
        <v>LSN</v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44929</v>
      </c>
      <c r="AO617" s="6" t="str">
        <f ca="1">IF(B_MSK[[#This Row],[DB_ROW]]="","",INDEX([3]!db[JENIS],B_MSK[[#This Row],[DB_ROW]]-1))</f>
        <v>cr/op</v>
      </c>
      <c r="AP617" s="6">
        <f ca="1">IF(B_MSK[[#This Row],[A_1]]="","",B_MSK[[#This Row],[A_1]])*1</f>
        <v>6</v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Row],[stt]]="ada",INDEX([3]!db[NB BM],B_MSK[DB_ROW]-1),"")</f>
        <v>O pastel Titi 24W TI-P-24 S</v>
      </c>
      <c r="H618" s="8" t="str">
        <f ca="1">IF(B_MSK[[#This Row],[//]]="","",INDEX([2]!NOTA[SUPPLIER_H],B_MSK[[#This Row],[//]]-2))</f>
        <v>KENKO SINAR INDONESIA</v>
      </c>
      <c r="I618" s="28" t="str">
        <f ca="1">IF(B_MSK[[#This Row],[//]]="","",IF(B_MSK[[#This Row],[C]]="",B_MSK[[#This Row],[JMLH BRG]]&amp;" "&amp;B_MSK[[#This Row],[SAT]],INDEX([3]!db[QTY/ CTN],B_MSK[[#This Row],[DB_ROW]]-1)))</f>
        <v>8 BOX (6 SET)</v>
      </c>
      <c r="J618" s="6">
        <f ca="1">IF(B_MSK[[#This Row],[//]]="","",IF(INDEX([2]!NOTA[C],B_MSK[[#This Row],[//]]-2)="","",INDEX([2]!NOTA[C],B_MSK[[#This Row],[//]]-2)))</f>
        <v>1</v>
      </c>
      <c r="K618" s="6" t="str">
        <f ca="1">IF(B_MSK[[#This Row],[//]]="","",IF(INDEX([2]!NOTA[QTY],B_MSK[[#This Row],[//]]-2)=0,"",INDEX([2]!NOTA[QTY],B_MSK[[#This Row],[//]]-2)))</f>
        <v/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8" s="14">
        <f ca="1">IF(B_MSK[[#This Row],[//]]="","",INDEX([2]!NOTA[HARGA SATUAN],B_MSK[[#This Row],[//]]-2))</f>
        <v>0</v>
      </c>
      <c r="N618" s="14">
        <f ca="1">IF(B_MSK[[#This Row],[//]]="","",IF(INDEX([2]!NOTA[HARGA/ CTN_H],B_MSK[[#This Row],[//]]-2)&lt;1,"",INDEX([2]!NOTA[HARGA/ CTN_H],B_MSK[[#This Row],[//]]-2)))</f>
        <v>1632000</v>
      </c>
      <c r="O618" s="3">
        <f ca="1">IF(B_MSK[[#This Row],[//]]="","",IF(INDEX([2]!NOTA[DISC 1],B_MSK[[#This Row],[//]]-2)=0,"",INDEX([2]!NOTA[DISC 1],B_MSK[[#This Row],[//]]-2)))</f>
        <v>0.17</v>
      </c>
      <c r="P618" s="3" t="str">
        <f ca="1">IF(B_MSK[[#This Row],[//]]="","",IF(INDEX([2]!NOTA[DISC 2],B_MSK[[#This Row],[//]]-2)=0,"",INDEX([2]!NOTA[DISC 2],B_MSK[[#This Row],[//]]-2)))</f>
        <v/>
      </c>
      <c r="Q618" s="13">
        <f ca="1">IF(B_MSK[[#This Row],[//]]="","",INDEX([2]!NOTA[TOTAL],B_MSK[[#This Row],[//]]-2))</f>
        <v>1354560</v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>TITI 24 COLOR OIL PASTEL TI-P-24S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618" s="6" t="str">
        <f ca="1">IF(B_MSK[[#This Row],[N.B.nota]]="","",IF(MATCH(B_MSK[[#This Row],[concat]],[3]!db[NB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Row],[concat]],[3]!db[NB NOTA_C],0)+1)</f>
        <v>1973</v>
      </c>
      <c r="Z618" s="6" t="str">
        <f ca="1">IF(B_MSK[[#This Row],[//]]="","",HYPERLINK("[..\\DB.xlsx]DB!e"&amp;B_MSK[[#This Row],[DB_ROW]],"&gt;"))</f>
        <v>&gt;</v>
      </c>
      <c r="AA618" s="12">
        <f ca="1">IF(ISNUMBER(B_MSK[[#This Row],[HARGA CTN]]),IF(B_MSK[[#This Row],[A_2]]=B_MSK[[#This Row],[SAT]],B_MSK[[#This Row],[ HARGA SATUAN ]],B_MSK[[#This Row],[HARGA CTN]]/B_MSK[[#This Row],[A_1]]),"")</f>
        <v>204000</v>
      </c>
      <c r="AB618" s="8" t="str">
        <f ca="1">IF(OR(B_MSK[[#This Row],[HARGA_1]]=0,B_MSK[[#This Row],[HARGA_1]]=""),"","/ "&amp;B_MSK[[#This Row],[A_2]])</f>
        <v xml:space="preserve">/ BOX </v>
      </c>
      <c r="AC6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34000</v>
      </c>
      <c r="AD618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18" s="6" t="str">
        <f ca="1">IF(ISNUMBER(B_MSK[[#This Row],[ JUMLAH ]]),SUBSTITUTE(SUBSTITUTE(SUBSTITUTE(B_MSK[[#This Row],[QTY/ CTN]]," ","_",2),"(",""),")","")&amp;"_","")</f>
        <v>8 BOX_6 SET_</v>
      </c>
      <c r="AF618" s="6">
        <f ca="1">IF(B_MSK[[#This Row],[A_B]]="","",SEARCH("_",B_MSK[[#This Row],[A_B]]))</f>
        <v>6</v>
      </c>
      <c r="AG618" s="6">
        <f ca="1">IF(B_MSK[[#This Row],[A_B]]="","",LEN(B_MSK[[#This Row],[A_B]]))</f>
        <v>12</v>
      </c>
      <c r="AH618" s="6" t="str">
        <f ca="1">IF(B_MSK[[#This Row],[A_B]]="","",LEFT(B_MSK[[#This Row],[QTY/ CTN]],B_MSK[[#This Row],[A_B_1]]))</f>
        <v xml:space="preserve">8 BOX </v>
      </c>
      <c r="AI618" s="6" t="str">
        <f ca="1">IF(B_MSK[[#This Row],[A_B]]="","",LEFT(B_MSK[[#This Row],[A_]],SEARCH(" ",B_MSK[[#This Row],[A_]])-1))</f>
        <v>8</v>
      </c>
      <c r="AJ618" s="6" t="str">
        <f ca="1">IF(B_MSK[[#This Row],[A_B]]="","",RIGHT(B_MSK[[#This Row],[A_]],LEN(B_MSK[[#This Row],[A_]])-SEARCH(" ",B_MSK[[#This Row],[A_]])))</f>
        <v xml:space="preserve">BOX </v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8" s="6" t="str">
        <f ca="1">IF(B_MSK[[#This Row],[B_]]="","",LEFT(B_MSK[[#This Row],[B_]],SEARCH(" ",B_MSK[[#This Row],[B_]])))</f>
        <v xml:space="preserve">6 </v>
      </c>
      <c r="AM618" s="6" t="str">
        <f ca="1">IF(B_MSK[[#This Row],[B_]]="","",RIGHT(B_MSK[[#This Row],[B_]],LEN(B_MSK[[#This Row],[B_]])-SEARCH(" ",B_MSK[[#This Row],[B_]])))</f>
        <v>SET</v>
      </c>
      <c r="AN618" s="2">
        <f ca="1">IF(ISNUMBER(B_MSK[[#This Row],[TANGGAL DATANG]]),B_MSK[[#This Row],[TANGGAL DATANG]],AN617)</f>
        <v>44929</v>
      </c>
      <c r="AO618" s="6" t="str">
        <f ca="1">IF(B_MSK[[#This Row],[DB_ROW]]="","",INDEX([3]!db[JENIS],B_MSK[[#This Row],[DB_ROW]]-1))</f>
        <v>cr/op</v>
      </c>
      <c r="AP618" s="6">
        <f ca="1">IF(B_MSK[[#This Row],[A_1]]="","",B_MSK[[#This Row],[A_1]])*1</f>
        <v>8</v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619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Row],[stt]]="ada",INDEX([3]!db[NB BM],B_MSK[DB_ROW]-1),"")</f>
        <v>O pastel Titi 36W TI-P-36 S</v>
      </c>
      <c r="H619" s="8" t="str">
        <f ca="1">IF(B_MSK[[#This Row],[//]]="","",INDEX([2]!NOTA[SUPPLIER_H],B_MSK[[#This Row],[//]]-2))</f>
        <v>KENKO SINAR INDONESIA</v>
      </c>
      <c r="I619" s="28" t="str">
        <f ca="1">IF(B_MSK[[#This Row],[//]]="","",IF(B_MSK[[#This Row],[C]]="",B_MSK[[#This Row],[JMLH BRG]]&amp;" "&amp;B_MSK[[#This Row],[SAT]],INDEX([3]!db[QTY/ CTN],B_MSK[[#This Row],[DB_ROW]]-1)))</f>
        <v>6 BOX (6 SET)</v>
      </c>
      <c r="J619" s="6">
        <f ca="1">IF(B_MSK[[#This Row],[//]]="","",IF(INDEX([2]!NOTA[C],B_MSK[[#This Row],[//]]-2)="","",INDEX([2]!NOTA[C],B_MSK[[#This Row],[//]]-2)))</f>
        <v>1</v>
      </c>
      <c r="K619" s="6" t="str">
        <f ca="1">IF(B_MSK[[#This Row],[//]]="","",IF(INDEX([2]!NOTA[QTY],B_MSK[[#This Row],[//]]-2)=0,"",INDEX([2]!NOTA[QTY],B_MSK[[#This Row],[//]]-2)))</f>
        <v/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9" s="14">
        <f ca="1">IF(B_MSK[[#This Row],[//]]="","",INDEX([2]!NOTA[HARGA SATUAN],B_MSK[[#This Row],[//]]-2))</f>
        <v>0</v>
      </c>
      <c r="N619" s="14">
        <f ca="1">IF(B_MSK[[#This Row],[//]]="","",IF(INDEX([2]!NOTA[HARGA/ CTN_H],B_MSK[[#This Row],[//]]-2)&lt;1,"",INDEX([2]!NOTA[HARGA/ CTN_H],B_MSK[[#This Row],[//]]-2)))</f>
        <v>1710000</v>
      </c>
      <c r="O619" s="3">
        <f ca="1">IF(B_MSK[[#This Row],[//]]="","",IF(INDEX([2]!NOTA[DISC 1],B_MSK[[#This Row],[//]]-2)=0,"",INDEX([2]!NOTA[DISC 1],B_MSK[[#This Row],[//]]-2)))</f>
        <v>0.17</v>
      </c>
      <c r="P619" s="3" t="str">
        <f ca="1">IF(B_MSK[[#This Row],[//]]="","",IF(INDEX([2]!NOTA[DISC 2],B_MSK[[#This Row],[//]]-2)=0,"",INDEX([2]!NOTA[DISC 2],B_MSK[[#This Row],[//]]-2)))</f>
        <v/>
      </c>
      <c r="Q619" s="13">
        <f ca="1">IF(B_MSK[[#This Row],[//]]="","",INDEX([2]!NOTA[TOTAL],B_MSK[[#This Row],[//]]-2))</f>
        <v>1419300</v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>TITI 36 COLOR OIL PASTEL TI-P-36S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19" s="6" t="str">
        <f ca="1">IF(B_MSK[[#This Row],[N.B.nota]]="","",IF(MATCH(B_MSK[[#This Row],[concat]],[3]!db[NB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Row],[concat]],[3]!db[NB NOTA_C],0)+1)</f>
        <v>1974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285000</v>
      </c>
      <c r="AB619" s="8" t="str">
        <f ca="1">IF(OR(B_MSK[[#This Row],[HARGA_1]]=0,B_MSK[[#This Row],[HARGA_1]]=""),"","/ "&amp;B_MSK[[#This Row],[A_2]])</f>
        <v xml:space="preserve">/ BOX </v>
      </c>
      <c r="AC6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47500</v>
      </c>
      <c r="AD61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19" s="6" t="str">
        <f ca="1">IF(ISNUMBER(B_MSK[[#This Row],[ JUMLAH ]]),SUBSTITUTE(SUBSTITUTE(SUBSTITUTE(B_MSK[[#This Row],[QTY/ CTN]]," ","_",2),"(",""),")","")&amp;"_","")</f>
        <v>6 BOX_6 SET_</v>
      </c>
      <c r="AF619" s="6">
        <f ca="1">IF(B_MSK[[#This Row],[A_B]]="","",SEARCH("_",B_MSK[[#This Row],[A_B]]))</f>
        <v>6</v>
      </c>
      <c r="AG619" s="6">
        <f ca="1">IF(B_MSK[[#This Row],[A_B]]="","",LEN(B_MSK[[#This Row],[A_B]]))</f>
        <v>12</v>
      </c>
      <c r="AH619" s="6" t="str">
        <f ca="1">IF(B_MSK[[#This Row],[A_B]]="","",LEFT(B_MSK[[#This Row],[QTY/ CTN]],B_MSK[[#This Row],[A_B_1]]))</f>
        <v xml:space="preserve">6 BOX </v>
      </c>
      <c r="AI619" s="6" t="str">
        <f ca="1">IF(B_MSK[[#This Row],[A_B]]="","",LEFT(B_MSK[[#This Row],[A_]],SEARCH(" ",B_MSK[[#This Row],[A_]])-1))</f>
        <v>6</v>
      </c>
      <c r="AJ619" s="6" t="str">
        <f ca="1">IF(B_MSK[[#This Row],[A_B]]="","",RIGHT(B_MSK[[#This Row],[A_]],LEN(B_MSK[[#This Row],[A_]])-SEARCH(" ",B_MSK[[#This Row],[A_]])))</f>
        <v xml:space="preserve">BOX 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9" s="6" t="str">
        <f ca="1">IF(B_MSK[[#This Row],[B_]]="","",LEFT(B_MSK[[#This Row],[B_]],SEARCH(" ",B_MSK[[#This Row],[B_]])))</f>
        <v xml:space="preserve">6 </v>
      </c>
      <c r="AM619" s="6" t="str">
        <f ca="1">IF(B_MSK[[#This Row],[B_]]="","",RIGHT(B_MSK[[#This Row],[B_]],LEN(B_MSK[[#This Row],[B_]])-SEARCH(" ",B_MSK[[#This Row],[B_]])))</f>
        <v>SET</v>
      </c>
      <c r="AN619" s="2">
        <f ca="1">IF(ISNUMBER(B_MSK[[#This Row],[TANGGAL DATANG]]),B_MSK[[#This Row],[TANGGAL DATANG]],AN618)</f>
        <v>44929</v>
      </c>
      <c r="AO619" s="6" t="str">
        <f ca="1">IF(B_MSK[[#This Row],[DB_ROW]]="","",INDEX([3]!db[JENIS],B_MSK[[#This Row],[DB_ROW]]-1))</f>
        <v>cr/op</v>
      </c>
      <c r="AP619" s="6">
        <f ca="1">IF(B_MSK[[#This Row],[A_1]]="","",B_MSK[[#This Row],[A_1]])*1</f>
        <v>6</v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Row],[N_ID]]="","",COUNTIF([2]!NOTA[ID_H],B_MSK[[#This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Row],[stt]]="ada",INDEX([3]!db[NB BM],B_MSK[DB_ROW]-1),"")</f>
        <v>Cutter Kenko L-500</v>
      </c>
      <c r="H620" s="8" t="str">
        <f ca="1">IF(B_MSK[[#This Row],[//]]="","",INDEX([2]!NOTA[SUPPLIER_H],B_MSK[[#This Row],[//]]-2))</f>
        <v>KENKO SINAR INDONESIA</v>
      </c>
      <c r="I620" s="28" t="str">
        <f ca="1">IF(B_MSK[[#This Row],[//]]="","",IF(B_MSK[[#This Row],[C]]="",B_MSK[[#This Row],[JMLH BRG]]&amp;" "&amp;B_MSK[[#This Row],[SAT]],INDEX([3]!db[QTY/ CTN],B_MSK[[#This Row],[DB_ROW]]-1)))</f>
        <v>20 LSN</v>
      </c>
      <c r="J620" s="6">
        <f ca="1">IF(B_MSK[[#This Row],[//]]="","",IF(INDEX([2]!NOTA[C],B_MSK[[#This Row],[//]]-2)="","",INDEX([2]!NOTA[C],B_MSK[[#This Row],[//]]-2)))</f>
        <v>5</v>
      </c>
      <c r="K620" s="6" t="str">
        <f ca="1">IF(B_MSK[[#This Row],[//]]="","",IF(INDEX([2]!NOTA[QTY],B_MSK[[#This Row],[//]]-2)=0,"",INDEX([2]!NOTA[QTY],B_MSK[[#This Row],[//]]-2)))</f>
        <v/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0" s="14">
        <f ca="1">IF(B_MSK[[#This Row],[//]]="","",INDEX([2]!NOTA[HARGA SATUAN],B_MSK[[#This Row],[//]]-2))</f>
        <v>0</v>
      </c>
      <c r="N620" s="14">
        <f ca="1">IF(B_MSK[[#This Row],[//]]="","",IF(INDEX([2]!NOTA[HARGA/ CTN_H],B_MSK[[#This Row],[//]]-2)&lt;1,"",INDEX([2]!NOTA[HARGA/ CTN_H],B_MSK[[#This Row],[//]]-2)))</f>
        <v>2952000</v>
      </c>
      <c r="O620" s="3">
        <f ca="1">IF(B_MSK[[#This Row],[//]]="","",IF(INDEX([2]!NOTA[DISC 1],B_MSK[[#This Row],[//]]-2)=0,"",INDEX([2]!NOTA[DISC 1],B_MSK[[#This Row],[//]]-2)))</f>
        <v>0.17</v>
      </c>
      <c r="P620" s="3" t="str">
        <f ca="1">IF(B_MSK[[#This Row],[//]]="","",IF(INDEX([2]!NOTA[DISC 2],B_MSK[[#This Row],[//]]-2)=0,"",INDEX([2]!NOTA[DISC 2],B_MSK[[#This Row],[//]]-2)))</f>
        <v/>
      </c>
      <c r="Q620" s="13">
        <f ca="1">IF(B_MSK[[#This Row],[//]]="","",INDEX([2]!NOTA[TOTAL],B_MSK[[#This Row],[//]]-2))</f>
        <v>12250800</v>
      </c>
      <c r="R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4002684</v>
      </c>
      <c r="S6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15539832</v>
      </c>
      <c r="T620" s="33" t="str">
        <f ca="1">IF(B_MSK[[#This Row],[NAMA BARANG]]="","",IF(INDEX([2]!NOTA[KETERANGAN],B_MSK[[#This Row],[//]]-2)=0,"",INDEX([2]!NOTA[KETERANGAN],B_MSK[[#This Row],[//]]-2)))</f>
        <v/>
      </c>
      <c r="U620" s="8" t="str">
        <f ca="1">IF(B_MSK[[#This Row],[//]]="","",INDEX([2]!NOTA[NAMA BARANG],B_MSK[[#This Row],[//]]-2))</f>
        <v>KENKO CUTTER L-500 (18 MM BLADE)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620" s="6" t="str">
        <f ca="1">IF(B_MSK[[#This Row],[N.B.nota]]="","",IF(MATCH(B_MSK[[#This Row],[concat]],[3]!db[NB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Row],[concat]],[3]!db[NB NOTA_C],0)+1)</f>
        <v>1096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147600</v>
      </c>
      <c r="AB620" s="8" t="str">
        <f ca="1">IF(OR(B_MSK[[#This Row],[HARGA_1]]=0,B_MSK[[#This Row],[HARGA_1]]=""),"","/ "&amp;B_MSK[[#This Row],[A_2]])</f>
        <v>/ LSN</v>
      </c>
      <c r="AC6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62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20" s="6" t="str">
        <f ca="1">IF(ISNUMBER(B_MSK[[#This Row],[ JUMLAH ]]),SUBSTITUTE(SUBSTITUTE(SUBSTITUTE(B_MSK[[#This Row],[QTY/ CTN]]," ","_",2),"(",""),")","")&amp;"_","")</f>
        <v>20 LSN_</v>
      </c>
      <c r="AF620" s="6">
        <f ca="1">IF(B_MSK[[#This Row],[A_B]]="","",SEARCH("_",B_MSK[[#This Row],[A_B]]))</f>
        <v>7</v>
      </c>
      <c r="AG620" s="6">
        <f ca="1">IF(B_MSK[[#This Row],[A_B]]="","",LEN(B_MSK[[#This Row],[A_B]]))</f>
        <v>7</v>
      </c>
      <c r="AH620" s="6" t="str">
        <f ca="1">IF(B_MSK[[#This Row],[A_B]]="","",LEFT(B_MSK[[#This Row],[QTY/ CTN]],B_MSK[[#This Row],[A_B_1]]))</f>
        <v>20 LSN</v>
      </c>
      <c r="AI620" s="6" t="str">
        <f ca="1">IF(B_MSK[[#This Row],[A_B]]="","",LEFT(B_MSK[[#This Row],[A_]],SEARCH(" ",B_MSK[[#This Row],[A_]])-1))</f>
        <v>20</v>
      </c>
      <c r="AJ620" s="6" t="str">
        <f ca="1">IF(B_MSK[[#This Row],[A_B]]="","",RIGHT(B_MSK[[#This Row],[A_]],LEN(B_MSK[[#This Row],[A_]])-SEARCH(" ",B_MSK[[#This Row],[A_]])))</f>
        <v>LSN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44929</v>
      </c>
      <c r="AO620" s="6" t="str">
        <f ca="1">IF(B_MSK[[#This Row],[DB_ROW]]="","",INDEX([3]!db[JENIS],B_MSK[[#This Row],[DB_ROW]]-1))</f>
        <v>cutter</v>
      </c>
      <c r="AP620" s="6">
        <f ca="1">IF(B_MSK[[#This Row],[A_1]]="","",B_MSK[[#This Row],[A_1]])*1</f>
        <v>20</v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Row],[N_ID]]="","",COUNTIF([2]!NOTA[ID_H],B_MSK[[#This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Row],[stt]]="ada",INDEX([3]!db[NB BM],B_MSK[DB_ROW]-1),"")</f>
        <v/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Row],[SAT]],INDEX([3]!db[QTY/ CTN],B_MSK[[#This Row],[DB_ROW]]-1)))</f>
        <v/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 t="str">
        <f ca="1">IF(B_MSK[[#This Row],[//]]="","",INDEX([2]!NOTA[HARGA SATUAN],B_MSK[[#This Row],[//]]-2))</f>
        <v/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Row],[concat]],[3]!db[NB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Row],[concat]],[3]!db[NB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Row],[A_]])-1))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44929</v>
      </c>
      <c r="AO621" s="6" t="str">
        <f ca="1">IF(B_MSK[[#This Row],[DB_ROW]]="","",INDEX([3]!db[JENIS],B_MSK[[#This Row],[DB_ROW]]-1))</f>
        <v/>
      </c>
      <c r="AP621" s="6" t="e">
        <f ca="1">IF(B_MSK[[#This Row],[A_1]]="","",B_MSK[[#This Row],[A_1]])*1</f>
        <v>#VALUE!</v>
      </c>
    </row>
    <row r="622" spans="1:42" x14ac:dyDescent="0.25">
      <c r="A622" s="7" t="s">
        <v>253</v>
      </c>
      <c r="B622" s="6">
        <f ca="1">IF(B_MSK[[#This Row],[N_ID]]="","",INDEX([2]!NOTA[ID],MATCH(B_MSK[[#This Row],[N_ID]],[2]!NOTA[ID_P],0)))</f>
        <v>122</v>
      </c>
      <c r="C622" s="6" t="str">
        <f ca="1">IF(B_MSK[[#This Row],[//]]="","",HYPERLINK("[NOTA_.xlsx]NOTA!C"&amp;B_MSK[[#This Row],[//]],"&gt;"))</f>
        <v>&gt;</v>
      </c>
      <c r="D622" s="6">
        <f ca="1">IF(B_MSK[[#This Row],[N_ID]]="","",COUNTIF([2]!NOTA[ID_H],B_MSK[[#This Row],[ID NOTA]]))</f>
        <v>3</v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 t="str">
        <f ca="1"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Row],[stt]]="ada",INDEX([3]!db[NB BM],B_MSK[DB_ROW]-1),"")</f>
        <v>Tipe-ex kertas Kenko CT-902</v>
      </c>
      <c r="H622" s="8" t="str">
        <f ca="1">IF(B_MSK[[#This Row],[//]]="","",INDEX([2]!NOTA[SUPPLIER_H],B_MSK[[#This Row],[//]]-2))</f>
        <v>KENKO SINAR INDONESIA</v>
      </c>
      <c r="I622" s="28" t="str">
        <f ca="1">IF(B_MSK[[#This Row],[//]]="","",IF(B_MSK[[#This Row],[C]]="",B_MSK[[#This Row],[JMLH BRG]]&amp;" "&amp;B_MSK[[#This Row],[SAT]],INDEX([3]!db[QTY/ CTN],B_MSK[[#This Row],[DB_ROW]]-1)))</f>
        <v>48 LSN</v>
      </c>
      <c r="J622" s="6">
        <f ca="1">IF(B_MSK[[#This Row],[//]]="","",IF(INDEX([2]!NOTA[C],B_MSK[[#This Row],[//]]-2)="","",INDEX([2]!NOTA[C],B_MSK[[#This Row],[//]]-2)))</f>
        <v>1</v>
      </c>
      <c r="K622" s="6" t="str">
        <f ca="1">IF(B_MSK[[#This Row],[//]]="","",IF(INDEX([2]!NOTA[QTY],B_MSK[[#This Row],[//]]-2)=0,"",INDEX([2]!NOTA[QTY],B_MSK[[#This Row],[//]]-2)))</f>
        <v/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2" s="14">
        <f ca="1">IF(B_MSK[[#This Row],[//]]="","",INDEX([2]!NOTA[HARGA SATUAN],B_MSK[[#This Row],[//]]-2))</f>
        <v>0</v>
      </c>
      <c r="N622" s="14">
        <f ca="1">IF(B_MSK[[#This Row],[//]]="","",IF(INDEX([2]!NOTA[HARGA/ CTN_H],B_MSK[[#This Row],[//]]-2)&lt;1,"",INDEX([2]!NOTA[HARGA/ CTN_H],B_MSK[[#This Row],[//]]-2)))</f>
        <v>2880000</v>
      </c>
      <c r="O622" s="3">
        <f ca="1">IF(B_MSK[[#This Row],[//]]="","",IF(INDEX([2]!NOTA[DISC 1],B_MSK[[#This Row],[//]]-2)=0,"",INDEX([2]!NOTA[DISC 1],B_MSK[[#This Row],[//]]-2)))</f>
        <v>0.17</v>
      </c>
      <c r="P622" s="3" t="str">
        <f ca="1">IF(B_MSK[[#This Row],[//]]="","",IF(INDEX([2]!NOTA[DISC 2],B_MSK[[#This Row],[//]]-2)=0,"",INDEX([2]!NOTA[DISC 2],B_MSK[[#This Row],[//]]-2)))</f>
        <v/>
      </c>
      <c r="Q622" s="13">
        <f ca="1">IF(B_MSK[[#This Row],[//]]="","",INDEX([2]!NOTA[TOTAL],B_MSK[[#This Row],[//]]-2))</f>
        <v>2390400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>KENKO CORRECTION TAPE CT-902 (12M X 5MM)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622" s="6" t="str">
        <f ca="1">IF(B_MSK[[#This Row],[N.B.nota]]="","",IF(MATCH(B_MSK[[#This Row],[concat]],[3]!db[NB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Row],[concat]],[3]!db[NB NOTA_C],0)+1)</f>
        <v>1085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60000</v>
      </c>
      <c r="AB622" s="8" t="str">
        <f ca="1">IF(OR(B_MSK[[#This Row],[HARGA_1]]=0,B_MSK[[#This Row],[HARGA_1]]=""),"","/ "&amp;B_MSK[[#This Row],[A_2]])</f>
        <v>/ LSN</v>
      </c>
      <c r="AC6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6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22" s="6" t="str">
        <f ca="1">IF(ISNUMBER(B_MSK[[#This Row],[ JUMLAH ]]),SUBSTITUTE(SUBSTITUTE(SUBSTITUTE(B_MSK[[#This Row],[QTY/ CTN]]," ","_",2),"(",""),")","")&amp;"_","")</f>
        <v>48 LSN_</v>
      </c>
      <c r="AF622" s="6">
        <f ca="1">IF(B_MSK[[#This Row],[A_B]]="","",SEARCH("_",B_MSK[[#This Row],[A_B]]))</f>
        <v>7</v>
      </c>
      <c r="AG622" s="6">
        <f ca="1">IF(B_MSK[[#This Row],[A_B]]="","",LEN(B_MSK[[#This Row],[A_B]]))</f>
        <v>7</v>
      </c>
      <c r="AH622" s="6" t="str">
        <f ca="1">IF(B_MSK[[#This Row],[A_B]]="","",LEFT(B_MSK[[#This Row],[QTY/ CTN]],B_MSK[[#This Row],[A_B_1]]))</f>
        <v>48 LSN</v>
      </c>
      <c r="AI622" s="6" t="str">
        <f ca="1">IF(B_MSK[[#This Row],[A_B]]="","",LEFT(B_MSK[[#This Row],[A_]],SEARCH(" ",B_MSK[[#This Row],[A_]])-1))</f>
        <v>48</v>
      </c>
      <c r="AJ622" s="6" t="str">
        <f ca="1">IF(B_MSK[[#This Row],[A_B]]="","",RIGHT(B_MSK[[#This Row],[A_]],LEN(B_MSK[[#This Row],[A_]])-SEARCH(" ",B_MSK[[#This Row],[A_]])))</f>
        <v>LSN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44929</v>
      </c>
      <c r="AO622" s="6" t="str">
        <f ca="1">IF(B_MSK[[#This Row],[DB_ROW]]="","",INDEX([3]!db[JENIS],B_MSK[[#This Row],[DB_ROW]]-1))</f>
        <v>tipex</v>
      </c>
      <c r="AP622" s="6">
        <f ca="1">IF(B_MSK[[#This Row],[A_1]]="","",B_MSK[[#This Row],[A_1]])*1</f>
        <v>48</v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Row],[stt]]="ada",INDEX([3]!db[NB BM],B_MSK[DB_ROW]-1),"")</f>
        <v>PW Kenko 12W CP-12HALF classic</v>
      </c>
      <c r="H623" s="8" t="str">
        <f ca="1">IF(B_MSK[[#This Row],[//]]="","",INDEX([2]!NOTA[SUPPLIER_H],B_MSK[[#This Row],[//]]-2))</f>
        <v>KENKO SINAR INDONESIA</v>
      </c>
      <c r="I623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623" s="6">
        <f ca="1">IF(B_MSK[[#This Row],[//]]="","",IF(INDEX([2]!NOTA[C],B_MSK[[#This Row],[//]]-2)="","",INDEX([2]!NOTA[C],B_MSK[[#This Row],[//]]-2)))</f>
        <v>1</v>
      </c>
      <c r="K623" s="6" t="str">
        <f ca="1">IF(B_MSK[[#This Row],[//]]="","",IF(INDEX([2]!NOTA[QTY],B_MSK[[#This Row],[//]]-2)=0,"",INDEX([2]!NOTA[QTY],B_MSK[[#This Row],[//]]-2)))</f>
        <v/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3" s="14">
        <f ca="1">IF(B_MSK[[#This Row],[//]]="","",INDEX([2]!NOTA[HARGA SATUAN],B_MSK[[#This Row],[//]]-2))</f>
        <v>0</v>
      </c>
      <c r="N623" s="14">
        <f ca="1">IF(B_MSK[[#This Row],[//]]="","",IF(INDEX([2]!NOTA[HARGA/ CTN_H],B_MSK[[#This Row],[//]]-2)&lt;1,"",INDEX([2]!NOTA[HARGA/ CTN_H],B_MSK[[#This Row],[//]]-2)))</f>
        <v>3801600</v>
      </c>
      <c r="O623" s="3">
        <f ca="1">IF(B_MSK[[#This Row],[//]]="","",IF(INDEX([2]!NOTA[DISC 1],B_MSK[[#This Row],[//]]-2)=0,"",INDEX([2]!NOTA[DISC 1],B_MSK[[#This Row],[//]]-2)))</f>
        <v>0.17</v>
      </c>
      <c r="P623" s="3" t="str">
        <f ca="1">IF(B_MSK[[#This Row],[//]]="","",IF(INDEX([2]!NOTA[DISC 2],B_MSK[[#This Row],[//]]-2)=0,"",INDEX([2]!NOTA[DISC 2],B_MSK[[#This Row],[//]]-2)))</f>
        <v/>
      </c>
      <c r="Q623" s="13">
        <f ca="1">IF(B_MSK[[#This Row],[//]]="","",INDEX([2]!NOTA[TOTAL],B_MSK[[#This Row],[//]]-2))</f>
        <v>3155328</v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>KENKO COLOR PENCIL CP-12HALF CLASSIC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623" s="6" t="str">
        <f ca="1">IF(B_MSK[[#This Row],[N.B.nota]]="","",IF(MATCH(B_MSK[[#This Row],[concat]],[3]!db[NB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Row],[concat]],[3]!db[NB NOTA_C],0)+1)</f>
        <v>1054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158400</v>
      </c>
      <c r="AB623" s="8" t="str">
        <f ca="1">IF(OR(B_MSK[[#This Row],[HARGA_1]]=0,B_MSK[[#This Row],[HARGA_1]]=""),"","/ "&amp;B_MSK[[#This Row],[A_2]])</f>
        <v xml:space="preserve">/ BOX </v>
      </c>
      <c r="AC6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6600</v>
      </c>
      <c r="AD62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23" s="6" t="str">
        <f ca="1">IF(ISNUMBER(B_MSK[[#This Row],[ JUMLAH ]]),SUBSTITUTE(SUBSTITUTE(SUBSTITUTE(B_MSK[[#This Row],[QTY/ CTN]]," ","_",2),"(",""),")","")&amp;"_","")</f>
        <v>24 BOX_24 SET_</v>
      </c>
      <c r="AF623" s="6">
        <f ca="1">IF(B_MSK[[#This Row],[A_B]]="","",SEARCH("_",B_MSK[[#This Row],[A_B]]))</f>
        <v>7</v>
      </c>
      <c r="AG623" s="6">
        <f ca="1">IF(B_MSK[[#This Row],[A_B]]="","",LEN(B_MSK[[#This Row],[A_B]]))</f>
        <v>14</v>
      </c>
      <c r="AH623" s="6" t="str">
        <f ca="1">IF(B_MSK[[#This Row],[A_B]]="","",LEFT(B_MSK[[#This Row],[QTY/ CTN]],B_MSK[[#This Row],[A_B_1]]))</f>
        <v xml:space="preserve">24 BOX </v>
      </c>
      <c r="AI623" s="6" t="str">
        <f ca="1">IF(B_MSK[[#This Row],[A_B]]="","",LEFT(B_MSK[[#This Row],[A_]],SEARCH(" ",B_MSK[[#This Row],[A_]])-1))</f>
        <v>24</v>
      </c>
      <c r="AJ623" s="6" t="str">
        <f ca="1">IF(B_MSK[[#This Row],[A_B]]="","",RIGHT(B_MSK[[#This Row],[A_]],LEN(B_MSK[[#This Row],[A_]])-SEARCH(" ",B_MSK[[#This Row],[A_]])))</f>
        <v xml:space="preserve">BOX 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623" s="6" t="str">
        <f ca="1">IF(B_MSK[[#This Row],[B_]]="","",LEFT(B_MSK[[#This Row],[B_]],SEARCH(" ",B_MSK[[#This Row],[B_]])))</f>
        <v xml:space="preserve">24 </v>
      </c>
      <c r="AM623" s="6" t="str">
        <f ca="1">IF(B_MSK[[#This Row],[B_]]="","",RIGHT(B_MSK[[#This Row],[B_]],LEN(B_MSK[[#This Row],[B_]])-SEARCH(" ",B_MSK[[#This Row],[B_]])))</f>
        <v>SET</v>
      </c>
      <c r="AN623" s="2">
        <f ca="1">IF(ISNUMBER(B_MSK[[#This Row],[TANGGAL DATANG]]),B_MSK[[#This Row],[TANGGAL DATANG]],AN622)</f>
        <v>44929</v>
      </c>
      <c r="AO623" s="6" t="str">
        <f ca="1">IF(B_MSK[[#This Row],[DB_ROW]]="","",INDEX([3]!db[JENIS],B_MSK[[#This Row],[DB_ROW]]-1))</f>
        <v>pw</v>
      </c>
      <c r="AP623" s="6">
        <f ca="1">IF(B_MSK[[#This Row],[A_1]]="","",B_MSK[[#This Row],[A_1]])*1</f>
        <v>24</v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>&gt;</v>
      </c>
      <c r="D624" s="6" t="str">
        <f>IF(B_MSK[[#This Row],[N_ID]]="","",COUNTIF([2]!NOTA[ID_H],B_MSK[[#This Row],[ID NOTA]]))</f>
        <v/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624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Row],[stt]]="ada",INDEX([3]!db[NB BM],B_MSK[DB_ROW]-1),"")</f>
        <v>PW Kenko 12W CP-12 F classic panjang</v>
      </c>
      <c r="H624" s="8" t="str">
        <f ca="1">IF(B_MSK[[#This Row],[//]]="","",INDEX([2]!NOTA[SUPPLIER_H],B_MSK[[#This Row],[//]]-2))</f>
        <v>KENKO SINAR INDONESIA</v>
      </c>
      <c r="I624" s="28" t="str">
        <f ca="1">IF(B_MSK[[#This Row],[//]]="","",IF(B_MSK[[#This Row],[C]]="",B_MSK[[#This Row],[JMLH BRG]]&amp;" "&amp;B_MSK[[#This Row],[SAT]],INDEX([3]!db[QTY/ CTN],B_MSK[[#This Row],[DB_ROW]]-1)))</f>
        <v>24 LSN</v>
      </c>
      <c r="J624" s="6">
        <f ca="1">IF(B_MSK[[#This Row],[//]]="","",IF(INDEX([2]!NOTA[C],B_MSK[[#This Row],[//]]-2)="","",INDEX([2]!NOTA[C],B_MSK[[#This Row],[//]]-2)))</f>
        <v>2</v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>
        <f ca="1">IF(B_MSK[[#This Row],[//]]="","",INDEX([2]!NOTA[HARGA SATUAN],B_MSK[[#This Row],[//]]-2))</f>
        <v>0</v>
      </c>
      <c r="N624" s="14">
        <f ca="1">IF(B_MSK[[#This Row],[//]]="","",IF(INDEX([2]!NOTA[HARGA/ CTN_H],B_MSK[[#This Row],[//]]-2)&lt;1,"",INDEX([2]!NOTA[HARGA/ CTN_H],B_MSK[[#This Row],[//]]-2)))</f>
        <v>2980800</v>
      </c>
      <c r="O624" s="3">
        <f ca="1">IF(B_MSK[[#This Row],[//]]="","",IF(INDEX([2]!NOTA[DISC 1],B_MSK[[#This Row],[//]]-2)=0,"",INDEX([2]!NOTA[DISC 1],B_MSK[[#This Row],[//]]-2)))</f>
        <v>0.17</v>
      </c>
      <c r="P624" s="3" t="str">
        <f ca="1">IF(B_MSK[[#This Row],[//]]="","",IF(INDEX([2]!NOTA[DISC 2],B_MSK[[#This Row],[//]]-2)=0,"",INDEX([2]!NOTA[DISC 2],B_MSK[[#This Row],[//]]-2)))</f>
        <v/>
      </c>
      <c r="Q624" s="13">
        <f ca="1">IF(B_MSK[[#This Row],[//]]="","",INDEX([2]!NOTA[TOTAL],B_MSK[[#This Row],[//]]-2))</f>
        <v>4948128</v>
      </c>
      <c r="R6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2149344</v>
      </c>
      <c r="S6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8344512</v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>KENKO 12 COLOR PENCIL CP-12F CLASSIC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624" s="6" t="str">
        <f ca="1">IF(B_MSK[[#This Row],[N.B.nota]]="","",IF(MATCH(B_MSK[[#This Row],[concat]],[3]!db[NB NOTA_C],0)&gt;0,"ada",0))</f>
        <v>ada</v>
      </c>
      <c r="X624" s="6" t="str">
        <f ca="1">IF(B_MSK[[#This Row],[N.B.nota]]="","",ADDRESS(ROW(B_MSK[QB]),COLUMN(B_MSK[QB]))&amp;":"&amp;ADDRESS(ROW(),COLUMN(B_MSK[QB])))</f>
        <v>$D$3:$D$624</v>
      </c>
      <c r="Y624" s="6">
        <f ca="1">IF(B_MSK[[#This Row],[concat]]="","",MATCH(B_MSK[[#This Row],[concat]],[3]!db[NB NOTA_C],0)+1)</f>
        <v>1002</v>
      </c>
      <c r="Z624" s="6" t="str">
        <f ca="1">IF(B_MSK[[#This Row],[//]]="","",HYPERLINK("[..\\DB.xlsx]DB!e"&amp;B_MSK[[#This Row],[DB_ROW]],"&gt;"))</f>
        <v>&gt;</v>
      </c>
      <c r="AA624" s="12">
        <f ca="1">IF(ISNUMBER(B_MSK[[#This Row],[HARGA CTN]]),IF(B_MSK[[#This Row],[A_2]]=B_MSK[[#This Row],[SAT]],B_MSK[[#This Row],[ HARGA SATUAN ]],B_MSK[[#This Row],[HARGA CTN]]/B_MSK[[#This Row],[A_1]]),"")</f>
        <v>124200</v>
      </c>
      <c r="AB624" s="8" t="str">
        <f ca="1">IF(OR(B_MSK[[#This Row],[HARGA_1]]=0,B_MSK[[#This Row],[HARGA_1]]=""),"","/ "&amp;B_MSK[[#This Row],[A_2]])</f>
        <v>/ LSN</v>
      </c>
      <c r="AC6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6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24" s="6" t="str">
        <f ca="1">IF(ISNUMBER(B_MSK[[#This Row],[ JUMLAH ]]),SUBSTITUTE(SUBSTITUTE(SUBSTITUTE(B_MSK[[#This Row],[QTY/ CTN]]," ","_",2),"(",""),")","")&amp;"_","")</f>
        <v>24 LSN_</v>
      </c>
      <c r="AF624" s="6">
        <f ca="1">IF(B_MSK[[#This Row],[A_B]]="","",SEARCH("_",B_MSK[[#This Row],[A_B]]))</f>
        <v>7</v>
      </c>
      <c r="AG624" s="6">
        <f ca="1">IF(B_MSK[[#This Row],[A_B]]="","",LEN(B_MSK[[#This Row],[A_B]]))</f>
        <v>7</v>
      </c>
      <c r="AH624" s="6" t="str">
        <f ca="1">IF(B_MSK[[#This Row],[A_B]]="","",LEFT(B_MSK[[#This Row],[QTY/ CTN]],B_MSK[[#This Row],[A_B_1]]))</f>
        <v>24 LSN</v>
      </c>
      <c r="AI624" s="6" t="str">
        <f ca="1">IF(B_MSK[[#This Row],[A_B]]="","",LEFT(B_MSK[[#This Row],[A_]],SEARCH(" ",B_MSK[[#This Row],[A_]])-1))</f>
        <v>24</v>
      </c>
      <c r="AJ624" s="6" t="str">
        <f ca="1">IF(B_MSK[[#This Row],[A_B]]="","",RIGHT(B_MSK[[#This Row],[A_]],LEN(B_MSK[[#This Row],[A_]])-SEARCH(" ",B_MSK[[#This Row],[A_]])))</f>
        <v>LSN</v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44929</v>
      </c>
      <c r="AO624" s="6" t="str">
        <f ca="1">IF(B_MSK[[#This Row],[DB_ROW]]="","",INDEX([3]!db[JENIS],B_MSK[[#This Row],[DB_ROW]]-1))</f>
        <v>pw</v>
      </c>
      <c r="AP624" s="6">
        <f ca="1">IF(B_MSK[[#This Row],[A_1]]="","",B_MSK[[#This Row],[A_1]])*1</f>
        <v>24</v>
      </c>
    </row>
    <row r="625" spans="1:42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/>
      </c>
      <c r="D625" s="6" t="str">
        <f>IF(B_MSK[[#This Row],[N_ID]]="","",COUNTIF([2]!NOTA[ID_H],B_MSK[[#This Row],[ID NOTA]]))</f>
        <v/>
      </c>
      <c r="E6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Row],[stt]]="ada",INDEX([3]!db[NB BM],B_MSK[DB_ROW]-1),"")</f>
        <v/>
      </c>
      <c r="H625" s="8" t="str">
        <f ca="1">IF(B_MSK[[#This Row],[//]]="","",INDEX([2]!NOTA[SUPPLIER_H],B_MSK[[#This Row],[//]]-2))</f>
        <v/>
      </c>
      <c r="I625" s="28" t="str">
        <f ca="1">IF(B_MSK[[#This Row],[//]]="","",IF(B_MSK[[#This Row],[C]]="",B_MSK[[#This Row],[JMLH BRG]]&amp;" "&amp;B_MSK[[#This Row],[SAT]],INDEX([3]!db[QTY/ CTN],B_MSK[[#This Row],[DB_ROW]]-1)))</f>
        <v/>
      </c>
      <c r="J625" s="6" t="str">
        <f ca="1">IF(B_MSK[[#This Row],[//]]="","",IF(INDEX([2]!NOTA[C],B_MSK[[#This Row],[//]]-2)="","",INDEX([2]!NOTA[C],B_MSK[[#This Row],[//]]-2)))</f>
        <v/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 t="str">
        <f ca="1">IF(B_MSK[[#This Row],[//]]="","",INDEX([2]!NOTA[HARGA SATUAN],B_MSK[[#This Row],[//]]-2))</f>
        <v/>
      </c>
      <c r="N625" s="14" t="str">
        <f ca="1">IF(B_MSK[[#This Row],[//]]="","",IF(INDEX([2]!NOTA[HARGA/ CTN_H],B_MSK[[#This Row],[//]]-2)&lt;1,"",INDEX([2]!NOTA[HARGA/ CTN_H],B_MSK[[#This Row],[//]]-2)))</f>
        <v/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 t="str">
        <f ca="1">IF(B_MSK[[#This Row],[//]]="","",INDEX([2]!NOTA[TOTAL],B_MSK[[#This Row],[//]]-2))</f>
        <v/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/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5" s="6" t="str">
        <f ca="1">IF(B_MSK[[#This Row],[N.B.nota]]="","",IF(MATCH(B_MSK[[#This Row],[concat]],[3]!db[NB NOTA_C],0)&gt;0,"ada",0))</f>
        <v/>
      </c>
      <c r="X625" s="6" t="str">
        <f ca="1">IF(B_MSK[[#This Row],[N.B.nota]]="","",ADDRESS(ROW(B_MSK[QB]),COLUMN(B_MSK[QB]))&amp;":"&amp;ADDRESS(ROW(),COLUMN(B_MSK[QB])))</f>
        <v/>
      </c>
      <c r="Y625" s="6" t="str">
        <f ca="1">IF(B_MSK[[#This Row],[concat]]="","",MATCH(B_MSK[[#This Row],[concat]],[3]!db[NB NOTA_C],0)+1)</f>
        <v/>
      </c>
      <c r="Z625" s="6" t="str">
        <f ca="1">IF(B_MSK[[#This Row],[//]]="","",HYPERLINK("[..\\DB.xlsx]DB!e"&amp;B_MSK[[#This Row],[DB_ROW]],"&gt;"))</f>
        <v/>
      </c>
      <c r="AA625" s="12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Row],[A_]])-1))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44929</v>
      </c>
      <c r="AO625" s="6" t="str">
        <f ca="1">IF(B_MSK[[#This Row],[DB_ROW]]="","",INDEX([3]!db[JENIS],B_MSK[[#This Row],[DB_ROW]]-1))</f>
        <v/>
      </c>
      <c r="AP625" s="6" t="e">
        <f ca="1">IF(B_MSK[[#This Row],[A_1]]="","",B_MSK[[#This Row],[A_1]])*1</f>
        <v>#VALUE!</v>
      </c>
    </row>
    <row r="626" spans="1:42" x14ac:dyDescent="0.25">
      <c r="A626" s="7" t="s">
        <v>254</v>
      </c>
      <c r="B626" s="6">
        <f ca="1">IF(B_MSK[[#This Row],[N_ID]]="","",INDEX([2]!NOTA[ID],MATCH(B_MSK[[#This Row],[N_ID]],[2]!NOTA[ID_P],0)))</f>
        <v>123</v>
      </c>
      <c r="C626" s="6" t="str">
        <f ca="1">IF(B_MSK[[#This Row],[//]]="","",HYPERLINK("[NOTA_.xlsx]NOTA!C"&amp;B_MSK[[#This Row],[//]],"&gt;"))</f>
        <v>&gt;</v>
      </c>
      <c r="D626" s="6">
        <f ca="1">IF(B_MSK[[#This Row],[N_ID]]="","",COUNTIF([2]!NOTA[ID_H],B_MSK[[#This Row],[ID NOTA]]))</f>
        <v>6</v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 ca="1"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Row],[stt]]="ada",INDEX([3]!db[NB BM],B_MSK[DB_ROW]-1),"")</f>
        <v>O pastel Titi 18W TI-P-18 S</v>
      </c>
      <c r="H626" s="8" t="str">
        <f ca="1">IF(B_MSK[[#This Row],[//]]="","",INDEX([2]!NOTA[SUPPLIER_H],B_MSK[[#This Row],[//]]-2))</f>
        <v>KENKO SINAR INDONESIA</v>
      </c>
      <c r="I626" s="28" t="str">
        <f ca="1">IF(B_MSK[[#This Row],[//]]="","",IF(B_MSK[[#This Row],[C]]="",B_MSK[[#This Row],[JMLH BRG]]&amp;" "&amp;B_MSK[[#This Row],[SAT]],INDEX([3]!db[QTY/ CTN],B_MSK[[#This Row],[DB_ROW]]-1)))</f>
        <v>6 LSN</v>
      </c>
      <c r="J626" s="6">
        <f ca="1">IF(B_MSK[[#This Row],[//]]="","",IF(INDEX([2]!NOTA[C],B_MSK[[#This Row],[//]]-2)="","",INDEX([2]!NOTA[C],B_MSK[[#This Row],[//]]-2)))</f>
        <v>2</v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>
        <f ca="1">IF(B_MSK[[#This Row],[//]]="","",INDEX([2]!NOTA[HARGA SATUAN],B_MSK[[#This Row],[//]]-2))</f>
        <v>0</v>
      </c>
      <c r="N626" s="14">
        <f ca="1">IF(B_MSK[[#This Row],[//]]="","",IF(INDEX([2]!NOTA[HARGA/ CTN_H],B_MSK[[#This Row],[//]]-2)&lt;1,"",INDEX([2]!NOTA[HARGA/ CTN_H],B_MSK[[#This Row],[//]]-2)))</f>
        <v>1944000</v>
      </c>
      <c r="O626" s="3">
        <f ca="1">IF(B_MSK[[#This Row],[//]]="","",IF(INDEX([2]!NOTA[DISC 1],B_MSK[[#This Row],[//]]-2)=0,"",INDEX([2]!NOTA[DISC 1],B_MSK[[#This Row],[//]]-2)))</f>
        <v>0.17</v>
      </c>
      <c r="P626" s="3" t="str">
        <f ca="1">IF(B_MSK[[#This Row],[//]]="","",IF(INDEX([2]!NOTA[DISC 2],B_MSK[[#This Row],[//]]-2)=0,"",INDEX([2]!NOTA[DISC 2],B_MSK[[#This Row],[//]]-2)))</f>
        <v/>
      </c>
      <c r="Q626" s="13">
        <f ca="1">IF(B_MSK[[#This Row],[//]]="","",INDEX([2]!NOTA[TOTAL],B_MSK[[#This Row],[//]]-2))</f>
        <v>3227040</v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>TITI 18 COLOR OIL PASTEL TI-P-18S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626" s="6" t="str">
        <f ca="1">IF(B_MSK[[#This Row],[N.B.nota]]="","",IF(MATCH(B_MSK[[#This Row],[concat]],[3]!db[NB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Row],[concat]],[3]!db[NB NOTA_C],0)+1)</f>
        <v>1972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324000</v>
      </c>
      <c r="AB626" s="8" t="str">
        <f ca="1">IF(OR(B_MSK[[#This Row],[HARGA_1]]=0,B_MSK[[#This Row],[HARGA_1]]=""),"","/ "&amp;B_MSK[[#This Row],[A_2]])</f>
        <v>/ LSN</v>
      </c>
      <c r="AC6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6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26" s="6" t="str">
        <f ca="1">IF(ISNUMBER(B_MSK[[#This Row],[ JUMLAH ]]),SUBSTITUTE(SUBSTITUTE(SUBSTITUTE(B_MSK[[#This Row],[QTY/ CTN]]," ","_",2),"(",""),")","")&amp;"_","")</f>
        <v>6 LSN_</v>
      </c>
      <c r="AF626" s="6">
        <f ca="1">IF(B_MSK[[#This Row],[A_B]]="","",SEARCH("_",B_MSK[[#This Row],[A_B]]))</f>
        <v>6</v>
      </c>
      <c r="AG626" s="6">
        <f ca="1">IF(B_MSK[[#This Row],[A_B]]="","",LEN(B_MSK[[#This Row],[A_B]]))</f>
        <v>6</v>
      </c>
      <c r="AH626" s="6" t="str">
        <f ca="1">IF(B_MSK[[#This Row],[A_B]]="","",LEFT(B_MSK[[#This Row],[QTY/ CTN]],B_MSK[[#This Row],[A_B_1]]))</f>
        <v>6 LSN</v>
      </c>
      <c r="AI626" s="6" t="str">
        <f ca="1">IF(B_MSK[[#This Row],[A_B]]="","",LEFT(B_MSK[[#This Row],[A_]],SEARCH(" ",B_MSK[[#This Row],[A_]])-1))</f>
        <v>6</v>
      </c>
      <c r="AJ626" s="6" t="str">
        <f ca="1">IF(B_MSK[[#This Row],[A_B]]="","",RIGHT(B_MSK[[#This Row],[A_]],LEN(B_MSK[[#This Row],[A_]])-SEARCH(" ",B_MSK[[#This Row],[A_]])))</f>
        <v>LSN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44929</v>
      </c>
      <c r="AO626" s="6" t="str">
        <f ca="1">IF(B_MSK[[#This Row],[DB_ROW]]="","",INDEX([3]!db[JENIS],B_MSK[[#This Row],[DB_ROW]]-1))</f>
        <v>cr/op</v>
      </c>
      <c r="AP626" s="6">
        <f ca="1">IF(B_MSK[[#This Row],[A_1]]="","",B_MSK[[#This Row],[A_1]])*1</f>
        <v>6</v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Row],[N_ID]]="","",COUNTIF([2]!NOTA[ID_H],B_MSK[[#This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627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Row],[stt]]="ada",INDEX([3]!db[NB BM],B_MSK[DB_ROW]-1),"")</f>
        <v>O pastel Titi 24W TI-P-24 S</v>
      </c>
      <c r="H627" s="8" t="str">
        <f ca="1">IF(B_MSK[[#This Row],[//]]="","",INDEX([2]!NOTA[SUPPLIER_H],B_MSK[[#This Row],[//]]-2))</f>
        <v>KENKO SINAR INDONESIA</v>
      </c>
      <c r="I627" s="28" t="str">
        <f ca="1">IF(B_MSK[[#This Row],[//]]="","",IF(B_MSK[[#This Row],[C]]="",B_MSK[[#This Row],[JMLH BRG]]&amp;" "&amp;B_MSK[[#This Row],[SAT]],INDEX([3]!db[QTY/ CTN],B_MSK[[#This Row],[DB_ROW]]-1)))</f>
        <v>8 BOX (6 SET)</v>
      </c>
      <c r="J627" s="6">
        <f ca="1">IF(B_MSK[[#This Row],[//]]="","",IF(INDEX([2]!NOTA[C],B_MSK[[#This Row],[//]]-2)="","",INDEX([2]!NOTA[C],B_MSK[[#This Row],[//]]-2)))</f>
        <v>2</v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>
        <f ca="1">IF(B_MSK[[#This Row],[//]]="","",INDEX([2]!NOTA[HARGA SATUAN],B_MSK[[#This Row],[//]]-2))</f>
        <v>0</v>
      </c>
      <c r="N627" s="14">
        <f ca="1">IF(B_MSK[[#This Row],[//]]="","",IF(INDEX([2]!NOTA[HARGA/ CTN_H],B_MSK[[#This Row],[//]]-2)&lt;1,"",INDEX([2]!NOTA[HARGA/ CTN_H],B_MSK[[#This Row],[//]]-2)))</f>
        <v>1632000</v>
      </c>
      <c r="O627" s="3">
        <f ca="1">IF(B_MSK[[#This Row],[//]]="","",IF(INDEX([2]!NOTA[DISC 1],B_MSK[[#This Row],[//]]-2)=0,"",INDEX([2]!NOTA[DISC 1],B_MSK[[#This Row],[//]]-2)))</f>
        <v>0.17</v>
      </c>
      <c r="P627" s="3" t="str">
        <f ca="1">IF(B_MSK[[#This Row],[//]]="","",IF(INDEX([2]!NOTA[DISC 2],B_MSK[[#This Row],[//]]-2)=0,"",INDEX([2]!NOTA[DISC 2],B_MSK[[#This Row],[//]]-2)))</f>
        <v/>
      </c>
      <c r="Q627" s="13">
        <f ca="1">IF(B_MSK[[#This Row],[//]]="","",INDEX([2]!NOTA[TOTAL],B_MSK[[#This Row],[//]]-2))</f>
        <v>2709120</v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>TITI 24 COLOR OIL PASTEL TI-P-24S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627" s="6" t="str">
        <f ca="1">IF(B_MSK[[#This Row],[N.B.nota]]="","",IF(MATCH(B_MSK[[#This Row],[concat]],[3]!db[NB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Row],[concat]],[3]!db[NB NOTA_C],0)+1)</f>
        <v>1973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204000</v>
      </c>
      <c r="AB627" s="8" t="str">
        <f ca="1">IF(OR(B_MSK[[#This Row],[HARGA_1]]=0,B_MSK[[#This Row],[HARGA_1]]=""),"","/ "&amp;B_MSK[[#This Row],[A_2]])</f>
        <v xml:space="preserve">/ BOX </v>
      </c>
      <c r="AC6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34000</v>
      </c>
      <c r="AD62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27" s="6" t="str">
        <f ca="1">IF(ISNUMBER(B_MSK[[#This Row],[ JUMLAH ]]),SUBSTITUTE(SUBSTITUTE(SUBSTITUTE(B_MSK[[#This Row],[QTY/ CTN]]," ","_",2),"(",""),")","")&amp;"_","")</f>
        <v>8 BOX_6 SET_</v>
      </c>
      <c r="AF627" s="6">
        <f ca="1">IF(B_MSK[[#This Row],[A_B]]="","",SEARCH("_",B_MSK[[#This Row],[A_B]]))</f>
        <v>6</v>
      </c>
      <c r="AG627" s="6">
        <f ca="1">IF(B_MSK[[#This Row],[A_B]]="","",LEN(B_MSK[[#This Row],[A_B]]))</f>
        <v>12</v>
      </c>
      <c r="AH627" s="6" t="str">
        <f ca="1">IF(B_MSK[[#This Row],[A_B]]="","",LEFT(B_MSK[[#This Row],[QTY/ CTN]],B_MSK[[#This Row],[A_B_1]]))</f>
        <v xml:space="preserve">8 BOX </v>
      </c>
      <c r="AI627" s="6" t="str">
        <f ca="1">IF(B_MSK[[#This Row],[A_B]]="","",LEFT(B_MSK[[#This Row],[A_]],SEARCH(" ",B_MSK[[#This Row],[A_]])-1))</f>
        <v>8</v>
      </c>
      <c r="AJ627" s="6" t="str">
        <f ca="1">IF(B_MSK[[#This Row],[A_B]]="","",RIGHT(B_MSK[[#This Row],[A_]],LEN(B_MSK[[#This Row],[A_]])-SEARCH(" ",B_MSK[[#This Row],[A_]])))</f>
        <v xml:space="preserve">BOX 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27" s="6" t="str">
        <f ca="1">IF(B_MSK[[#This Row],[B_]]="","",LEFT(B_MSK[[#This Row],[B_]],SEARCH(" ",B_MSK[[#This Row],[B_]])))</f>
        <v xml:space="preserve">6 </v>
      </c>
      <c r="AM627" s="6" t="str">
        <f ca="1">IF(B_MSK[[#This Row],[B_]]="","",RIGHT(B_MSK[[#This Row],[B_]],LEN(B_MSK[[#This Row],[B_]])-SEARCH(" ",B_MSK[[#This Row],[B_]])))</f>
        <v>SET</v>
      </c>
      <c r="AN627" s="2">
        <f ca="1">IF(ISNUMBER(B_MSK[[#This Row],[TANGGAL DATANG]]),B_MSK[[#This Row],[TANGGAL DATANG]],AN626)</f>
        <v>44929</v>
      </c>
      <c r="AO627" s="6" t="str">
        <f ca="1">IF(B_MSK[[#This Row],[DB_ROW]]="","",INDEX([3]!db[JENIS],B_MSK[[#This Row],[DB_ROW]]-1))</f>
        <v>cr/op</v>
      </c>
      <c r="AP627" s="6">
        <f ca="1">IF(B_MSK[[#This Row],[A_1]]="","",B_MSK[[#This Row],[A_1]])*1</f>
        <v>8</v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Row],[stt]]="ada",INDEX([3]!db[NB BM],B_MSK[DB_ROW]-1),"")</f>
        <v>O pastel Titi 36W TI-P-36 S</v>
      </c>
      <c r="H628" s="8" t="str">
        <f ca="1">IF(B_MSK[[#This Row],[//]]="","",INDEX([2]!NOTA[SUPPLIER_H],B_MSK[[#This Row],[//]]-2))</f>
        <v>KENKO SINAR INDONESIA</v>
      </c>
      <c r="I628" s="28" t="str">
        <f ca="1">IF(B_MSK[[#This Row],[//]]="","",IF(B_MSK[[#This Row],[C]]="",B_MSK[[#This Row],[JMLH BRG]]&amp;" "&amp;B_MSK[[#This Row],[SAT]],INDEX([3]!db[QTY/ CTN],B_MSK[[#This Row],[DB_ROW]]-1)))</f>
        <v>6 BOX (6 SET)</v>
      </c>
      <c r="J628" s="6">
        <f ca="1">IF(B_MSK[[#This Row],[//]]="","",IF(INDEX([2]!NOTA[C],B_MSK[[#This Row],[//]]-2)="","",INDEX([2]!NOTA[C],B_MSK[[#This Row],[//]]-2)))</f>
        <v>2</v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>
        <f ca="1">IF(B_MSK[[#This Row],[//]]="","",INDEX([2]!NOTA[HARGA SATUAN],B_MSK[[#This Row],[//]]-2))</f>
        <v>0</v>
      </c>
      <c r="N628" s="14">
        <f ca="1">IF(B_MSK[[#This Row],[//]]="","",IF(INDEX([2]!NOTA[HARGA/ CTN_H],B_MSK[[#This Row],[//]]-2)&lt;1,"",INDEX([2]!NOTA[HARGA/ CTN_H],B_MSK[[#This Row],[//]]-2)))</f>
        <v>1710000</v>
      </c>
      <c r="O628" s="3">
        <f ca="1">IF(B_MSK[[#This Row],[//]]="","",IF(INDEX([2]!NOTA[DISC 1],B_MSK[[#This Row],[//]]-2)=0,"",INDEX([2]!NOTA[DISC 1],B_MSK[[#This Row],[//]]-2)))</f>
        <v>0.17</v>
      </c>
      <c r="P628" s="3" t="str">
        <f ca="1">IF(B_MSK[[#This Row],[//]]="","",IF(INDEX([2]!NOTA[DISC 2],B_MSK[[#This Row],[//]]-2)=0,"",INDEX([2]!NOTA[DISC 2],B_MSK[[#This Row],[//]]-2)))</f>
        <v/>
      </c>
      <c r="Q628" s="13">
        <f ca="1">IF(B_MSK[[#This Row],[//]]="","",INDEX([2]!NOTA[TOTAL],B_MSK[[#This Row],[//]]-2))</f>
        <v>2838600</v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TITI 36 COLOR OIL PASTEL TI-P-36S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628" s="6" t="str">
        <f ca="1">IF(B_MSK[[#This Row],[N.B.nota]]="","",IF(MATCH(B_MSK[[#This Row],[concat]],[3]!db[NB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Row],[concat]],[3]!db[NB NOTA_C],0)+1)</f>
        <v>1974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285000</v>
      </c>
      <c r="AB628" s="8" t="str">
        <f ca="1">IF(OR(B_MSK[[#This Row],[HARGA_1]]=0,B_MSK[[#This Row],[HARGA_1]]=""),"","/ "&amp;B_MSK[[#This Row],[A_2]])</f>
        <v xml:space="preserve">/ BOX </v>
      </c>
      <c r="AC6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47500</v>
      </c>
      <c r="AD628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28" s="6" t="str">
        <f ca="1">IF(ISNUMBER(B_MSK[[#This Row],[ JUMLAH ]]),SUBSTITUTE(SUBSTITUTE(SUBSTITUTE(B_MSK[[#This Row],[QTY/ CTN]]," ","_",2),"(",""),")","")&amp;"_","")</f>
        <v>6 BOX_6 SET_</v>
      </c>
      <c r="AF628" s="6">
        <f ca="1">IF(B_MSK[[#This Row],[A_B]]="","",SEARCH("_",B_MSK[[#This Row],[A_B]]))</f>
        <v>6</v>
      </c>
      <c r="AG628" s="6">
        <f ca="1">IF(B_MSK[[#This Row],[A_B]]="","",LEN(B_MSK[[#This Row],[A_B]]))</f>
        <v>12</v>
      </c>
      <c r="AH628" s="6" t="str">
        <f ca="1">IF(B_MSK[[#This Row],[A_B]]="","",LEFT(B_MSK[[#This Row],[QTY/ CTN]],B_MSK[[#This Row],[A_B_1]]))</f>
        <v xml:space="preserve">6 BOX </v>
      </c>
      <c r="AI628" s="6" t="str">
        <f ca="1">IF(B_MSK[[#This Row],[A_B]]="","",LEFT(B_MSK[[#This Row],[A_]],SEARCH(" ",B_MSK[[#This Row],[A_]])-1))</f>
        <v>6</v>
      </c>
      <c r="AJ628" s="6" t="str">
        <f ca="1">IF(B_MSK[[#This Row],[A_B]]="","",RIGHT(B_MSK[[#This Row],[A_]],LEN(B_MSK[[#This Row],[A_]])-SEARCH(" ",B_MSK[[#This Row],[A_]])))</f>
        <v xml:space="preserve">BOX 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28" s="6" t="str">
        <f ca="1">IF(B_MSK[[#This Row],[B_]]="","",LEFT(B_MSK[[#This Row],[B_]],SEARCH(" ",B_MSK[[#This Row],[B_]])))</f>
        <v xml:space="preserve">6 </v>
      </c>
      <c r="AM628" s="6" t="str">
        <f ca="1">IF(B_MSK[[#This Row],[B_]]="","",RIGHT(B_MSK[[#This Row],[B_]],LEN(B_MSK[[#This Row],[B_]])-SEARCH(" ",B_MSK[[#This Row],[B_]])))</f>
        <v>SET</v>
      </c>
      <c r="AN628" s="2">
        <f ca="1">IF(ISNUMBER(B_MSK[[#This Row],[TANGGAL DATANG]]),B_MSK[[#This Row],[TANGGAL DATANG]],AN627)</f>
        <v>44929</v>
      </c>
      <c r="AO628" s="6" t="str">
        <f ca="1">IF(B_MSK[[#This Row],[DB_ROW]]="","",INDEX([3]!db[JENIS],B_MSK[[#This Row],[DB_ROW]]-1))</f>
        <v>cr/op</v>
      </c>
      <c r="AP628" s="6">
        <f ca="1">IF(B_MSK[[#This Row],[A_1]]="","",B_MSK[[#This Row],[A_1]])*1</f>
        <v>6</v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Row],[stt]]="ada",INDEX([3]!db[NB BM],B_MSK[DB_ROW]-1),"")</f>
        <v>O pastel Titi 48W TI-P-48 S</v>
      </c>
      <c r="H629" s="8" t="str">
        <f ca="1">IF(B_MSK[[#This Row],[//]]="","",INDEX([2]!NOTA[SUPPLIER_H],B_MSK[[#This Row],[//]]-2))</f>
        <v>KENKO SINAR INDONESIA</v>
      </c>
      <c r="I629" s="28" t="str">
        <f ca="1">IF(B_MSK[[#This Row],[//]]="","",IF(B_MSK[[#This Row],[C]]="",B_MSK[[#This Row],[JMLH BRG]]&amp;" "&amp;B_MSK[[#This Row],[SAT]],INDEX([3]!db[QTY/ CTN],B_MSK[[#This Row],[DB_ROW]]-1)))</f>
        <v>4 BOX (6 SET)</v>
      </c>
      <c r="J629" s="6">
        <f ca="1">IF(B_MSK[[#This Row],[//]]="","",IF(INDEX([2]!NOTA[C],B_MSK[[#This Row],[//]]-2)="","",INDEX([2]!NOTA[C],B_MSK[[#This Row],[//]]-2)))</f>
        <v>1</v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>
        <f ca="1">IF(B_MSK[[#This Row],[//]]="","",INDEX([2]!NOTA[HARGA SATUAN],B_MSK[[#This Row],[//]]-2))</f>
        <v>0</v>
      </c>
      <c r="N629" s="14">
        <f ca="1">IF(B_MSK[[#This Row],[//]]="","",IF(INDEX([2]!NOTA[HARGA/ CTN_H],B_MSK[[#This Row],[//]]-2)&lt;1,"",INDEX([2]!NOTA[HARGA/ CTN_H],B_MSK[[#This Row],[//]]-2)))</f>
        <v>1656000</v>
      </c>
      <c r="O629" s="3">
        <f ca="1">IF(B_MSK[[#This Row],[//]]="","",IF(INDEX([2]!NOTA[DISC 1],B_MSK[[#This Row],[//]]-2)=0,"",INDEX([2]!NOTA[DISC 1],B_MSK[[#This Row],[//]]-2)))</f>
        <v>0.17</v>
      </c>
      <c r="P629" s="3" t="str">
        <f ca="1">IF(B_MSK[[#This Row],[//]]="","",IF(INDEX([2]!NOTA[DISC 2],B_MSK[[#This Row],[//]]-2)=0,"",INDEX([2]!NOTA[DISC 2],B_MSK[[#This Row],[//]]-2)))</f>
        <v/>
      </c>
      <c r="Q629" s="13">
        <f ca="1">IF(B_MSK[[#This Row],[//]]="","",INDEX([2]!NOTA[TOTAL],B_MSK[[#This Row],[//]]-2))</f>
        <v>1374480</v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>TITI 48 COLOR OIL PASTEL TI-P-48S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629" s="6" t="str">
        <f ca="1">IF(B_MSK[[#This Row],[N.B.nota]]="","",IF(MATCH(B_MSK[[#This Row],[concat]],[3]!db[NB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Row],[concat]],[3]!db[NB NOTA_C],0)+1)</f>
        <v>1975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414000</v>
      </c>
      <c r="AB629" s="8" t="str">
        <f ca="1">IF(OR(B_MSK[[#This Row],[HARGA_1]]=0,B_MSK[[#This Row],[HARGA_1]]=""),"","/ "&amp;B_MSK[[#This Row],[A_2]])</f>
        <v xml:space="preserve">/ BOX </v>
      </c>
      <c r="AC6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69000</v>
      </c>
      <c r="AD62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29" s="6" t="str">
        <f ca="1">IF(ISNUMBER(B_MSK[[#This Row],[ JUMLAH ]]),SUBSTITUTE(SUBSTITUTE(SUBSTITUTE(B_MSK[[#This Row],[QTY/ CTN]]," ","_",2),"(",""),")","")&amp;"_","")</f>
        <v>4 BOX_6 SET_</v>
      </c>
      <c r="AF629" s="6">
        <f ca="1">IF(B_MSK[[#This Row],[A_B]]="","",SEARCH("_",B_MSK[[#This Row],[A_B]]))</f>
        <v>6</v>
      </c>
      <c r="AG629" s="6">
        <f ca="1">IF(B_MSK[[#This Row],[A_B]]="","",LEN(B_MSK[[#This Row],[A_B]]))</f>
        <v>12</v>
      </c>
      <c r="AH629" s="6" t="str">
        <f ca="1">IF(B_MSK[[#This Row],[A_B]]="","",LEFT(B_MSK[[#This Row],[QTY/ CTN]],B_MSK[[#This Row],[A_B_1]]))</f>
        <v xml:space="preserve">4 BOX </v>
      </c>
      <c r="AI629" s="6" t="str">
        <f ca="1">IF(B_MSK[[#This Row],[A_B]]="","",LEFT(B_MSK[[#This Row],[A_]],SEARCH(" ",B_MSK[[#This Row],[A_]])-1))</f>
        <v>4</v>
      </c>
      <c r="AJ629" s="6" t="str">
        <f ca="1">IF(B_MSK[[#This Row],[A_B]]="","",RIGHT(B_MSK[[#This Row],[A_]],LEN(B_MSK[[#This Row],[A_]])-SEARCH(" ",B_MSK[[#This Row],[A_]])))</f>
        <v xml:space="preserve">BOX 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29" s="6" t="str">
        <f ca="1">IF(B_MSK[[#This Row],[B_]]="","",LEFT(B_MSK[[#This Row],[B_]],SEARCH(" ",B_MSK[[#This Row],[B_]])))</f>
        <v xml:space="preserve">6 </v>
      </c>
      <c r="AM629" s="6" t="str">
        <f ca="1">IF(B_MSK[[#This Row],[B_]]="","",RIGHT(B_MSK[[#This Row],[B_]],LEN(B_MSK[[#This Row],[B_]])-SEARCH(" ",B_MSK[[#This Row],[B_]])))</f>
        <v>SET</v>
      </c>
      <c r="AN629" s="2">
        <f ca="1">IF(ISNUMBER(B_MSK[[#This Row],[TANGGAL DATANG]]),B_MSK[[#This Row],[TANGGAL DATANG]],AN628)</f>
        <v>44929</v>
      </c>
      <c r="AO629" s="6" t="str">
        <f ca="1">IF(B_MSK[[#This Row],[DB_ROW]]="","",INDEX([3]!db[JENIS],B_MSK[[#This Row],[DB_ROW]]-1))</f>
        <v>cr/op</v>
      </c>
      <c r="AP629" s="6">
        <f ca="1">IF(B_MSK[[#This Row],[A_1]]="","",B_MSK[[#This Row],[A_1]])*1</f>
        <v>4</v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Row],[stt]]="ada",INDEX([3]!db[NB BM],B_MSK[DB_ROW]-1),"")</f>
        <v>O pastel Titi 55W TI-P-55 S</v>
      </c>
      <c r="H630" s="8" t="str">
        <f ca="1">IF(B_MSK[[#This Row],[//]]="","",INDEX([2]!NOTA[SUPPLIER_H],B_MSK[[#This Row],[//]]-2))</f>
        <v>KENKO SINAR INDONESIA</v>
      </c>
      <c r="I630" s="28" t="str">
        <f ca="1">IF(B_MSK[[#This Row],[//]]="","",IF(B_MSK[[#This Row],[C]]="",B_MSK[[#This Row],[JMLH BRG]]&amp;" "&amp;B_MSK[[#This Row],[SAT]],INDEX([3]!db[QTY/ CTN],B_MSK[[#This Row],[DB_ROW]]-1)))</f>
        <v>4 BOX (6 SET)</v>
      </c>
      <c r="J630" s="6">
        <f ca="1">IF(B_MSK[[#This Row],[//]]="","",IF(INDEX([2]!NOTA[C],B_MSK[[#This Row],[//]]-2)="","",INDEX([2]!NOTA[C],B_MSK[[#This Row],[//]]-2)))</f>
        <v>1</v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>
        <f ca="1">IF(B_MSK[[#This Row],[//]]="","",INDEX([2]!NOTA[HARGA SATUAN],B_MSK[[#This Row],[//]]-2))</f>
        <v>0</v>
      </c>
      <c r="N630" s="14">
        <f ca="1">IF(B_MSK[[#This Row],[//]]="","",IF(INDEX([2]!NOTA[HARGA/ CTN_H],B_MSK[[#This Row],[//]]-2)&lt;1,"",INDEX([2]!NOTA[HARGA/ CTN_H],B_MSK[[#This Row],[//]]-2)))</f>
        <v>1824000</v>
      </c>
      <c r="O630" s="3">
        <f ca="1">IF(B_MSK[[#This Row],[//]]="","",IF(INDEX([2]!NOTA[DISC 1],B_MSK[[#This Row],[//]]-2)=0,"",INDEX([2]!NOTA[DISC 1],B_MSK[[#This Row],[//]]-2)))</f>
        <v>0.17</v>
      </c>
      <c r="P630" s="3" t="str">
        <f ca="1">IF(B_MSK[[#This Row],[//]]="","",IF(INDEX([2]!NOTA[DISC 2],B_MSK[[#This Row],[//]]-2)=0,"",INDEX([2]!NOTA[DISC 2],B_MSK[[#This Row],[//]]-2)))</f>
        <v/>
      </c>
      <c r="Q630" s="13">
        <f ca="1">IF(B_MSK[[#This Row],[//]]="","",INDEX([2]!NOTA[TOTAL],B_MSK[[#This Row],[//]]-2))</f>
        <v>1513920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TITI 55 COLOR OIL PASTEL TI-P-55S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630" s="6" t="str">
        <f ca="1">IF(B_MSK[[#This Row],[N.B.nota]]="","",IF(MATCH(B_MSK[[#This Row],[concat]],[3]!db[NB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Row],[concat]],[3]!db[NB NOTA_C],0)+1)</f>
        <v>1976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456000</v>
      </c>
      <c r="AB630" s="8" t="str">
        <f ca="1">IF(OR(B_MSK[[#This Row],[HARGA_1]]=0,B_MSK[[#This Row],[HARGA_1]]=""),"","/ "&amp;B_MSK[[#This Row],[A_2]])</f>
        <v xml:space="preserve">/ BOX </v>
      </c>
      <c r="AC6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76000</v>
      </c>
      <c r="AD630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30" s="6" t="str">
        <f ca="1">IF(ISNUMBER(B_MSK[[#This Row],[ JUMLAH ]]),SUBSTITUTE(SUBSTITUTE(SUBSTITUTE(B_MSK[[#This Row],[QTY/ CTN]]," ","_",2),"(",""),")","")&amp;"_","")</f>
        <v>4 BOX_6 SET_</v>
      </c>
      <c r="AF630" s="6">
        <f ca="1">IF(B_MSK[[#This Row],[A_B]]="","",SEARCH("_",B_MSK[[#This Row],[A_B]]))</f>
        <v>6</v>
      </c>
      <c r="AG630" s="6">
        <f ca="1">IF(B_MSK[[#This Row],[A_B]]="","",LEN(B_MSK[[#This Row],[A_B]]))</f>
        <v>12</v>
      </c>
      <c r="AH630" s="6" t="str">
        <f ca="1">IF(B_MSK[[#This Row],[A_B]]="","",LEFT(B_MSK[[#This Row],[QTY/ CTN]],B_MSK[[#This Row],[A_B_1]]))</f>
        <v xml:space="preserve">4 BOX </v>
      </c>
      <c r="AI630" s="6" t="str">
        <f ca="1">IF(B_MSK[[#This Row],[A_B]]="","",LEFT(B_MSK[[#This Row],[A_]],SEARCH(" ",B_MSK[[#This Row],[A_]])-1))</f>
        <v>4</v>
      </c>
      <c r="AJ630" s="6" t="str">
        <f ca="1">IF(B_MSK[[#This Row],[A_B]]="","",RIGHT(B_MSK[[#This Row],[A_]],LEN(B_MSK[[#This Row],[A_]])-SEARCH(" ",B_MSK[[#This Row],[A_]])))</f>
        <v xml:space="preserve">BOX 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30" s="6" t="str">
        <f ca="1">IF(B_MSK[[#This Row],[B_]]="","",LEFT(B_MSK[[#This Row],[B_]],SEARCH(" ",B_MSK[[#This Row],[B_]])))</f>
        <v xml:space="preserve">6 </v>
      </c>
      <c r="AM630" s="6" t="str">
        <f ca="1">IF(B_MSK[[#This Row],[B_]]="","",RIGHT(B_MSK[[#This Row],[B_]],LEN(B_MSK[[#This Row],[B_]])-SEARCH(" ",B_MSK[[#This Row],[B_]])))</f>
        <v>SET</v>
      </c>
      <c r="AN630" s="2">
        <f ca="1">IF(ISNUMBER(B_MSK[[#This Row],[TANGGAL DATANG]]),B_MSK[[#This Row],[TANGGAL DATANG]],AN629)</f>
        <v>44929</v>
      </c>
      <c r="AO630" s="6" t="str">
        <f ca="1">IF(B_MSK[[#This Row],[DB_ROW]]="","",INDEX([3]!db[JENIS],B_MSK[[#This Row],[DB_ROW]]-1))</f>
        <v>cr/op</v>
      </c>
      <c r="AP630" s="6">
        <f ca="1">IF(B_MSK[[#This Row],[A_1]]="","",B_MSK[[#This Row],[A_1]])*1</f>
        <v>4</v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Row],[stt]]="ada",INDEX([3]!db[NB BM],B_MSK[DB_ROW]-1),"")</f>
        <v>Crayon putar Titi 12W TI-CP-12T</v>
      </c>
      <c r="H631" s="8" t="str">
        <f ca="1">IF(B_MSK[[#This Row],[//]]="","",INDEX([2]!NOTA[SUPPLIER_H],B_MSK[[#This Row],[//]]-2))</f>
        <v>KENKO SINAR INDONESIA</v>
      </c>
      <c r="I631" s="28" t="str">
        <f ca="1">IF(B_MSK[[#This Row],[//]]="","",IF(B_MSK[[#This Row],[C]]="",B_MSK[[#This Row],[JMLH BRG]]&amp;" "&amp;B_MSK[[#This Row],[SAT]],INDEX([3]!db[QTY/ CTN],B_MSK[[#This Row],[DB_ROW]]-1)))</f>
        <v>12 LSN</v>
      </c>
      <c r="J631" s="6">
        <f ca="1">IF(B_MSK[[#This Row],[//]]="","",IF(INDEX([2]!NOTA[C],B_MSK[[#This Row],[//]]-2)="","",INDEX([2]!NOTA[C],B_MSK[[#This Row],[//]]-2)))</f>
        <v>2</v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>
        <f ca="1">IF(B_MSK[[#This Row],[//]]="","",INDEX([2]!NOTA[HARGA SATUAN],B_MSK[[#This Row],[//]]-2))</f>
        <v>0</v>
      </c>
      <c r="N631" s="14">
        <f ca="1">IF(B_MSK[[#This Row],[//]]="","",IF(INDEX([2]!NOTA[HARGA/ CTN_H],B_MSK[[#This Row],[//]]-2)&lt;1,"",INDEX([2]!NOTA[HARGA/ CTN_H],B_MSK[[#This Row],[//]]-2)))</f>
        <v>3888000</v>
      </c>
      <c r="O631" s="3">
        <f ca="1">IF(B_MSK[[#This Row],[//]]="","",IF(INDEX([2]!NOTA[DISC 1],B_MSK[[#This Row],[//]]-2)=0,"",INDEX([2]!NOTA[DISC 1],B_MSK[[#This Row],[//]]-2)))</f>
        <v>0.17</v>
      </c>
      <c r="P631" s="3" t="str">
        <f ca="1">IF(B_MSK[[#This Row],[//]]="","",IF(INDEX([2]!NOTA[DISC 2],B_MSK[[#This Row],[//]]-2)=0,"",INDEX([2]!NOTA[DISC 2],B_MSK[[#This Row],[//]]-2)))</f>
        <v/>
      </c>
      <c r="Q631" s="13">
        <f ca="1">IF(B_MSK[[#This Row],[//]]="","",INDEX([2]!NOTA[TOTAL],B_MSK[[#This Row],[//]]-2))</f>
        <v>6454080</v>
      </c>
      <c r="R6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3710760</v>
      </c>
      <c r="S6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14406480</v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>TITI 12 COLOR TWIST CRAYON TI-CP-12T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631" s="6" t="str">
        <f ca="1">IF(B_MSK[[#This Row],[N.B.nota]]="","",IF(MATCH(B_MSK[[#This Row],[concat]],[3]!db[NB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Row],[concat]],[3]!db[NB NOTA_C],0)+1)</f>
        <v>1971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324000</v>
      </c>
      <c r="AB631" s="8" t="str">
        <f ca="1">IF(OR(B_MSK[[#This Row],[HARGA_1]]=0,B_MSK[[#This Row],[HARGA_1]]=""),"","/ "&amp;B_MSK[[#This Row],[A_2]])</f>
        <v>/ LSN</v>
      </c>
      <c r="AC6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6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31" s="6" t="str">
        <f ca="1">IF(ISNUMBER(B_MSK[[#This Row],[ JUMLAH ]]),SUBSTITUTE(SUBSTITUTE(SUBSTITUTE(B_MSK[[#This Row],[QTY/ CTN]]," ","_",2),"(",""),")","")&amp;"_","")</f>
        <v>12 LSN_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7</v>
      </c>
      <c r="AH631" s="6" t="str">
        <f ca="1">IF(B_MSK[[#This Row],[A_B]]="","",LEFT(B_MSK[[#This Row],[QTY/ CTN]],B_MSK[[#This Row],[A_B_1]]))</f>
        <v>12 LSN</v>
      </c>
      <c r="AI631" s="6" t="str">
        <f ca="1">IF(B_MSK[[#This Row],[A_B]]="","",LEFT(B_MSK[[#This Row],[A_]],SEARCH(" ",B_MSK[[#This Row],[A_]])-1))</f>
        <v>12</v>
      </c>
      <c r="AJ631" s="6" t="str">
        <f ca="1">IF(B_MSK[[#This Row],[A_B]]="","",RIGHT(B_MSK[[#This Row],[A_]],LEN(B_MSK[[#This Row],[A_]])-SEARCH(" ",B_MSK[[#This Row],[A_]])))</f>
        <v>LSN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44929</v>
      </c>
      <c r="AO631" s="6" t="str">
        <f ca="1">IF(B_MSK[[#This Row],[DB_ROW]]="","",INDEX([3]!db[JENIS],B_MSK[[#This Row],[DB_ROW]]-1))</f>
        <v>crayon</v>
      </c>
      <c r="AP631" s="6">
        <f ca="1">IF(B_MSK[[#This Row],[A_1]]="","",B_MSK[[#This Row],[A_1]])*1</f>
        <v>12</v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/>
      </c>
      <c r="D632" s="6" t="str">
        <f>IF(B_MSK[[#This Row],[N_ID]]="","",COUNTIF([2]!NOTA[ID_H],B_MSK[[#This Row],[ID NOTA]]))</f>
        <v/>
      </c>
      <c r="E6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Row],[stt]]="ada",INDEX([3]!db[NB BM],B_MSK[DB_ROW]-1),"")</f>
        <v/>
      </c>
      <c r="H632" s="8" t="str">
        <f ca="1">IF(B_MSK[[#This Row],[//]]="","",INDEX([2]!NOTA[SUPPLIER_H],B_MSK[[#This Row],[//]]-2))</f>
        <v/>
      </c>
      <c r="I632" s="28" t="str">
        <f ca="1">IF(B_MSK[[#This Row],[//]]="","",IF(B_MSK[[#This Row],[C]]="",B_MSK[[#This Row],[JMLH BRG]]&amp;" "&amp;B_MSK[[#This Row],[SAT]],INDEX([3]!db[QTY/ CTN],B_MSK[[#This Row],[DB_ROW]]-1)))</f>
        <v/>
      </c>
      <c r="J632" s="6" t="str">
        <f ca="1">IF(B_MSK[[#This Row],[//]]="","",IF(INDEX([2]!NOTA[C],B_MSK[[#This Row],[//]]-2)="","",INDEX([2]!NOTA[C],B_MSK[[#This Row],[//]]-2)))</f>
        <v/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 t="str">
        <f ca="1">IF(B_MSK[[#This Row],[//]]="","",INDEX([2]!NOTA[HARGA SATUAN],B_MSK[[#This Row],[//]]-2))</f>
        <v/>
      </c>
      <c r="N632" s="14" t="str">
        <f ca="1">IF(B_MSK[[#This Row],[//]]="","",IF(INDEX([2]!NOTA[HARGA/ CTN_H],B_MSK[[#This Row],[//]]-2)&lt;1,"",INDEX([2]!NOTA[HARGA/ CTN_H],B_MSK[[#This Row],[//]]-2)))</f>
        <v/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 t="str">
        <f ca="1">IF(B_MSK[[#This Row],[//]]="","",INDEX([2]!NOTA[TOTAL],B_MSK[[#This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/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2" s="6" t="str">
        <f ca="1">IF(B_MSK[[#This Row],[N.B.nota]]="","",IF(MATCH(B_MSK[[#This Row],[concat]],[3]!db[NB NOTA_C],0)&gt;0,"ada",0))</f>
        <v/>
      </c>
      <c r="X632" s="6" t="str">
        <f ca="1">IF(B_MSK[[#This Row],[N.B.nota]]="","",ADDRESS(ROW(B_MSK[QB]),COLUMN(B_MSK[QB]))&amp;":"&amp;ADDRESS(ROW(),COLUMN(B_MSK[QB])))</f>
        <v/>
      </c>
      <c r="Y632" s="6" t="str">
        <f ca="1">IF(B_MSK[[#This Row],[concat]]="","",MATCH(B_MSK[[#This Row],[concat]],[3]!db[NB NOTA_C],0)+1)</f>
        <v/>
      </c>
      <c r="Z632" s="6" t="str">
        <f ca="1">IF(B_MSK[[#This Row],[//]]="","",HYPERLINK("[..\\DB.xlsx]DB!e"&amp;B_MSK[[#This Row],[DB_ROW]],"&gt;"))</f>
        <v/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Row],[A_]])-1))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44929</v>
      </c>
      <c r="AO632" s="6" t="str">
        <f ca="1">IF(B_MSK[[#This Row],[DB_ROW]]="","",INDEX([3]!db[JENIS],B_MSK[[#This Row],[DB_ROW]]-1))</f>
        <v/>
      </c>
      <c r="AP632" s="6" t="e">
        <f ca="1">IF(B_MSK[[#This Row],[A_1]]="","",B_MSK[[#This Row],[A_1]])*1</f>
        <v>#VALUE!</v>
      </c>
    </row>
    <row r="633" spans="1:42" x14ac:dyDescent="0.25">
      <c r="A633" s="7" t="s">
        <v>255</v>
      </c>
      <c r="B633" s="6">
        <f ca="1">IF(B_MSK[[#This Row],[N_ID]]="","",INDEX([2]!NOTA[ID],MATCH(B_MSK[[#This Row],[N_ID]],[2]!NOTA[ID_P],0)))</f>
        <v>124</v>
      </c>
      <c r="C633" s="6" t="str">
        <f ca="1">IF(B_MSK[[#This Row],[//]]="","",HYPERLINK("[NOTA_.xlsx]NOTA!C"&amp;B_MSK[[#This Row],[//]],"&gt;"))</f>
        <v>&gt;</v>
      </c>
      <c r="D633" s="6">
        <f ca="1">IF(B_MSK[[#This Row],[N_ID]]="","",COUNTIF([2]!NOTA[ID_H],B_MSK[[#This Row],[ID NOTA]]))</f>
        <v>8</v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633</v>
      </c>
      <c r="F633" s="2" t="str">
        <f ca="1"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Row],[stt]]="ada",INDEX([3]!db[NB BM],B_MSK[DB_ROW]-1),"")</f>
        <v>Pensil Kenko 2B-6191 Hijau cap hitam</v>
      </c>
      <c r="H633" s="8" t="str">
        <f ca="1">IF(B_MSK[[#This Row],[//]]="","",INDEX([2]!NOTA[SUPPLIER_H],B_MSK[[#This Row],[//]]-2))</f>
        <v>KENKO SINAR INDONESIA</v>
      </c>
      <c r="I633" s="28" t="str">
        <f ca="1">IF(B_MSK[[#This Row],[//]]="","",IF(B_MSK[[#This Row],[C]]="",B_MSK[[#This Row],[JMLH BRG]]&amp;" "&amp;B_MSK[[#This Row],[SAT]],INDEX([3]!db[QTY/ CTN],B_MSK[[#This Row],[DB_ROW]]-1)))</f>
        <v>20 GRS</v>
      </c>
      <c r="J633" s="6">
        <f ca="1">IF(B_MSK[[#This Row],[//]]="","",IF(INDEX([2]!NOTA[C],B_MSK[[#This Row],[//]]-2)="","",INDEX([2]!NOTA[C],B_MSK[[#This Row],[//]]-2)))</f>
        <v>2</v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>
        <f ca="1">IF(B_MSK[[#This Row],[//]]="","",INDEX([2]!NOTA[HARGA SATUAN],B_MSK[[#This Row],[//]]-2))</f>
        <v>0</v>
      </c>
      <c r="N633" s="14">
        <f ca="1">IF(B_MSK[[#This Row],[//]]="","",IF(INDEX([2]!NOTA[HARGA/ CTN_H],B_MSK[[#This Row],[//]]-2)&lt;1,"",INDEX([2]!NOTA[HARGA/ CTN_H],B_MSK[[#This Row],[//]]-2)))</f>
        <v>2208000</v>
      </c>
      <c r="O633" s="3">
        <f ca="1">IF(B_MSK[[#This Row],[//]]="","",IF(INDEX([2]!NOTA[DISC 1],B_MSK[[#This Row],[//]]-2)=0,"",INDEX([2]!NOTA[DISC 1],B_MSK[[#This Row],[//]]-2)))</f>
        <v>0.17</v>
      </c>
      <c r="P633" s="3" t="str">
        <f ca="1">IF(B_MSK[[#This Row],[//]]="","",IF(INDEX([2]!NOTA[DISC 2],B_MSK[[#This Row],[//]]-2)=0,"",INDEX([2]!NOTA[DISC 2],B_MSK[[#This Row],[//]]-2)))</f>
        <v/>
      </c>
      <c r="Q633" s="13">
        <f ca="1">IF(B_MSK[[#This Row],[//]]="","",INDEX([2]!NOTA[TOTAL],B_MSK[[#This Row],[//]]-2))</f>
        <v>3665280</v>
      </c>
      <c r="R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>KENKO PENCIL 2B-6191 HIJAU CAP HITAM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633" s="6" t="str">
        <f ca="1">IF(B_MSK[[#This Row],[N.B.nota]]="","",IF(MATCH(B_MSK[[#This Row],[concat]],[3]!db[NB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Row],[concat]],[3]!db[NB NOTA_C],0)+1)</f>
        <v>1195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110400</v>
      </c>
      <c r="AB633" s="8" t="str">
        <f ca="1">IF(OR(B_MSK[[#This Row],[HARGA_1]]=0,B_MSK[[#This Row],[HARGA_1]]=""),"","/ "&amp;B_MSK[[#This Row],[A_2]])</f>
        <v>/ GRS</v>
      </c>
      <c r="AC6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9200</v>
      </c>
      <c r="AD6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3" s="6" t="str">
        <f ca="1">IF(ISNUMBER(B_MSK[[#This Row],[ JUMLAH ]]),SUBSTITUTE(SUBSTITUTE(SUBSTITUTE(B_MSK[[#This Row],[QTY/ CTN]]," ","_",2),"(",""),")","")&amp;"_","")</f>
        <v>20 GRS_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20 GRS</v>
      </c>
      <c r="AI633" s="6" t="str">
        <f ca="1">IF(B_MSK[[#This Row],[A_B]]="","",LEFT(B_MSK[[#This Row],[A_]],SEARCH(" ",B_MSK[[#This Row],[A_]])-1))</f>
        <v>20</v>
      </c>
      <c r="AJ633" s="6" t="str">
        <f ca="1">IF(B_MSK[[#This Row],[A_B]]="","",RIGHT(B_MSK[[#This Row],[A_]],LEN(B_MSK[[#This Row],[A_]])-SEARCH(" ",B_MSK[[#This Row],[A_]])))</f>
        <v>GRS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44929</v>
      </c>
      <c r="AO633" s="6" t="str">
        <f ca="1">IF(B_MSK[[#This Row],[DB_ROW]]="","",INDEX([3]!db[JENIS],B_MSK[[#This Row],[DB_ROW]]-1))</f>
        <v>pensil</v>
      </c>
      <c r="AP633" s="6">
        <f ca="1">IF(B_MSK[[#This Row],[A_1]]="","",B_MSK[[#This Row],[A_1]])*1</f>
        <v>20</v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>&gt;</v>
      </c>
      <c r="D634" s="6" t="str">
        <f>IF(B_MSK[[#This Row],[N_ID]]="","",COUNTIF([2]!NOTA[ID_H],B_MSK[[#This Row],[ID NOTA]]))</f>
        <v/>
      </c>
      <c r="E6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634</v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Row],[stt]]="ada",INDEX([3]!db[NB BM],B_MSK[DB_ROW]-1),"")</f>
        <v>Gel pen Kenko Easy Gel hitam</v>
      </c>
      <c r="H634" s="8" t="str">
        <f ca="1">IF(B_MSK[[#This Row],[//]]="","",INDEX([2]!NOTA[SUPPLIER_H],B_MSK[[#This Row],[//]]-2))</f>
        <v>KENKO SINAR INDONESIA</v>
      </c>
      <c r="I634" s="28" t="str">
        <f ca="1">IF(B_MSK[[#This Row],[//]]="","",IF(B_MSK[[#This Row],[C]]="",B_MSK[[#This Row],[JMLH BRG]]&amp;" "&amp;B_MSK[[#This Row],[SAT]],INDEX([3]!db[QTY/ CTN],B_MSK[[#This Row],[DB_ROW]]-1)))</f>
        <v>12 GRS</v>
      </c>
      <c r="J634" s="6">
        <f ca="1">IF(B_MSK[[#This Row],[//]]="","",IF(INDEX([2]!NOTA[C],B_MSK[[#This Row],[//]]-2)="","",INDEX([2]!NOTA[C],B_MSK[[#This Row],[//]]-2)))</f>
        <v>3</v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>
        <f ca="1">IF(B_MSK[[#This Row],[//]]="","",INDEX([2]!NOTA[HARGA SATUAN],B_MSK[[#This Row],[//]]-2))</f>
        <v>0</v>
      </c>
      <c r="N634" s="14">
        <f ca="1">IF(B_MSK[[#This Row],[//]]="","",IF(INDEX([2]!NOTA[HARGA/ CTN_H],B_MSK[[#This Row],[//]]-2)&lt;1,"",INDEX([2]!NOTA[HARGA/ CTN_H],B_MSK[[#This Row],[//]]-2)))</f>
        <v>3758400</v>
      </c>
      <c r="O634" s="3">
        <f ca="1">IF(B_MSK[[#This Row],[//]]="","",IF(INDEX([2]!NOTA[DISC 1],B_MSK[[#This Row],[//]]-2)=0,"",INDEX([2]!NOTA[DISC 1],B_MSK[[#This Row],[//]]-2)))</f>
        <v>0.17</v>
      </c>
      <c r="P634" s="3" t="str">
        <f ca="1">IF(B_MSK[[#This Row],[//]]="","",IF(INDEX([2]!NOTA[DISC 2],B_MSK[[#This Row],[//]]-2)=0,"",INDEX([2]!NOTA[DISC 2],B_MSK[[#This Row],[//]]-2)))</f>
        <v/>
      </c>
      <c r="Q634" s="13">
        <f ca="1">IF(B_MSK[[#This Row],[//]]="","",INDEX([2]!NOTA[TOTAL],B_MSK[[#This Row],[//]]-2))</f>
        <v>9358416</v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4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>KENKO GEL PEN EASY GEL BLACK</v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634" s="6" t="str">
        <f ca="1">IF(B_MSK[[#This Row],[N.B.nota]]="","",IF(MATCH(B_MSK[[#This Row],[concat]],[3]!db[NB NOTA_C],0)&gt;0,"ada",0))</f>
        <v>ada</v>
      </c>
      <c r="X634" s="6" t="str">
        <f ca="1">IF(B_MSK[[#This Row],[N.B.nota]]="","",ADDRESS(ROW(B_MSK[QB]),COLUMN(B_MSK[QB]))&amp;":"&amp;ADDRESS(ROW(),COLUMN(B_MSK[QB])))</f>
        <v>$D$3:$D$634</v>
      </c>
      <c r="Y634" s="6">
        <f ca="1">IF(B_MSK[[#This Row],[concat]]="","",MATCH(B_MSK[[#This Row],[concat]],[3]!db[NB NOTA_C],0)+1)</f>
        <v>1107</v>
      </c>
      <c r="Z634" s="6" t="str">
        <f ca="1">IF(B_MSK[[#This Row],[//]]="","",HYPERLINK("[..\\DB.xlsx]DB!e"&amp;B_MSK[[#This Row],[DB_ROW]],"&gt;"))</f>
        <v>&gt;</v>
      </c>
      <c r="AA634" s="12">
        <f ca="1">IF(ISNUMBER(B_MSK[[#This Row],[HARGA CTN]]),IF(B_MSK[[#This Row],[A_2]]=B_MSK[[#This Row],[SAT]],B_MSK[[#This Row],[ HARGA SATUAN ]],B_MSK[[#This Row],[HARGA CTN]]/B_MSK[[#This Row],[A_1]]),"")</f>
        <v>313200</v>
      </c>
      <c r="AB634" s="8" t="str">
        <f ca="1">IF(OR(B_MSK[[#This Row],[HARGA_1]]=0,B_MSK[[#This Row],[HARGA_1]]=""),"","/ "&amp;B_MSK[[#This Row],[A_2]])</f>
        <v>/ GRS</v>
      </c>
      <c r="AC6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26100</v>
      </c>
      <c r="AD6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4" s="6" t="str">
        <f ca="1">IF(ISNUMBER(B_MSK[[#This Row],[ JUMLAH ]]),SUBSTITUTE(SUBSTITUTE(SUBSTITUTE(B_MSK[[#This Row],[QTY/ CTN]]," ","_",2),"(",""),")","")&amp;"_","")</f>
        <v>12 GRS_</v>
      </c>
      <c r="AF634" s="6">
        <f ca="1">IF(B_MSK[[#This Row],[A_B]]="","",SEARCH("_",B_MSK[[#This Row],[A_B]]))</f>
        <v>7</v>
      </c>
      <c r="AG634" s="6">
        <f ca="1">IF(B_MSK[[#This Row],[A_B]]="","",LEN(B_MSK[[#This Row],[A_B]]))</f>
        <v>7</v>
      </c>
      <c r="AH634" s="6" t="str">
        <f ca="1">IF(B_MSK[[#This Row],[A_B]]="","",LEFT(B_MSK[[#This Row],[QTY/ CTN]],B_MSK[[#This Row],[A_B_1]]))</f>
        <v>12 GRS</v>
      </c>
      <c r="AI634" s="6" t="str">
        <f ca="1">IF(B_MSK[[#This Row],[A_B]]="","",LEFT(B_MSK[[#This Row],[A_]],SEARCH(" ",B_MSK[[#This Row],[A_]])-1))</f>
        <v>12</v>
      </c>
      <c r="AJ634" s="6" t="str">
        <f ca="1">IF(B_MSK[[#This Row],[A_B]]="","",RIGHT(B_MSK[[#This Row],[A_]],LEN(B_MSK[[#This Row],[A_]])-SEARCH(" ",B_MSK[[#This Row],[A_]])))</f>
        <v>GRS</v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44929</v>
      </c>
      <c r="AO634" s="6" t="str">
        <f ca="1">IF(B_MSK[[#This Row],[DB_ROW]]="","",INDEX([3]!db[JENIS],B_MSK[[#This Row],[DB_ROW]]-1))</f>
        <v>pen</v>
      </c>
      <c r="AP634" s="6">
        <f ca="1">IF(B_MSK[[#This Row],[A_1]]="","",B_MSK[[#This Row],[A_1]])*1</f>
        <v>12</v>
      </c>
    </row>
    <row r="635" spans="1:42" x14ac:dyDescent="0.25">
      <c r="A635" s="7" t="s">
        <v>110</v>
      </c>
      <c r="B635" s="6" t="str">
        <f>IF(B_MSK[[#This Row],[N_ID]]="","",INDEX([2]!NOTA[ID],MATCH(B_MSK[[#This Row],[N_ID]],[2]!NOTA[ID_P],0)))</f>
        <v/>
      </c>
      <c r="C635" s="6" t="str">
        <f ca="1">IF(B_MSK[[#This Row],[//]]="","",HYPERLINK("[NOTA_.xlsx]NOTA!C"&amp;B_MSK[[#This Row],[//]],"&gt;"))</f>
        <v>&gt;</v>
      </c>
      <c r="D635" s="6" t="str">
        <f>IF(B_MSK[[#This Row],[N_ID]]="","",COUNTIF([2]!NOTA[ID_H],B_MSK[[#This Row],[ID NOTA]]))</f>
        <v/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Row],[stt]]="ada",INDEX([3]!db[NB BM],B_MSK[DB_ROW]-1),"")</f>
        <v>Gel pen Kenko Easy Gel BIRU</v>
      </c>
      <c r="H635" s="8" t="str">
        <f ca="1">IF(B_MSK[[#This Row],[//]]="","",INDEX([2]!NOTA[SUPPLIER_H],B_MSK[[#This Row],[//]]-2))</f>
        <v>KENKO SINAR INDONESIA</v>
      </c>
      <c r="I635" s="28" t="str">
        <f ca="1">IF(B_MSK[[#This Row],[//]]="","",IF(B_MSK[[#This Row],[C]]="",B_MSK[[#This Row],[JMLH BRG]]&amp;" "&amp;B_MSK[[#This Row],[SAT]],INDEX([3]!db[QTY/ CTN],B_MSK[[#This Row],[DB_ROW]]-1)))</f>
        <v>12 GRS</v>
      </c>
      <c r="J635" s="6">
        <f ca="1">IF(B_MSK[[#This Row],[//]]="","",IF(INDEX([2]!NOTA[C],B_MSK[[#This Row],[//]]-2)="","",INDEX([2]!NOTA[C],B_MSK[[#This Row],[//]]-2)))</f>
        <v>1</v>
      </c>
      <c r="K635" s="6" t="str">
        <f ca="1">IF(B_MSK[[#This Row],[//]]="","",IF(INDEX([2]!NOTA[QTY],B_MSK[[#This Row],[//]]-2)=0,"",INDEX([2]!NOTA[QTY],B_MSK[[#This Row],[//]]-2)))</f>
        <v/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5" s="14">
        <f ca="1">IF(B_MSK[[#This Row],[//]]="","",INDEX([2]!NOTA[HARGA SATUAN],B_MSK[[#This Row],[//]]-2))</f>
        <v>0</v>
      </c>
      <c r="N635" s="14">
        <f ca="1">IF(B_MSK[[#This Row],[//]]="","",IF(INDEX([2]!NOTA[HARGA/ CTN_H],B_MSK[[#This Row],[//]]-2)&lt;1,"",INDEX([2]!NOTA[HARGA/ CTN_H],B_MSK[[#This Row],[//]]-2)))</f>
        <v>3758400</v>
      </c>
      <c r="O635" s="3">
        <f ca="1">IF(B_MSK[[#This Row],[//]]="","",IF(INDEX([2]!NOTA[DISC 1],B_MSK[[#This Row],[//]]-2)=0,"",INDEX([2]!NOTA[DISC 1],B_MSK[[#This Row],[//]]-2)))</f>
        <v>0.17</v>
      </c>
      <c r="P635" s="3" t="str">
        <f ca="1">IF(B_MSK[[#This Row],[//]]="","",IF(INDEX([2]!NOTA[DISC 2],B_MSK[[#This Row],[//]]-2)=0,"",INDEX([2]!NOTA[DISC 2],B_MSK[[#This Row],[//]]-2)))</f>
        <v/>
      </c>
      <c r="Q635" s="13">
        <f ca="1">IF(B_MSK[[#This Row],[//]]="","",INDEX([2]!NOTA[TOTAL],B_MSK[[#This Row],[//]]-2))</f>
        <v>3119472</v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>KENKO GEL PEN EASY GEL BLUE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kenkogelpeneasygelblue</v>
      </c>
      <c r="W635" s="6" t="str">
        <f ca="1">IF(B_MSK[[#This Row],[N.B.nota]]="","",IF(MATCH(B_MSK[[#This Row],[concat]],[3]!db[NB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Row],[concat]],[3]!db[NB NOTA_C],0)+1)</f>
        <v>1108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313200</v>
      </c>
      <c r="AB635" s="8" t="str">
        <f ca="1">IF(OR(B_MSK[[#This Row],[HARGA_1]]=0,B_MSK[[#This Row],[HARGA_1]]=""),"","/ "&amp;B_MSK[[#This Row],[A_2]])</f>
        <v>/ GRS</v>
      </c>
      <c r="AC6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26100</v>
      </c>
      <c r="AD6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5" s="6" t="str">
        <f ca="1">IF(ISNUMBER(B_MSK[[#This Row],[ JUMLAH ]]),SUBSTITUTE(SUBSTITUTE(SUBSTITUTE(B_MSK[[#This Row],[QTY/ CTN]]," ","_",2),"(",""),")","")&amp;"_","")</f>
        <v>12 GRS_</v>
      </c>
      <c r="AF635" s="6">
        <f ca="1">IF(B_MSK[[#This Row],[A_B]]="","",SEARCH("_",B_MSK[[#This Row],[A_B]]))</f>
        <v>7</v>
      </c>
      <c r="AG635" s="6">
        <f ca="1">IF(B_MSK[[#This Row],[A_B]]="","",LEN(B_MSK[[#This Row],[A_B]]))</f>
        <v>7</v>
      </c>
      <c r="AH635" s="6" t="str">
        <f ca="1">IF(B_MSK[[#This Row],[A_B]]="","",LEFT(B_MSK[[#This Row],[QTY/ CTN]],B_MSK[[#This Row],[A_B_1]]))</f>
        <v>12 GRS</v>
      </c>
      <c r="AI635" s="6" t="str">
        <f ca="1">IF(B_MSK[[#This Row],[A_B]]="","",LEFT(B_MSK[[#This Row],[A_]],SEARCH(" ",B_MSK[[#This Row],[A_]])-1))</f>
        <v>12</v>
      </c>
      <c r="AJ635" s="6" t="str">
        <f ca="1">IF(B_MSK[[#This Row],[A_B]]="","",RIGHT(B_MSK[[#This Row],[A_]],LEN(B_MSK[[#This Row],[A_]])-SEARCH(" ",B_MSK[[#This Row],[A_]])))</f>
        <v>GRS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44929</v>
      </c>
      <c r="AO635" s="6" t="str">
        <f ca="1">IF(B_MSK[[#This Row],[DB_ROW]]="","",INDEX([3]!db[JENIS],B_MSK[[#This Row],[DB_ROW]]-1))</f>
        <v>pen</v>
      </c>
      <c r="AP635" s="6">
        <f ca="1">IF(B_MSK[[#This Row],[A_1]]="","",B_MSK[[#This Row],[A_1]])*1</f>
        <v>12</v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636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Row],[stt]]="ada",INDEX([3]!db[NB BM],B_MSK[DB_ROW]-1),"")</f>
        <v>Gel pen Kenko KE-16 Dot N Dot hitam</v>
      </c>
      <c r="H636" s="8" t="str">
        <f ca="1">IF(B_MSK[[#This Row],[//]]="","",INDEX([2]!NOTA[SUPPLIER_H],B_MSK[[#This Row],[//]]-2))</f>
        <v>KENKO SINAR INDONESIA</v>
      </c>
      <c r="I636" s="28" t="str">
        <f ca="1">IF(B_MSK[[#This Row],[//]]="","",IF(B_MSK[[#This Row],[C]]="",B_MSK[[#This Row],[JMLH BRG]]&amp;" "&amp;B_MSK[[#This Row],[SAT]],INDEX([3]!db[QTY/ CTN],B_MSK[[#This Row],[DB_ROW]]-1)))</f>
        <v>12 GRS</v>
      </c>
      <c r="J636" s="6">
        <f ca="1">IF(B_MSK[[#This Row],[//]]="","",IF(INDEX([2]!NOTA[C],B_MSK[[#This Row],[//]]-2)="","",INDEX([2]!NOTA[C],B_MSK[[#This Row],[//]]-2)))</f>
        <v>2</v>
      </c>
      <c r="K636" s="6" t="str">
        <f ca="1">IF(B_MSK[[#This Row],[//]]="","",IF(INDEX([2]!NOTA[QTY],B_MSK[[#This Row],[//]]-2)=0,"",INDEX([2]!NOTA[QTY],B_MSK[[#This Row],[//]]-2)))</f>
        <v/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6" s="14">
        <f ca="1">IF(B_MSK[[#This Row],[//]]="","",INDEX([2]!NOTA[HARGA SATUAN],B_MSK[[#This Row],[//]]-2))</f>
        <v>0</v>
      </c>
      <c r="N636" s="14">
        <f ca="1">IF(B_MSK[[#This Row],[//]]="","",IF(INDEX([2]!NOTA[HARGA/ CTN_H],B_MSK[[#This Row],[//]]-2)&lt;1,"",INDEX([2]!NOTA[HARGA/ CTN_H],B_MSK[[#This Row],[//]]-2)))</f>
        <v>3758400</v>
      </c>
      <c r="O636" s="3">
        <f ca="1">IF(B_MSK[[#This Row],[//]]="","",IF(INDEX([2]!NOTA[DISC 1],B_MSK[[#This Row],[//]]-2)=0,"",INDEX([2]!NOTA[DISC 1],B_MSK[[#This Row],[//]]-2)))</f>
        <v>0.17</v>
      </c>
      <c r="P636" s="3" t="str">
        <f ca="1">IF(B_MSK[[#This Row],[//]]="","",IF(INDEX([2]!NOTA[DISC 2],B_MSK[[#This Row],[//]]-2)=0,"",INDEX([2]!NOTA[DISC 2],B_MSK[[#This Row],[//]]-2)))</f>
        <v/>
      </c>
      <c r="Q636" s="13">
        <f ca="1">IF(B_MSK[[#This Row],[//]]="","",INDEX([2]!NOTA[TOTAL],B_MSK[[#This Row],[//]]-2))</f>
        <v>6238944</v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>KENKO GEL PEN KE-16 DOT N DOT BLACK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W636" s="6" t="str">
        <f ca="1">IF(B_MSK[[#This Row],[N.B.nota]]="","",IF(MATCH(B_MSK[[#This Row],[concat]],[3]!db[NB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Row],[concat]],[3]!db[NB NOTA_C],0)+1)</f>
        <v>1128</v>
      </c>
      <c r="Z636" s="6" t="str">
        <f ca="1">IF(B_MSK[[#This Row],[//]]="","",HYPERLINK("[..\\DB.xlsx]DB!e"&amp;B_MSK[[#This Row],[DB_ROW]],"&gt;"))</f>
        <v>&gt;</v>
      </c>
      <c r="AA636" s="12">
        <f ca="1">IF(ISNUMBER(B_MSK[[#This Row],[HARGA CTN]]),IF(B_MSK[[#This Row],[A_2]]=B_MSK[[#This Row],[SAT]],B_MSK[[#This Row],[ HARGA SATUAN ]],B_MSK[[#This Row],[HARGA CTN]]/B_MSK[[#This Row],[A_1]]),"")</f>
        <v>313200</v>
      </c>
      <c r="AB636" s="8" t="str">
        <f ca="1">IF(OR(B_MSK[[#This Row],[HARGA_1]]=0,B_MSK[[#This Row],[HARGA_1]]=""),"","/ "&amp;B_MSK[[#This Row],[A_2]])</f>
        <v>/ GRS</v>
      </c>
      <c r="AC6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26100</v>
      </c>
      <c r="AD63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6" s="6" t="str">
        <f ca="1">IF(ISNUMBER(B_MSK[[#This Row],[ JUMLAH ]]),SUBSTITUTE(SUBSTITUTE(SUBSTITUTE(B_MSK[[#This Row],[QTY/ CTN]]," ","_",2),"(",""),")","")&amp;"_","")</f>
        <v>12 GRS_</v>
      </c>
      <c r="AF636" s="6">
        <f ca="1">IF(B_MSK[[#This Row],[A_B]]="","",SEARCH("_",B_MSK[[#This Row],[A_B]]))</f>
        <v>7</v>
      </c>
      <c r="AG636" s="6">
        <f ca="1">IF(B_MSK[[#This Row],[A_B]]="","",LEN(B_MSK[[#This Row],[A_B]]))</f>
        <v>7</v>
      </c>
      <c r="AH636" s="6" t="str">
        <f ca="1">IF(B_MSK[[#This Row],[A_B]]="","",LEFT(B_MSK[[#This Row],[QTY/ CTN]],B_MSK[[#This Row],[A_B_1]]))</f>
        <v>12 GRS</v>
      </c>
      <c r="AI636" s="6" t="str">
        <f ca="1">IF(B_MSK[[#This Row],[A_B]]="","",LEFT(B_MSK[[#This Row],[A_]],SEARCH(" ",B_MSK[[#This Row],[A_]])-1))</f>
        <v>12</v>
      </c>
      <c r="AJ636" s="6" t="str">
        <f ca="1">IF(B_MSK[[#This Row],[A_B]]="","",RIGHT(B_MSK[[#This Row],[A_]],LEN(B_MSK[[#This Row],[A_]])-SEARCH(" ",B_MSK[[#This Row],[A_]])))</f>
        <v>GRS</v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44929</v>
      </c>
      <c r="AO636" s="6" t="str">
        <f ca="1">IF(B_MSK[[#This Row],[DB_ROW]]="","",INDEX([3]!db[JENIS],B_MSK[[#This Row],[DB_ROW]]-1))</f>
        <v>pen</v>
      </c>
      <c r="AP636" s="6">
        <f ca="1">IF(B_MSK[[#This Row],[A_1]]="","",B_MSK[[#This Row],[A_1]])*1</f>
        <v>12</v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Row],[N_ID]]="","",COUNTIF([2]!NOTA[ID_H],B_MSK[[#This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Row],[stt]]="ada",INDEX([3]!db[NB BM],B_MSK[DB_ROW]-1),"")</f>
        <v>Gel Pen Kenko Eraso 16 Hitam</v>
      </c>
      <c r="H637" s="8" t="str">
        <f ca="1">IF(B_MSK[[#This Row],[//]]="","",INDEX([2]!NOTA[SUPPLIER_H],B_MSK[[#This Row],[//]]-2))</f>
        <v>KENKO SINAR INDONESIA</v>
      </c>
      <c r="I637" s="28" t="str">
        <f ca="1">IF(B_MSK[[#This Row],[//]]="","",IF(B_MSK[[#This Row],[C]]="",B_MSK[[#This Row],[JMLH BRG]]&amp;" "&amp;B_MSK[[#This Row],[SAT]],INDEX([3]!db[QTY/ CTN],B_MSK[[#This Row],[DB_ROW]]-1)))</f>
        <v>12 GRS</v>
      </c>
      <c r="J637" s="6">
        <f ca="1">IF(B_MSK[[#This Row],[//]]="","",IF(INDEX([2]!NOTA[C],B_MSK[[#This Row],[//]]-2)="","",INDEX([2]!NOTA[C],B_MSK[[#This Row],[//]]-2)))</f>
        <v>2</v>
      </c>
      <c r="K637" s="6" t="str">
        <f ca="1">IF(B_MSK[[#This Row],[//]]="","",IF(INDEX([2]!NOTA[QTY],B_MSK[[#This Row],[//]]-2)=0,"",INDEX([2]!NOTA[QTY],B_MSK[[#This Row],[//]]-2)))</f>
        <v/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7" s="14">
        <f ca="1">IF(B_MSK[[#This Row],[//]]="","",INDEX([2]!NOTA[HARGA SATUAN],B_MSK[[#This Row],[//]]-2))</f>
        <v>0</v>
      </c>
      <c r="N637" s="14">
        <f ca="1">IF(B_MSK[[#This Row],[//]]="","",IF(INDEX([2]!NOTA[HARGA/ CTN_H],B_MSK[[#This Row],[//]]-2)&lt;1,"",INDEX([2]!NOTA[HARGA/ CTN_H],B_MSK[[#This Row],[//]]-2)))</f>
        <v>3628800</v>
      </c>
      <c r="O637" s="3">
        <f ca="1">IF(B_MSK[[#This Row],[//]]="","",IF(INDEX([2]!NOTA[DISC 1],B_MSK[[#This Row],[//]]-2)=0,"",INDEX([2]!NOTA[DISC 1],B_MSK[[#This Row],[//]]-2)))</f>
        <v>0.17</v>
      </c>
      <c r="P637" s="3" t="str">
        <f ca="1">IF(B_MSK[[#This Row],[//]]="","",IF(INDEX([2]!NOTA[DISC 2],B_MSK[[#This Row],[//]]-2)=0,"",INDEX([2]!NOTA[DISC 2],B_MSK[[#This Row],[//]]-2)))</f>
        <v/>
      </c>
      <c r="Q637" s="13">
        <f ca="1">IF(B_MSK[[#This Row],[//]]="","",INDEX([2]!NOTA[TOTAL],B_MSK[[#This Row],[//]]-2))</f>
        <v>6023808</v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>KENKO GEL PEN ERASO 16 BLACK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kenkogelpeneraso16black</v>
      </c>
      <c r="W637" s="6" t="str">
        <f ca="1">IF(B_MSK[[#This Row],[N.B.nota]]="","",IF(MATCH(B_MSK[[#This Row],[concat]],[3]!db[NB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Row],[concat]],[3]!db[NB NOTA_C],0)+1)</f>
        <v>1109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302400</v>
      </c>
      <c r="AB637" s="8" t="str">
        <f ca="1">IF(OR(B_MSK[[#This Row],[HARGA_1]]=0,B_MSK[[#This Row],[HARGA_1]]=""),"","/ "&amp;B_MSK[[#This Row],[A_2]])</f>
        <v>/ GRS</v>
      </c>
      <c r="AC6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25200</v>
      </c>
      <c r="AD63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7" s="6" t="str">
        <f ca="1">IF(ISNUMBER(B_MSK[[#This Row],[ JUMLAH ]]),SUBSTITUTE(SUBSTITUTE(SUBSTITUTE(B_MSK[[#This Row],[QTY/ CTN]]," ","_",2),"(",""),")","")&amp;"_","")</f>
        <v>12 GRS_</v>
      </c>
      <c r="AF637" s="6">
        <f ca="1">IF(B_MSK[[#This Row],[A_B]]="","",SEARCH("_",B_MSK[[#This Row],[A_B]]))</f>
        <v>7</v>
      </c>
      <c r="AG637" s="6">
        <f ca="1">IF(B_MSK[[#This Row],[A_B]]="","",LEN(B_MSK[[#This Row],[A_B]]))</f>
        <v>7</v>
      </c>
      <c r="AH637" s="6" t="str">
        <f ca="1">IF(B_MSK[[#This Row],[A_B]]="","",LEFT(B_MSK[[#This Row],[QTY/ CTN]],B_MSK[[#This Row],[A_B_1]]))</f>
        <v>12 GRS</v>
      </c>
      <c r="AI637" s="6" t="str">
        <f ca="1">IF(B_MSK[[#This Row],[A_B]]="","",LEFT(B_MSK[[#This Row],[A_]],SEARCH(" ",B_MSK[[#This Row],[A_]])-1))</f>
        <v>12</v>
      </c>
      <c r="AJ637" s="6" t="str">
        <f ca="1">IF(B_MSK[[#This Row],[A_B]]="","",RIGHT(B_MSK[[#This Row],[A_]],LEN(B_MSK[[#This Row],[A_]])-SEARCH(" ",B_MSK[[#This Row],[A_]])))</f>
        <v>GRS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44929</v>
      </c>
      <c r="AO637" s="6" t="str">
        <f ca="1">IF(B_MSK[[#This Row],[DB_ROW]]="","",INDEX([3]!db[JENIS],B_MSK[[#This Row],[DB_ROW]]-1))</f>
        <v>pen</v>
      </c>
      <c r="AP637" s="6">
        <f ca="1">IF(B_MSK[[#This Row],[A_1]]="","",B_MSK[[#This Row],[A_1]])*1</f>
        <v>12</v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Row],[N_ID]]="","",COUNTIF([2]!NOTA[ID_H],B_MSK[[#This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638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Row],[stt]]="ada",INDEX([3]!db[NB BM],B_MSK[DB_ROW]-1),"")</f>
        <v>Gel pen Kenko Winjeller KE-600 hitam</v>
      </c>
      <c r="H638" s="8" t="str">
        <f ca="1">IF(B_MSK[[#This Row],[//]]="","",INDEX([2]!NOTA[SUPPLIER_H],B_MSK[[#This Row],[//]]-2))</f>
        <v>KENKO SINAR INDONESIA</v>
      </c>
      <c r="I638" s="28" t="str">
        <f ca="1">IF(B_MSK[[#This Row],[//]]="","",IF(B_MSK[[#This Row],[C]]="",B_MSK[[#This Row],[JMLH BRG]]&amp;" "&amp;B_MSK[[#This Row],[SAT]],INDEX([3]!db[QTY/ CTN],B_MSK[[#This Row],[DB_ROW]]-1)))</f>
        <v>12 GRS</v>
      </c>
      <c r="J638" s="6">
        <f ca="1">IF(B_MSK[[#This Row],[//]]="","",IF(INDEX([2]!NOTA[C],B_MSK[[#This Row],[//]]-2)="","",INDEX([2]!NOTA[C],B_MSK[[#This Row],[//]]-2)))</f>
        <v>2</v>
      </c>
      <c r="K638" s="6" t="str">
        <f ca="1">IF(B_MSK[[#This Row],[//]]="","",IF(INDEX([2]!NOTA[QTY],B_MSK[[#This Row],[//]]-2)=0,"",INDEX([2]!NOTA[QTY],B_MSK[[#This Row],[//]]-2)))</f>
        <v/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8" s="14">
        <f ca="1">IF(B_MSK[[#This Row],[//]]="","",INDEX([2]!NOTA[HARGA SATUAN],B_MSK[[#This Row],[//]]-2))</f>
        <v>0</v>
      </c>
      <c r="N638" s="14">
        <f ca="1">IF(B_MSK[[#This Row],[//]]="","",IF(INDEX([2]!NOTA[HARGA/ CTN_H],B_MSK[[#This Row],[//]]-2)&lt;1,"",INDEX([2]!NOTA[HARGA/ CTN_H],B_MSK[[#This Row],[//]]-2)))</f>
        <v>3758400</v>
      </c>
      <c r="O638" s="3">
        <f ca="1">IF(B_MSK[[#This Row],[//]]="","",IF(INDEX([2]!NOTA[DISC 1],B_MSK[[#This Row],[//]]-2)=0,"",INDEX([2]!NOTA[DISC 1],B_MSK[[#This Row],[//]]-2)))</f>
        <v>0.17</v>
      </c>
      <c r="P638" s="3" t="str">
        <f ca="1">IF(B_MSK[[#This Row],[//]]="","",IF(INDEX([2]!NOTA[DISC 2],B_MSK[[#This Row],[//]]-2)=0,"",INDEX([2]!NOTA[DISC 2],B_MSK[[#This Row],[//]]-2)))</f>
        <v/>
      </c>
      <c r="Q638" s="13">
        <f ca="1">IF(B_MSK[[#This Row],[//]]="","",INDEX([2]!NOTA[TOTAL],B_MSK[[#This Row],[//]]-2))</f>
        <v>6238944</v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>KENKO GEL PEN WINJELLER KE-600 BLACK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638" s="6" t="str">
        <f ca="1">IF(B_MSK[[#This Row],[N.B.nota]]="","",IF(MATCH(B_MSK[[#This Row],[concat]],[3]!db[NB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Row],[concat]],[3]!db[NB NOTA_C],0)+1)</f>
        <v>1144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313200</v>
      </c>
      <c r="AB638" s="8" t="str">
        <f ca="1">IF(OR(B_MSK[[#This Row],[HARGA_1]]=0,B_MSK[[#This Row],[HARGA_1]]=""),"","/ "&amp;B_MSK[[#This Row],[A_2]])</f>
        <v>/ GRS</v>
      </c>
      <c r="AC6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26100</v>
      </c>
      <c r="AD63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8" s="6" t="str">
        <f ca="1">IF(ISNUMBER(B_MSK[[#This Row],[ JUMLAH ]]),SUBSTITUTE(SUBSTITUTE(SUBSTITUTE(B_MSK[[#This Row],[QTY/ CTN]]," ","_",2),"(",""),")","")&amp;"_","")</f>
        <v>12 GRS_</v>
      </c>
      <c r="AF638" s="6">
        <f ca="1">IF(B_MSK[[#This Row],[A_B]]="","",SEARCH("_",B_MSK[[#This Row],[A_B]]))</f>
        <v>7</v>
      </c>
      <c r="AG638" s="6">
        <f ca="1">IF(B_MSK[[#This Row],[A_B]]="","",LEN(B_MSK[[#This Row],[A_B]]))</f>
        <v>7</v>
      </c>
      <c r="AH638" s="6" t="str">
        <f ca="1">IF(B_MSK[[#This Row],[A_B]]="","",LEFT(B_MSK[[#This Row],[QTY/ CTN]],B_MSK[[#This Row],[A_B_1]]))</f>
        <v>12 GRS</v>
      </c>
      <c r="AI638" s="6" t="str">
        <f ca="1">IF(B_MSK[[#This Row],[A_B]]="","",LEFT(B_MSK[[#This Row],[A_]],SEARCH(" ",B_MSK[[#This Row],[A_]])-1))</f>
        <v>12</v>
      </c>
      <c r="AJ638" s="6" t="str">
        <f ca="1">IF(B_MSK[[#This Row],[A_B]]="","",RIGHT(B_MSK[[#This Row],[A_]],LEN(B_MSK[[#This Row],[A_]])-SEARCH(" ",B_MSK[[#This Row],[A_]])))</f>
        <v>GRS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44929</v>
      </c>
      <c r="AO638" s="6" t="str">
        <f ca="1">IF(B_MSK[[#This Row],[DB_ROW]]="","",INDEX([3]!db[JENIS],B_MSK[[#This Row],[DB_ROW]]-1))</f>
        <v>pen</v>
      </c>
      <c r="AP638" s="6">
        <f ca="1">IF(B_MSK[[#This Row],[A_1]]="","",B_MSK[[#This Row],[A_1]])*1</f>
        <v>12</v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Row],[N_ID]]="","",COUNTIF([2]!NOTA[ID_H],B_MSK[[#This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639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Row],[stt]]="ada",INDEX([3]!db[NB BM],B_MSK[DB_ROW]-1),"")</f>
        <v>Gel pen Kenko KE-200 hitam</v>
      </c>
      <c r="H639" s="8" t="str">
        <f ca="1">IF(B_MSK[[#This Row],[//]]="","",INDEX([2]!NOTA[SUPPLIER_H],B_MSK[[#This Row],[//]]-2))</f>
        <v>KENKO SINAR INDONESIA</v>
      </c>
      <c r="I639" s="28" t="str">
        <f ca="1">IF(B_MSK[[#This Row],[//]]="","",IF(B_MSK[[#This Row],[C]]="",B_MSK[[#This Row],[JMLH BRG]]&amp;" "&amp;B_MSK[[#This Row],[SAT]],INDEX([3]!db[QTY/ CTN],B_MSK[[#This Row],[DB_ROW]]-1)))</f>
        <v>12 GRS</v>
      </c>
      <c r="J639" s="6">
        <f ca="1">IF(B_MSK[[#This Row],[//]]="","",IF(INDEX([2]!NOTA[C],B_MSK[[#This Row],[//]]-2)="","",INDEX([2]!NOTA[C],B_MSK[[#This Row],[//]]-2)))</f>
        <v>1</v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>
        <f ca="1">IF(B_MSK[[#This Row],[//]]="","",INDEX([2]!NOTA[HARGA SATUAN],B_MSK[[#This Row],[//]]-2))</f>
        <v>0</v>
      </c>
      <c r="N639" s="14">
        <f ca="1">IF(B_MSK[[#This Row],[//]]="","",IF(INDEX([2]!NOTA[HARGA/ CTN_H],B_MSK[[#This Row],[//]]-2)&lt;1,"",INDEX([2]!NOTA[HARGA/ CTN_H],B_MSK[[#This Row],[//]]-2)))</f>
        <v>3542400</v>
      </c>
      <c r="O639" s="3">
        <f ca="1">IF(B_MSK[[#This Row],[//]]="","",IF(INDEX([2]!NOTA[DISC 1],B_MSK[[#This Row],[//]]-2)=0,"",INDEX([2]!NOTA[DISC 1],B_MSK[[#This Row],[//]]-2)))</f>
        <v>0.17</v>
      </c>
      <c r="P639" s="3" t="str">
        <f ca="1">IF(B_MSK[[#This Row],[//]]="","",IF(INDEX([2]!NOTA[DISC 2],B_MSK[[#This Row],[//]]-2)=0,"",INDEX([2]!NOTA[DISC 2],B_MSK[[#This Row],[//]]-2)))</f>
        <v/>
      </c>
      <c r="Q639" s="13">
        <f ca="1">IF(B_MSK[[#This Row],[//]]="","",INDEX([2]!NOTA[TOTAL],B_MSK[[#This Row],[//]]-2))</f>
        <v>2940192</v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>KENKO GEL PEN KE-200 BLACK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639" s="6" t="str">
        <f ca="1">IF(B_MSK[[#This Row],[N.B.nota]]="","",IF(MATCH(B_MSK[[#This Row],[concat]],[3]!db[NB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Row],[concat]],[3]!db[NB NOTA_C],0)+1)</f>
        <v>1129</v>
      </c>
      <c r="Z639" s="6" t="str">
        <f ca="1">IF(B_MSK[[#This Row],[//]]="","",HYPERLINK("[..\\DB.xlsx]DB!e"&amp;B_MSK[[#This Row],[DB_ROW]],"&gt;"))</f>
        <v>&gt;</v>
      </c>
      <c r="AA639" s="12">
        <f ca="1">IF(ISNUMBER(B_MSK[[#This Row],[HARGA CTN]]),IF(B_MSK[[#This Row],[A_2]]=B_MSK[[#This Row],[SAT]],B_MSK[[#This Row],[ HARGA SATUAN ]],B_MSK[[#This Row],[HARGA CTN]]/B_MSK[[#This Row],[A_1]]),"")</f>
        <v>295200</v>
      </c>
      <c r="AB639" s="8" t="str">
        <f ca="1">IF(OR(B_MSK[[#This Row],[HARGA_1]]=0,B_MSK[[#This Row],[HARGA_1]]=""),"","/ "&amp;B_MSK[[#This Row],[A_2]])</f>
        <v>/ GRS</v>
      </c>
      <c r="AC6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24600</v>
      </c>
      <c r="AD63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39" s="6" t="str">
        <f ca="1">IF(ISNUMBER(B_MSK[[#This Row],[ JUMLAH ]]),SUBSTITUTE(SUBSTITUTE(SUBSTITUTE(B_MSK[[#This Row],[QTY/ CTN]]," ","_",2),"(",""),")","")&amp;"_","")</f>
        <v>12 GRS_</v>
      </c>
      <c r="AF639" s="6">
        <f ca="1">IF(B_MSK[[#This Row],[A_B]]="","",SEARCH("_",B_MSK[[#This Row],[A_B]]))</f>
        <v>7</v>
      </c>
      <c r="AG639" s="6">
        <f ca="1">IF(B_MSK[[#This Row],[A_B]]="","",LEN(B_MSK[[#This Row],[A_B]]))</f>
        <v>7</v>
      </c>
      <c r="AH639" s="6" t="str">
        <f ca="1">IF(B_MSK[[#This Row],[A_B]]="","",LEFT(B_MSK[[#This Row],[QTY/ CTN]],B_MSK[[#This Row],[A_B_1]]))</f>
        <v>12 GRS</v>
      </c>
      <c r="AI639" s="6" t="str">
        <f ca="1">IF(B_MSK[[#This Row],[A_B]]="","",LEFT(B_MSK[[#This Row],[A_]],SEARCH(" ",B_MSK[[#This Row],[A_]])-1))</f>
        <v>12</v>
      </c>
      <c r="AJ639" s="6" t="str">
        <f ca="1">IF(B_MSK[[#This Row],[A_B]]="","",RIGHT(B_MSK[[#This Row],[A_]],LEN(B_MSK[[#This Row],[A_]])-SEARCH(" ",B_MSK[[#This Row],[A_]])))</f>
        <v>GRS</v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44929</v>
      </c>
      <c r="AO639" s="6" t="str">
        <f ca="1">IF(B_MSK[[#This Row],[DB_ROW]]="","",INDEX([3]!db[JENIS],B_MSK[[#This Row],[DB_ROW]]-1))</f>
        <v>pen</v>
      </c>
      <c r="AP639" s="6">
        <f ca="1">IF(B_MSK[[#This Row],[A_1]]="","",B_MSK[[#This Row],[A_1]])*1</f>
        <v>12</v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Row],[stt]]="ada",INDEX([3]!db[NB BM],B_MSK[DB_ROW]-1),"")</f>
        <v>L Leaf Kenko B5-LL 50-2670</v>
      </c>
      <c r="H640" s="8" t="str">
        <f ca="1">IF(B_MSK[[#This Row],[//]]="","",INDEX([2]!NOTA[SUPPLIER_H],B_MSK[[#This Row],[//]]-2))</f>
        <v>KENKO SINAR INDONESIA</v>
      </c>
      <c r="I640" s="28" t="str">
        <f ca="1">IF(B_MSK[[#This Row],[//]]="","",IF(B_MSK[[#This Row],[C]]="",B_MSK[[#This Row],[JMLH BRG]]&amp;" "&amp;B_MSK[[#This Row],[SAT]],INDEX([3]!db[QTY/ CTN],B_MSK[[#This Row],[DB_ROW]]-1)))</f>
        <v>160 PCS</v>
      </c>
      <c r="J640" s="6">
        <f ca="1">IF(B_MSK[[#This Row],[//]]="","",IF(INDEX([2]!NOTA[C],B_MSK[[#This Row],[//]]-2)="","",INDEX([2]!NOTA[C],B_MSK[[#This Row],[//]]-2)))</f>
        <v>1</v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>
        <f ca="1">IF(B_MSK[[#This Row],[//]]="","",INDEX([2]!NOTA[HARGA SATUAN],B_MSK[[#This Row],[//]]-2))</f>
        <v>0</v>
      </c>
      <c r="N640" s="14">
        <f ca="1">IF(B_MSK[[#This Row],[//]]="","",IF(INDEX([2]!NOTA[HARGA/ CTN_H],B_MSK[[#This Row],[//]]-2)&lt;1,"",INDEX([2]!NOTA[HARGA/ CTN_H],B_MSK[[#This Row],[//]]-2)))</f>
        <v>1104000</v>
      </c>
      <c r="O640" s="3">
        <f ca="1">IF(B_MSK[[#This Row],[//]]="","",IF(INDEX([2]!NOTA[DISC 1],B_MSK[[#This Row],[//]]-2)=0,"",INDEX([2]!NOTA[DISC 1],B_MSK[[#This Row],[//]]-2)))</f>
        <v>0.17</v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916320</v>
      </c>
      <c r="R6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7885824</v>
      </c>
      <c r="S6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30615552</v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>KENKO LOOSE LEAF B5-LL 50-2670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kenkolooseleafb5ll502670</v>
      </c>
      <c r="W640" s="6" t="str">
        <f ca="1">IF(B_MSK[[#This Row],[N.B.nota]]="","",IF(MATCH(B_MSK[[#This Row],[concat]],[3]!db[NB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Row],[concat]],[3]!db[NB NOTA_C],0)+1)</f>
        <v>1175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6900</v>
      </c>
      <c r="AB640" s="8" t="str">
        <f ca="1">IF(OR(B_MSK[[#This Row],[HARGA_1]]=0,B_MSK[[#This Row],[HARGA_1]]=""),"","/ "&amp;B_MSK[[#This Row],[A_2]])</f>
        <v>/ PCS</v>
      </c>
      <c r="AC6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0" s="6" t="str">
        <f ca="1">IF(ISNUMBER(B_MSK[[#This Row],[ JUMLAH ]]),SUBSTITUTE(SUBSTITUTE(SUBSTITUTE(B_MSK[[#This Row],[QTY/ CTN]]," ","_",2),"(",""),")","")&amp;"_","")</f>
        <v>160 PCS_</v>
      </c>
      <c r="AF640" s="6">
        <f ca="1">IF(B_MSK[[#This Row],[A_B]]="","",SEARCH("_",B_MSK[[#This Row],[A_B]]))</f>
        <v>8</v>
      </c>
      <c r="AG640" s="6">
        <f ca="1">IF(B_MSK[[#This Row],[A_B]]="","",LEN(B_MSK[[#This Row],[A_B]]))</f>
        <v>8</v>
      </c>
      <c r="AH640" s="6" t="str">
        <f ca="1">IF(B_MSK[[#This Row],[A_B]]="","",LEFT(B_MSK[[#This Row],[QTY/ CTN]],B_MSK[[#This Row],[A_B_1]]))</f>
        <v>160 PCS</v>
      </c>
      <c r="AI640" s="6" t="str">
        <f ca="1">IF(B_MSK[[#This Row],[A_B]]="","",LEFT(B_MSK[[#This Row],[A_]],SEARCH(" ",B_MSK[[#This Row],[A_]])-1))</f>
        <v>160</v>
      </c>
      <c r="AJ640" s="6" t="str">
        <f ca="1">IF(B_MSK[[#This Row],[A_B]]="","",RIGHT(B_MSK[[#This Row],[A_]],LEN(B_MSK[[#This Row],[A_]])-SEARCH(" ",B_MSK[[#This Row],[A_]])))</f>
        <v>PCS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44929</v>
      </c>
      <c r="AO640" s="6" t="str">
        <f ca="1">IF(B_MSK[[#This Row],[DB_ROW]]="","",INDEX([3]!db[JENIS],B_MSK[[#This Row],[DB_ROW]]-1))</f>
        <v>ll</v>
      </c>
      <c r="AP640" s="6">
        <f ca="1">IF(B_MSK[[#This Row],[A_1]]="","",B_MSK[[#This Row],[A_1]])*1</f>
        <v>160</v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/>
      </c>
      <c r="D641" s="6" t="str">
        <f>IF(B_MSK[[#This Row],[N_ID]]="","",COUNTIF([2]!NOTA[ID_H],B_MSK[[#This Row],[ID NOTA]]))</f>
        <v/>
      </c>
      <c r="E6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Row],[stt]]="ada",INDEX([3]!db[NB BM],B_MSK[DB_ROW]-1),"")</f>
        <v/>
      </c>
      <c r="H641" s="8" t="str">
        <f ca="1">IF(B_MSK[[#This Row],[//]]="","",INDEX([2]!NOTA[SUPPLIER_H],B_MSK[[#This Row],[//]]-2))</f>
        <v/>
      </c>
      <c r="I641" s="28" t="str">
        <f ca="1">IF(B_MSK[[#This Row],[//]]="","",IF(B_MSK[[#This Row],[C]]="",B_MSK[[#This Row],[JMLH BRG]]&amp;" "&amp;B_MSK[[#This Row],[SAT]],INDEX([3]!db[QTY/ CTN],B_MSK[[#This Row],[DB_ROW]]-1)))</f>
        <v/>
      </c>
      <c r="J641" s="6" t="str">
        <f ca="1">IF(B_MSK[[#This Row],[//]]="","",IF(INDEX([2]!NOTA[C],B_MSK[[#This Row],[//]]-2)="","",INDEX([2]!NOTA[C],B_MSK[[#This Row],[//]]-2)))</f>
        <v/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 t="str">
        <f ca="1">IF(B_MSK[[#This Row],[//]]="","",INDEX([2]!NOTA[HARGA SATUAN],B_MSK[[#This Row],[//]]-2))</f>
        <v/>
      </c>
      <c r="N641" s="14" t="str">
        <f ca="1">IF(B_MSK[[#This Row],[//]]="","",IF(INDEX([2]!NOTA[HARGA/ CTN_H],B_MSK[[#This Row],[//]]-2)&lt;1,"",INDEX([2]!NOTA[HARGA/ CTN_H],B_MSK[[#This Row],[//]]-2)))</f>
        <v/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 t="str">
        <f ca="1">IF(B_MSK[[#This Row],[//]]="","",INDEX([2]!NOTA[TOTAL],B_MSK[[#This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/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1" s="6" t="str">
        <f ca="1">IF(B_MSK[[#This Row],[N.B.nota]]="","",IF(MATCH(B_MSK[[#This Row],[concat]],[3]!db[NB NOTA_C],0)&gt;0,"ada",0))</f>
        <v/>
      </c>
      <c r="X641" s="6" t="str">
        <f ca="1">IF(B_MSK[[#This Row],[N.B.nota]]="","",ADDRESS(ROW(B_MSK[QB]),COLUMN(B_MSK[QB]))&amp;":"&amp;ADDRESS(ROW(),COLUMN(B_MSK[QB])))</f>
        <v/>
      </c>
      <c r="Y641" s="6" t="str">
        <f ca="1">IF(B_MSK[[#This Row],[concat]]="","",MATCH(B_MSK[[#This Row],[concat]],[3]!db[NB NOTA_C],0)+1)</f>
        <v/>
      </c>
      <c r="Z641" s="6" t="str">
        <f ca="1">IF(B_MSK[[#This Row],[//]]="","",HYPERLINK("[..\\DB.xlsx]DB!e"&amp;B_MSK[[#This Row],[DB_ROW]],"&gt;"))</f>
        <v/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Row],[A_]])-1))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44929</v>
      </c>
      <c r="AO641" s="6" t="str">
        <f ca="1">IF(B_MSK[[#This Row],[DB_ROW]]="","",INDEX([3]!db[JENIS],B_MSK[[#This Row],[DB_ROW]]-1))</f>
        <v/>
      </c>
      <c r="AP641" s="6" t="e">
        <f ca="1">IF(B_MSK[[#This Row],[A_1]]="","",B_MSK[[#This Row],[A_1]])*1</f>
        <v>#VALUE!</v>
      </c>
    </row>
    <row r="642" spans="1:42" x14ac:dyDescent="0.25">
      <c r="A642" s="7" t="s">
        <v>256</v>
      </c>
      <c r="B642" s="6">
        <f ca="1">IF(B_MSK[[#This Row],[N_ID]]="","",INDEX([2]!NOTA[ID],MATCH(B_MSK[[#This Row],[N_ID]],[2]!NOTA[ID_P],0)))</f>
        <v>125</v>
      </c>
      <c r="C642" s="6" t="str">
        <f ca="1">IF(B_MSK[[#This Row],[//]]="","",HYPERLINK("[NOTA_.xlsx]NOTA!C"&amp;B_MSK[[#This Row],[//]],"&gt;"))</f>
        <v>&gt;</v>
      </c>
      <c r="D642" s="6">
        <f ca="1">IF(B_MSK[[#This Row],[N_ID]]="","",COUNTIF([2]!NOTA[ID_H],B_MSK[[#This Row],[ID NOTA]]))</f>
        <v>1</v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 ca="1"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Row],[stt]]="ada",INDEX([3]!db[NB BM],B_MSK[DB_ROW]-1),"")</f>
        <v>Stapler Kenko HD-10</v>
      </c>
      <c r="H642" s="8" t="str">
        <f ca="1">IF(B_MSK[[#This Row],[//]]="","",INDEX([2]!NOTA[SUPPLIER_H],B_MSK[[#This Row],[//]]-2))</f>
        <v>KENKO SINAR INDONESIA</v>
      </c>
      <c r="I642" s="28" t="str">
        <f ca="1">IF(B_MSK[[#This Row],[//]]="","",IF(B_MSK[[#This Row],[C]]="",B_MSK[[#This Row],[JMLH BRG]]&amp;" "&amp;B_MSK[[#This Row],[SAT]],INDEX([3]!db[QTY/ CTN],B_MSK[[#This Row],[DB_ROW]]-1)))</f>
        <v>20 LSN</v>
      </c>
      <c r="J642" s="6">
        <f ca="1">IF(B_MSK[[#This Row],[//]]="","",IF(INDEX([2]!NOTA[C],B_MSK[[#This Row],[//]]-2)="","",INDEX([2]!NOTA[C],B_MSK[[#This Row],[//]]-2)))</f>
        <v>5</v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>
        <f ca="1">IF(B_MSK[[#This Row],[//]]="","",INDEX([2]!NOTA[HARGA SATUAN],B_MSK[[#This Row],[//]]-2))</f>
        <v>0</v>
      </c>
      <c r="N642" s="14">
        <f ca="1">IF(B_MSK[[#This Row],[//]]="","",IF(INDEX([2]!NOTA[HARGA/ CTN_H],B_MSK[[#This Row],[//]]-2)&lt;1,"",INDEX([2]!NOTA[HARGA/ CTN_H],B_MSK[[#This Row],[//]]-2)))</f>
        <v>1860000</v>
      </c>
      <c r="O642" s="3">
        <f ca="1">IF(B_MSK[[#This Row],[//]]="","",IF(INDEX([2]!NOTA[DISC 1],B_MSK[[#This Row],[//]]-2)=0,"",INDEX([2]!NOTA[DISC 1],B_MSK[[#This Row],[//]]-2)))</f>
        <v>0.17</v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7719000</v>
      </c>
      <c r="R6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1581000</v>
      </c>
      <c r="S6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6138000</v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KENKO STAPLER HD-10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642" s="6" t="str">
        <f ca="1">IF(B_MSK[[#This Row],[N.B.nota]]="","",IF(MATCH(B_MSK[[#This Row],[concat]],[3]!db[NB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Row],[concat]],[3]!db[NB NOTA_C],0)+1)</f>
        <v>1249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93000</v>
      </c>
      <c r="AB642" s="8" t="str">
        <f ca="1">IF(OR(B_MSK[[#This Row],[HARGA_1]]=0,B_MSK[[#This Row],[HARGA_1]]=""),"","/ "&amp;B_MSK[[#This Row],[A_2]])</f>
        <v>/ LSN</v>
      </c>
      <c r="AC6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6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2" s="6" t="str">
        <f ca="1">IF(ISNUMBER(B_MSK[[#This Row],[ JUMLAH ]]),SUBSTITUTE(SUBSTITUTE(SUBSTITUTE(B_MSK[[#This Row],[QTY/ CTN]]," ","_",2),"(",""),")","")&amp;"_","")</f>
        <v>20 LSN_</v>
      </c>
      <c r="AF642" s="6">
        <f ca="1">IF(B_MSK[[#This Row],[A_B]]="","",SEARCH("_",B_MSK[[#This Row],[A_B]]))</f>
        <v>7</v>
      </c>
      <c r="AG642" s="6">
        <f ca="1">IF(B_MSK[[#This Row],[A_B]]="","",LEN(B_MSK[[#This Row],[A_B]]))</f>
        <v>7</v>
      </c>
      <c r="AH642" s="6" t="str">
        <f ca="1">IF(B_MSK[[#This Row],[A_B]]="","",LEFT(B_MSK[[#This Row],[QTY/ CTN]],B_MSK[[#This Row],[A_B_1]]))</f>
        <v>20 LSN</v>
      </c>
      <c r="AI642" s="6" t="str">
        <f ca="1">IF(B_MSK[[#This Row],[A_B]]="","",LEFT(B_MSK[[#This Row],[A_]],SEARCH(" ",B_MSK[[#This Row],[A_]])-1))</f>
        <v>20</v>
      </c>
      <c r="AJ642" s="6" t="str">
        <f ca="1">IF(B_MSK[[#This Row],[A_B]]="","",RIGHT(B_MSK[[#This Row],[A_]],LEN(B_MSK[[#This Row],[A_]])-SEARCH(" ",B_MSK[[#This Row],[A_]])))</f>
        <v>LSN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44929</v>
      </c>
      <c r="AO642" s="6" t="str">
        <f ca="1">IF(B_MSK[[#This Row],[DB_ROW]]="","",INDEX([3]!db[JENIS],B_MSK[[#This Row],[DB_ROW]]-1))</f>
        <v>stapler</v>
      </c>
      <c r="AP642" s="6">
        <f ca="1">IF(B_MSK[[#This Row],[A_1]]="","",B_MSK[[#This Row],[A_1]])*1</f>
        <v>20</v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/>
      </c>
      <c r="D643" s="6" t="str">
        <f>IF(B_MSK[[#This Row],[N_ID]]="","",COUNTIF([2]!NOTA[ID_H],B_MSK[[#This Row],[ID NOTA]]))</f>
        <v/>
      </c>
      <c r="E6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Row],[stt]]="ada",INDEX([3]!db[NB BM],B_MSK[DB_ROW]-1),"")</f>
        <v/>
      </c>
      <c r="H643" s="8" t="str">
        <f ca="1">IF(B_MSK[[#This Row],[//]]="","",INDEX([2]!NOTA[SUPPLIER_H],B_MSK[[#This Row],[//]]-2))</f>
        <v/>
      </c>
      <c r="I643" s="28" t="str">
        <f ca="1">IF(B_MSK[[#This Row],[//]]="","",IF(B_MSK[[#This Row],[C]]="",B_MSK[[#This Row],[JMLH BRG]]&amp;" "&amp;B_MSK[[#This Row],[SAT]],INDEX([3]!db[QTY/ CTN],B_MSK[[#This Row],[DB_ROW]]-1)))</f>
        <v/>
      </c>
      <c r="J643" s="6" t="str">
        <f ca="1">IF(B_MSK[[#This Row],[//]]="","",IF(INDEX([2]!NOTA[C],B_MSK[[#This Row],[//]]-2)="","",INDEX([2]!NOTA[C],B_MSK[[#This Row],[//]]-2)))</f>
        <v/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 t="str">
        <f ca="1">IF(B_MSK[[#This Row],[//]]="","",INDEX([2]!NOTA[HARGA SATUAN],B_MSK[[#This Row],[//]]-2))</f>
        <v/>
      </c>
      <c r="N643" s="14" t="str">
        <f ca="1">IF(B_MSK[[#This Row],[//]]="","",IF(INDEX([2]!NOTA[HARGA/ CTN_H],B_MSK[[#This Row],[//]]-2)&lt;1,"",INDEX([2]!NOTA[HARGA/ CTN_H],B_MSK[[#This Row],[//]]-2)))</f>
        <v/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 t="str">
        <f ca="1">IF(B_MSK[[#This Row],[//]]="","",INDEX([2]!NOTA[TOTAL],B_MSK[[#This Row],[//]]-2))</f>
        <v/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/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3" s="6" t="str">
        <f ca="1">IF(B_MSK[[#This Row],[N.B.nota]]="","",IF(MATCH(B_MSK[[#This Row],[concat]],[3]!db[NB NOTA_C],0)&gt;0,"ada",0))</f>
        <v/>
      </c>
      <c r="X643" s="6" t="str">
        <f ca="1">IF(B_MSK[[#This Row],[N.B.nota]]="","",ADDRESS(ROW(B_MSK[QB]),COLUMN(B_MSK[QB]))&amp;":"&amp;ADDRESS(ROW(),COLUMN(B_MSK[QB])))</f>
        <v/>
      </c>
      <c r="Y643" s="6" t="str">
        <f ca="1">IF(B_MSK[[#This Row],[concat]]="","",MATCH(B_MSK[[#This Row],[concat]],[3]!db[NB NOTA_C],0)+1)</f>
        <v/>
      </c>
      <c r="Z643" s="6" t="str">
        <f ca="1">IF(B_MSK[[#This Row],[//]]="","",HYPERLINK("[..\\DB.xlsx]DB!e"&amp;B_MSK[[#This Row],[DB_ROW]],"&gt;"))</f>
        <v/>
      </c>
      <c r="AA643" s="12" t="str">
        <f ca="1">IF(ISNUMBER(B_MSK[[#This Row],[HARGA CTN]]),IF(B_MSK[[#This Row],[A_2]]=B_MSK[[#This Row],[SAT]],B_MSK[[#This Row],[ HARGA SATUAN ]],B_MSK[[#This Row],[HARGA CTN]]/B_MSK[[#This Row],[A_1]]),"")</f>
        <v/>
      </c>
      <c r="AB643" s="8" t="str">
        <f ca="1">IF(OR(B_MSK[[#This Row],[HARGA_1]]=0,B_MSK[[#This Row],[HARGA_1]]=""),"","/ "&amp;B_MSK[[#This Row],[A_2]])</f>
        <v/>
      </c>
      <c r="AC6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3" s="6" t="str">
        <f ca="1">IF(ISNUMBER(B_MSK[[#This Row],[ JUMLAH ]]),SUBSTITUTE(SUBSTITUTE(SUBSTITUTE(B_MSK[[#This Row],[QTY/ CTN]]," ","_",2),"(",""),")","")&amp;"_","")</f>
        <v/>
      </c>
      <c r="AF643" s="6" t="str">
        <f ca="1">IF(B_MSK[[#This Row],[A_B]]="","",SEARCH("_",B_MSK[[#This Row],[A_B]]))</f>
        <v/>
      </c>
      <c r="AG643" s="6" t="str">
        <f ca="1">IF(B_MSK[[#This Row],[A_B]]="","",LEN(B_MSK[[#This Row],[A_B]]))</f>
        <v/>
      </c>
      <c r="AH643" s="6" t="str">
        <f ca="1">IF(B_MSK[[#This Row],[A_B]]="","",LEFT(B_MSK[[#This Row],[QTY/ CTN]],B_MSK[[#This Row],[A_B_1]]))</f>
        <v/>
      </c>
      <c r="AI643" s="6" t="str">
        <f ca="1">IF(B_MSK[[#This Row],[A_B]]="","",LEFT(B_MSK[[#This Row],[A_]],SEARCH(" ",B_MSK[[#This Row],[A_]])-1))</f>
        <v/>
      </c>
      <c r="AJ643" s="6" t="str">
        <f ca="1">IF(B_MSK[[#This Row],[A_B]]="","",RIGHT(B_MSK[[#This Row],[A_]],LEN(B_MSK[[#This Row],[A_]])-SEARCH(" ",B_MSK[[#This Row],[A_]])))</f>
        <v/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44929</v>
      </c>
      <c r="AO643" s="6" t="str">
        <f ca="1">IF(B_MSK[[#This Row],[DB_ROW]]="","",INDEX([3]!db[JENIS],B_MSK[[#This Row],[DB_ROW]]-1))</f>
        <v/>
      </c>
      <c r="AP643" s="6" t="e">
        <f ca="1">IF(B_MSK[[#This Row],[A_1]]="","",B_MSK[[#This Row],[A_1]])*1</f>
        <v>#VALUE!</v>
      </c>
    </row>
    <row r="644" spans="1:42" x14ac:dyDescent="0.25">
      <c r="A644" s="7" t="s">
        <v>257</v>
      </c>
      <c r="B644" s="6">
        <f ca="1">IF(B_MSK[[#This Row],[N_ID]]="","",INDEX([2]!NOTA[ID],MATCH(B_MSK[[#This Row],[N_ID]],[2]!NOTA[ID_P],0)))</f>
        <v>126</v>
      </c>
      <c r="C644" s="6" t="str">
        <f ca="1">IF(B_MSK[[#This Row],[//]]="","",HYPERLINK("[NOTA_.xlsx]NOTA!C"&amp;B_MSK[[#This Row],[//]],"&gt;"))</f>
        <v>&gt;</v>
      </c>
      <c r="D644" s="6">
        <f ca="1">IF(B_MSK[[#This Row],[N_ID]]="","",COUNTIF([2]!NOTA[ID_H],B_MSK[[#This Row],[ID NOTA]]))</f>
        <v>7</v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644</v>
      </c>
      <c r="F644" s="2">
        <f ca="1">IF(B_MSK[[#This Row],[ID NOTA]]="","",IF(INDEX([2]!NOTA[TANGGAL],MATCH(B_MSK[[#This Row],[ID NOTA]],[2]!NOTA[ID],0))=0,"",INDEX([2]!NOTA[TANGGAL],MATCH(B_MSK[[#This Row],[ID NOTA]],[2]!NOTA[ID],0))))</f>
        <v>44930</v>
      </c>
      <c r="G644" s="8" t="str">
        <f ca="1">IF(B_MSK[[#This Row],[stt]]="ada",INDEX([3]!db[NB BM],B_MSK[DB_ROW]-1),"")</f>
        <v>Gunting OSS Gunindo</v>
      </c>
      <c r="H644" s="8" t="str">
        <f ca="1">IF(B_MSK[[#This Row],[//]]="","",INDEX([2]!NOTA[SUPPLIER_H],B_MSK[[#This Row],[//]]-2))</f>
        <v>GUNINDO</v>
      </c>
      <c r="I644" s="28" t="str">
        <f ca="1">IF(B_MSK[[#This Row],[//]]="","",IF(B_MSK[[#This Row],[C]]="",B_MSK[[#This Row],[JMLH BRG]]&amp;" "&amp;B_MSK[[#This Row],[SAT]],INDEX([3]!db[QTY/ CTN],B_MSK[[#This Row],[DB_ROW]]-1)))</f>
        <v>60 LSN</v>
      </c>
      <c r="J644" s="6">
        <f ca="1">IF(B_MSK[[#This Row],[//]]="","",IF(INDEX([2]!NOTA[C],B_MSK[[#This Row],[//]]-2)="","",INDEX([2]!NOTA[C],B_MSK[[#This Row],[//]]-2)))</f>
        <v>8</v>
      </c>
      <c r="K644" s="6">
        <f ca="1">IF(B_MSK[[#This Row],[//]]="","",IF(INDEX([2]!NOTA[QTY],B_MSK[[#This Row],[//]]-2)=0,"",INDEX([2]!NOTA[QTY],B_MSK[[#This Row],[//]]-2)))</f>
        <v>480</v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4" s="14">
        <f ca="1">IF(B_MSK[[#This Row],[//]]="","",INDEX([2]!NOTA[HARGA SATUAN],B_MSK[[#This Row],[//]]-2))</f>
        <v>49200</v>
      </c>
      <c r="N644" s="14">
        <f ca="1">IF(B_MSK[[#This Row],[//]]="","",IF(INDEX([2]!NOTA[HARGA/ CTN_H],B_MSK[[#This Row],[//]]-2)&lt;1,"",INDEX([2]!NOTA[HARGA/ CTN_H],B_MSK[[#This Row],[//]]-2)))</f>
        <v>2952000</v>
      </c>
      <c r="O644" s="3">
        <f ca="1">IF(B_MSK[[#This Row],[//]]="","",IF(INDEX([2]!NOTA[DISC 1],B_MSK[[#This Row],[//]]-2)=0,"",INDEX([2]!NOTA[DISC 1],B_MSK[[#This Row],[//]]-2)))</f>
        <v>0.05</v>
      </c>
      <c r="P644" s="3">
        <f ca="1">IF(B_MSK[[#This Row],[//]]="","",IF(INDEX([2]!NOTA[DISC 2],B_MSK[[#This Row],[//]]-2)=0,"",INDEX([2]!NOTA[DISC 2],B_MSK[[#This Row],[//]]-2)))</f>
        <v>0.1</v>
      </c>
      <c r="Q644" s="13">
        <f ca="1">IF(B_MSK[[#This Row],[//]]="","",INDEX([2]!NOTA[TOTAL],B_MSK[[#This Row],[//]]-2))</f>
        <v>20191680</v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>OSS GUNINDO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W644" s="6" t="str">
        <f ca="1">IF(B_MSK[[#This Row],[N.B.nota]]="","",IF(MATCH(B_MSK[[#This Row],[concat]],[3]!db[NB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Row],[concat]],[3]!db[NB NOTA_C],0)+1)</f>
        <v>1530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49200</v>
      </c>
      <c r="AB644" s="8" t="str">
        <f ca="1">IF(OR(B_MSK[[#This Row],[HARGA_1]]=0,B_MSK[[#This Row],[HARGA_1]]=""),"","/ "&amp;B_MSK[[#This Row],[A_2]])</f>
        <v>/ LSN</v>
      </c>
      <c r="AC6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6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4" s="6" t="str">
        <f ca="1">IF(ISNUMBER(B_MSK[[#This Row],[ JUMLAH ]]),SUBSTITUTE(SUBSTITUTE(SUBSTITUTE(B_MSK[[#This Row],[QTY/ CTN]]," ","_",2),"(",""),")","")&amp;"_","")</f>
        <v>60 LSN_</v>
      </c>
      <c r="AF644" s="6">
        <f ca="1">IF(B_MSK[[#This Row],[A_B]]="","",SEARCH("_",B_MSK[[#This Row],[A_B]]))</f>
        <v>7</v>
      </c>
      <c r="AG644" s="6">
        <f ca="1">IF(B_MSK[[#This Row],[A_B]]="","",LEN(B_MSK[[#This Row],[A_B]]))</f>
        <v>7</v>
      </c>
      <c r="AH644" s="6" t="str">
        <f ca="1">IF(B_MSK[[#This Row],[A_B]]="","",LEFT(B_MSK[[#This Row],[QTY/ CTN]],B_MSK[[#This Row],[A_B_1]]))</f>
        <v>60 LSN</v>
      </c>
      <c r="AI644" s="6" t="str">
        <f ca="1">IF(B_MSK[[#This Row],[A_B]]="","",LEFT(B_MSK[[#This Row],[A_]],SEARCH(" ",B_MSK[[#This Row],[A_]])-1))</f>
        <v>60</v>
      </c>
      <c r="AJ644" s="6" t="str">
        <f ca="1">IF(B_MSK[[#This Row],[A_B]]="","",RIGHT(B_MSK[[#This Row],[A_]],LEN(B_MSK[[#This Row],[A_]])-SEARCH(" ",B_MSK[[#This Row],[A_]])))</f>
        <v>LSN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44930</v>
      </c>
      <c r="AO644" s="6" t="str">
        <f ca="1">IF(B_MSK[[#This Row],[DB_ROW]]="","",INDEX([3]!db[JENIS],B_MSK[[#This Row],[DB_ROW]]-1))</f>
        <v>gunting</v>
      </c>
      <c r="AP644" s="6">
        <f ca="1">IF(B_MSK[[#This Row],[A_1]]="","",B_MSK[[#This Row],[A_1]])*1</f>
        <v>60</v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>&gt;</v>
      </c>
      <c r="D645" s="6" t="str">
        <f>IF(B_MSK[[#This Row],[N_ID]]="","",COUNTIF([2]!NOTA[ID_H],B_MSK[[#This Row],[ID NOTA]]))</f>
        <v/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645</v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Row],[stt]]="ada",INDEX([3]!db[NB BM],B_MSK[DB_ROW]-1),"")</f>
        <v>Gunting OMM Gunindo</v>
      </c>
      <c r="H645" s="8" t="str">
        <f ca="1">IF(B_MSK[[#This Row],[//]]="","",INDEX([2]!NOTA[SUPPLIER_H],B_MSK[[#This Row],[//]]-2))</f>
        <v>GUNINDO</v>
      </c>
      <c r="I645" s="28" t="str">
        <f ca="1">IF(B_MSK[[#This Row],[//]]="","",IF(B_MSK[[#This Row],[C]]="",B_MSK[[#This Row],[JMLH BRG]]&amp;" "&amp;B_MSK[[#This Row],[SAT]],INDEX([3]!db[QTY/ CTN],B_MSK[[#This Row],[DB_ROW]]-1)))</f>
        <v>60 LSN</v>
      </c>
      <c r="J645" s="6">
        <f ca="1">IF(B_MSK[[#This Row],[//]]="","",IF(INDEX([2]!NOTA[C],B_MSK[[#This Row],[//]]-2)="","",INDEX([2]!NOTA[C],B_MSK[[#This Row],[//]]-2)))</f>
        <v>5</v>
      </c>
      <c r="K645" s="6">
        <f ca="1">IF(B_MSK[[#This Row],[//]]="","",IF(INDEX([2]!NOTA[QTY],B_MSK[[#This Row],[//]]-2)=0,"",INDEX([2]!NOTA[QTY],B_MSK[[#This Row],[//]]-2)))</f>
        <v>300</v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5" s="14">
        <f ca="1">IF(B_MSK[[#This Row],[//]]="","",INDEX([2]!NOTA[HARGA SATUAN],B_MSK[[#This Row],[//]]-2))</f>
        <v>57000</v>
      </c>
      <c r="N645" s="14">
        <f ca="1">IF(B_MSK[[#This Row],[//]]="","",IF(INDEX([2]!NOTA[HARGA/ CTN_H],B_MSK[[#This Row],[//]]-2)&lt;1,"",INDEX([2]!NOTA[HARGA/ CTN_H],B_MSK[[#This Row],[//]]-2)))</f>
        <v>3420000</v>
      </c>
      <c r="O645" s="3">
        <f ca="1">IF(B_MSK[[#This Row],[//]]="","",IF(INDEX([2]!NOTA[DISC 1],B_MSK[[#This Row],[//]]-2)=0,"",INDEX([2]!NOTA[DISC 1],B_MSK[[#This Row],[//]]-2)))</f>
        <v>0.05</v>
      </c>
      <c r="P645" s="3">
        <f ca="1">IF(B_MSK[[#This Row],[//]]="","",IF(INDEX([2]!NOTA[DISC 2],B_MSK[[#This Row],[//]]-2)=0,"",INDEX([2]!NOTA[DISC 2],B_MSK[[#This Row],[//]]-2)))</f>
        <v>0.1</v>
      </c>
      <c r="Q645" s="13">
        <f ca="1">IF(B_MSK[[#This Row],[//]]="","",INDEX([2]!NOTA[TOTAL],B_MSK[[#This Row],[//]]-2))</f>
        <v>14620500</v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>OMM GUNINDO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ommgunindo</v>
      </c>
      <c r="W645" s="6" t="str">
        <f ca="1">IF(B_MSK[[#This Row],[N.B.nota]]="","",IF(MATCH(B_MSK[[#This Row],[concat]],[3]!db[NB NOTA_C],0)&gt;0,"ada",0))</f>
        <v>ada</v>
      </c>
      <c r="X645" s="6" t="str">
        <f ca="1">IF(B_MSK[[#This Row],[N.B.nota]]="","",ADDRESS(ROW(B_MSK[QB]),COLUMN(B_MSK[QB]))&amp;":"&amp;ADDRESS(ROW(),COLUMN(B_MSK[QB])))</f>
        <v>$D$3:$D$645</v>
      </c>
      <c r="Y645" s="6">
        <f ca="1">IF(B_MSK[[#This Row],[concat]]="","",MATCH(B_MSK[[#This Row],[concat]],[3]!db[NB NOTA_C],0)+1)</f>
        <v>1519</v>
      </c>
      <c r="Z645" s="6" t="str">
        <f ca="1">IF(B_MSK[[#This Row],[//]]="","",HYPERLINK("[..\\DB.xlsx]DB!e"&amp;B_MSK[[#This Row],[DB_ROW]],"&gt;"))</f>
        <v>&gt;</v>
      </c>
      <c r="AA645" s="12">
        <f ca="1">IF(ISNUMBER(B_MSK[[#This Row],[HARGA CTN]]),IF(B_MSK[[#This Row],[A_2]]=B_MSK[[#This Row],[SAT]],B_MSK[[#This Row],[ HARGA SATUAN ]],B_MSK[[#This Row],[HARGA CTN]]/B_MSK[[#This Row],[A_1]]),"")</f>
        <v>57000</v>
      </c>
      <c r="AB645" s="8" t="str">
        <f ca="1">IF(OR(B_MSK[[#This Row],[HARGA_1]]=0,B_MSK[[#This Row],[HARGA_1]]=""),"","/ "&amp;B_MSK[[#This Row],[A_2]])</f>
        <v>/ LSN</v>
      </c>
      <c r="AC6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6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5" s="6" t="str">
        <f ca="1">IF(ISNUMBER(B_MSK[[#This Row],[ JUMLAH ]]),SUBSTITUTE(SUBSTITUTE(SUBSTITUTE(B_MSK[[#This Row],[QTY/ CTN]]," ","_",2),"(",""),")","")&amp;"_","")</f>
        <v>60 LSN_</v>
      </c>
      <c r="AF645" s="6">
        <f ca="1">IF(B_MSK[[#This Row],[A_B]]="","",SEARCH("_",B_MSK[[#This Row],[A_B]]))</f>
        <v>7</v>
      </c>
      <c r="AG645" s="6">
        <f ca="1">IF(B_MSK[[#This Row],[A_B]]="","",LEN(B_MSK[[#This Row],[A_B]]))</f>
        <v>7</v>
      </c>
      <c r="AH645" s="6" t="str">
        <f ca="1">IF(B_MSK[[#This Row],[A_B]]="","",LEFT(B_MSK[[#This Row],[QTY/ CTN]],B_MSK[[#This Row],[A_B_1]]))</f>
        <v>60 LSN</v>
      </c>
      <c r="AI645" s="6" t="str">
        <f ca="1">IF(B_MSK[[#This Row],[A_B]]="","",LEFT(B_MSK[[#This Row],[A_]],SEARCH(" ",B_MSK[[#This Row],[A_]])-1))</f>
        <v>60</v>
      </c>
      <c r="AJ645" s="6" t="str">
        <f ca="1">IF(B_MSK[[#This Row],[A_B]]="","",RIGHT(B_MSK[[#This Row],[A_]],LEN(B_MSK[[#This Row],[A_]])-SEARCH(" ",B_MSK[[#This Row],[A_]])))</f>
        <v>LSN</v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44930</v>
      </c>
      <c r="AO645" s="6" t="str">
        <f ca="1">IF(B_MSK[[#This Row],[DB_ROW]]="","",INDEX([3]!db[JENIS],B_MSK[[#This Row],[DB_ROW]]-1))</f>
        <v>gunting</v>
      </c>
      <c r="AP645" s="6">
        <f ca="1">IF(B_MSK[[#This Row],[A_1]]="","",B_MSK[[#This Row],[A_1]])*1</f>
        <v>60</v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>&gt;</v>
      </c>
      <c r="D646" s="6" t="str">
        <f>IF(B_MSK[[#This Row],[N_ID]]="","",COUNTIF([2]!NOTA[ID_H],B_MSK[[#This Row],[ID NOTA]]))</f>
        <v/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646</v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Row],[stt]]="ada",INDEX([3]!db[NB BM],B_MSK[DB_ROW]-1),"")</f>
        <v>Gunting SPM Coklat Gunindo</v>
      </c>
      <c r="H646" s="8" t="str">
        <f ca="1">IF(B_MSK[[#This Row],[//]]="","",INDEX([2]!NOTA[SUPPLIER_H],B_MSK[[#This Row],[//]]-2))</f>
        <v>GUNINDO</v>
      </c>
      <c r="I646" s="28" t="str">
        <f ca="1">IF(B_MSK[[#This Row],[//]]="","",IF(B_MSK[[#This Row],[C]]="",B_MSK[[#This Row],[JMLH BRG]]&amp;" "&amp;B_MSK[[#This Row],[SAT]],INDEX([3]!db[QTY/ CTN],B_MSK[[#This Row],[DB_ROW]]-1)))</f>
        <v>60 LSN</v>
      </c>
      <c r="J646" s="6">
        <f ca="1">IF(B_MSK[[#This Row],[//]]="","",IF(INDEX([2]!NOTA[C],B_MSK[[#This Row],[//]]-2)="","",INDEX([2]!NOTA[C],B_MSK[[#This Row],[//]]-2)))</f>
        <v>2</v>
      </c>
      <c r="K646" s="6">
        <f ca="1">IF(B_MSK[[#This Row],[//]]="","",IF(INDEX([2]!NOTA[QTY],B_MSK[[#This Row],[//]]-2)=0,"",INDEX([2]!NOTA[QTY],B_MSK[[#This Row],[//]]-2)))</f>
        <v>120</v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6" s="14">
        <f ca="1">IF(B_MSK[[#This Row],[//]]="","",INDEX([2]!NOTA[HARGA SATUAN],B_MSK[[#This Row],[//]]-2))</f>
        <v>51500</v>
      </c>
      <c r="N646" s="14">
        <f ca="1">IF(B_MSK[[#This Row],[//]]="","",IF(INDEX([2]!NOTA[HARGA/ CTN_H],B_MSK[[#This Row],[//]]-2)&lt;1,"",INDEX([2]!NOTA[HARGA/ CTN_H],B_MSK[[#This Row],[//]]-2)))</f>
        <v>3090000</v>
      </c>
      <c r="O646" s="3">
        <f ca="1">IF(B_MSK[[#This Row],[//]]="","",IF(INDEX([2]!NOTA[DISC 1],B_MSK[[#This Row],[//]]-2)=0,"",INDEX([2]!NOTA[DISC 1],B_MSK[[#This Row],[//]]-2)))</f>
        <v>0.05</v>
      </c>
      <c r="P646" s="3">
        <f ca="1">IF(B_MSK[[#This Row],[//]]="","",IF(INDEX([2]!NOTA[DISC 2],B_MSK[[#This Row],[//]]-2)=0,"",INDEX([2]!NOTA[DISC 2],B_MSK[[#This Row],[//]]-2)))</f>
        <v>0.1</v>
      </c>
      <c r="Q646" s="13">
        <f ca="1">IF(B_MSK[[#This Row],[//]]="","",INDEX([2]!NOTA[TOTAL],B_MSK[[#This Row],[//]]-2))</f>
        <v>5283900</v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>GUNINDO SPM COKLAT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gunindospmcoklat</v>
      </c>
      <c r="W646" s="6" t="str">
        <f ca="1">IF(B_MSK[[#This Row],[N.B.nota]]="","",IF(MATCH(B_MSK[[#This Row],[concat]],[3]!db[NB NOTA_C],0)&gt;0,"ada",0))</f>
        <v>ada</v>
      </c>
      <c r="X646" s="6" t="str">
        <f ca="1">IF(B_MSK[[#This Row],[N.B.nota]]="","",ADDRESS(ROW(B_MSK[QB]),COLUMN(B_MSK[QB]))&amp;":"&amp;ADDRESS(ROW(),COLUMN(B_MSK[QB])))</f>
        <v>$D$3:$D$646</v>
      </c>
      <c r="Y646" s="6">
        <f ca="1">IF(B_MSK[[#This Row],[concat]]="","",MATCH(B_MSK[[#This Row],[concat]],[3]!db[NB NOTA_C],0)+1)</f>
        <v>917</v>
      </c>
      <c r="Z646" s="6" t="str">
        <f ca="1">IF(B_MSK[[#This Row],[//]]="","",HYPERLINK("[..\\DB.xlsx]DB!e"&amp;B_MSK[[#This Row],[DB_ROW]],"&gt;"))</f>
        <v>&gt;</v>
      </c>
      <c r="AA646" s="12">
        <f ca="1">IF(ISNUMBER(B_MSK[[#This Row],[HARGA CTN]]),IF(B_MSK[[#This Row],[A_2]]=B_MSK[[#This Row],[SAT]],B_MSK[[#This Row],[ HARGA SATUAN ]],B_MSK[[#This Row],[HARGA CTN]]/B_MSK[[#This Row],[A_1]]),"")</f>
        <v>51500</v>
      </c>
      <c r="AB646" s="8" t="str">
        <f ca="1">IF(OR(B_MSK[[#This Row],[HARGA_1]]=0,B_MSK[[#This Row],[HARGA_1]]=""),"","/ "&amp;B_MSK[[#This Row],[A_2]])</f>
        <v>/ LSN</v>
      </c>
      <c r="AC6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4291.666666666667</v>
      </c>
      <c r="AD6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6" s="6" t="str">
        <f ca="1">IF(ISNUMBER(B_MSK[[#This Row],[ JUMLAH ]]),SUBSTITUTE(SUBSTITUTE(SUBSTITUTE(B_MSK[[#This Row],[QTY/ CTN]]," ","_",2),"(",""),")","")&amp;"_","")</f>
        <v>60 LSN_</v>
      </c>
      <c r="AF646" s="6">
        <f ca="1">IF(B_MSK[[#This Row],[A_B]]="","",SEARCH("_",B_MSK[[#This Row],[A_B]]))</f>
        <v>7</v>
      </c>
      <c r="AG646" s="6">
        <f ca="1">IF(B_MSK[[#This Row],[A_B]]="","",LEN(B_MSK[[#This Row],[A_B]]))</f>
        <v>7</v>
      </c>
      <c r="AH646" s="6" t="str">
        <f ca="1">IF(B_MSK[[#This Row],[A_B]]="","",LEFT(B_MSK[[#This Row],[QTY/ CTN]],B_MSK[[#This Row],[A_B_1]]))</f>
        <v>60 LSN</v>
      </c>
      <c r="AI646" s="6" t="str">
        <f ca="1">IF(B_MSK[[#This Row],[A_B]]="","",LEFT(B_MSK[[#This Row],[A_]],SEARCH(" ",B_MSK[[#This Row],[A_]])-1))</f>
        <v>60</v>
      </c>
      <c r="AJ646" s="6" t="str">
        <f ca="1">IF(B_MSK[[#This Row],[A_B]]="","",RIGHT(B_MSK[[#This Row],[A_]],LEN(B_MSK[[#This Row],[A_]])-SEARCH(" ",B_MSK[[#This Row],[A_]])))</f>
        <v>LSN</v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44930</v>
      </c>
      <c r="AO646" s="6" t="str">
        <f ca="1">IF(B_MSK[[#This Row],[DB_ROW]]="","",INDEX([3]!db[JENIS],B_MSK[[#This Row],[DB_ROW]]-1))</f>
        <v>gunting</v>
      </c>
      <c r="AP646" s="6">
        <f ca="1">IF(B_MSK[[#This Row],[A_1]]="","",B_MSK[[#This Row],[A_1]])*1</f>
        <v>60</v>
      </c>
    </row>
    <row r="647" spans="1:42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>&gt;</v>
      </c>
      <c r="D647" s="6" t="str">
        <f>IF(B_MSK[[#This Row],[N_ID]]="","",COUNTIF([2]!NOTA[ID_H],B_MSK[[#This Row],[ID NOTA]]))</f>
        <v/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Row],[stt]]="ada",INDEX([3]!db[NB BM],B_MSK[DB_ROW]-1),"")</f>
        <v>Gunting FM coklat Gunindo</v>
      </c>
      <c r="H647" s="8" t="str">
        <f ca="1">IF(B_MSK[[#This Row],[//]]="","",INDEX([2]!NOTA[SUPPLIER_H],B_MSK[[#This Row],[//]]-2))</f>
        <v>GUNINDO</v>
      </c>
      <c r="I647" s="28" t="str">
        <f ca="1">IF(B_MSK[[#This Row],[//]]="","",IF(B_MSK[[#This Row],[C]]="",B_MSK[[#This Row],[JMLH BRG]]&amp;" "&amp;B_MSK[[#This Row],[SAT]],INDEX([3]!db[QTY/ CTN],B_MSK[[#This Row],[DB_ROW]]-1)))</f>
        <v>30 LSN</v>
      </c>
      <c r="J647" s="6">
        <f ca="1">IF(B_MSK[[#This Row],[//]]="","",IF(INDEX([2]!NOTA[C],B_MSK[[#This Row],[//]]-2)="","",INDEX([2]!NOTA[C],B_MSK[[#This Row],[//]]-2)))</f>
        <v>1</v>
      </c>
      <c r="K647" s="6">
        <f ca="1">IF(B_MSK[[#This Row],[//]]="","",IF(INDEX([2]!NOTA[QTY],B_MSK[[#This Row],[//]]-2)=0,"",INDEX([2]!NOTA[QTY],B_MSK[[#This Row],[//]]-2)))</f>
        <v>30</v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7" s="14">
        <f ca="1">IF(B_MSK[[#This Row],[//]]="","",INDEX([2]!NOTA[HARGA SATUAN],B_MSK[[#This Row],[//]]-2))</f>
        <v>90000</v>
      </c>
      <c r="N647" s="14">
        <f ca="1">IF(B_MSK[[#This Row],[//]]="","",IF(INDEX([2]!NOTA[HARGA/ CTN_H],B_MSK[[#This Row],[//]]-2)&lt;1,"",INDEX([2]!NOTA[HARGA/ CTN_H],B_MSK[[#This Row],[//]]-2)))</f>
        <v>2700000</v>
      </c>
      <c r="O647" s="3">
        <f ca="1">IF(B_MSK[[#This Row],[//]]="","",IF(INDEX([2]!NOTA[DISC 1],B_MSK[[#This Row],[//]]-2)=0,"",INDEX([2]!NOTA[DISC 1],B_MSK[[#This Row],[//]]-2)))</f>
        <v>0.05</v>
      </c>
      <c r="P647" s="3">
        <f ca="1">IF(B_MSK[[#This Row],[//]]="","",IF(INDEX([2]!NOTA[DISC 2],B_MSK[[#This Row],[//]]-2)=0,"",INDEX([2]!NOTA[DISC 2],B_MSK[[#This Row],[//]]-2)))</f>
        <v>0.1</v>
      </c>
      <c r="Q647" s="13">
        <f ca="1">IF(B_MSK[[#This Row],[//]]="","",INDEX([2]!NOTA[TOTAL],B_MSK[[#This Row],[//]]-2))</f>
        <v>2308500</v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GUNINDO FM COKLAT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gunindofmcoklat</v>
      </c>
      <c r="W647" s="6" t="str">
        <f ca="1">IF(B_MSK[[#This Row],[N.B.nota]]="","",IF(MATCH(B_MSK[[#This Row],[concat]],[3]!db[NB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Row],[concat]],[3]!db[NB NOTA_C],0)+1)</f>
        <v>918</v>
      </c>
      <c r="Z647" s="6" t="str">
        <f ca="1">IF(B_MSK[[#This Row],[//]]="","",HYPERLINK("[..\\DB.xlsx]DB!e"&amp;B_MSK[[#This Row],[DB_ROW]],"&gt;"))</f>
        <v>&gt;</v>
      </c>
      <c r="AA647" s="12">
        <f ca="1">IF(ISNUMBER(B_MSK[[#This Row],[HARGA CTN]]),IF(B_MSK[[#This Row],[A_2]]=B_MSK[[#This Row],[SAT]],B_MSK[[#This Row],[ HARGA SATUAN ]],B_MSK[[#This Row],[HARGA CTN]]/B_MSK[[#This Row],[A_1]]),"")</f>
        <v>90000</v>
      </c>
      <c r="AB647" s="8" t="str">
        <f ca="1">IF(OR(B_MSK[[#This Row],[HARGA_1]]=0,B_MSK[[#This Row],[HARGA_1]]=""),"","/ "&amp;B_MSK[[#This Row],[A_2]])</f>
        <v>/ LSN</v>
      </c>
      <c r="AC6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7500</v>
      </c>
      <c r="AD6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7" s="6" t="str">
        <f ca="1">IF(ISNUMBER(B_MSK[[#This Row],[ JUMLAH ]]),SUBSTITUTE(SUBSTITUTE(SUBSTITUTE(B_MSK[[#This Row],[QTY/ CTN]]," ","_",2),"(",""),")","")&amp;"_","")</f>
        <v>30 LSN_</v>
      </c>
      <c r="AF647" s="6">
        <f ca="1">IF(B_MSK[[#This Row],[A_B]]="","",SEARCH("_",B_MSK[[#This Row],[A_B]]))</f>
        <v>7</v>
      </c>
      <c r="AG647" s="6">
        <f ca="1">IF(B_MSK[[#This Row],[A_B]]="","",LEN(B_MSK[[#This Row],[A_B]]))</f>
        <v>7</v>
      </c>
      <c r="AH647" s="6" t="str">
        <f ca="1">IF(B_MSK[[#This Row],[A_B]]="","",LEFT(B_MSK[[#This Row],[QTY/ CTN]],B_MSK[[#This Row],[A_B_1]]))</f>
        <v>30 LSN</v>
      </c>
      <c r="AI647" s="6" t="str">
        <f ca="1">IF(B_MSK[[#This Row],[A_B]]="","",LEFT(B_MSK[[#This Row],[A_]],SEARCH(" ",B_MSK[[#This Row],[A_]])-1))</f>
        <v>30</v>
      </c>
      <c r="AJ647" s="6" t="str">
        <f ca="1">IF(B_MSK[[#This Row],[A_B]]="","",RIGHT(B_MSK[[#This Row],[A_]],LEN(B_MSK[[#This Row],[A_]])-SEARCH(" ",B_MSK[[#This Row],[A_]])))</f>
        <v>LSN</v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44930</v>
      </c>
      <c r="AO647" s="6" t="str">
        <f ca="1">IF(B_MSK[[#This Row],[DB_ROW]]="","",INDEX([3]!db[JENIS],B_MSK[[#This Row],[DB_ROW]]-1))</f>
        <v>gunting</v>
      </c>
      <c r="AP647" s="6">
        <f ca="1">IF(B_MSK[[#This Row],[A_1]]="","",B_MSK[[#This Row],[A_1]])*1</f>
        <v>30</v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Row],[stt]]="ada",INDEX([3]!db[NB BM],B_MSK[DB_ROW]-1),"")</f>
        <v>KB SISTER-868 (BT)</v>
      </c>
      <c r="H648" s="8" t="str">
        <f ca="1">IF(B_MSK[[#This Row],[//]]="","",INDEX([2]!NOTA[SUPPLIER_H],B_MSK[[#This Row],[//]]-2))</f>
        <v>GUNINDO</v>
      </c>
      <c r="I648" s="28" t="str">
        <f ca="1">IF(B_MSK[[#This Row],[//]]="","",IF(B_MSK[[#This Row],[C]]="",B_MSK[[#This Row],[JMLH BRG]]&amp;" "&amp;B_MSK[[#This Row],[SAT]],INDEX([3]!db[QTY/ CTN],B_MSK[[#This Row],[DB_ROW]]-1)))</f>
        <v>20 LSN</v>
      </c>
      <c r="J648" s="6">
        <f ca="1">IF(B_MSK[[#This Row],[//]]="","",IF(INDEX([2]!NOTA[C],B_MSK[[#This Row],[//]]-2)="","",INDEX([2]!NOTA[C],B_MSK[[#This Row],[//]]-2)))</f>
        <v>1</v>
      </c>
      <c r="K648" s="6">
        <f ca="1">IF(B_MSK[[#This Row],[//]]="","",IF(INDEX([2]!NOTA[QTY],B_MSK[[#This Row],[//]]-2)=0,"",INDEX([2]!NOTA[QTY],B_MSK[[#This Row],[//]]-2)))</f>
        <v>30</v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8" s="14">
        <f ca="1">IF(B_MSK[[#This Row],[//]]="","",INDEX([2]!NOTA[HARGA SATUAN],B_MSK[[#This Row],[//]]-2))</f>
        <v>95000</v>
      </c>
      <c r="N648" s="14">
        <f ca="1">IF(B_MSK[[#This Row],[//]]="","",IF(INDEX([2]!NOTA[HARGA/ CTN_H],B_MSK[[#This Row],[//]]-2)&lt;1,"",INDEX([2]!NOTA[HARGA/ CTN_H],B_MSK[[#This Row],[//]]-2)))</f>
        <v>2850000</v>
      </c>
      <c r="O648" s="3">
        <f ca="1">IF(B_MSK[[#This Row],[//]]="","",IF(INDEX([2]!NOTA[DISC 1],B_MSK[[#This Row],[//]]-2)=0,"",INDEX([2]!NOTA[DISC 1],B_MSK[[#This Row],[//]]-2)))</f>
        <v>0.05</v>
      </c>
      <c r="P648" s="3">
        <f ca="1">IF(B_MSK[[#This Row],[//]]="","",IF(INDEX([2]!NOTA[DISC 2],B_MSK[[#This Row],[//]]-2)=0,"",INDEX([2]!NOTA[DISC 2],B_MSK[[#This Row],[//]]-2)))</f>
        <v>0.1</v>
      </c>
      <c r="Q648" s="13">
        <f ca="1">IF(B_MSK[[#This Row],[//]]="","",INDEX([2]!NOTA[TOTAL],B_MSK[[#This Row],[//]]-2))</f>
        <v>2436750</v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KB SISTER-868 (BT)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kbsister868bt</v>
      </c>
      <c r="W648" s="6" t="str">
        <f ca="1">IF(B_MSK[[#This Row],[N.B.nota]]="","",IF(MATCH(B_MSK[[#This Row],[concat]],[3]!db[NB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Row],[concat]],[3]!db[NB NOTA_C],0)+1)</f>
        <v>2125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95000</v>
      </c>
      <c r="AB648" s="8" t="str">
        <f ca="1">IF(OR(B_MSK[[#This Row],[HARGA_1]]=0,B_MSK[[#This Row],[HARGA_1]]=""),"","/ "&amp;B_MSK[[#This Row],[A_2]])</f>
        <v>/ LSN</v>
      </c>
      <c r="AC6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7916.666666666667</v>
      </c>
      <c r="AD6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8" s="6" t="str">
        <f ca="1">IF(ISNUMBER(B_MSK[[#This Row],[ JUMLAH ]]),SUBSTITUTE(SUBSTITUTE(SUBSTITUTE(B_MSK[[#This Row],[QTY/ CTN]]," ","_",2),"(",""),")","")&amp;"_","")</f>
        <v>20 LSN_</v>
      </c>
      <c r="AF648" s="6">
        <f ca="1">IF(B_MSK[[#This Row],[A_B]]="","",SEARCH("_",B_MSK[[#This Row],[A_B]]))</f>
        <v>7</v>
      </c>
      <c r="AG648" s="6">
        <f ca="1">IF(B_MSK[[#This Row],[A_B]]="","",LEN(B_MSK[[#This Row],[A_B]]))</f>
        <v>7</v>
      </c>
      <c r="AH648" s="6" t="str">
        <f ca="1">IF(B_MSK[[#This Row],[A_B]]="","",LEFT(B_MSK[[#This Row],[QTY/ CTN]],B_MSK[[#This Row],[A_B_1]]))</f>
        <v>20 LSN</v>
      </c>
      <c r="AI648" s="6" t="str">
        <f ca="1">IF(B_MSK[[#This Row],[A_B]]="","",LEFT(B_MSK[[#This Row],[A_]],SEARCH(" ",B_MSK[[#This Row],[A_]])-1))</f>
        <v>20</v>
      </c>
      <c r="AJ648" s="6" t="str">
        <f ca="1">IF(B_MSK[[#This Row],[A_B]]="","",RIGHT(B_MSK[[#This Row],[A_]],LEN(B_MSK[[#This Row],[A_]])-SEARCH(" ",B_MSK[[#This Row],[A_]])))</f>
        <v>LSN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44930</v>
      </c>
      <c r="AO648" s="6" t="str">
        <f ca="1">IF(B_MSK[[#This Row],[DB_ROW]]="","",INDEX([3]!db[JENIS],B_MSK[[#This Row],[DB_ROW]]-1))</f>
        <v>dll</v>
      </c>
      <c r="AP648" s="6">
        <f ca="1">IF(B_MSK[[#This Row],[A_1]]="","",B_MSK[[#This Row],[A_1]])*1</f>
        <v>20</v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Row],[stt]]="ada",INDEX([3]!db[NB BM],B_MSK[DB_ROW]-1),"")</f>
        <v>KC SISTER-888 (BT)</v>
      </c>
      <c r="H649" s="8" t="str">
        <f ca="1">IF(B_MSK[[#This Row],[//]]="","",INDEX([2]!NOTA[SUPPLIER_H],B_MSK[[#This Row],[//]]-2))</f>
        <v>GUNINDO</v>
      </c>
      <c r="I649" s="28" t="str">
        <f ca="1">IF(B_MSK[[#This Row],[//]]="","",IF(B_MSK[[#This Row],[C]]="",B_MSK[[#This Row],[JMLH BRG]]&amp;" "&amp;B_MSK[[#This Row],[SAT]],INDEX([3]!db[QTY/ CTN],B_MSK[[#This Row],[DB_ROW]]-1)))</f>
        <v>60 LSN</v>
      </c>
      <c r="J649" s="6">
        <f ca="1">IF(B_MSK[[#This Row],[//]]="","",IF(INDEX([2]!NOTA[C],B_MSK[[#This Row],[//]]-2)="","",INDEX([2]!NOTA[C],B_MSK[[#This Row],[//]]-2)))</f>
        <v>1</v>
      </c>
      <c r="K649" s="6">
        <f ca="1">IF(B_MSK[[#This Row],[//]]="","",IF(INDEX([2]!NOTA[QTY],B_MSK[[#This Row],[//]]-2)=0,"",INDEX([2]!NOTA[QTY],B_MSK[[#This Row],[//]]-2)))</f>
        <v>20</v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9" s="14">
        <f ca="1">IF(B_MSK[[#This Row],[//]]="","",INDEX([2]!NOTA[HARGA SATUAN],B_MSK[[#This Row],[//]]-2))</f>
        <v>150000</v>
      </c>
      <c r="N649" s="14">
        <f ca="1">IF(B_MSK[[#This Row],[//]]="","",IF(INDEX([2]!NOTA[HARGA/ CTN_H],B_MSK[[#This Row],[//]]-2)&lt;1,"",INDEX([2]!NOTA[HARGA/ CTN_H],B_MSK[[#This Row],[//]]-2)))</f>
        <v>3000000</v>
      </c>
      <c r="O649" s="3">
        <f ca="1">IF(B_MSK[[#This Row],[//]]="","",IF(INDEX([2]!NOTA[DISC 1],B_MSK[[#This Row],[//]]-2)=0,"",INDEX([2]!NOTA[DISC 1],B_MSK[[#This Row],[//]]-2)))</f>
        <v>0.05</v>
      </c>
      <c r="P649" s="3">
        <f ca="1">IF(B_MSK[[#This Row],[//]]="","",IF(INDEX([2]!NOTA[DISC 2],B_MSK[[#This Row],[//]]-2)=0,"",INDEX([2]!NOTA[DISC 2],B_MSK[[#This Row],[//]]-2)))</f>
        <v>0.1</v>
      </c>
      <c r="Q649" s="13">
        <f ca="1">IF(B_MSK[[#This Row],[//]]="","",INDEX([2]!NOTA[TOTAL],B_MSK[[#This Row],[//]]-2))</f>
        <v>2565000</v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KC SISTER-888 (BT)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kcsister888bt</v>
      </c>
      <c r="W649" s="6" t="str">
        <f ca="1">IF(B_MSK[[#This Row],[N.B.nota]]="","",IF(MATCH(B_MSK[[#This Row],[concat]],[3]!db[NB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Row],[concat]],[3]!db[NB NOTA_C],0)+1)</f>
        <v>2126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150000</v>
      </c>
      <c r="AB649" s="8" t="str">
        <f ca="1">IF(OR(B_MSK[[#This Row],[HARGA_1]]=0,B_MSK[[#This Row],[HARGA_1]]=""),"","/ "&amp;B_MSK[[#This Row],[A_2]])</f>
        <v>/ LSN</v>
      </c>
      <c r="AC6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12500</v>
      </c>
      <c r="AD6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49" s="6" t="str">
        <f ca="1">IF(ISNUMBER(B_MSK[[#This Row],[ JUMLAH ]]),SUBSTITUTE(SUBSTITUTE(SUBSTITUTE(B_MSK[[#This Row],[QTY/ CTN]]," ","_",2),"(",""),")","")&amp;"_","")</f>
        <v>60 LSN_</v>
      </c>
      <c r="AF649" s="6">
        <f ca="1">IF(B_MSK[[#This Row],[A_B]]="","",SEARCH("_",B_MSK[[#This Row],[A_B]]))</f>
        <v>7</v>
      </c>
      <c r="AG649" s="6">
        <f ca="1">IF(B_MSK[[#This Row],[A_B]]="","",LEN(B_MSK[[#This Row],[A_B]]))</f>
        <v>7</v>
      </c>
      <c r="AH649" s="6" t="str">
        <f ca="1">IF(B_MSK[[#This Row],[A_B]]="","",LEFT(B_MSK[[#This Row],[QTY/ CTN]],B_MSK[[#This Row],[A_B_1]]))</f>
        <v>60 LSN</v>
      </c>
      <c r="AI649" s="6" t="str">
        <f ca="1">IF(B_MSK[[#This Row],[A_B]]="","",LEFT(B_MSK[[#This Row],[A_]],SEARCH(" ",B_MSK[[#This Row],[A_]])-1))</f>
        <v>60</v>
      </c>
      <c r="AJ649" s="6" t="str">
        <f ca="1">IF(B_MSK[[#This Row],[A_B]]="","",RIGHT(B_MSK[[#This Row],[A_]],LEN(B_MSK[[#This Row],[A_]])-SEARCH(" ",B_MSK[[#This Row],[A_]])))</f>
        <v>LSN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44930</v>
      </c>
      <c r="AO649" s="6" t="str">
        <f ca="1">IF(B_MSK[[#This Row],[DB_ROW]]="","",INDEX([3]!db[JENIS],B_MSK[[#This Row],[DB_ROW]]-1))</f>
        <v>dll</v>
      </c>
      <c r="AP649" s="6">
        <f ca="1">IF(B_MSK[[#This Row],[A_1]]="","",B_MSK[[#This Row],[A_1]])*1</f>
        <v>60</v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Row],[stt]]="ada",INDEX([3]!db[NB BM],B_MSK[DB_ROW]-1),"")</f>
        <v>Cutter SC 9A putih</v>
      </c>
      <c r="H650" s="8" t="str">
        <f ca="1">IF(B_MSK[[#This Row],[//]]="","",INDEX([2]!NOTA[SUPPLIER_H],B_MSK[[#This Row],[//]]-2))</f>
        <v>GUNINDO</v>
      </c>
      <c r="I650" s="28" t="str">
        <f ca="1">IF(B_MSK[[#This Row],[//]]="","",IF(B_MSK[[#This Row],[C]]="",B_MSK[[#This Row],[JMLH BRG]]&amp;" "&amp;B_MSK[[#This Row],[SAT]],INDEX([3]!db[QTY/ CTN],B_MSK[[#This Row],[DB_ROW]]-1)))</f>
        <v>60 LSN</v>
      </c>
      <c r="J650" s="6">
        <f ca="1">IF(B_MSK[[#This Row],[//]]="","",IF(INDEX([2]!NOTA[C],B_MSK[[#This Row],[//]]-2)="","",INDEX([2]!NOTA[C],B_MSK[[#This Row],[//]]-2)))</f>
        <v>1</v>
      </c>
      <c r="K650" s="6">
        <f ca="1">IF(B_MSK[[#This Row],[//]]="","",IF(INDEX([2]!NOTA[QTY],B_MSK[[#This Row],[//]]-2)=0,"",INDEX([2]!NOTA[QTY],B_MSK[[#This Row],[//]]-2)))</f>
        <v>60</v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0" s="14">
        <f ca="1">IF(B_MSK[[#This Row],[//]]="","",INDEX([2]!NOTA[HARGA SATUAN],B_MSK[[#This Row],[//]]-2))</f>
        <v>33000</v>
      </c>
      <c r="N650" s="14">
        <f ca="1">IF(B_MSK[[#This Row],[//]]="","",IF(INDEX([2]!NOTA[HARGA/ CTN_H],B_MSK[[#This Row],[//]]-2)&lt;1,"",INDEX([2]!NOTA[HARGA/ CTN_H],B_MSK[[#This Row],[//]]-2)))</f>
        <v>1980000</v>
      </c>
      <c r="O650" s="3">
        <f ca="1">IF(B_MSK[[#This Row],[//]]="","",IF(INDEX([2]!NOTA[DISC 1],B_MSK[[#This Row],[//]]-2)=0,"",INDEX([2]!NOTA[DISC 1],B_MSK[[#This Row],[//]]-2)))</f>
        <v>0.05</v>
      </c>
      <c r="P650" s="3">
        <f ca="1">IF(B_MSK[[#This Row],[//]]="","",IF(INDEX([2]!NOTA[DISC 2],B_MSK[[#This Row],[//]]-2)=0,"",INDEX([2]!NOTA[DISC 2],B_MSK[[#This Row],[//]]-2)))</f>
        <v>0.1</v>
      </c>
      <c r="Q650" s="13">
        <f ca="1">IF(B_MSK[[#This Row],[//]]="","",INDEX([2]!NOTA[TOTAL],B_MSK[[#This Row],[//]]-2))</f>
        <v>1692900</v>
      </c>
      <c r="R6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8326770</v>
      </c>
      <c r="S6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40772460</v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CUTTER SC9A PUTIH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cuttersc9aputih</v>
      </c>
      <c r="W650" s="6" t="str">
        <f ca="1">IF(B_MSK[[#This Row],[N.B.nota]]="","",IF(MATCH(B_MSK[[#This Row],[concat]],[3]!db[NB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Row],[concat]],[3]!db[NB NOTA_C],0)+1)</f>
        <v>563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33000</v>
      </c>
      <c r="AB650" s="8" t="str">
        <f ca="1">IF(OR(B_MSK[[#This Row],[HARGA_1]]=0,B_MSK[[#This Row],[HARGA_1]]=""),"","/ "&amp;B_MSK[[#This Row],[A_2]])</f>
        <v>/ LSN</v>
      </c>
      <c r="AC6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2750</v>
      </c>
      <c r="AD6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0" s="6" t="str">
        <f ca="1">IF(ISNUMBER(B_MSK[[#This Row],[ JUMLAH ]]),SUBSTITUTE(SUBSTITUTE(SUBSTITUTE(B_MSK[[#This Row],[QTY/ CTN]]," ","_",2),"(",""),")","")&amp;"_","")</f>
        <v>60 LSN_</v>
      </c>
      <c r="AF650" s="6">
        <f ca="1">IF(B_MSK[[#This Row],[A_B]]="","",SEARCH("_",B_MSK[[#This Row],[A_B]]))</f>
        <v>7</v>
      </c>
      <c r="AG650" s="6">
        <f ca="1">IF(B_MSK[[#This Row],[A_B]]="","",LEN(B_MSK[[#This Row],[A_B]]))</f>
        <v>7</v>
      </c>
      <c r="AH650" s="6" t="str">
        <f ca="1">IF(B_MSK[[#This Row],[A_B]]="","",LEFT(B_MSK[[#This Row],[QTY/ CTN]],B_MSK[[#This Row],[A_B_1]]))</f>
        <v>60 LSN</v>
      </c>
      <c r="AI650" s="6" t="str">
        <f ca="1">IF(B_MSK[[#This Row],[A_B]]="","",LEFT(B_MSK[[#This Row],[A_]],SEARCH(" ",B_MSK[[#This Row],[A_]])-1))</f>
        <v>60</v>
      </c>
      <c r="AJ650" s="6" t="str">
        <f ca="1">IF(B_MSK[[#This Row],[A_B]]="","",RIGHT(B_MSK[[#This Row],[A_]],LEN(B_MSK[[#This Row],[A_]])-SEARCH(" ",B_MSK[[#This Row],[A_]])))</f>
        <v>LSN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44930</v>
      </c>
      <c r="AO650" s="6" t="str">
        <f ca="1">IF(B_MSK[[#This Row],[DB_ROW]]="","",INDEX([3]!db[JENIS],B_MSK[[#This Row],[DB_ROW]]-1))</f>
        <v>cutter</v>
      </c>
      <c r="AP650" s="6">
        <f ca="1">IF(B_MSK[[#This Row],[A_1]]="","",B_MSK[[#This Row],[A_1]])*1</f>
        <v>60</v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/>
      </c>
      <c r="D651" s="6" t="str">
        <f>IF(B_MSK[[#This Row],[N_ID]]="","",COUNTIF([2]!NOTA[ID_H],B_MSK[[#This Row],[ID NOTA]]))</f>
        <v/>
      </c>
      <c r="E6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Row],[stt]]="ada",INDEX([3]!db[NB BM],B_MSK[DB_ROW]-1),"")</f>
        <v/>
      </c>
      <c r="H651" s="8" t="str">
        <f ca="1">IF(B_MSK[[#This Row],[//]]="","",INDEX([2]!NOTA[SUPPLIER_H],B_MSK[[#This Row],[//]]-2))</f>
        <v/>
      </c>
      <c r="I651" s="28" t="str">
        <f ca="1">IF(B_MSK[[#This Row],[//]]="","",IF(B_MSK[[#This Row],[C]]="",B_MSK[[#This Row],[JMLH BRG]]&amp;" "&amp;B_MSK[[#This Row],[SAT]],INDEX([3]!db[QTY/ CTN],B_MSK[[#This Row],[DB_ROW]]-1)))</f>
        <v/>
      </c>
      <c r="J651" s="6" t="str">
        <f ca="1">IF(B_MSK[[#This Row],[//]]="","",IF(INDEX([2]!NOTA[C],B_MSK[[#This Row],[//]]-2)="","",INDEX([2]!NOTA[C],B_MSK[[#This Row],[//]]-2)))</f>
        <v/>
      </c>
      <c r="K651" s="6" t="str">
        <f ca="1">IF(B_MSK[[#This Row],[//]]="","",IF(INDEX([2]!NOTA[QTY],B_MSK[[#This Row],[//]]-2)=0,"",INDEX([2]!NOTA[QTY],B_MSK[[#This Row],[//]]-2)))</f>
        <v/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1" s="14" t="str">
        <f ca="1">IF(B_MSK[[#This Row],[//]]="","",INDEX([2]!NOTA[HARGA SATUAN],B_MSK[[#This Row],[//]]-2))</f>
        <v/>
      </c>
      <c r="N651" s="14" t="str">
        <f ca="1">IF(B_MSK[[#This Row],[//]]="","",IF(INDEX([2]!NOTA[HARGA/ CTN_H],B_MSK[[#This Row],[//]]-2)&lt;1,"",INDEX([2]!NOTA[HARGA/ CTN_H],B_MSK[[#This Row],[//]]-2)))</f>
        <v/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 t="str">
        <f ca="1">IF(B_MSK[[#This Row],[//]]="","",INDEX([2]!NOTA[TOTAL],B_MSK[[#This Row],[//]]-2))</f>
        <v/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/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1" s="6" t="str">
        <f ca="1">IF(B_MSK[[#This Row],[N.B.nota]]="","",IF(MATCH(B_MSK[[#This Row],[concat]],[3]!db[NB NOTA_C],0)&gt;0,"ada",0))</f>
        <v/>
      </c>
      <c r="X651" s="6" t="str">
        <f ca="1">IF(B_MSK[[#This Row],[N.B.nota]]="","",ADDRESS(ROW(B_MSK[QB]),COLUMN(B_MSK[QB]))&amp;":"&amp;ADDRESS(ROW(),COLUMN(B_MSK[QB])))</f>
        <v/>
      </c>
      <c r="Y651" s="6" t="str">
        <f ca="1">IF(B_MSK[[#This Row],[concat]]="","",MATCH(B_MSK[[#This Row],[concat]],[3]!db[NB NOTA_C],0)+1)</f>
        <v/>
      </c>
      <c r="Z651" s="6" t="str">
        <f ca="1">IF(B_MSK[[#This Row],[//]]="","",HYPERLINK("[..\\DB.xlsx]DB!e"&amp;B_MSK[[#This Row],[DB_ROW]],"&gt;"))</f>
        <v/>
      </c>
      <c r="AA651" s="12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Row],[A_]])-1))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44930</v>
      </c>
      <c r="AO651" s="6" t="str">
        <f ca="1">IF(B_MSK[[#This Row],[DB_ROW]]="","",INDEX([3]!db[JENIS],B_MSK[[#This Row],[DB_ROW]]-1))</f>
        <v/>
      </c>
      <c r="AP651" s="6" t="e">
        <f ca="1">IF(B_MSK[[#This Row],[A_1]]="","",B_MSK[[#This Row],[A_1]])*1</f>
        <v>#VALUE!</v>
      </c>
    </row>
    <row r="652" spans="1:42" x14ac:dyDescent="0.25">
      <c r="A652" s="7" t="s">
        <v>258</v>
      </c>
      <c r="B652" s="6">
        <f ca="1">IF(B_MSK[[#This Row],[N_ID]]="","",INDEX([2]!NOTA[ID],MATCH(B_MSK[[#This Row],[N_ID]],[2]!NOTA[ID_P],0)))</f>
        <v>127</v>
      </c>
      <c r="C652" s="6" t="str">
        <f ca="1">IF(B_MSK[[#This Row],[//]]="","",HYPERLINK("[NOTA_.xlsx]NOTA!C"&amp;B_MSK[[#This Row],[//]],"&gt;"))</f>
        <v>&gt;</v>
      </c>
      <c r="D652" s="6">
        <f ca="1">IF(B_MSK[[#This Row],[N_ID]]="","",COUNTIF([2]!NOTA[ID_H],B_MSK[[#This Row],[ID NOTA]]))</f>
        <v>1</v>
      </c>
      <c r="E6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652</v>
      </c>
      <c r="F652" s="2" t="str">
        <f ca="1"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Row],[stt]]="ada",INDEX([3]!db[NB BM],B_MSK[DB_ROW]-1),"")</f>
        <v>Gunting OSS Gunindo</v>
      </c>
      <c r="H652" s="8" t="str">
        <f ca="1">IF(B_MSK[[#This Row],[//]]="","",INDEX([2]!NOTA[SUPPLIER_H],B_MSK[[#This Row],[//]]-2))</f>
        <v>GUNINDO</v>
      </c>
      <c r="I652" s="28" t="str">
        <f ca="1">IF(B_MSK[[#This Row],[//]]="","",IF(B_MSK[[#This Row],[C]]="",B_MSK[[#This Row],[JMLH BRG]]&amp;" "&amp;B_MSK[[#This Row],[SAT]],INDEX([3]!db[QTY/ CTN],B_MSK[[#This Row],[DB_ROW]]-1)))</f>
        <v>60 LSN</v>
      </c>
      <c r="J652" s="6">
        <f ca="1">IF(B_MSK[[#This Row],[//]]="","",IF(INDEX([2]!NOTA[C],B_MSK[[#This Row],[//]]-2)="","",INDEX([2]!NOTA[C],B_MSK[[#This Row],[//]]-2)))</f>
        <v>4</v>
      </c>
      <c r="K652" s="6">
        <f ca="1">IF(B_MSK[[#This Row],[//]]="","",IF(INDEX([2]!NOTA[QTY],B_MSK[[#This Row],[//]]-2)=0,"",INDEX([2]!NOTA[QTY],B_MSK[[#This Row],[//]]-2)))</f>
        <v>240</v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2" s="14">
        <f ca="1">IF(B_MSK[[#This Row],[//]]="","",INDEX([2]!NOTA[HARGA SATUAN],B_MSK[[#This Row],[//]]-2))</f>
        <v>49200</v>
      </c>
      <c r="N652" s="14">
        <f ca="1">IF(B_MSK[[#This Row],[//]]="","",IF(INDEX([2]!NOTA[HARGA/ CTN_H],B_MSK[[#This Row],[//]]-2)&lt;1,"",INDEX([2]!NOTA[HARGA/ CTN_H],B_MSK[[#This Row],[//]]-2)))</f>
        <v>2952000</v>
      </c>
      <c r="O652" s="3">
        <f ca="1">IF(B_MSK[[#This Row],[//]]="","",IF(INDEX([2]!NOTA[DISC 1],B_MSK[[#This Row],[//]]-2)=0,"",INDEX([2]!NOTA[DISC 1],B_MSK[[#This Row],[//]]-2)))</f>
        <v>0.05</v>
      </c>
      <c r="P652" s="3">
        <f ca="1">IF(B_MSK[[#This Row],[//]]="","",IF(INDEX([2]!NOTA[DISC 2],B_MSK[[#This Row],[//]]-2)=0,"",INDEX([2]!NOTA[DISC 2],B_MSK[[#This Row],[//]]-2)))</f>
        <v>0.1</v>
      </c>
      <c r="Q652" s="13">
        <f ca="1">IF(B_MSK[[#This Row],[//]]="","",INDEX([2]!NOTA[TOTAL],B_MSK[[#This Row],[//]]-2))</f>
        <v>10095840</v>
      </c>
      <c r="R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1712160</v>
      </c>
      <c r="S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8383680</v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>OSS GUNINDO</v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W652" s="6" t="str">
        <f ca="1">IF(B_MSK[[#This Row],[N.B.nota]]="","",IF(MATCH(B_MSK[[#This Row],[concat]],[3]!db[NB NOTA_C],0)&gt;0,"ada",0))</f>
        <v>ada</v>
      </c>
      <c r="X652" s="6" t="str">
        <f ca="1">IF(B_MSK[[#This Row],[N.B.nota]]="","",ADDRESS(ROW(B_MSK[QB]),COLUMN(B_MSK[QB]))&amp;":"&amp;ADDRESS(ROW(),COLUMN(B_MSK[QB])))</f>
        <v>$D$3:$D$652</v>
      </c>
      <c r="Y652" s="6">
        <f ca="1">IF(B_MSK[[#This Row],[concat]]="","",MATCH(B_MSK[[#This Row],[concat]],[3]!db[NB NOTA_C],0)+1)</f>
        <v>1530</v>
      </c>
      <c r="Z652" s="6" t="str">
        <f ca="1">IF(B_MSK[[#This Row],[//]]="","",HYPERLINK("[..\\DB.xlsx]DB!e"&amp;B_MSK[[#This Row],[DB_ROW]],"&gt;"))</f>
        <v>&gt;</v>
      </c>
      <c r="AA652" s="12">
        <f ca="1">IF(ISNUMBER(B_MSK[[#This Row],[HARGA CTN]]),IF(B_MSK[[#This Row],[A_2]]=B_MSK[[#This Row],[SAT]],B_MSK[[#This Row],[ HARGA SATUAN ]],B_MSK[[#This Row],[HARGA CTN]]/B_MSK[[#This Row],[A_1]]),"")</f>
        <v>49200</v>
      </c>
      <c r="AB652" s="8" t="str">
        <f ca="1">IF(OR(B_MSK[[#This Row],[HARGA_1]]=0,B_MSK[[#This Row],[HARGA_1]]=""),"","/ "&amp;B_MSK[[#This Row],[A_2]])</f>
        <v>/ LSN</v>
      </c>
      <c r="AC6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6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2" s="6" t="str">
        <f ca="1">IF(ISNUMBER(B_MSK[[#This Row],[ JUMLAH ]]),SUBSTITUTE(SUBSTITUTE(SUBSTITUTE(B_MSK[[#This Row],[QTY/ CTN]]," ","_",2),"(",""),")","")&amp;"_","")</f>
        <v>60 LSN_</v>
      </c>
      <c r="AF652" s="6">
        <f ca="1">IF(B_MSK[[#This Row],[A_B]]="","",SEARCH("_",B_MSK[[#This Row],[A_B]]))</f>
        <v>7</v>
      </c>
      <c r="AG652" s="6">
        <f ca="1">IF(B_MSK[[#This Row],[A_B]]="","",LEN(B_MSK[[#This Row],[A_B]]))</f>
        <v>7</v>
      </c>
      <c r="AH652" s="6" t="str">
        <f ca="1">IF(B_MSK[[#This Row],[A_B]]="","",LEFT(B_MSK[[#This Row],[QTY/ CTN]],B_MSK[[#This Row],[A_B_1]]))</f>
        <v>60 LSN</v>
      </c>
      <c r="AI652" s="6" t="str">
        <f ca="1">IF(B_MSK[[#This Row],[A_B]]="","",LEFT(B_MSK[[#This Row],[A_]],SEARCH(" ",B_MSK[[#This Row],[A_]])-1))</f>
        <v>60</v>
      </c>
      <c r="AJ652" s="6" t="str">
        <f ca="1">IF(B_MSK[[#This Row],[A_B]]="","",RIGHT(B_MSK[[#This Row],[A_]],LEN(B_MSK[[#This Row],[A_]])-SEARCH(" ",B_MSK[[#This Row],[A_]])))</f>
        <v>LSN</v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44930</v>
      </c>
      <c r="AO652" s="6" t="str">
        <f ca="1">IF(B_MSK[[#This Row],[DB_ROW]]="","",INDEX([3]!db[JENIS],B_MSK[[#This Row],[DB_ROW]]-1))</f>
        <v>gunting</v>
      </c>
      <c r="AP652" s="6">
        <f ca="1">IF(B_MSK[[#This Row],[A_1]]="","",B_MSK[[#This Row],[A_1]])*1</f>
        <v>60</v>
      </c>
    </row>
    <row r="653" spans="1:42" x14ac:dyDescent="0.25">
      <c r="A653" s="7" t="s">
        <v>110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Row],[N_ID]]="","",COUNTIF([2]!NOTA[ID_H],B_MSK[[#This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Row],[stt]]="ada",INDEX([3]!db[NB BM],B_MSK[DB_ROW]-1),"")</f>
        <v/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Row],[SAT]],INDEX([3]!db[QTY/ CTN],B_MSK[[#This Row],[DB_ROW]]-1)))</f>
        <v/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 t="str">
        <f ca="1">IF(B_MSK[[#This Row],[//]]="","",INDEX([2]!NOTA[HARGA SATUAN],B_MSK[[#This Row],[//]]-2))</f>
        <v/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Row],[concat]],[3]!db[NB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Row],[concat]],[3]!db[NB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Row],[A_]])-1))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44930</v>
      </c>
      <c r="AO653" s="6" t="str">
        <f ca="1">IF(B_MSK[[#This Row],[DB_ROW]]="","",INDEX([3]!db[JENIS],B_MSK[[#This Row],[DB_ROW]]-1))</f>
        <v/>
      </c>
      <c r="AP653" s="6" t="e">
        <f ca="1">IF(B_MSK[[#This Row],[A_1]]="","",B_MSK[[#This Row],[A_1]])*1</f>
        <v>#VALUE!</v>
      </c>
    </row>
    <row r="654" spans="1:42" x14ac:dyDescent="0.25">
      <c r="A654" s="7" t="s">
        <v>259</v>
      </c>
      <c r="B654" s="6">
        <f ca="1">IF(B_MSK[[#This Row],[N_ID]]="","",INDEX([2]!NOTA[ID],MATCH(B_MSK[[#This Row],[N_ID]],[2]!NOTA[ID_P],0)))</f>
        <v>128</v>
      </c>
      <c r="C654" s="6" t="str">
        <f ca="1">IF(B_MSK[[#This Row],[//]]="","",HYPERLINK("[NOTA_.xlsx]NOTA!C"&amp;B_MSK[[#This Row],[//]],"&gt;"))</f>
        <v>&gt;</v>
      </c>
      <c r="D654" s="6">
        <f ca="1">IF(B_MSK[[#This Row],[N_ID]]="","",COUNTIF([2]!NOTA[ID_H],B_MSK[[#This Row],[ID NOTA]]))</f>
        <v>4</v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>
        <f ca="1">IF(B_MSK[[#This Row],[ID NOTA]]="","",IF(INDEX([2]!NOTA[TANGGAL],MATCH(B_MSK[[#This Row],[ID NOTA]],[2]!NOTA[ID],0))=0,"",INDEX([2]!NOTA[TANGGAL],MATCH(B_MSK[[#This Row],[ID NOTA]],[2]!NOTA[ID],0))))</f>
        <v>44931</v>
      </c>
      <c r="G654" s="8" t="str">
        <f ca="1">IF(B_MSK[[#This Row],[stt]]="ada",INDEX([3]!db[NB BM],B_MSK[DB_ROW]-1),"")</f>
        <v>Tipe-ex JK CF-S221</v>
      </c>
      <c r="H654" s="8" t="str">
        <f ca="1">IF(B_MSK[[#This Row],[//]]="","",INDEX([2]!NOTA[SUPPLIER_H],B_MSK[[#This Row],[//]]-2))</f>
        <v>ATALI MAKMUR</v>
      </c>
      <c r="I654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654" s="6">
        <f ca="1">IF(B_MSK[[#This Row],[//]]="","",IF(INDEX([2]!NOTA[C],B_MSK[[#This Row],[//]]-2)="","",INDEX([2]!NOTA[C],B_MSK[[#This Row],[//]]-2)))</f>
        <v>1</v>
      </c>
      <c r="K654" s="6">
        <f ca="1">IF(B_MSK[[#This Row],[//]]="","",IF(INDEX([2]!NOTA[QTY],B_MSK[[#This Row],[//]]-2)=0,"",INDEX([2]!NOTA[QTY],B_MSK[[#This Row],[//]]-2)))</f>
        <v>24</v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54" s="14">
        <f ca="1">IF(B_MSK[[#This Row],[//]]="","",INDEX([2]!NOTA[HARGA SATUAN],B_MSK[[#This Row],[//]]-2))</f>
        <v>70800</v>
      </c>
      <c r="N654" s="14">
        <f ca="1">IF(B_MSK[[#This Row],[//]]="","",IF(INDEX([2]!NOTA[HARGA/ CTN_H],B_MSK[[#This Row],[//]]-2)&lt;1,"",INDEX([2]!NOTA[HARGA/ CTN_H],B_MSK[[#This Row],[//]]-2)))</f>
        <v>1699200</v>
      </c>
      <c r="O654" s="3">
        <f ca="1">IF(B_MSK[[#This Row],[//]]="","",IF(INDEX([2]!NOTA[DISC 1],B_MSK[[#This Row],[//]]-2)=0,"",INDEX([2]!NOTA[DISC 1],B_MSK[[#This Row],[//]]-2)))</f>
        <v>0.125</v>
      </c>
      <c r="P654" s="3">
        <f ca="1">IF(B_MSK[[#This Row],[//]]="","",IF(INDEX([2]!NOTA[DISC 2],B_MSK[[#This Row],[//]]-2)=0,"",INDEX([2]!NOTA[DISC 2],B_MSK[[#This Row],[//]]-2)))</f>
        <v>0.05</v>
      </c>
      <c r="Q654" s="13">
        <f ca="1">IF(B_MSK[[#This Row],[//]]="","",INDEX([2]!NOTA[TOTAL],B_MSK[[#This Row],[//]]-2))</f>
        <v>1412460</v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>CORRECTION FLUID CF-S221 JK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W654" s="6" t="str">
        <f ca="1">IF(B_MSK[[#This Row],[N.B.nota]]="","",IF(MATCH(B_MSK[[#This Row],[concat]],[3]!db[NB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Row],[concat]],[3]!db[NB NOTA_C],0)+1)</f>
        <v>502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70800</v>
      </c>
      <c r="AB654" s="8" t="str">
        <f ca="1">IF(OR(B_MSK[[#This Row],[HARGA_1]]=0,B_MSK[[#This Row],[HARGA_1]]=""),"","/ "&amp;B_MSK[[#This Row],[A_2]])</f>
        <v xml:space="preserve">/ BOX </v>
      </c>
      <c r="AC6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2950</v>
      </c>
      <c r="AD6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4" s="6" t="str">
        <f ca="1">IF(ISNUMBER(B_MSK[[#This Row],[ JUMLAH ]]),SUBSTITUTE(SUBSTITUTE(SUBSTITUTE(B_MSK[[#This Row],[QTY/ CTN]]," ","_",2),"(",""),")","")&amp;"_","")</f>
        <v>24 BOX_24 PCS_</v>
      </c>
      <c r="AF654" s="6">
        <f ca="1">IF(B_MSK[[#This Row],[A_B]]="","",SEARCH("_",B_MSK[[#This Row],[A_B]]))</f>
        <v>7</v>
      </c>
      <c r="AG654" s="6">
        <f ca="1">IF(B_MSK[[#This Row],[A_B]]="","",LEN(B_MSK[[#This Row],[A_B]]))</f>
        <v>14</v>
      </c>
      <c r="AH654" s="6" t="str">
        <f ca="1">IF(B_MSK[[#This Row],[A_B]]="","",LEFT(B_MSK[[#This Row],[QTY/ CTN]],B_MSK[[#This Row],[A_B_1]]))</f>
        <v xml:space="preserve">24 BOX </v>
      </c>
      <c r="AI654" s="6" t="str">
        <f ca="1">IF(B_MSK[[#This Row],[A_B]]="","",LEFT(B_MSK[[#This Row],[A_]],SEARCH(" ",B_MSK[[#This Row],[A_]])-1))</f>
        <v>24</v>
      </c>
      <c r="AJ654" s="6" t="str">
        <f ca="1">IF(B_MSK[[#This Row],[A_B]]="","",RIGHT(B_MSK[[#This Row],[A_]],LEN(B_MSK[[#This Row],[A_]])-SEARCH(" ",B_MSK[[#This Row],[A_]])))</f>
        <v xml:space="preserve">BOX 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654" s="6" t="str">
        <f ca="1">IF(B_MSK[[#This Row],[B_]]="","",LEFT(B_MSK[[#This Row],[B_]],SEARCH(" ",B_MSK[[#This Row],[B_]])))</f>
        <v xml:space="preserve">24 </v>
      </c>
      <c r="AM654" s="6" t="str">
        <f ca="1">IF(B_MSK[[#This Row],[B_]]="","",RIGHT(B_MSK[[#This Row],[B_]],LEN(B_MSK[[#This Row],[B_]])-SEARCH(" ",B_MSK[[#This Row],[B_]])))</f>
        <v>PCS</v>
      </c>
      <c r="AN654" s="2">
        <f ca="1">IF(ISNUMBER(B_MSK[[#This Row],[TANGGAL DATANG]]),B_MSK[[#This Row],[TANGGAL DATANG]],AN653)</f>
        <v>44931</v>
      </c>
      <c r="AO654" s="6" t="str">
        <f ca="1">IF(B_MSK[[#This Row],[DB_ROW]]="","",INDEX([3]!db[JENIS],B_MSK[[#This Row],[DB_ROW]]-1))</f>
        <v>tipex</v>
      </c>
      <c r="AP654" s="6">
        <f ca="1">IF(B_MSK[[#This Row],[A_1]]="","",B_MSK[[#This Row],[A_1]])*1</f>
        <v>24</v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Row],[stt]]="ada",INDEX([3]!db[NB BM],B_MSK[DB_ROW]-1),"")</f>
        <v>Tipe-ex JK CF-S224</v>
      </c>
      <c r="H655" s="8" t="str">
        <f ca="1">IF(B_MSK[[#This Row],[//]]="","",INDEX([2]!NOTA[SUPPLIER_H],B_MSK[[#This Row],[//]]-2))</f>
        <v>ATALI MAKMUR</v>
      </c>
      <c r="I655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655" s="6">
        <f ca="1">IF(B_MSK[[#This Row],[//]]="","",IF(INDEX([2]!NOTA[C],B_MSK[[#This Row],[//]]-2)="","",INDEX([2]!NOTA[C],B_MSK[[#This Row],[//]]-2)))</f>
        <v>1</v>
      </c>
      <c r="K655" s="6">
        <f ca="1">IF(B_MSK[[#This Row],[//]]="","",IF(INDEX([2]!NOTA[QTY],B_MSK[[#This Row],[//]]-2)=0,"",INDEX([2]!NOTA[QTY],B_MSK[[#This Row],[//]]-2)))</f>
        <v>24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55" s="14">
        <f ca="1">IF(B_MSK[[#This Row],[//]]="","",INDEX([2]!NOTA[HARGA SATUAN],B_MSK[[#This Row],[//]]-2))</f>
        <v>70800</v>
      </c>
      <c r="N655" s="14">
        <f ca="1">IF(B_MSK[[#This Row],[//]]="","",IF(INDEX([2]!NOTA[HARGA/ CTN_H],B_MSK[[#This Row],[//]]-2)&lt;1,"",INDEX([2]!NOTA[HARGA/ CTN_H],B_MSK[[#This Row],[//]]-2)))</f>
        <v>1699200</v>
      </c>
      <c r="O655" s="3">
        <f ca="1">IF(B_MSK[[#This Row],[//]]="","",IF(INDEX([2]!NOTA[DISC 1],B_MSK[[#This Row],[//]]-2)=0,"",INDEX([2]!NOTA[DISC 1],B_MSK[[#This Row],[//]]-2)))</f>
        <v>0.125</v>
      </c>
      <c r="P655" s="3">
        <f ca="1">IF(B_MSK[[#This Row],[//]]="","",IF(INDEX([2]!NOTA[DISC 2],B_MSK[[#This Row],[//]]-2)=0,"",INDEX([2]!NOTA[DISC 2],B_MSK[[#This Row],[//]]-2)))</f>
        <v>0.05</v>
      </c>
      <c r="Q655" s="13">
        <f ca="1">IF(B_MSK[[#This Row],[//]]="","",INDEX([2]!NOTA[TOTAL],B_MSK[[#This Row],[//]]-2))</f>
        <v>1412460</v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CORRECTION FLUID CF-S224 JK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W655" s="6" t="str">
        <f ca="1">IF(B_MSK[[#This Row],[N.B.nota]]="","",IF(MATCH(B_MSK[[#This Row],[concat]],[3]!db[NB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Row],[concat]],[3]!db[NB NOTA_C],0)+1)</f>
        <v>503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70800</v>
      </c>
      <c r="AB655" s="8" t="str">
        <f ca="1">IF(OR(B_MSK[[#This Row],[HARGA_1]]=0,B_MSK[[#This Row],[HARGA_1]]=""),"","/ "&amp;B_MSK[[#This Row],[A_2]])</f>
        <v xml:space="preserve">/ BOX </v>
      </c>
      <c r="AC6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2950</v>
      </c>
      <c r="AD6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5" s="6" t="str">
        <f ca="1">IF(ISNUMBER(B_MSK[[#This Row],[ JUMLAH ]]),SUBSTITUTE(SUBSTITUTE(SUBSTITUTE(B_MSK[[#This Row],[QTY/ CTN]]," ","_",2),"(",""),")","")&amp;"_","")</f>
        <v>24 BOX_24 PCS_</v>
      </c>
      <c r="AF655" s="6">
        <f ca="1">IF(B_MSK[[#This Row],[A_B]]="","",SEARCH("_",B_MSK[[#This Row],[A_B]]))</f>
        <v>7</v>
      </c>
      <c r="AG655" s="6">
        <f ca="1">IF(B_MSK[[#This Row],[A_B]]="","",LEN(B_MSK[[#This Row],[A_B]]))</f>
        <v>14</v>
      </c>
      <c r="AH655" s="6" t="str">
        <f ca="1">IF(B_MSK[[#This Row],[A_B]]="","",LEFT(B_MSK[[#This Row],[QTY/ CTN]],B_MSK[[#This Row],[A_B_1]]))</f>
        <v xml:space="preserve">24 BOX </v>
      </c>
      <c r="AI655" s="6" t="str">
        <f ca="1">IF(B_MSK[[#This Row],[A_B]]="","",LEFT(B_MSK[[#This Row],[A_]],SEARCH(" ",B_MSK[[#This Row],[A_]])-1))</f>
        <v>24</v>
      </c>
      <c r="AJ655" s="6" t="str">
        <f ca="1">IF(B_MSK[[#This Row],[A_B]]="","",RIGHT(B_MSK[[#This Row],[A_]],LEN(B_MSK[[#This Row],[A_]])-SEARCH(" ",B_MSK[[#This Row],[A_]])))</f>
        <v xml:space="preserve">BOX 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655" s="6" t="str">
        <f ca="1">IF(B_MSK[[#This Row],[B_]]="","",LEFT(B_MSK[[#This Row],[B_]],SEARCH(" ",B_MSK[[#This Row],[B_]])))</f>
        <v xml:space="preserve">24 </v>
      </c>
      <c r="AM655" s="6" t="str">
        <f ca="1">IF(B_MSK[[#This Row],[B_]]="","",RIGHT(B_MSK[[#This Row],[B_]],LEN(B_MSK[[#This Row],[B_]])-SEARCH(" ",B_MSK[[#This Row],[B_]])))</f>
        <v>PCS</v>
      </c>
      <c r="AN655" s="2">
        <f ca="1">IF(ISNUMBER(B_MSK[[#This Row],[TANGGAL DATANG]]),B_MSK[[#This Row],[TANGGAL DATANG]],AN654)</f>
        <v>44931</v>
      </c>
      <c r="AO655" s="6" t="str">
        <f ca="1">IF(B_MSK[[#This Row],[DB_ROW]]="","",INDEX([3]!db[JENIS],B_MSK[[#This Row],[DB_ROW]]-1))</f>
        <v>tipex</v>
      </c>
      <c r="AP655" s="6">
        <f ca="1">IF(B_MSK[[#This Row],[A_1]]="","",B_MSK[[#This Row],[A_1]])*1</f>
        <v>24</v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Row],[N_ID]]="","",COUNTIF([2]!NOTA[ID_H],B_MSK[[#This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656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Row],[stt]]="ada",INDEX([3]!db[NB BM],B_MSK[DB_ROW]-1),"")</f>
        <v>Lem JK GL-R50</v>
      </c>
      <c r="H656" s="8" t="str">
        <f ca="1">IF(B_MSK[[#This Row],[//]]="","",INDEX([2]!NOTA[SUPPLIER_H],B_MSK[[#This Row],[//]]-2))</f>
        <v>ATALI MAKMUR</v>
      </c>
      <c r="I656" s="28" t="str">
        <f ca="1">IF(B_MSK[[#This Row],[//]]="","",IF(B_MSK[[#This Row],[C]]="",B_MSK[[#This Row],[JMLH BRG]]&amp;" "&amp;B_MSK[[#This Row],[SAT]],INDEX([3]!db[QTY/ CTN],B_MSK[[#This Row],[DB_ROW]]-1)))</f>
        <v>24 LSN</v>
      </c>
      <c r="J656" s="6">
        <f ca="1">IF(B_MSK[[#This Row],[//]]="","",IF(INDEX([2]!NOTA[C],B_MSK[[#This Row],[//]]-2)="","",INDEX([2]!NOTA[C],B_MSK[[#This Row],[//]]-2)))</f>
        <v>1</v>
      </c>
      <c r="K656" s="6">
        <f ca="1">IF(B_MSK[[#This Row],[//]]="","",IF(INDEX([2]!NOTA[QTY],B_MSK[[#This Row],[//]]-2)=0,"",INDEX([2]!NOTA[QTY],B_MSK[[#This Row],[//]]-2)))</f>
        <v>288</v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6" s="14">
        <f ca="1">IF(B_MSK[[#This Row],[//]]="","",INDEX([2]!NOTA[HARGA SATUAN],B_MSK[[#This Row],[//]]-2))</f>
        <v>2150</v>
      </c>
      <c r="N656" s="14">
        <f ca="1">IF(B_MSK[[#This Row],[//]]="","",IF(INDEX([2]!NOTA[HARGA/ CTN_H],B_MSK[[#This Row],[//]]-2)&lt;1,"",INDEX([2]!NOTA[HARGA/ CTN_H],B_MSK[[#This Row],[//]]-2)))</f>
        <v>619200</v>
      </c>
      <c r="O656" s="3">
        <f ca="1">IF(B_MSK[[#This Row],[//]]="","",IF(INDEX([2]!NOTA[DISC 1],B_MSK[[#This Row],[//]]-2)=0,"",INDEX([2]!NOTA[DISC 1],B_MSK[[#This Row],[//]]-2)))</f>
        <v>0.125</v>
      </c>
      <c r="P656" s="3">
        <f ca="1">IF(B_MSK[[#This Row],[//]]="","",IF(INDEX([2]!NOTA[DISC 2],B_MSK[[#This Row],[//]]-2)=0,"",INDEX([2]!NOTA[DISC 2],B_MSK[[#This Row],[//]]-2)))</f>
        <v>0.05</v>
      </c>
      <c r="Q656" s="13">
        <f ca="1">IF(B_MSK[[#This Row],[//]]="","",INDEX([2]!NOTA[TOTAL],B_MSK[[#This Row],[//]]-2))</f>
        <v>514710</v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>GLUE GL-R50 JK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656" s="6" t="str">
        <f ca="1">IF(B_MSK[[#This Row],[N.B.nota]]="","",IF(MATCH(B_MSK[[#This Row],[concat]],[3]!db[NB NOTA_C],0)&gt;0,"ada",0))</f>
        <v>ada</v>
      </c>
      <c r="X656" s="6" t="str">
        <f ca="1">IF(B_MSK[[#This Row],[N.B.nota]]="","",ADDRESS(ROW(B_MSK[QB]),COLUMN(B_MSK[QB]))&amp;":"&amp;ADDRESS(ROW(),COLUMN(B_MSK[QB])))</f>
        <v>$D$3:$D$656</v>
      </c>
      <c r="Y656" s="6">
        <f ca="1">IF(B_MSK[[#This Row],[concat]]="","",MATCH(B_MSK[[#This Row],[concat]],[3]!db[NB NOTA_C],0)+1)</f>
        <v>897</v>
      </c>
      <c r="Z656" s="6" t="str">
        <f ca="1">IF(B_MSK[[#This Row],[//]]="","",HYPERLINK("[..\\DB.xlsx]DB!e"&amp;B_MSK[[#This Row],[DB_ROW]],"&gt;"))</f>
        <v>&gt;</v>
      </c>
      <c r="AA656" s="12">
        <f ca="1">IF(ISNUMBER(B_MSK[[#This Row],[HARGA CTN]]),IF(B_MSK[[#This Row],[A_2]]=B_MSK[[#This Row],[SAT]],B_MSK[[#This Row],[ HARGA SATUAN ]],B_MSK[[#This Row],[HARGA CTN]]/B_MSK[[#This Row],[A_1]]),"")</f>
        <v>25800</v>
      </c>
      <c r="AB656" s="8" t="str">
        <f ca="1">IF(OR(B_MSK[[#This Row],[HARGA_1]]=0,B_MSK[[#This Row],[HARGA_1]]=""),"","/ "&amp;B_MSK[[#This Row],[A_2]])</f>
        <v>/ LSN</v>
      </c>
      <c r="AC6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2150</v>
      </c>
      <c r="AD6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6" s="6" t="str">
        <f ca="1">IF(ISNUMBER(B_MSK[[#This Row],[ JUMLAH ]]),SUBSTITUTE(SUBSTITUTE(SUBSTITUTE(B_MSK[[#This Row],[QTY/ CTN]]," ","_",2),"(",""),")","")&amp;"_","")</f>
        <v>24 LSN_</v>
      </c>
      <c r="AF656" s="6">
        <f ca="1">IF(B_MSK[[#This Row],[A_B]]="","",SEARCH("_",B_MSK[[#This Row],[A_B]]))</f>
        <v>7</v>
      </c>
      <c r="AG656" s="6">
        <f ca="1">IF(B_MSK[[#This Row],[A_B]]="","",LEN(B_MSK[[#This Row],[A_B]]))</f>
        <v>7</v>
      </c>
      <c r="AH656" s="6" t="str">
        <f ca="1">IF(B_MSK[[#This Row],[A_B]]="","",LEFT(B_MSK[[#This Row],[QTY/ CTN]],B_MSK[[#This Row],[A_B_1]]))</f>
        <v>24 LSN</v>
      </c>
      <c r="AI656" s="6" t="str">
        <f ca="1">IF(B_MSK[[#This Row],[A_B]]="","",LEFT(B_MSK[[#This Row],[A_]],SEARCH(" ",B_MSK[[#This Row],[A_]])-1))</f>
        <v>24</v>
      </c>
      <c r="AJ656" s="6" t="str">
        <f ca="1">IF(B_MSK[[#This Row],[A_B]]="","",RIGHT(B_MSK[[#This Row],[A_]],LEN(B_MSK[[#This Row],[A_]])-SEARCH(" ",B_MSK[[#This Row],[A_]])))</f>
        <v>LSN</v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44931</v>
      </c>
      <c r="AO656" s="6" t="str">
        <f ca="1">IF(B_MSK[[#This Row],[DB_ROW]]="","",INDEX([3]!db[JENIS],B_MSK[[#This Row],[DB_ROW]]-1))</f>
        <v>lem</v>
      </c>
      <c r="AP656" s="6">
        <f ca="1">IF(B_MSK[[#This Row],[A_1]]="","",B_MSK[[#This Row],[A_1]])*1</f>
        <v>24</v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Row],[N_ID]]="","",COUNTIF([2]!NOTA[ID_H],B_MSK[[#This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Row],[stt]]="ada",INDEX([3]!db[NB BM],B_MSK[DB_ROW]-1),"")</f>
        <v>Gunting JK SC-828</v>
      </c>
      <c r="H657" s="8" t="str">
        <f ca="1">IF(B_MSK[[#This Row],[//]]="","",INDEX([2]!NOTA[SUPPLIER_H],B_MSK[[#This Row],[//]]-2))</f>
        <v>ATALI MAKMUR</v>
      </c>
      <c r="I657" s="28" t="str">
        <f ca="1">IF(B_MSK[[#This Row],[//]]="","",IF(B_MSK[[#This Row],[C]]="",B_MSK[[#This Row],[JMLH BRG]]&amp;" "&amp;B_MSK[[#This Row],[SAT]],INDEX([3]!db[QTY/ CTN],B_MSK[[#This Row],[DB_ROW]]-1)))</f>
        <v>12 LSN</v>
      </c>
      <c r="J657" s="6">
        <f ca="1">IF(B_MSK[[#This Row],[//]]="","",IF(INDEX([2]!NOTA[C],B_MSK[[#This Row],[//]]-2)="","",INDEX([2]!NOTA[C],B_MSK[[#This Row],[//]]-2)))</f>
        <v>6</v>
      </c>
      <c r="K657" s="6">
        <f ca="1">IF(B_MSK[[#This Row],[//]]="","",IF(INDEX([2]!NOTA[QTY],B_MSK[[#This Row],[//]]-2)=0,"",INDEX([2]!NOTA[QTY],B_MSK[[#This Row],[//]]-2)))</f>
        <v>864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7" s="14">
        <f ca="1">IF(B_MSK[[#This Row],[//]]="","",INDEX([2]!NOTA[HARGA SATUAN],B_MSK[[#This Row],[//]]-2))</f>
        <v>4350</v>
      </c>
      <c r="N657" s="14">
        <f ca="1">IF(B_MSK[[#This Row],[//]]="","",IF(INDEX([2]!NOTA[HARGA/ CTN_H],B_MSK[[#This Row],[//]]-2)&lt;1,"",INDEX([2]!NOTA[HARGA/ CTN_H],B_MSK[[#This Row],[//]]-2)))</f>
        <v>626400</v>
      </c>
      <c r="O657" s="3">
        <f ca="1">IF(B_MSK[[#This Row],[//]]="","",IF(INDEX([2]!NOTA[DISC 1],B_MSK[[#This Row],[//]]-2)=0,"",INDEX([2]!NOTA[DISC 1],B_MSK[[#This Row],[//]]-2)))</f>
        <v>0.125</v>
      </c>
      <c r="P657" s="3">
        <f ca="1">IF(B_MSK[[#This Row],[//]]="","",IF(INDEX([2]!NOTA[DISC 2],B_MSK[[#This Row],[//]]-2)=0,"",INDEX([2]!NOTA[DISC 2],B_MSK[[#This Row],[//]]-2)))</f>
        <v>0.05</v>
      </c>
      <c r="Q657" s="13">
        <f ca="1">IF(B_MSK[[#This Row],[//]]="","",INDEX([2]!NOTA[TOTAL],B_MSK[[#This Row],[//]]-2))</f>
        <v>3124170</v>
      </c>
      <c r="R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1312200</v>
      </c>
      <c r="S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5151600</v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SCISSOR SC-828 JK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657" s="6" t="str">
        <f ca="1">IF(B_MSK[[#This Row],[N.B.nota]]="","",IF(MATCH(B_MSK[[#This Row],[concat]],[3]!db[NB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Row],[concat]],[3]!db[NB NOTA_C],0)+1)</f>
        <v>1842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52200</v>
      </c>
      <c r="AB657" s="8" t="str">
        <f ca="1">IF(OR(B_MSK[[#This Row],[HARGA_1]]=0,B_MSK[[#This Row],[HARGA_1]]=""),"","/ "&amp;B_MSK[[#This Row],[A_2]])</f>
        <v>/ LSN</v>
      </c>
      <c r="AC6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6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7" s="6" t="str">
        <f ca="1">IF(ISNUMBER(B_MSK[[#This Row],[ JUMLAH ]]),SUBSTITUTE(SUBSTITUTE(SUBSTITUTE(B_MSK[[#This Row],[QTY/ CTN]]," ","_",2),"(",""),")","")&amp;"_","")</f>
        <v>12 LSN_</v>
      </c>
      <c r="AF657" s="6">
        <f ca="1">IF(B_MSK[[#This Row],[A_B]]="","",SEARCH("_",B_MSK[[#This Row],[A_B]]))</f>
        <v>7</v>
      </c>
      <c r="AG657" s="6">
        <f ca="1">IF(B_MSK[[#This Row],[A_B]]="","",LEN(B_MSK[[#This Row],[A_B]]))</f>
        <v>7</v>
      </c>
      <c r="AH657" s="6" t="str">
        <f ca="1">IF(B_MSK[[#This Row],[A_B]]="","",LEFT(B_MSK[[#This Row],[QTY/ CTN]],B_MSK[[#This Row],[A_B_1]]))</f>
        <v>12 LSN</v>
      </c>
      <c r="AI657" s="6" t="str">
        <f ca="1">IF(B_MSK[[#This Row],[A_B]]="","",LEFT(B_MSK[[#This Row],[A_]],SEARCH(" ",B_MSK[[#This Row],[A_]])-1))</f>
        <v>12</v>
      </c>
      <c r="AJ657" s="6" t="str">
        <f ca="1">IF(B_MSK[[#This Row],[A_B]]="","",RIGHT(B_MSK[[#This Row],[A_]],LEN(B_MSK[[#This Row],[A_]])-SEARCH(" ",B_MSK[[#This Row],[A_]])))</f>
        <v>LSN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44931</v>
      </c>
      <c r="AO657" s="6" t="str">
        <f ca="1">IF(B_MSK[[#This Row],[DB_ROW]]="","",INDEX([3]!db[JENIS],B_MSK[[#This Row],[DB_ROW]]-1))</f>
        <v>gunting</v>
      </c>
      <c r="AP657" s="6">
        <f ca="1">IF(B_MSK[[#This Row],[A_1]]="","",B_MSK[[#This Row],[A_1]])*1</f>
        <v>12</v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/>
      </c>
      <c r="D658" s="6" t="str">
        <f>IF(B_MSK[[#This Row],[N_ID]]="","",COUNTIF([2]!NOTA[ID_H],B_MSK[[#This Row],[ID NOTA]]))</f>
        <v/>
      </c>
      <c r="E6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Row],[stt]]="ada",INDEX([3]!db[NB BM],B_MSK[DB_ROW]-1),"")</f>
        <v/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Row],[SAT]],INDEX([3]!db[QTY/ CTN],B_MSK[[#This Row],[DB_ROW]]-1)))</f>
        <v/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 t="str">
        <f ca="1">IF(B_MSK[[#This Row],[//]]="","",INDEX([2]!NOTA[HARGA SATUAN],B_MSK[[#This Row],[//]]-2))</f>
        <v/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/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8" s="6" t="str">
        <f ca="1">IF(B_MSK[[#This Row],[N.B.nota]]="","",IF(MATCH(B_MSK[[#This Row],[concat]],[3]!db[NB NOTA_C],0)&gt;0,"ada",0))</f>
        <v/>
      </c>
      <c r="X658" s="6" t="str">
        <f ca="1">IF(B_MSK[[#This Row],[N.B.nota]]="","",ADDRESS(ROW(B_MSK[QB]),COLUMN(B_MSK[QB]))&amp;":"&amp;ADDRESS(ROW(),COLUMN(B_MSK[QB])))</f>
        <v/>
      </c>
      <c r="Y658" s="6" t="str">
        <f ca="1">IF(B_MSK[[#This Row],[concat]]="","",MATCH(B_MSK[[#This Row],[concat]],[3]!db[NB NOTA_C],0)+1)</f>
        <v/>
      </c>
      <c r="Z658" s="6" t="str">
        <f ca="1">IF(B_MSK[[#This Row],[//]]="","",HYPERLINK("[..\\DB.xlsx]DB!e"&amp;B_MSK[[#This Row],[DB_ROW]],"&gt;"))</f>
        <v/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Row],[A_]])-1))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44931</v>
      </c>
      <c r="AO658" s="6" t="str">
        <f ca="1">IF(B_MSK[[#This Row],[DB_ROW]]="","",INDEX([3]!db[JENIS],B_MSK[[#This Row],[DB_ROW]]-1))</f>
        <v/>
      </c>
      <c r="AP658" s="6" t="e">
        <f ca="1">IF(B_MSK[[#This Row],[A_1]]="","",B_MSK[[#This Row],[A_1]])*1</f>
        <v>#VALUE!</v>
      </c>
    </row>
    <row r="659" spans="1:42" x14ac:dyDescent="0.25">
      <c r="A659" s="7" t="s">
        <v>260</v>
      </c>
      <c r="B659" s="6">
        <f ca="1">IF(B_MSK[[#This Row],[N_ID]]="","",INDEX([2]!NOTA[ID],MATCH(B_MSK[[#This Row],[N_ID]],[2]!NOTA[ID_P],0)))</f>
        <v>129</v>
      </c>
      <c r="C659" s="6" t="str">
        <f ca="1">IF(B_MSK[[#This Row],[//]]="","",HYPERLINK("[NOTA_.xlsx]NOTA!C"&amp;B_MSK[[#This Row],[//]],"&gt;"))</f>
        <v>&gt;</v>
      </c>
      <c r="D659" s="6">
        <f ca="1">IF(B_MSK[[#This Row],[N_ID]]="","",COUNTIF([2]!NOTA[ID_H],B_MSK[[#This Row],[ID NOTA]]))</f>
        <v>8</v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 t="str">
        <f ca="1"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Row],[stt]]="ada",INDEX([3]!db[NB BM],B_MSK[DB_ROW]-1),"")</f>
        <v>O pastel JK 18W OP-18 S</v>
      </c>
      <c r="H659" s="8" t="str">
        <f ca="1">IF(B_MSK[[#This Row],[//]]="","",INDEX([2]!NOTA[SUPPLIER_H],B_MSK[[#This Row],[//]]-2))</f>
        <v>ATALI MAKMUR</v>
      </c>
      <c r="I659" s="28" t="str">
        <f ca="1">IF(B_MSK[[#This Row],[//]]="","",IF(B_MSK[[#This Row],[C]]="",B_MSK[[#This Row],[JMLH BRG]]&amp;" "&amp;B_MSK[[#This Row],[SAT]],INDEX([3]!db[QTY/ CTN],B_MSK[[#This Row],[DB_ROW]]-1)))</f>
        <v>6 LSN</v>
      </c>
      <c r="J659" s="6">
        <f ca="1">IF(B_MSK[[#This Row],[//]]="","",IF(INDEX([2]!NOTA[C],B_MSK[[#This Row],[//]]-2)="","",INDEX([2]!NOTA[C],B_MSK[[#This Row],[//]]-2)))</f>
        <v>5</v>
      </c>
      <c r="K659" s="6">
        <f ca="1">IF(B_MSK[[#This Row],[//]]="","",IF(INDEX([2]!NOTA[QTY],B_MSK[[#This Row],[//]]-2)=0,"",INDEX([2]!NOTA[QTY],B_MSK[[#This Row],[//]]-2)))</f>
        <v>360</v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59" s="14">
        <f ca="1">IF(B_MSK[[#This Row],[//]]="","",INDEX([2]!NOTA[HARGA SATUAN],B_MSK[[#This Row],[//]]-2))</f>
        <v>23000</v>
      </c>
      <c r="N659" s="14">
        <f ca="1">IF(B_MSK[[#This Row],[//]]="","",IF(INDEX([2]!NOTA[HARGA/ CTN_H],B_MSK[[#This Row],[//]]-2)&lt;1,"",INDEX([2]!NOTA[HARGA/ CTN_H],B_MSK[[#This Row],[//]]-2)))</f>
        <v>1656000</v>
      </c>
      <c r="O659" s="3">
        <f ca="1">IF(B_MSK[[#This Row],[//]]="","",IF(INDEX([2]!NOTA[DISC 1],B_MSK[[#This Row],[//]]-2)=0,"",INDEX([2]!NOTA[DISC 1],B_MSK[[#This Row],[//]]-2)))</f>
        <v>0.125</v>
      </c>
      <c r="P659" s="3">
        <f ca="1">IF(B_MSK[[#This Row],[//]]="","",IF(INDEX([2]!NOTA[DISC 2],B_MSK[[#This Row],[//]]-2)=0,"",INDEX([2]!NOTA[DISC 2],B_MSK[[#This Row],[//]]-2)))</f>
        <v>0.05</v>
      </c>
      <c r="Q659" s="13">
        <f ca="1">IF(B_MSK[[#This Row],[//]]="","",INDEX([2]!NOTA[TOTAL],B_MSK[[#This Row],[//]]-2))</f>
        <v>6882750</v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>OIL PASTEL OP-18S PP CASE SEA WORLD JK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659" s="6" t="str">
        <f ca="1">IF(B_MSK[[#This Row],[N.B.nota]]="","",IF(MATCH(B_MSK[[#This Row],[concat]],[3]!db[NB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Row],[concat]],[3]!db[NB NOTA_C],0)+1)</f>
        <v>1510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276000</v>
      </c>
      <c r="AB659" s="8" t="str">
        <f ca="1">IF(OR(B_MSK[[#This Row],[HARGA_1]]=0,B_MSK[[#This Row],[HARGA_1]]=""),"","/ "&amp;B_MSK[[#This Row],[A_2]])</f>
        <v>/ LSN</v>
      </c>
      <c r="AC6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6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9" s="6" t="str">
        <f ca="1">IF(ISNUMBER(B_MSK[[#This Row],[ JUMLAH ]]),SUBSTITUTE(SUBSTITUTE(SUBSTITUTE(B_MSK[[#This Row],[QTY/ CTN]]," ","_",2),"(",""),")","")&amp;"_","")</f>
        <v>6 LSN_</v>
      </c>
      <c r="AF659" s="6">
        <f ca="1">IF(B_MSK[[#This Row],[A_B]]="","",SEARCH("_",B_MSK[[#This Row],[A_B]]))</f>
        <v>6</v>
      </c>
      <c r="AG659" s="6">
        <f ca="1">IF(B_MSK[[#This Row],[A_B]]="","",LEN(B_MSK[[#This Row],[A_B]]))</f>
        <v>6</v>
      </c>
      <c r="AH659" s="6" t="str">
        <f ca="1">IF(B_MSK[[#This Row],[A_B]]="","",LEFT(B_MSK[[#This Row],[QTY/ CTN]],B_MSK[[#This Row],[A_B_1]]))</f>
        <v>6 LSN</v>
      </c>
      <c r="AI659" s="6" t="str">
        <f ca="1">IF(B_MSK[[#This Row],[A_B]]="","",LEFT(B_MSK[[#This Row],[A_]],SEARCH(" ",B_MSK[[#This Row],[A_]])-1))</f>
        <v>6</v>
      </c>
      <c r="AJ659" s="6" t="str">
        <f ca="1">IF(B_MSK[[#This Row],[A_B]]="","",RIGHT(B_MSK[[#This Row],[A_]],LEN(B_MSK[[#This Row],[A_]])-SEARCH(" ",B_MSK[[#This Row],[A_]])))</f>
        <v>LSN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44931</v>
      </c>
      <c r="AO659" s="6" t="str">
        <f ca="1">IF(B_MSK[[#This Row],[DB_ROW]]="","",INDEX([3]!db[JENIS],B_MSK[[#This Row],[DB_ROW]]-1))</f>
        <v>cr/op</v>
      </c>
      <c r="AP659" s="6">
        <f ca="1">IF(B_MSK[[#This Row],[A_1]]="","",B_MSK[[#This Row],[A_1]])*1</f>
        <v>6</v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Row],[N_ID]]="","",COUNTIF([2]!NOTA[ID_H],B_MSK[[#This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660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Row],[stt]]="ada",INDEX([3]!db[NB BM],B_MSK[DB_ROW]-1),"")</f>
        <v>O pastel JK 36W OP-36 S</v>
      </c>
      <c r="H660" s="8" t="str">
        <f ca="1">IF(B_MSK[[#This Row],[//]]="","",INDEX([2]!NOTA[SUPPLIER_H],B_MSK[[#This Row],[//]]-2))</f>
        <v>ATALI MAKMUR</v>
      </c>
      <c r="I660" s="28" t="str">
        <f ca="1">IF(B_MSK[[#This Row],[//]]="","",IF(B_MSK[[#This Row],[C]]="",B_MSK[[#This Row],[JMLH BRG]]&amp;" "&amp;B_MSK[[#This Row],[SAT]],INDEX([3]!db[QTY/ CTN],B_MSK[[#This Row],[DB_ROW]]-1)))</f>
        <v>6 BOX (6 SET)</v>
      </c>
      <c r="J660" s="6">
        <f ca="1">IF(B_MSK[[#This Row],[//]]="","",IF(INDEX([2]!NOTA[C],B_MSK[[#This Row],[//]]-2)="","",INDEX([2]!NOTA[C],B_MSK[[#This Row],[//]]-2)))</f>
        <v>2</v>
      </c>
      <c r="K660" s="6">
        <f ca="1">IF(B_MSK[[#This Row],[//]]="","",IF(INDEX([2]!NOTA[QTY],B_MSK[[#This Row],[//]]-2)=0,"",INDEX([2]!NOTA[QTY],B_MSK[[#This Row],[//]]-2)))</f>
        <v>72</v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60" s="14">
        <f ca="1">IF(B_MSK[[#This Row],[//]]="","",INDEX([2]!NOTA[HARGA SATUAN],B_MSK[[#This Row],[//]]-2))</f>
        <v>41500</v>
      </c>
      <c r="N660" s="14">
        <f ca="1">IF(B_MSK[[#This Row],[//]]="","",IF(INDEX([2]!NOTA[HARGA/ CTN_H],B_MSK[[#This Row],[//]]-2)&lt;1,"",INDEX([2]!NOTA[HARGA/ CTN_H],B_MSK[[#This Row],[//]]-2)))</f>
        <v>1494000</v>
      </c>
      <c r="O660" s="3">
        <f ca="1">IF(B_MSK[[#This Row],[//]]="","",IF(INDEX([2]!NOTA[DISC 1],B_MSK[[#This Row],[//]]-2)=0,"",INDEX([2]!NOTA[DISC 1],B_MSK[[#This Row],[//]]-2)))</f>
        <v>0.125</v>
      </c>
      <c r="P660" s="3">
        <f ca="1">IF(B_MSK[[#This Row],[//]]="","",IF(INDEX([2]!NOTA[DISC 2],B_MSK[[#This Row],[//]]-2)=0,"",INDEX([2]!NOTA[DISC 2],B_MSK[[#This Row],[//]]-2)))</f>
        <v>0.05</v>
      </c>
      <c r="Q660" s="13">
        <f ca="1">IF(B_MSK[[#This Row],[//]]="","",INDEX([2]!NOTA[TOTAL],B_MSK[[#This Row],[//]]-2))</f>
        <v>2483775</v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>OIL PASTEL OP-36S PP CASE SEA WORLD JK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660" s="6" t="str">
        <f ca="1">IF(B_MSK[[#This Row],[N.B.nota]]="","",IF(MATCH(B_MSK[[#This Row],[concat]],[3]!db[NB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Row],[concat]],[3]!db[NB NOTA_C],0)+1)</f>
        <v>1512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249000</v>
      </c>
      <c r="AB660" s="8" t="str">
        <f ca="1">IF(OR(B_MSK[[#This Row],[HARGA_1]]=0,B_MSK[[#This Row],[HARGA_1]]=""),"","/ "&amp;B_MSK[[#This Row],[A_2]])</f>
        <v xml:space="preserve">/ BOX </v>
      </c>
      <c r="AC6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41500</v>
      </c>
      <c r="AD660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60" s="6" t="str">
        <f ca="1">IF(ISNUMBER(B_MSK[[#This Row],[ JUMLAH ]]),SUBSTITUTE(SUBSTITUTE(SUBSTITUTE(B_MSK[[#This Row],[QTY/ CTN]]," ","_",2),"(",""),")","")&amp;"_","")</f>
        <v>6 BOX_6 SET_</v>
      </c>
      <c r="AF660" s="6">
        <f ca="1">IF(B_MSK[[#This Row],[A_B]]="","",SEARCH("_",B_MSK[[#This Row],[A_B]]))</f>
        <v>6</v>
      </c>
      <c r="AG660" s="6">
        <f ca="1">IF(B_MSK[[#This Row],[A_B]]="","",LEN(B_MSK[[#This Row],[A_B]]))</f>
        <v>12</v>
      </c>
      <c r="AH660" s="6" t="str">
        <f ca="1">IF(B_MSK[[#This Row],[A_B]]="","",LEFT(B_MSK[[#This Row],[QTY/ CTN]],B_MSK[[#This Row],[A_B_1]]))</f>
        <v xml:space="preserve">6 BOX </v>
      </c>
      <c r="AI660" s="6" t="str">
        <f ca="1">IF(B_MSK[[#This Row],[A_B]]="","",LEFT(B_MSK[[#This Row],[A_]],SEARCH(" ",B_MSK[[#This Row],[A_]])-1))</f>
        <v>6</v>
      </c>
      <c r="AJ660" s="6" t="str">
        <f ca="1">IF(B_MSK[[#This Row],[A_B]]="","",RIGHT(B_MSK[[#This Row],[A_]],LEN(B_MSK[[#This Row],[A_]])-SEARCH(" ",B_MSK[[#This Row],[A_]])))</f>
        <v xml:space="preserve">BOX 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60" s="6" t="str">
        <f ca="1">IF(B_MSK[[#This Row],[B_]]="","",LEFT(B_MSK[[#This Row],[B_]],SEARCH(" ",B_MSK[[#This Row],[B_]])))</f>
        <v xml:space="preserve">6 </v>
      </c>
      <c r="AM660" s="6" t="str">
        <f ca="1">IF(B_MSK[[#This Row],[B_]]="","",RIGHT(B_MSK[[#This Row],[B_]],LEN(B_MSK[[#This Row],[B_]])-SEARCH(" ",B_MSK[[#This Row],[B_]])))</f>
        <v>SET</v>
      </c>
      <c r="AN660" s="2">
        <f ca="1">IF(ISNUMBER(B_MSK[[#This Row],[TANGGAL DATANG]]),B_MSK[[#This Row],[TANGGAL DATANG]],AN659)</f>
        <v>44931</v>
      </c>
      <c r="AO660" s="6" t="str">
        <f ca="1">IF(B_MSK[[#This Row],[DB_ROW]]="","",INDEX([3]!db[JENIS],B_MSK[[#This Row],[DB_ROW]]-1))</f>
        <v>cr/op</v>
      </c>
      <c r="AP660" s="6">
        <f ca="1">IF(B_MSK[[#This Row],[A_1]]="","",B_MSK[[#This Row],[A_1]])*1</f>
        <v>6</v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Row],[N_ID]]="","",COUNTIF([2]!NOTA[ID_H],B_MSK[[#This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661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Row],[stt]]="ada",INDEX([3]!db[NB BM],B_MSK[DB_ROW]-1),"")</f>
        <v>O pastel JK 48W OP-48 S</v>
      </c>
      <c r="H661" s="8" t="str">
        <f ca="1">IF(B_MSK[[#This Row],[//]]="","",INDEX([2]!NOTA[SUPPLIER_H],B_MSK[[#This Row],[//]]-2))</f>
        <v>ATALI MAKMUR</v>
      </c>
      <c r="I661" s="28" t="str">
        <f ca="1">IF(B_MSK[[#This Row],[//]]="","",IF(B_MSK[[#This Row],[C]]="",B_MSK[[#This Row],[JMLH BRG]]&amp;" "&amp;B_MSK[[#This Row],[SAT]],INDEX([3]!db[QTY/ CTN],B_MSK[[#This Row],[DB_ROW]]-1)))</f>
        <v>4 BOX (6 SET)</v>
      </c>
      <c r="J661" s="6">
        <f ca="1">IF(B_MSK[[#This Row],[//]]="","",IF(INDEX([2]!NOTA[C],B_MSK[[#This Row],[//]]-2)="","",INDEX([2]!NOTA[C],B_MSK[[#This Row],[//]]-2)))</f>
        <v>5</v>
      </c>
      <c r="K661" s="6">
        <f ca="1">IF(B_MSK[[#This Row],[//]]="","",IF(INDEX([2]!NOTA[QTY],B_MSK[[#This Row],[//]]-2)=0,"",INDEX([2]!NOTA[QTY],B_MSK[[#This Row],[//]]-2)))</f>
        <v>120</v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61" s="14">
        <f ca="1">IF(B_MSK[[#This Row],[//]]="","",INDEX([2]!NOTA[HARGA SATUAN],B_MSK[[#This Row],[//]]-2))</f>
        <v>58900</v>
      </c>
      <c r="N661" s="14">
        <f ca="1">IF(B_MSK[[#This Row],[//]]="","",IF(INDEX([2]!NOTA[HARGA/ CTN_H],B_MSK[[#This Row],[//]]-2)&lt;1,"",INDEX([2]!NOTA[HARGA/ CTN_H],B_MSK[[#This Row],[//]]-2)))</f>
        <v>1413600</v>
      </c>
      <c r="O661" s="3">
        <f ca="1">IF(B_MSK[[#This Row],[//]]="","",IF(INDEX([2]!NOTA[DISC 1],B_MSK[[#This Row],[//]]-2)=0,"",INDEX([2]!NOTA[DISC 1],B_MSK[[#This Row],[//]]-2)))</f>
        <v>0.125</v>
      </c>
      <c r="P661" s="3">
        <f ca="1">IF(B_MSK[[#This Row],[//]]="","",IF(INDEX([2]!NOTA[DISC 2],B_MSK[[#This Row],[//]]-2)=0,"",INDEX([2]!NOTA[DISC 2],B_MSK[[#This Row],[//]]-2)))</f>
        <v>0.05</v>
      </c>
      <c r="Q661" s="13">
        <f ca="1">IF(B_MSK[[#This Row],[//]]="","",INDEX([2]!NOTA[TOTAL],B_MSK[[#This Row],[//]]-2))</f>
        <v>5875275</v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>OIL PASTEL OP-48S PP CASE SEA WORLD JK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661" s="6" t="str">
        <f ca="1">IF(B_MSK[[#This Row],[N.B.nota]]="","",IF(MATCH(B_MSK[[#This Row],[concat]],[3]!db[NB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Row],[concat]],[3]!db[NB NOTA_C],0)+1)</f>
        <v>1513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353400</v>
      </c>
      <c r="AB661" s="8" t="str">
        <f ca="1">IF(OR(B_MSK[[#This Row],[HARGA_1]]=0,B_MSK[[#This Row],[HARGA_1]]=""),"","/ "&amp;B_MSK[[#This Row],[A_2]])</f>
        <v xml:space="preserve">/ BOX </v>
      </c>
      <c r="AC6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58900</v>
      </c>
      <c r="AD661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61" s="6" t="str">
        <f ca="1">IF(ISNUMBER(B_MSK[[#This Row],[ JUMLAH ]]),SUBSTITUTE(SUBSTITUTE(SUBSTITUTE(B_MSK[[#This Row],[QTY/ CTN]]," ","_",2),"(",""),")","")&amp;"_","")</f>
        <v>4 BOX_6 SET_</v>
      </c>
      <c r="AF661" s="6">
        <f ca="1">IF(B_MSK[[#This Row],[A_B]]="","",SEARCH("_",B_MSK[[#This Row],[A_B]]))</f>
        <v>6</v>
      </c>
      <c r="AG661" s="6">
        <f ca="1">IF(B_MSK[[#This Row],[A_B]]="","",LEN(B_MSK[[#This Row],[A_B]]))</f>
        <v>12</v>
      </c>
      <c r="AH661" s="6" t="str">
        <f ca="1">IF(B_MSK[[#This Row],[A_B]]="","",LEFT(B_MSK[[#This Row],[QTY/ CTN]],B_MSK[[#This Row],[A_B_1]]))</f>
        <v xml:space="preserve">4 BOX </v>
      </c>
      <c r="AI661" s="6" t="str">
        <f ca="1">IF(B_MSK[[#This Row],[A_B]]="","",LEFT(B_MSK[[#This Row],[A_]],SEARCH(" ",B_MSK[[#This Row],[A_]])-1))</f>
        <v>4</v>
      </c>
      <c r="AJ661" s="6" t="str">
        <f ca="1">IF(B_MSK[[#This Row],[A_B]]="","",RIGHT(B_MSK[[#This Row],[A_]],LEN(B_MSK[[#This Row],[A_]])-SEARCH(" ",B_MSK[[#This Row],[A_]])))</f>
        <v xml:space="preserve">BOX 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61" s="6" t="str">
        <f ca="1">IF(B_MSK[[#This Row],[B_]]="","",LEFT(B_MSK[[#This Row],[B_]],SEARCH(" ",B_MSK[[#This Row],[B_]])))</f>
        <v xml:space="preserve">6 </v>
      </c>
      <c r="AM661" s="6" t="str">
        <f ca="1">IF(B_MSK[[#This Row],[B_]]="","",RIGHT(B_MSK[[#This Row],[B_]],LEN(B_MSK[[#This Row],[B_]])-SEARCH(" ",B_MSK[[#This Row],[B_]])))</f>
        <v>SET</v>
      </c>
      <c r="AN661" s="2">
        <f ca="1">IF(ISNUMBER(B_MSK[[#This Row],[TANGGAL DATANG]]),B_MSK[[#This Row],[TANGGAL DATANG]],AN660)</f>
        <v>44931</v>
      </c>
      <c r="AO661" s="6" t="str">
        <f ca="1">IF(B_MSK[[#This Row],[DB_ROW]]="","",INDEX([3]!db[JENIS],B_MSK[[#This Row],[DB_ROW]]-1))</f>
        <v>cr/op</v>
      </c>
      <c r="AP661" s="6">
        <f ca="1">IF(B_MSK[[#This Row],[A_1]]="","",B_MSK[[#This Row],[A_1]])*1</f>
        <v>4</v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Row],[N_ID]]="","",COUNTIF([2]!NOTA[ID_H],B_MSK[[#This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Row],[stt]]="ada",INDEX([3]!db[NB BM],B_MSK[DB_ROW]-1),"")</f>
        <v>O pastel JK 55W OP-55 S</v>
      </c>
      <c r="H662" s="8" t="str">
        <f ca="1">IF(B_MSK[[#This Row],[//]]="","",INDEX([2]!NOTA[SUPPLIER_H],B_MSK[[#This Row],[//]]-2))</f>
        <v>ATALI MAKMUR</v>
      </c>
      <c r="I662" s="28" t="str">
        <f ca="1">IF(B_MSK[[#This Row],[//]]="","",IF(B_MSK[[#This Row],[C]]="",B_MSK[[#This Row],[JMLH BRG]]&amp;" "&amp;B_MSK[[#This Row],[SAT]],INDEX([3]!db[QTY/ CTN],B_MSK[[#This Row],[DB_ROW]]-1)))</f>
        <v>4 BOX (6 SET)</v>
      </c>
      <c r="J662" s="6">
        <f ca="1">IF(B_MSK[[#This Row],[//]]="","",IF(INDEX([2]!NOTA[C],B_MSK[[#This Row],[//]]-2)="","",INDEX([2]!NOTA[C],B_MSK[[#This Row],[//]]-2)))</f>
        <v>5</v>
      </c>
      <c r="K662" s="6">
        <f ca="1">IF(B_MSK[[#This Row],[//]]="","",IF(INDEX([2]!NOTA[QTY],B_MSK[[#This Row],[//]]-2)=0,"",INDEX([2]!NOTA[QTY],B_MSK[[#This Row],[//]]-2)))</f>
        <v>120</v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62" s="14">
        <f ca="1">IF(B_MSK[[#This Row],[//]]="","",INDEX([2]!NOTA[HARGA SATUAN],B_MSK[[#This Row],[//]]-2))</f>
        <v>66900</v>
      </c>
      <c r="N662" s="14">
        <f ca="1">IF(B_MSK[[#This Row],[//]]="","",IF(INDEX([2]!NOTA[HARGA/ CTN_H],B_MSK[[#This Row],[//]]-2)&lt;1,"",INDEX([2]!NOTA[HARGA/ CTN_H],B_MSK[[#This Row],[//]]-2)))</f>
        <v>1605600</v>
      </c>
      <c r="O662" s="3">
        <f ca="1">IF(B_MSK[[#This Row],[//]]="","",IF(INDEX([2]!NOTA[DISC 1],B_MSK[[#This Row],[//]]-2)=0,"",INDEX([2]!NOTA[DISC 1],B_MSK[[#This Row],[//]]-2)))</f>
        <v>0.125</v>
      </c>
      <c r="P662" s="3">
        <f ca="1">IF(B_MSK[[#This Row],[//]]="","",IF(INDEX([2]!NOTA[DISC 2],B_MSK[[#This Row],[//]]-2)=0,"",INDEX([2]!NOTA[DISC 2],B_MSK[[#This Row],[//]]-2)))</f>
        <v>0.05</v>
      </c>
      <c r="Q662" s="13">
        <f ca="1">IF(B_MSK[[#This Row],[//]]="","",INDEX([2]!NOTA[TOTAL],B_MSK[[#This Row],[//]]-2))</f>
        <v>6673275</v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>OIL PASTEL OP-55S PP CASE SEA WORLD JK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662" s="6" t="str">
        <f ca="1">IF(B_MSK[[#This Row],[N.B.nota]]="","",IF(MATCH(B_MSK[[#This Row],[concat]],[3]!db[NB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Row],[concat]],[3]!db[NB NOTA_C],0)+1)</f>
        <v>1514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401400</v>
      </c>
      <c r="AB662" s="8" t="str">
        <f ca="1">IF(OR(B_MSK[[#This Row],[HARGA_1]]=0,B_MSK[[#This Row],[HARGA_1]]=""),"","/ "&amp;B_MSK[[#This Row],[A_2]])</f>
        <v xml:space="preserve">/ BOX </v>
      </c>
      <c r="AC6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66900</v>
      </c>
      <c r="AD66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662" s="6" t="str">
        <f ca="1">IF(ISNUMBER(B_MSK[[#This Row],[ JUMLAH ]]),SUBSTITUTE(SUBSTITUTE(SUBSTITUTE(B_MSK[[#This Row],[QTY/ CTN]]," ","_",2),"(",""),")","")&amp;"_","")</f>
        <v>4 BOX_6 SET_</v>
      </c>
      <c r="AF662" s="6">
        <f ca="1">IF(B_MSK[[#This Row],[A_B]]="","",SEARCH("_",B_MSK[[#This Row],[A_B]]))</f>
        <v>6</v>
      </c>
      <c r="AG662" s="6">
        <f ca="1">IF(B_MSK[[#This Row],[A_B]]="","",LEN(B_MSK[[#This Row],[A_B]]))</f>
        <v>12</v>
      </c>
      <c r="AH662" s="6" t="str">
        <f ca="1">IF(B_MSK[[#This Row],[A_B]]="","",LEFT(B_MSK[[#This Row],[QTY/ CTN]],B_MSK[[#This Row],[A_B_1]]))</f>
        <v xml:space="preserve">4 BOX </v>
      </c>
      <c r="AI662" s="6" t="str">
        <f ca="1">IF(B_MSK[[#This Row],[A_B]]="","",LEFT(B_MSK[[#This Row],[A_]],SEARCH(" ",B_MSK[[#This Row],[A_]])-1))</f>
        <v>4</v>
      </c>
      <c r="AJ662" s="6" t="str">
        <f ca="1">IF(B_MSK[[#This Row],[A_B]]="","",RIGHT(B_MSK[[#This Row],[A_]],LEN(B_MSK[[#This Row],[A_]])-SEARCH(" ",B_MSK[[#This Row],[A_]])))</f>
        <v xml:space="preserve">BOX 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62" s="6" t="str">
        <f ca="1">IF(B_MSK[[#This Row],[B_]]="","",LEFT(B_MSK[[#This Row],[B_]],SEARCH(" ",B_MSK[[#This Row],[B_]])))</f>
        <v xml:space="preserve">6 </v>
      </c>
      <c r="AM662" s="6" t="str">
        <f ca="1">IF(B_MSK[[#This Row],[B_]]="","",RIGHT(B_MSK[[#This Row],[B_]],LEN(B_MSK[[#This Row],[B_]])-SEARCH(" ",B_MSK[[#This Row],[B_]])))</f>
        <v>SET</v>
      </c>
      <c r="AN662" s="2">
        <f ca="1">IF(ISNUMBER(B_MSK[[#This Row],[TANGGAL DATANG]]),B_MSK[[#This Row],[TANGGAL DATANG]],AN661)</f>
        <v>44931</v>
      </c>
      <c r="AO662" s="6" t="str">
        <f ca="1">IF(B_MSK[[#This Row],[DB_ROW]]="","",INDEX([3]!db[JENIS],B_MSK[[#This Row],[DB_ROW]]-1))</f>
        <v>cr/op</v>
      </c>
      <c r="AP662" s="6">
        <f ca="1">IF(B_MSK[[#This Row],[A_1]]="","",B_MSK[[#This Row],[A_1]])*1</f>
        <v>4</v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>&gt;</v>
      </c>
      <c r="D663" s="6" t="str">
        <f>IF(B_MSK[[#This Row],[N_ID]]="","",COUNTIF([2]!NOTA[ID_H],B_MSK[[#This Row],[ID NOTA]]))</f>
        <v/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663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Row],[stt]]="ada",INDEX([3]!db[NB BM],B_MSK[DB_ROW]-1),"")</f>
        <v>Bp JK BP-338 Vocus hitam</v>
      </c>
      <c r="H663" s="8" t="str">
        <f ca="1">IF(B_MSK[[#This Row],[//]]="","",INDEX([2]!NOTA[SUPPLIER_H],B_MSK[[#This Row],[//]]-2))</f>
        <v>ATALI MAKMUR</v>
      </c>
      <c r="I663" s="28" t="str">
        <f ca="1">IF(B_MSK[[#This Row],[//]]="","",IF(B_MSK[[#This Row],[C]]="",B_MSK[[#This Row],[JMLH BRG]]&amp;" "&amp;B_MSK[[#This Row],[SAT]],INDEX([3]!db[QTY/ CTN],B_MSK[[#This Row],[DB_ROW]]-1)))</f>
        <v>34 LSN</v>
      </c>
      <c r="J663" s="6" t="str">
        <f ca="1">IF(B_MSK[[#This Row],[//]]="","",IF(INDEX([2]!NOTA[C],B_MSK[[#This Row],[//]]-2)="","",INDEX([2]!NOTA[C],B_MSK[[#This Row],[//]]-2)))</f>
        <v/>
      </c>
      <c r="K663" s="6">
        <f ca="1">IF(B_MSK[[#This Row],[//]]="","",IF(INDEX([2]!NOTA[QTY],B_MSK[[#This Row],[//]]-2)=0,"",INDEX([2]!NOTA[QTY],B_MSK[[#This Row],[//]]-2)))</f>
        <v>34</v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3" s="14">
        <f ca="1">IF(B_MSK[[#This Row],[//]]="","",INDEX([2]!NOTA[HARGA SATUAN],B_MSK[[#This Row],[//]]-2))</f>
        <v>12600</v>
      </c>
      <c r="N663" s="14">
        <f ca="1">IF(B_MSK[[#This Row],[//]]="","",IF(INDEX([2]!NOTA[HARGA/ CTN_H],B_MSK[[#This Row],[//]]-2)&lt;1,"",INDEX([2]!NOTA[HARGA/ CTN_H],B_MSK[[#This Row],[//]]-2)))</f>
        <v>428400</v>
      </c>
      <c r="O663" s="3">
        <f ca="1">IF(B_MSK[[#This Row],[//]]="","",IF(INDEX([2]!NOTA[DISC 1],B_MSK[[#This Row],[//]]-2)=0,"",INDEX([2]!NOTA[DISC 1],B_MSK[[#This Row],[//]]-2)))</f>
        <v>0.1</v>
      </c>
      <c r="P663" s="3">
        <f ca="1">IF(B_MSK[[#This Row],[//]]="","",IF(INDEX([2]!NOTA[DISC 2],B_MSK[[#This Row],[//]]-2)=0,"",INDEX([2]!NOTA[DISC 2],B_MSK[[#This Row],[//]]-2)))</f>
        <v>0.05</v>
      </c>
      <c r="Q663" s="13">
        <f ca="1">IF(B_MSK[[#This Row],[//]]="","",INDEX([2]!NOTA[TOTAL],B_MSK[[#This Row],[//]]-2))</f>
        <v>366282</v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>BONUS OIL PASTEL JK</v>
      </c>
      <c r="U663" s="8" t="str">
        <f ca="1">IF(B_MSK[[#This Row],[//]]="","",INDEX([2]!NOTA[NAMA BARANG],B_MSK[[#This Row],[//]]-2))</f>
        <v>BALLPEN BP-338 VOCUS BLACK JK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663" s="6" t="str">
        <f ca="1">IF(B_MSK[[#This Row],[N.B.nota]]="","",IF(MATCH(B_MSK[[#This Row],[concat]],[3]!db[NB NOTA_C],0)&gt;0,"ada",0))</f>
        <v>ada</v>
      </c>
      <c r="X663" s="6" t="str">
        <f ca="1">IF(B_MSK[[#This Row],[N.B.nota]]="","",ADDRESS(ROW(B_MSK[QB]),COLUMN(B_MSK[QB]))&amp;":"&amp;ADDRESS(ROW(),COLUMN(B_MSK[QB])))</f>
        <v>$D$3:$D$663</v>
      </c>
      <c r="Y663" s="6">
        <f ca="1">IF(B_MSK[[#This Row],[concat]]="","",MATCH(B_MSK[[#This Row],[concat]],[3]!db[NB NOTA_C],0)+1)</f>
        <v>76</v>
      </c>
      <c r="Z663" s="6" t="str">
        <f ca="1">IF(B_MSK[[#This Row],[//]]="","",HYPERLINK("[..\\DB.xlsx]DB!e"&amp;B_MSK[[#This Row],[DB_ROW]],"&gt;"))</f>
        <v>&gt;</v>
      </c>
      <c r="AA663" s="12">
        <f ca="1">IF(ISNUMBER(B_MSK[[#This Row],[HARGA CTN]]),IF(B_MSK[[#This Row],[A_2]]=B_MSK[[#This Row],[SAT]],B_MSK[[#This Row],[ HARGA SATUAN ]],B_MSK[[#This Row],[HARGA CTN]]/B_MSK[[#This Row],[A_1]]),"")</f>
        <v>12600</v>
      </c>
      <c r="AB663" s="8" t="str">
        <f ca="1">IF(OR(B_MSK[[#This Row],[HARGA_1]]=0,B_MSK[[#This Row],[HARGA_1]]=""),"","/ "&amp;B_MSK[[#This Row],[A_2]])</f>
        <v>/ LSN</v>
      </c>
      <c r="AC6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6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63" s="6" t="str">
        <f ca="1">IF(ISNUMBER(B_MSK[[#This Row],[ JUMLAH ]]),SUBSTITUTE(SUBSTITUTE(SUBSTITUTE(B_MSK[[#This Row],[QTY/ CTN]]," ","_",2),"(",""),")","")&amp;"_","")</f>
        <v>34 LSN_</v>
      </c>
      <c r="AF663" s="6">
        <f ca="1">IF(B_MSK[[#This Row],[A_B]]="","",SEARCH("_",B_MSK[[#This Row],[A_B]]))</f>
        <v>7</v>
      </c>
      <c r="AG663" s="6">
        <f ca="1">IF(B_MSK[[#This Row],[A_B]]="","",LEN(B_MSK[[#This Row],[A_B]]))</f>
        <v>7</v>
      </c>
      <c r="AH663" s="6" t="str">
        <f ca="1">IF(B_MSK[[#This Row],[A_B]]="","",LEFT(B_MSK[[#This Row],[QTY/ CTN]],B_MSK[[#This Row],[A_B_1]]))</f>
        <v>34 LSN</v>
      </c>
      <c r="AI663" s="6" t="str">
        <f ca="1">IF(B_MSK[[#This Row],[A_B]]="","",LEFT(B_MSK[[#This Row],[A_]],SEARCH(" ",B_MSK[[#This Row],[A_]])-1))</f>
        <v>34</v>
      </c>
      <c r="AJ663" s="6" t="str">
        <f ca="1">IF(B_MSK[[#This Row],[A_B]]="","",RIGHT(B_MSK[[#This Row],[A_]],LEN(B_MSK[[#This Row],[A_]])-SEARCH(" ",B_MSK[[#This Row],[A_]])))</f>
        <v>LSN</v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44931</v>
      </c>
      <c r="AO663" s="6" t="str">
        <f ca="1">IF(B_MSK[[#This Row],[DB_ROW]]="","",INDEX([3]!db[JENIS],B_MSK[[#This Row],[DB_ROW]]-1))</f>
        <v>pen</v>
      </c>
      <c r="AP663" s="6">
        <f ca="1">IF(B_MSK[[#This Row],[A_1]]="","",B_MSK[[#This Row],[A_1]])*1</f>
        <v>34</v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664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Row],[stt]]="ada",INDEX([3]!db[NB BM],B_MSK[DB_ROW]-1),"")</f>
        <v>Binder clip JK 260</v>
      </c>
      <c r="H664" s="8" t="str">
        <f ca="1">IF(B_MSK[[#This Row],[//]]="","",INDEX([2]!NOTA[SUPPLIER_H],B_MSK[[#This Row],[//]]-2))</f>
        <v>ATALI MAKMUR</v>
      </c>
      <c r="I664" s="28" t="str">
        <f ca="1">IF(B_MSK[[#This Row],[//]]="","",IF(B_MSK[[#This Row],[C]]="",B_MSK[[#This Row],[JMLH BRG]]&amp;" "&amp;B_MSK[[#This Row],[SAT]],INDEX([3]!db[QTY/ CTN],B_MSK[[#This Row],[DB_ROW]]-1)))</f>
        <v>5 GRS</v>
      </c>
      <c r="J664" s="6">
        <f ca="1">IF(B_MSK[[#This Row],[//]]="","",IF(INDEX([2]!NOTA[C],B_MSK[[#This Row],[//]]-2)="","",INDEX([2]!NOTA[C],B_MSK[[#This Row],[//]]-2)))</f>
        <v>1</v>
      </c>
      <c r="K664" s="6">
        <f ca="1">IF(B_MSK[[#This Row],[//]]="","",IF(INDEX([2]!NOTA[QTY],B_MSK[[#This Row],[//]]-2)=0,"",INDEX([2]!NOTA[QTY],B_MSK[[#This Row],[//]]-2)))</f>
        <v>5</v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64" s="14">
        <f ca="1">IF(B_MSK[[#This Row],[//]]="","",INDEX([2]!NOTA[HARGA SATUAN],B_MSK[[#This Row],[//]]-2))</f>
        <v>177000</v>
      </c>
      <c r="N664" s="14">
        <f ca="1">IF(B_MSK[[#This Row],[//]]="","",IF(INDEX([2]!NOTA[HARGA/ CTN_H],B_MSK[[#This Row],[//]]-2)&lt;1,"",INDEX([2]!NOTA[HARGA/ CTN_H],B_MSK[[#This Row],[//]]-2)))</f>
        <v>885000</v>
      </c>
      <c r="O664" s="3">
        <f ca="1">IF(B_MSK[[#This Row],[//]]="","",IF(INDEX([2]!NOTA[DISC 1],B_MSK[[#This Row],[//]]-2)=0,"",INDEX([2]!NOTA[DISC 1],B_MSK[[#This Row],[//]]-2)))</f>
        <v>0.125</v>
      </c>
      <c r="P664" s="3">
        <f ca="1">IF(B_MSK[[#This Row],[//]]="","",IF(INDEX([2]!NOTA[DISC 2],B_MSK[[#This Row],[//]]-2)=0,"",INDEX([2]!NOTA[DISC 2],B_MSK[[#This Row],[//]]-2)))</f>
        <v>0.05</v>
      </c>
      <c r="Q664" s="13">
        <f ca="1">IF(B_MSK[[#This Row],[//]]="","",INDEX([2]!NOTA[TOTAL],B_MSK[[#This Row],[//]]-2))</f>
        <v>735656.25</v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>BINDER CLIP 260 JK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W664" s="6" t="str">
        <f ca="1">IF(B_MSK[[#This Row],[N.B.nota]]="","",IF(MATCH(B_MSK[[#This Row],[concat]],[3]!db[NB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Row],[concat]],[3]!db[NB NOTA_C],0)+1)</f>
        <v>203</v>
      </c>
      <c r="Z664" s="6" t="str">
        <f ca="1">IF(B_MSK[[#This Row],[//]]="","",HYPERLINK("[..\\DB.xlsx]DB!e"&amp;B_MSK[[#This Row],[DB_ROW]],"&gt;"))</f>
        <v>&gt;</v>
      </c>
      <c r="AA664" s="12">
        <f ca="1">IF(ISNUMBER(B_MSK[[#This Row],[HARGA CTN]]),IF(B_MSK[[#This Row],[A_2]]=B_MSK[[#This Row],[SAT]],B_MSK[[#This Row],[ HARGA SATUAN ]],B_MSK[[#This Row],[HARGA CTN]]/B_MSK[[#This Row],[A_1]]),"")</f>
        <v>177000</v>
      </c>
      <c r="AB664" s="8" t="str">
        <f ca="1">IF(OR(B_MSK[[#This Row],[HARGA_1]]=0,B_MSK[[#This Row],[HARGA_1]]=""),"","/ "&amp;B_MSK[[#This Row],[A_2]])</f>
        <v>/ GRS</v>
      </c>
      <c r="AC6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14750</v>
      </c>
      <c r="AD66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64" s="6" t="str">
        <f ca="1">IF(ISNUMBER(B_MSK[[#This Row],[ JUMLAH ]]),SUBSTITUTE(SUBSTITUTE(SUBSTITUTE(B_MSK[[#This Row],[QTY/ CTN]]," ","_",2),"(",""),")","")&amp;"_","")</f>
        <v>5 GRS_</v>
      </c>
      <c r="AF664" s="6">
        <f ca="1">IF(B_MSK[[#This Row],[A_B]]="","",SEARCH("_",B_MSK[[#This Row],[A_B]]))</f>
        <v>6</v>
      </c>
      <c r="AG664" s="6">
        <f ca="1">IF(B_MSK[[#This Row],[A_B]]="","",LEN(B_MSK[[#This Row],[A_B]]))</f>
        <v>6</v>
      </c>
      <c r="AH664" s="6" t="str">
        <f ca="1">IF(B_MSK[[#This Row],[A_B]]="","",LEFT(B_MSK[[#This Row],[QTY/ CTN]],B_MSK[[#This Row],[A_B_1]]))</f>
        <v>5 GRS</v>
      </c>
      <c r="AI664" s="6" t="str">
        <f ca="1">IF(B_MSK[[#This Row],[A_B]]="","",LEFT(B_MSK[[#This Row],[A_]],SEARCH(" ",B_MSK[[#This Row],[A_]])-1))</f>
        <v>5</v>
      </c>
      <c r="AJ664" s="6" t="str">
        <f ca="1">IF(B_MSK[[#This Row],[A_B]]="","",RIGHT(B_MSK[[#This Row],[A_]],LEN(B_MSK[[#This Row],[A_]])-SEARCH(" ",B_MSK[[#This Row],[A_]])))</f>
        <v>GRS</v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44931</v>
      </c>
      <c r="AO664" s="6" t="str">
        <f ca="1">IF(B_MSK[[#This Row],[DB_ROW]]="","",INDEX([3]!db[JENIS],B_MSK[[#This Row],[DB_ROW]]-1))</f>
        <v>clip</v>
      </c>
      <c r="AP664" s="6">
        <f ca="1">IF(B_MSK[[#This Row],[A_1]]="","",B_MSK[[#This Row],[A_1]])*1</f>
        <v>5</v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665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Row],[stt]]="ada",INDEX([3]!db[NB BM],B_MSK[DB_ROW]-1),"")</f>
        <v>Binder clip JK 280</v>
      </c>
      <c r="H665" s="8" t="str">
        <f ca="1">IF(B_MSK[[#This Row],[//]]="","",INDEX([2]!NOTA[SUPPLIER_H],B_MSK[[#This Row],[//]]-2))</f>
        <v>ATALI MAKMUR</v>
      </c>
      <c r="I665" s="28" t="str">
        <f ca="1">IF(B_MSK[[#This Row],[//]]="","",IF(B_MSK[[#This Row],[C]]="",B_MSK[[#This Row],[JMLH BRG]]&amp;" "&amp;B_MSK[[#This Row],[SAT]],INDEX([3]!db[QTY/ CTN],B_MSK[[#This Row],[DB_ROW]]-1)))</f>
        <v>3 GRS</v>
      </c>
      <c r="J665" s="6">
        <f ca="1">IF(B_MSK[[#This Row],[//]]="","",IF(INDEX([2]!NOTA[C],B_MSK[[#This Row],[//]]-2)="","",INDEX([2]!NOTA[C],B_MSK[[#This Row],[//]]-2)))</f>
        <v>1</v>
      </c>
      <c r="K665" s="6">
        <f ca="1">IF(B_MSK[[#This Row],[//]]="","",IF(INDEX([2]!NOTA[QTY],B_MSK[[#This Row],[//]]-2)=0,"",INDEX([2]!NOTA[QTY],B_MSK[[#This Row],[//]]-2)))</f>
        <v>3</v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65" s="14">
        <f ca="1">IF(B_MSK[[#This Row],[//]]="","",INDEX([2]!NOTA[HARGA SATUAN],B_MSK[[#This Row],[//]]-2))</f>
        <v>507600</v>
      </c>
      <c r="N665" s="14">
        <f ca="1">IF(B_MSK[[#This Row],[//]]="","",IF(INDEX([2]!NOTA[HARGA/ CTN_H],B_MSK[[#This Row],[//]]-2)&lt;1,"",INDEX([2]!NOTA[HARGA/ CTN_H],B_MSK[[#This Row],[//]]-2)))</f>
        <v>1522800</v>
      </c>
      <c r="O665" s="3">
        <f ca="1">IF(B_MSK[[#This Row],[//]]="","",IF(INDEX([2]!NOTA[DISC 1],B_MSK[[#This Row],[//]]-2)=0,"",INDEX([2]!NOTA[DISC 1],B_MSK[[#This Row],[//]]-2)))</f>
        <v>0.125</v>
      </c>
      <c r="P665" s="3">
        <f ca="1">IF(B_MSK[[#This Row],[//]]="","",IF(INDEX([2]!NOTA[DISC 2],B_MSK[[#This Row],[//]]-2)=0,"",INDEX([2]!NOTA[DISC 2],B_MSK[[#This Row],[//]]-2)))</f>
        <v>0.05</v>
      </c>
      <c r="Q665" s="13">
        <f ca="1">IF(B_MSK[[#This Row],[//]]="","",INDEX([2]!NOTA[TOTAL],B_MSK[[#This Row],[//]]-2))</f>
        <v>1265827.5</v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>BINDER CLIP 280 JK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665" s="6" t="str">
        <f ca="1">IF(B_MSK[[#This Row],[N.B.nota]]="","",IF(MATCH(B_MSK[[#This Row],[concat]],[3]!db[NB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Row],[concat]],[3]!db[NB NOTA_C],0)+1)</f>
        <v>204</v>
      </c>
      <c r="Z665" s="6" t="str">
        <f ca="1">IF(B_MSK[[#This Row],[//]]="","",HYPERLINK("[..\\DB.xlsx]DB!e"&amp;B_MSK[[#This Row],[DB_ROW]],"&gt;"))</f>
        <v>&gt;</v>
      </c>
      <c r="AA665" s="12">
        <f ca="1">IF(ISNUMBER(B_MSK[[#This Row],[HARGA CTN]]),IF(B_MSK[[#This Row],[A_2]]=B_MSK[[#This Row],[SAT]],B_MSK[[#This Row],[ HARGA SATUAN ]],B_MSK[[#This Row],[HARGA CTN]]/B_MSK[[#This Row],[A_1]]),"")</f>
        <v>507600</v>
      </c>
      <c r="AB665" s="8" t="str">
        <f ca="1">IF(OR(B_MSK[[#This Row],[HARGA_1]]=0,B_MSK[[#This Row],[HARGA_1]]=""),"","/ "&amp;B_MSK[[#This Row],[A_2]])</f>
        <v>/ GRS</v>
      </c>
      <c r="AC6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42300</v>
      </c>
      <c r="AD66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65" s="6" t="str">
        <f ca="1">IF(ISNUMBER(B_MSK[[#This Row],[ JUMLAH ]]),SUBSTITUTE(SUBSTITUTE(SUBSTITUTE(B_MSK[[#This Row],[QTY/ CTN]]," ","_",2),"(",""),")","")&amp;"_","")</f>
        <v>3 GRS_</v>
      </c>
      <c r="AF665" s="6">
        <f ca="1">IF(B_MSK[[#This Row],[A_B]]="","",SEARCH("_",B_MSK[[#This Row],[A_B]]))</f>
        <v>6</v>
      </c>
      <c r="AG665" s="6">
        <f ca="1">IF(B_MSK[[#This Row],[A_B]]="","",LEN(B_MSK[[#This Row],[A_B]]))</f>
        <v>6</v>
      </c>
      <c r="AH665" s="6" t="str">
        <f ca="1">IF(B_MSK[[#This Row],[A_B]]="","",LEFT(B_MSK[[#This Row],[QTY/ CTN]],B_MSK[[#This Row],[A_B_1]]))</f>
        <v>3 GRS</v>
      </c>
      <c r="AI665" s="6" t="str">
        <f ca="1">IF(B_MSK[[#This Row],[A_B]]="","",LEFT(B_MSK[[#This Row],[A_]],SEARCH(" ",B_MSK[[#This Row],[A_]])-1))</f>
        <v>3</v>
      </c>
      <c r="AJ665" s="6" t="str">
        <f ca="1">IF(B_MSK[[#This Row],[A_B]]="","",RIGHT(B_MSK[[#This Row],[A_]],LEN(B_MSK[[#This Row],[A_]])-SEARCH(" ",B_MSK[[#This Row],[A_]])))</f>
        <v>GRS</v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44931</v>
      </c>
      <c r="AO665" s="6" t="str">
        <f ca="1">IF(B_MSK[[#This Row],[DB_ROW]]="","",INDEX([3]!db[JENIS],B_MSK[[#This Row],[DB_ROW]]-1))</f>
        <v>clip</v>
      </c>
      <c r="AP665" s="6">
        <f ca="1">IF(B_MSK[[#This Row],[A_1]]="","",B_MSK[[#This Row],[A_1]])*1</f>
        <v>3</v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666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Row],[stt]]="ada",INDEX([3]!db[NB BM],B_MSK[DB_ROW]-1),"")</f>
        <v>Marker Permanen JK PM-34 Hitam</v>
      </c>
      <c r="H666" s="8" t="str">
        <f ca="1">IF(B_MSK[[#This Row],[//]]="","",INDEX([2]!NOTA[SUPPLIER_H],B_MSK[[#This Row],[//]]-2))</f>
        <v>ATALI MAKMUR</v>
      </c>
      <c r="I666" s="28" t="str">
        <f ca="1">IF(B_MSK[[#This Row],[//]]="","",IF(B_MSK[[#This Row],[C]]="",B_MSK[[#This Row],[JMLH BRG]]&amp;" "&amp;B_MSK[[#This Row],[SAT]],INDEX([3]!db[QTY/ CTN],B_MSK[[#This Row],[DB_ROW]]-1)))</f>
        <v>48 PCS</v>
      </c>
      <c r="J666" s="6" t="str">
        <f ca="1">IF(B_MSK[[#This Row],[//]]="","",IF(INDEX([2]!NOTA[C],B_MSK[[#This Row],[//]]-2)="","",INDEX([2]!NOTA[C],B_MSK[[#This Row],[//]]-2)))</f>
        <v/>
      </c>
      <c r="K666" s="6">
        <f ca="1">IF(B_MSK[[#This Row],[//]]="","",IF(INDEX([2]!NOTA[QTY],B_MSK[[#This Row],[//]]-2)=0,"",INDEX([2]!NOTA[QTY],B_MSK[[#This Row],[//]]-2)))</f>
        <v>48</v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66" s="14">
        <f ca="1">IF(B_MSK[[#This Row],[//]]="","",INDEX([2]!NOTA[HARGA SATUAN],B_MSK[[#This Row],[//]]-2))</f>
        <v>2350</v>
      </c>
      <c r="N666" s="14">
        <f ca="1">IF(B_MSK[[#This Row],[//]]="","",IF(INDEX([2]!NOTA[HARGA/ CTN_H],B_MSK[[#This Row],[//]]-2)&lt;1,"",INDEX([2]!NOTA[HARGA/ CTN_H],B_MSK[[#This Row],[//]]-2)))</f>
        <v>112800</v>
      </c>
      <c r="O666" s="3">
        <f ca="1">IF(B_MSK[[#This Row],[//]]="","",IF(INDEX([2]!NOTA[DISC 1],B_MSK[[#This Row],[//]]-2)=0,"",INDEX([2]!NOTA[DISC 1],B_MSK[[#This Row],[//]]-2)))</f>
        <v>0.1</v>
      </c>
      <c r="P666" s="3">
        <f ca="1">IF(B_MSK[[#This Row],[//]]="","",IF(INDEX([2]!NOTA[DISC 2],B_MSK[[#This Row],[//]]-2)=0,"",INDEX([2]!NOTA[DISC 2],B_MSK[[#This Row],[//]]-2)))</f>
        <v>0.05</v>
      </c>
      <c r="Q666" s="13">
        <f ca="1">IF(B_MSK[[#This Row],[//]]="","",INDEX([2]!NOTA[TOTAL],B_MSK[[#This Row],[//]]-2))</f>
        <v>96444</v>
      </c>
      <c r="R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4933715.25</v>
      </c>
      <c r="S6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19445569.5</v>
      </c>
      <c r="T666" s="4" t="str">
        <f ca="1">IF(B_MSK[[#This Row],[NAMA BARANG]]="","",IF(INDEX([2]!NOTA[KETERANGAN],B_MSK[[#This Row],[//]]-2)=0,"",INDEX([2]!NOTA[KETERANGAN],B_MSK[[#This Row],[//]]-2)))</f>
        <v>BONUS BINDER CLIP JK</v>
      </c>
      <c r="U666" s="8" t="str">
        <f ca="1">IF(B_MSK[[#This Row],[//]]="","",INDEX([2]!NOTA[NAMA BARANG],B_MSK[[#This Row],[//]]-2))</f>
        <v>PERMANENT MARKER PM-34 (BLACK) JK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666" s="6" t="str">
        <f ca="1">IF(B_MSK[[#This Row],[N.B.nota]]="","",IF(MATCH(B_MSK[[#This Row],[concat]],[3]!db[NB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Row],[concat]],[3]!db[NB NOTA_C],0)+1)</f>
        <v>1762</v>
      </c>
      <c r="Z666" s="6" t="str">
        <f ca="1">IF(B_MSK[[#This Row],[//]]="","",HYPERLINK("[..\\DB.xlsx]DB!e"&amp;B_MSK[[#This Row],[DB_ROW]],"&gt;"))</f>
        <v>&gt;</v>
      </c>
      <c r="AA666" s="12">
        <f ca="1">IF(ISNUMBER(B_MSK[[#This Row],[HARGA CTN]]),IF(B_MSK[[#This Row],[A_2]]=B_MSK[[#This Row],[SAT]],B_MSK[[#This Row],[ HARGA SATUAN ]],B_MSK[[#This Row],[HARGA CTN]]/B_MSK[[#This Row],[A_1]]),"")</f>
        <v>2350</v>
      </c>
      <c r="AB666" s="8" t="str">
        <f ca="1">IF(OR(B_MSK[[#This Row],[HARGA_1]]=0,B_MSK[[#This Row],[HARGA_1]]=""),"","/ "&amp;B_MSK[[#This Row],[A_2]])</f>
        <v>/ PCS</v>
      </c>
      <c r="AC6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6" s="6" t="str">
        <f ca="1">IF(ISNUMBER(B_MSK[[#This Row],[ JUMLAH ]]),SUBSTITUTE(SUBSTITUTE(SUBSTITUTE(B_MSK[[#This Row],[QTY/ CTN]]," ","_",2),"(",""),")","")&amp;"_","")</f>
        <v>48 PCS_</v>
      </c>
      <c r="AF666" s="6">
        <f ca="1">IF(B_MSK[[#This Row],[A_B]]="","",SEARCH("_",B_MSK[[#This Row],[A_B]]))</f>
        <v>7</v>
      </c>
      <c r="AG666" s="6">
        <f ca="1">IF(B_MSK[[#This Row],[A_B]]="","",LEN(B_MSK[[#This Row],[A_B]]))</f>
        <v>7</v>
      </c>
      <c r="AH666" s="6" t="str">
        <f ca="1">IF(B_MSK[[#This Row],[A_B]]="","",LEFT(B_MSK[[#This Row],[QTY/ CTN]],B_MSK[[#This Row],[A_B_1]]))</f>
        <v>48 PCS</v>
      </c>
      <c r="AI666" s="6" t="str">
        <f ca="1">IF(B_MSK[[#This Row],[A_B]]="","",LEFT(B_MSK[[#This Row],[A_]],SEARCH(" ",B_MSK[[#This Row],[A_]])-1))</f>
        <v>48</v>
      </c>
      <c r="AJ666" s="6" t="str">
        <f ca="1">IF(B_MSK[[#This Row],[A_B]]="","",RIGHT(B_MSK[[#This Row],[A_]],LEN(B_MSK[[#This Row],[A_]])-SEARCH(" ",B_MSK[[#This Row],[A_]])))</f>
        <v>PCS</v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44931</v>
      </c>
      <c r="AO666" s="6" t="str">
        <f ca="1">IF(B_MSK[[#This Row],[DB_ROW]]="","",INDEX([3]!db[JENIS],B_MSK[[#This Row],[DB_ROW]]-1))</f>
        <v>spidol</v>
      </c>
      <c r="AP666" s="6">
        <f ca="1">IF(B_MSK[[#This Row],[A_1]]="","",B_MSK[[#This Row],[A_1]])*1</f>
        <v>48</v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Row],[stt]]="ada",INDEX([3]!db[NB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Row],[SAT]],INDEX([3]!db[QTY/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Row],[concat]],[3]!db[NB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Row],[concat]],[3]!db[NB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Row],[A_]])-1))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44931</v>
      </c>
      <c r="AO667" s="6" t="str">
        <f ca="1">IF(B_MSK[[#This Row],[DB_ROW]]="","",INDEX([3]!db[JENIS],B_MSK[[#This Row],[DB_ROW]]-1))</f>
        <v/>
      </c>
      <c r="AP667" s="6" t="e">
        <f ca="1">IF(B_MSK[[#This Row],[A_1]]="","",B_MSK[[#This Row],[A_1]])*1</f>
        <v>#VALUE!</v>
      </c>
    </row>
    <row r="668" spans="1:42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/>
      </c>
      <c r="D668" s="6" t="str">
        <f>IF(B_MSK[[#This Row],[N_ID]]="","",COUNTIF([2]!NOTA[ID_H],B_MSK[[#This Row],[ID NOTA]]))</f>
        <v/>
      </c>
      <c r="E6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Row],[stt]]="ada",INDEX([3]!db[NB BM],B_MSK[DB_ROW]-1),"")</f>
        <v/>
      </c>
      <c r="H668" s="8" t="str">
        <f ca="1">IF(B_MSK[[#This Row],[//]]="","",INDEX([2]!NOTA[SUPPLIER_H],B_MSK[[#This Row],[//]]-2))</f>
        <v/>
      </c>
      <c r="I668" s="28" t="str">
        <f ca="1">IF(B_MSK[[#This Row],[//]]="","",IF(B_MSK[[#This Row],[C]]="",B_MSK[[#This Row],[JMLH BRG]]&amp;" "&amp;B_MSK[[#This Row],[SAT]],INDEX([3]!db[QTY/ CTN],B_MSK[[#This Row],[DB_ROW]]-1)))</f>
        <v/>
      </c>
      <c r="J668" s="6" t="str">
        <f ca="1">IF(B_MSK[[#This Row],[//]]="","",IF(INDEX([2]!NOTA[C],B_MSK[[#This Row],[//]]-2)="","",INDEX([2]!NOTA[C],B_MSK[[#This Row],[//]]-2)))</f>
        <v/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 t="str">
        <f ca="1">IF(B_MSK[[#This Row],[//]]="","",INDEX([2]!NOTA[HARGA SATUAN],B_MSK[[#This Row],[//]]-2))</f>
        <v/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/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8" s="6" t="str">
        <f ca="1">IF(B_MSK[[#This Row],[N.B.nota]]="","",IF(MATCH(B_MSK[[#This Row],[concat]],[3]!db[NB NOTA_C],0)&gt;0,"ada",0))</f>
        <v/>
      </c>
      <c r="X668" s="6" t="str">
        <f ca="1">IF(B_MSK[[#This Row],[N.B.nota]]="","",ADDRESS(ROW(B_MSK[QB]),COLUMN(B_MSK[QB]))&amp;":"&amp;ADDRESS(ROW(),COLUMN(B_MSK[QB])))</f>
        <v/>
      </c>
      <c r="Y668" s="6" t="str">
        <f ca="1">IF(B_MSK[[#This Row],[concat]]="","",MATCH(B_MSK[[#This Row],[concat]],[3]!db[NB NOTA_C],0)+1)</f>
        <v/>
      </c>
      <c r="Z668" s="6" t="str">
        <f ca="1">IF(B_MSK[[#This Row],[//]]="","",HYPERLINK("[..\\DB.xlsx]DB!e"&amp;B_MSK[[#This Row],[DB_ROW]],"&gt;"))</f>
        <v/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Row],[A_]])-1))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44931</v>
      </c>
      <c r="AO668" s="6" t="str">
        <f ca="1">IF(B_MSK[[#This Row],[DB_ROW]]="","",INDEX([3]!db[JENIS],B_MSK[[#This Row],[DB_ROW]]-1))</f>
        <v/>
      </c>
      <c r="AP668" s="6" t="e">
        <f ca="1">IF(B_MSK[[#This Row],[A_1]]="","",B_MSK[[#This Row],[A_1]])*1</f>
        <v>#VALUE!</v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Row],[stt]]="ada",INDEX([3]!db[NB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Row],[SAT]],INDEX([3]!db[QTY/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Row],[concat]],[3]!db[NB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Row],[concat]],[3]!db[NB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Row],[A_]])-1))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44931</v>
      </c>
      <c r="AO669" s="6" t="str">
        <f ca="1">IF(B_MSK[[#This Row],[DB_ROW]]="","",INDEX([3]!db[JENIS],B_MSK[[#This Row],[DB_ROW]]-1))</f>
        <v/>
      </c>
      <c r="AP669" s="6" t="e">
        <f ca="1">IF(B_MSK[[#This Row],[A_1]]="","",B_MSK[[#This Row],[A_1]])*1</f>
        <v>#VALUE!</v>
      </c>
    </row>
    <row r="670" spans="1:42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/>
      </c>
      <c r="D670" s="6" t="str">
        <f>IF(B_MSK[[#This Row],[N_ID]]="","",COUNTIF([2]!NOTA[ID_H],B_MSK[[#This Row],[ID NOTA]]))</f>
        <v/>
      </c>
      <c r="E6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Row],[stt]]="ada",INDEX([3]!db[NB BM],B_MSK[DB_ROW]-1),"")</f>
        <v/>
      </c>
      <c r="H670" s="8" t="str">
        <f ca="1">IF(B_MSK[[#This Row],[//]]="","",INDEX([2]!NOTA[SUPPLIER_H],B_MSK[[#This Row],[//]]-2))</f>
        <v/>
      </c>
      <c r="I670" s="28" t="str">
        <f ca="1">IF(B_MSK[[#This Row],[//]]="","",IF(B_MSK[[#This Row],[C]]="",B_MSK[[#This Row],[JMLH BRG]]&amp;" "&amp;B_MSK[[#This Row],[SAT]],INDEX([3]!db[QTY/ CTN],B_MSK[[#This Row],[DB_ROW]]-1)))</f>
        <v/>
      </c>
      <c r="J670" s="6" t="str">
        <f ca="1">IF(B_MSK[[#This Row],[//]]="","",IF(INDEX([2]!NOTA[C],B_MSK[[#This Row],[//]]-2)="","",INDEX([2]!NOTA[C],B_MSK[[#This Row],[//]]-2)))</f>
        <v/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 t="str">
        <f ca="1">IF(B_MSK[[#This Row],[//]]="","",INDEX([2]!NOTA[HARGA SATUAN],B_MSK[[#This Row],[//]]-2))</f>
        <v/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/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0" s="6" t="str">
        <f ca="1">IF(B_MSK[[#This Row],[N.B.nota]]="","",IF(MATCH(B_MSK[[#This Row],[concat]],[3]!db[NB NOTA_C],0)&gt;0,"ada",0))</f>
        <v/>
      </c>
      <c r="X670" s="6" t="str">
        <f ca="1">IF(B_MSK[[#This Row],[N.B.nota]]="","",ADDRESS(ROW(B_MSK[QB]),COLUMN(B_MSK[QB]))&amp;":"&amp;ADDRESS(ROW(),COLUMN(B_MSK[QB])))</f>
        <v/>
      </c>
      <c r="Y670" s="6" t="str">
        <f ca="1">IF(B_MSK[[#This Row],[concat]]="","",MATCH(B_MSK[[#This Row],[concat]],[3]!db[NB NOTA_C],0)+1)</f>
        <v/>
      </c>
      <c r="Z670" s="6" t="str">
        <f ca="1">IF(B_MSK[[#This Row],[//]]="","",HYPERLINK("[..\\DB.xlsx]DB!e"&amp;B_MSK[[#This Row],[DB_ROW]],"&gt;"))</f>
        <v/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Row],[A_]])-1))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44931</v>
      </c>
      <c r="AO670" s="6" t="str">
        <f ca="1">IF(B_MSK[[#This Row],[DB_ROW]]="","",INDEX([3]!db[JENIS],B_MSK[[#This Row],[DB_ROW]]-1))</f>
        <v/>
      </c>
      <c r="AP670" s="6" t="e">
        <f ca="1">IF(B_MSK[[#This Row],[A_1]]="","",B_MSK[[#This Row],[A_1]])*1</f>
        <v>#VALUE!</v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Row],[stt]]="ada",INDEX([3]!db[NB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Row],[concat]],[3]!db[NB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Row],[concat]],[3]!db[NB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Row],[A_]])-1))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44931</v>
      </c>
      <c r="AO671" s="6" t="str">
        <f ca="1">IF(B_MSK[[#This Row],[DB_ROW]]="","",INDEX([3]!db[JENIS],B_MSK[[#This Row],[DB_ROW]]-1))</f>
        <v/>
      </c>
      <c r="AP671" s="6" t="e">
        <f ca="1">IF(B_MSK[[#This Row],[A_1]]="","",B_MSK[[#This Row],[A_1]])*1</f>
        <v>#VALUE!</v>
      </c>
    </row>
    <row r="672" spans="1:42" x14ac:dyDescent="0.25">
      <c r="A672" s="7" t="s">
        <v>110</v>
      </c>
      <c r="B672" s="6" t="str">
        <f>IF(B_MSK[[#This Row],[N_ID]]="","",INDEX([2]!NOTA[ID],MATCH(B_MSK[[#This Row],[N_ID]],[2]!NOTA[ID_P],0)))</f>
        <v/>
      </c>
      <c r="C672" s="6" t="str">
        <f ca="1">IF(B_MSK[[#This Row],[//]]="","",HYPERLINK("[NOTA_.xlsx]NOTA!C"&amp;B_MSK[[#This Row],[//]],"&gt;"))</f>
        <v/>
      </c>
      <c r="D672" s="6" t="str">
        <f>IF(B_MSK[[#This Row],[N_ID]]="","",COUNTIF([2]!NOTA[ID_H],B_MSK[[#This Row],[ID NOTA]]))</f>
        <v/>
      </c>
      <c r="E6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Row],[stt]]="ada",INDEX([3]!db[NB BM],B_MSK[DB_ROW]-1),"")</f>
        <v/>
      </c>
      <c r="H672" s="8" t="str">
        <f ca="1">IF(B_MSK[[#This Row],[//]]="","",INDEX([2]!NOTA[SUPPLIER_H],B_MSK[[#This Row],[//]]-2))</f>
        <v/>
      </c>
      <c r="I672" s="28" t="str">
        <f ca="1">IF(B_MSK[[#This Row],[//]]="","",IF(B_MSK[[#This Row],[C]]="",B_MSK[[#This Row],[JMLH BRG]]&amp;" "&amp;B_MSK[[#This Row],[SAT]],INDEX([3]!db[QTY/ CTN],B_MSK[[#This Row],[DB_ROW]]-1)))</f>
        <v/>
      </c>
      <c r="J672" s="6" t="str">
        <f ca="1">IF(B_MSK[[#This Row],[//]]="","",IF(INDEX([2]!NOTA[C],B_MSK[[#This Row],[//]]-2)="","",INDEX([2]!NOTA[C],B_MSK[[#This Row],[//]]-2)))</f>
        <v/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 t="str">
        <f ca="1">IF(B_MSK[[#This Row],[//]]="","",INDEX([2]!NOTA[HARGA SATUAN],B_MSK[[#This Row],[//]]-2))</f>
        <v/>
      </c>
      <c r="N672" s="14" t="str">
        <f ca="1">IF(B_MSK[[#This Row],[//]]="","",IF(INDEX([2]!NOTA[HARGA/ CTN_H],B_MSK[[#This Row],[//]]-2)&lt;1,"",INDEX([2]!NOTA[HARGA/ CTN_H],B_MSK[[#This Row],[//]]-2)))</f>
        <v/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 t="str">
        <f ca="1">IF(B_MSK[[#This Row],[//]]="","",INDEX([2]!NOTA[TOTAL],B_MSK[[#This Row],[//]]-2))</f>
        <v/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/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2" s="6" t="str">
        <f ca="1">IF(B_MSK[[#This Row],[N.B.nota]]="","",IF(MATCH(B_MSK[[#This Row],[concat]],[3]!db[NB NOTA_C],0)&gt;0,"ada",0))</f>
        <v/>
      </c>
      <c r="X672" s="6" t="str">
        <f ca="1">IF(B_MSK[[#This Row],[N.B.nota]]="","",ADDRESS(ROW(B_MSK[QB]),COLUMN(B_MSK[QB]))&amp;":"&amp;ADDRESS(ROW(),COLUMN(B_MSK[QB])))</f>
        <v/>
      </c>
      <c r="Y672" s="6" t="str">
        <f ca="1">IF(B_MSK[[#This Row],[concat]]="","",MATCH(B_MSK[[#This Row],[concat]],[3]!db[NB NOTA_C],0)+1)</f>
        <v/>
      </c>
      <c r="Z672" s="6" t="str">
        <f ca="1">IF(B_MSK[[#This Row],[//]]="","",HYPERLINK("[..\\DB.xlsx]DB!e"&amp;B_MSK[[#This Row],[DB_ROW]],"&gt;"))</f>
        <v/>
      </c>
      <c r="AA672" s="12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Row],[A_]])-1))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44931</v>
      </c>
      <c r="AO672" s="6" t="str">
        <f ca="1">IF(B_MSK[[#This Row],[DB_ROW]]="","",INDEX([3]!db[JENIS],B_MSK[[#This Row],[DB_ROW]]-1))</f>
        <v/>
      </c>
      <c r="AP672" s="6" t="e">
        <f ca="1">IF(B_MSK[[#This Row],[A_1]]="","",B_MSK[[#This Row],[A_1]])*1</f>
        <v>#VALUE!</v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Row],[stt]]="ada",INDEX([3]!db[NB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Row],[SAT]],INDEX([3]!db[QTY/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Row],[concat]],[3]!db[NB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Row],[concat]],[3]!db[NB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Row],[A_]])-1))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44931</v>
      </c>
      <c r="AO673" s="6" t="str">
        <f ca="1">IF(B_MSK[[#This Row],[DB_ROW]]="","",INDEX([3]!db[JENIS],B_MSK[[#This Row],[DB_ROW]]-1))</f>
        <v/>
      </c>
      <c r="AP673" s="6" t="e">
        <f ca="1">IF(B_MSK[[#This Row],[A_1]]="","",B_MSK[[#This Row],[A_1]])*1</f>
        <v>#VALUE!</v>
      </c>
    </row>
    <row r="674" spans="1:42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/>
      </c>
      <c r="D674" s="6" t="str">
        <f>IF(B_MSK[[#This Row],[N_ID]]="","",COUNTIF([2]!NOTA[ID_H],B_MSK[[#This Row],[ID NOTA]]))</f>
        <v/>
      </c>
      <c r="E6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Row],[stt]]="ada",INDEX([3]!db[NB BM],B_MSK[DB_ROW]-1),"")</f>
        <v/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Row],[SAT]],INDEX([3]!db[QTY/ CTN],B_MSK[[#This Row],[DB_ROW]]-1)))</f>
        <v/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 t="str">
        <f ca="1">IF(B_MSK[[#This Row],[//]]="","",INDEX([2]!NOTA[HARGA SATUAN],B_MSK[[#This Row],[//]]-2))</f>
        <v/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/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4" s="6" t="str">
        <f ca="1">IF(B_MSK[[#This Row],[N.B.nota]]="","",IF(MATCH(B_MSK[[#This Row],[concat]],[3]!db[NB NOTA_C],0)&gt;0,"ada",0))</f>
        <v/>
      </c>
      <c r="X674" s="6" t="str">
        <f ca="1">IF(B_MSK[[#This Row],[N.B.nota]]="","",ADDRESS(ROW(B_MSK[QB]),COLUMN(B_MSK[QB]))&amp;":"&amp;ADDRESS(ROW(),COLUMN(B_MSK[QB])))</f>
        <v/>
      </c>
      <c r="Y674" s="6" t="str">
        <f ca="1">IF(B_MSK[[#This Row],[concat]]="","",MATCH(B_MSK[[#This Row],[concat]],[3]!db[NB NOTA_C],0)+1)</f>
        <v/>
      </c>
      <c r="Z674" s="6" t="str">
        <f ca="1">IF(B_MSK[[#This Row],[//]]="","",HYPERLINK("[..\\DB.xlsx]DB!e"&amp;B_MSK[[#This Row],[DB_ROW]],"&gt;"))</f>
        <v/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Row],[A_]])-1))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44931</v>
      </c>
      <c r="AO674" s="6" t="str">
        <f ca="1">IF(B_MSK[[#This Row],[DB_ROW]]="","",INDEX([3]!db[JENIS],B_MSK[[#This Row],[DB_ROW]]-1))</f>
        <v/>
      </c>
      <c r="AP674" s="6" t="e">
        <f ca="1">IF(B_MSK[[#This Row],[A_1]]="","",B_MSK[[#This Row],[A_1]])*1</f>
        <v>#VALUE!</v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Row],[stt]]="ada",INDEX([3]!db[NB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Row],[SAT]],INDEX([3]!db[QTY/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Row],[concat]],[3]!db[NB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Row],[concat]],[3]!db[NB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Row],[A_]])-1))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44931</v>
      </c>
      <c r="AO675" s="6" t="str">
        <f ca="1">IF(B_MSK[[#This Row],[DB_ROW]]="","",INDEX([3]!db[JENIS],B_MSK[[#This Row],[DB_ROW]]-1))</f>
        <v/>
      </c>
      <c r="AP675" s="6" t="e">
        <f ca="1">IF(B_MSK[[#This Row],[A_1]]="","",B_MSK[[#This Row],[A_1]])*1</f>
        <v>#VALUE!</v>
      </c>
    </row>
    <row r="676" spans="1:42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/>
      </c>
      <c r="D676" s="6" t="str">
        <f>IF(B_MSK[[#This Row],[N_ID]]="","",COUNTIF([2]!NOTA[ID_H],B_MSK[[#This Row],[ID NOTA]]))</f>
        <v/>
      </c>
      <c r="E6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Row],[stt]]="ada",INDEX([3]!db[NB BM],B_MSK[DB_ROW]-1),"")</f>
        <v/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Row],[SAT]],INDEX([3]!db[QTY/ CTN],B_MSK[[#This Row],[DB_ROW]]-1)))</f>
        <v/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 t="str">
        <f ca="1">IF(B_MSK[[#This Row],[//]]="","",INDEX([2]!NOTA[HARGA SATUAN],B_MSK[[#This Row],[//]]-2))</f>
        <v/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/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6" s="6" t="str">
        <f ca="1">IF(B_MSK[[#This Row],[N.B.nota]]="","",IF(MATCH(B_MSK[[#This Row],[concat]],[3]!db[NB NOTA_C],0)&gt;0,"ada",0))</f>
        <v/>
      </c>
      <c r="X676" s="6" t="str">
        <f ca="1">IF(B_MSK[[#This Row],[N.B.nota]]="","",ADDRESS(ROW(B_MSK[QB]),COLUMN(B_MSK[QB]))&amp;":"&amp;ADDRESS(ROW(),COLUMN(B_MSK[QB])))</f>
        <v/>
      </c>
      <c r="Y676" s="6" t="str">
        <f ca="1">IF(B_MSK[[#This Row],[concat]]="","",MATCH(B_MSK[[#This Row],[concat]],[3]!db[NB NOTA_C],0)+1)</f>
        <v/>
      </c>
      <c r="Z676" s="6" t="str">
        <f ca="1">IF(B_MSK[[#This Row],[//]]="","",HYPERLINK("[..\\DB.xlsx]DB!e"&amp;B_MSK[[#This Row],[DB_ROW]],"&gt;"))</f>
        <v/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Row],[A_]])-1))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44931</v>
      </c>
      <c r="AO676" s="6" t="str">
        <f ca="1">IF(B_MSK[[#This Row],[DB_ROW]]="","",INDEX([3]!db[JENIS],B_MSK[[#This Row],[DB_ROW]]-1))</f>
        <v/>
      </c>
      <c r="AP676" s="6" t="e">
        <f ca="1">IF(B_MSK[[#This Row],[A_1]]="","",B_MSK[[#This Row],[A_1]])*1</f>
        <v>#VALUE!</v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/>
      </c>
      <c r="D677" s="6" t="str">
        <f>IF(B_MSK[[#This Row],[N_ID]]="","",COUNTIF([2]!NOTA[ID_H],B_MSK[[#This Row],[ID NOTA]]))</f>
        <v/>
      </c>
      <c r="E6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Row],[stt]]="ada",INDEX([3]!db[NB BM],B_MSK[DB_ROW]-1),"")</f>
        <v/>
      </c>
      <c r="H677" s="8" t="str">
        <f ca="1">IF(B_MSK[[#This Row],[//]]="","",INDEX([2]!NOTA[SUPPLIER_H],B_MSK[[#This Row],[//]]-2))</f>
        <v/>
      </c>
      <c r="I677" s="28" t="str">
        <f ca="1">IF(B_MSK[[#This Row],[//]]="","",IF(B_MSK[[#This Row],[C]]="",B_MSK[[#This Row],[JMLH BRG]]&amp;" "&amp;B_MSK[[#This Row],[SAT]],INDEX([3]!db[QTY/ CTN],B_MSK[[#This Row],[DB_ROW]]-1)))</f>
        <v/>
      </c>
      <c r="J677" s="6" t="str">
        <f ca="1">IF(B_MSK[[#This Row],[//]]="","",IF(INDEX([2]!NOTA[C],B_MSK[[#This Row],[//]]-2)="","",INDEX([2]!NOTA[C],B_MSK[[#This Row],[//]]-2)))</f>
        <v/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 t="str">
        <f ca="1">IF(B_MSK[[#This Row],[//]]="","",INDEX([2]!NOTA[HARGA SATUAN],B_MSK[[#This Row],[//]]-2))</f>
        <v/>
      </c>
      <c r="N677" s="14" t="str">
        <f ca="1">IF(B_MSK[[#This Row],[//]]="","",IF(INDEX([2]!NOTA[HARGA/ CTN_H],B_MSK[[#This Row],[//]]-2)&lt;1,"",INDEX([2]!NOTA[HARGA/ CTN_H],B_MSK[[#This Row],[//]]-2)))</f>
        <v/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 t="str">
        <f ca="1">IF(B_MSK[[#This Row],[//]]="","",INDEX([2]!NOTA[TOTAL],B_MSK[[#This Row],[//]]-2))</f>
        <v/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/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7" s="6" t="str">
        <f ca="1">IF(B_MSK[[#This Row],[N.B.nota]]="","",IF(MATCH(B_MSK[[#This Row],[concat]],[3]!db[NB NOTA_C],0)&gt;0,"ada",0))</f>
        <v/>
      </c>
      <c r="X677" s="6" t="str">
        <f ca="1">IF(B_MSK[[#This Row],[N.B.nota]]="","",ADDRESS(ROW(B_MSK[QB]),COLUMN(B_MSK[QB]))&amp;":"&amp;ADDRESS(ROW(),COLUMN(B_MSK[QB])))</f>
        <v/>
      </c>
      <c r="Y677" s="6" t="str">
        <f ca="1">IF(B_MSK[[#This Row],[concat]]="","",MATCH(B_MSK[[#This Row],[concat]],[3]!db[NB NOTA_C],0)+1)</f>
        <v/>
      </c>
      <c r="Z677" s="6" t="str">
        <f ca="1">IF(B_MSK[[#This Row],[//]]="","",HYPERLINK("[..\\DB.xlsx]DB!e"&amp;B_MSK[[#This Row],[DB_ROW]],"&gt;"))</f>
        <v/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Row],[A_]])-1))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44931</v>
      </c>
      <c r="AO677" s="6" t="str">
        <f ca="1">IF(B_MSK[[#This Row],[DB_ROW]]="","",INDEX([3]!db[JENIS],B_MSK[[#This Row],[DB_ROW]]-1))</f>
        <v/>
      </c>
      <c r="AP677" s="6" t="e">
        <f ca="1">IF(B_MSK[[#This Row],[A_1]]="","",B_MSK[[#This Row],[A_1]])*1</f>
        <v>#VALUE!</v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Row],[stt]]="ada",INDEX([3]!db[NB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Row],[SAT]],INDEX([3]!db[QTY/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Row],[concat]],[3]!db[NB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Row],[concat]],[3]!db[NB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Row],[A_]])-1))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44931</v>
      </c>
      <c r="AO678" s="6" t="str">
        <f ca="1">IF(B_MSK[[#This Row],[DB_ROW]]="","",INDEX([3]!db[JENIS],B_MSK[[#This Row],[DB_ROW]]-1))</f>
        <v/>
      </c>
      <c r="AP678" s="6" t="e">
        <f ca="1">IF(B_MSK[[#This Row],[A_1]]="","",B_MSK[[#This Row],[A_1]])*1</f>
        <v>#VALUE!</v>
      </c>
    </row>
    <row r="679" spans="1:42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/>
      </c>
      <c r="D679" s="6" t="str">
        <f>IF(B_MSK[[#This Row],[N_ID]]="","",COUNTIF([2]!NOTA[ID_H],B_MSK[[#This Row],[ID NOTA]]))</f>
        <v/>
      </c>
      <c r="E6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Row],[stt]]="ada",INDEX([3]!db[NB BM],B_MSK[DB_ROW]-1),"")</f>
        <v/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Row],[SAT]],INDEX([3]!db[QTY/ CTN],B_MSK[[#This Row],[DB_ROW]]-1)))</f>
        <v/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 t="str">
        <f ca="1">IF(B_MSK[[#This Row],[//]]="","",INDEX([2]!NOTA[HARGA SATUAN],B_MSK[[#This Row],[//]]-2))</f>
        <v/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/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9" s="6" t="str">
        <f ca="1">IF(B_MSK[[#This Row],[N.B.nota]]="","",IF(MATCH(B_MSK[[#This Row],[concat]],[3]!db[NB NOTA_C],0)&gt;0,"ada",0))</f>
        <v/>
      </c>
      <c r="X679" s="6" t="str">
        <f ca="1">IF(B_MSK[[#This Row],[N.B.nota]]="","",ADDRESS(ROW(B_MSK[QB]),COLUMN(B_MSK[QB]))&amp;":"&amp;ADDRESS(ROW(),COLUMN(B_MSK[QB])))</f>
        <v/>
      </c>
      <c r="Y679" s="6" t="str">
        <f ca="1">IF(B_MSK[[#This Row],[concat]]="","",MATCH(B_MSK[[#This Row],[concat]],[3]!db[NB NOTA_C],0)+1)</f>
        <v/>
      </c>
      <c r="Z679" s="6" t="str">
        <f ca="1">IF(B_MSK[[#This Row],[//]]="","",HYPERLINK("[..\\DB.xlsx]DB!e"&amp;B_MSK[[#This Row],[DB_ROW]],"&gt;"))</f>
        <v/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Row],[A_]])-1))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44931</v>
      </c>
      <c r="AO679" s="6" t="str">
        <f ca="1">IF(B_MSK[[#This Row],[DB_ROW]]="","",INDEX([3]!db[JENIS],B_MSK[[#This Row],[DB_ROW]]-1))</f>
        <v/>
      </c>
      <c r="AP679" s="6" t="e">
        <f ca="1">IF(B_MSK[[#This Row],[A_1]]="","",B_MSK[[#This Row],[A_1]])*1</f>
        <v>#VALUE!</v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Row],[stt]]="ada",INDEX([3]!db[NB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Row],[SAT]],INDEX([3]!db[QTY/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Row],[concat]],[3]!db[NB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Row],[concat]],[3]!db[NB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Row],[A_]])-1))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44931</v>
      </c>
      <c r="AO680" s="6" t="str">
        <f ca="1">IF(B_MSK[[#This Row],[DB_ROW]]="","",INDEX([3]!db[JENIS],B_MSK[[#This Row],[DB_ROW]]-1))</f>
        <v/>
      </c>
      <c r="AP680" s="6" t="e">
        <f ca="1">IF(B_MSK[[#This Row],[A_1]]="","",B_MSK[[#This Row],[A_1]])*1</f>
        <v>#VALUE!</v>
      </c>
    </row>
    <row r="681" spans="1:42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/>
      </c>
      <c r="D681" s="6" t="str">
        <f>IF(B_MSK[[#This Row],[N_ID]]="","",COUNTIF([2]!NOTA[ID_H],B_MSK[[#This Row],[ID NOTA]]))</f>
        <v/>
      </c>
      <c r="E6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Row],[stt]]="ada",INDEX([3]!db[NB BM],B_MSK[DB_ROW]-1),"")</f>
        <v/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Row],[SAT]],INDEX([3]!db[QTY/ CTN],B_MSK[[#This Row],[DB_ROW]]-1)))</f>
        <v/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 t="str">
        <f ca="1">IF(B_MSK[[#This Row],[//]]="","",INDEX([2]!NOTA[HARGA SATUAN],B_MSK[[#This Row],[//]]-2))</f>
        <v/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/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1" s="6" t="str">
        <f ca="1">IF(B_MSK[[#This Row],[N.B.nota]]="","",IF(MATCH(B_MSK[[#This Row],[concat]],[3]!db[NB NOTA_C],0)&gt;0,"ada",0))</f>
        <v/>
      </c>
      <c r="X681" s="6" t="str">
        <f ca="1">IF(B_MSK[[#This Row],[N.B.nota]]="","",ADDRESS(ROW(B_MSK[QB]),COLUMN(B_MSK[QB]))&amp;":"&amp;ADDRESS(ROW(),COLUMN(B_MSK[QB])))</f>
        <v/>
      </c>
      <c r="Y681" s="6" t="str">
        <f ca="1">IF(B_MSK[[#This Row],[concat]]="","",MATCH(B_MSK[[#This Row],[concat]],[3]!db[NB NOTA_C],0)+1)</f>
        <v/>
      </c>
      <c r="Z681" s="6" t="str">
        <f ca="1">IF(B_MSK[[#This Row],[//]]="","",HYPERLINK("[..\\DB.xlsx]DB!e"&amp;B_MSK[[#This Row],[DB_ROW]],"&gt;"))</f>
        <v/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Row],[A_]])-1))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44931</v>
      </c>
      <c r="AO681" s="6" t="str">
        <f ca="1">IF(B_MSK[[#This Row],[DB_ROW]]="","",INDEX([3]!db[JENIS],B_MSK[[#This Row],[DB_ROW]]-1))</f>
        <v/>
      </c>
      <c r="AP681" s="6" t="e">
        <f ca="1">IF(B_MSK[[#This Row],[A_1]]="","",B_MSK[[#This Row],[A_1]])*1</f>
        <v>#VALUE!</v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/>
      </c>
      <c r="D682" s="6" t="str">
        <f>IF(B_MSK[[#This Row],[N_ID]]="","",COUNTIF([2]!NOTA[ID_H],B_MSK[[#This Row],[ID NOTA]]))</f>
        <v/>
      </c>
      <c r="E6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Row],[stt]]="ada",INDEX([3]!db[NB BM],B_MSK[DB_ROW]-1),"")</f>
        <v/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Row],[SAT]],INDEX([3]!db[QTY/ CTN],B_MSK[[#This Row],[DB_ROW]]-1)))</f>
        <v/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 t="str">
        <f ca="1">IF(B_MSK[[#This Row],[//]]="","",INDEX([2]!NOTA[HARGA SATUAN],B_MSK[[#This Row],[//]]-2))</f>
        <v/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/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2" s="6" t="str">
        <f ca="1">IF(B_MSK[[#This Row],[N.B.nota]]="","",IF(MATCH(B_MSK[[#This Row],[concat]],[3]!db[NB NOTA_C],0)&gt;0,"ada",0))</f>
        <v/>
      </c>
      <c r="X682" s="6" t="str">
        <f ca="1">IF(B_MSK[[#This Row],[N.B.nota]]="","",ADDRESS(ROW(B_MSK[QB]),COLUMN(B_MSK[QB]))&amp;":"&amp;ADDRESS(ROW(),COLUMN(B_MSK[QB])))</f>
        <v/>
      </c>
      <c r="Y682" s="6" t="str">
        <f ca="1">IF(B_MSK[[#This Row],[concat]]="","",MATCH(B_MSK[[#This Row],[concat]],[3]!db[NB NOTA_C],0)+1)</f>
        <v/>
      </c>
      <c r="Z682" s="6" t="str">
        <f ca="1">IF(B_MSK[[#This Row],[//]]="","",HYPERLINK("[..\\DB.xlsx]DB!e"&amp;B_MSK[[#This Row],[DB_ROW]],"&gt;"))</f>
        <v/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Row],[A_]])-1))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44931</v>
      </c>
      <c r="AO682" s="6" t="str">
        <f ca="1">IF(B_MSK[[#This Row],[DB_ROW]]="","",INDEX([3]!db[JENIS],B_MSK[[#This Row],[DB_ROW]]-1))</f>
        <v/>
      </c>
      <c r="AP682" s="6" t="e">
        <f ca="1">IF(B_MSK[[#This Row],[A_1]]="","",B_MSK[[#This Row],[A_1]])*1</f>
        <v>#VALUE!</v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/>
      </c>
      <c r="D683" s="6" t="str">
        <f>IF(B_MSK[[#This Row],[N_ID]]="","",COUNTIF([2]!NOTA[ID_H],B_MSK[[#This Row],[ID NOTA]]))</f>
        <v/>
      </c>
      <c r="E6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Row],[stt]]="ada",INDEX([3]!db[NB BM],B_MSK[DB_ROW]-1),"")</f>
        <v/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Row],[SAT]],INDEX([3]!db[QTY/ CTN],B_MSK[[#This Row],[DB_ROW]]-1)))</f>
        <v/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 t="str">
        <f ca="1">IF(B_MSK[[#This Row],[//]]="","",INDEX([2]!NOTA[HARGA SATUAN],B_MSK[[#This Row],[//]]-2))</f>
        <v/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/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3" s="6" t="str">
        <f ca="1">IF(B_MSK[[#This Row],[N.B.nota]]="","",IF(MATCH(B_MSK[[#This Row],[concat]],[3]!db[NB NOTA_C],0)&gt;0,"ada",0))</f>
        <v/>
      </c>
      <c r="X683" s="6" t="str">
        <f ca="1">IF(B_MSK[[#This Row],[N.B.nota]]="","",ADDRESS(ROW(B_MSK[QB]),COLUMN(B_MSK[QB]))&amp;":"&amp;ADDRESS(ROW(),COLUMN(B_MSK[QB])))</f>
        <v/>
      </c>
      <c r="Y683" s="6" t="str">
        <f ca="1">IF(B_MSK[[#This Row],[concat]]="","",MATCH(B_MSK[[#This Row],[concat]],[3]!db[NB NOTA_C],0)+1)</f>
        <v/>
      </c>
      <c r="Z683" s="6" t="str">
        <f ca="1">IF(B_MSK[[#This Row],[//]]="","",HYPERLINK("[..\\DB.xlsx]DB!e"&amp;B_MSK[[#This Row],[DB_ROW]],"&gt;"))</f>
        <v/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Row],[A_]])-1))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44931</v>
      </c>
      <c r="AO683" s="6" t="str">
        <f ca="1">IF(B_MSK[[#This Row],[DB_ROW]]="","",INDEX([3]!db[JENIS],B_MSK[[#This Row],[DB_ROW]]-1))</f>
        <v/>
      </c>
      <c r="AP683" s="6" t="e">
        <f ca="1">IF(B_MSK[[#This Row],[A_1]]="","",B_MSK[[#This Row],[A_1]])*1</f>
        <v>#VALUE!</v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/>
      </c>
      <c r="D684" s="6" t="str">
        <f>IF(B_MSK[[#This Row],[N_ID]]="","",COUNTIF([2]!NOTA[ID_H],B_MSK[[#This Row],[ID NOTA]]))</f>
        <v/>
      </c>
      <c r="E6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Row],[stt]]="ada",INDEX([3]!db[NB BM],B_MSK[DB_ROW]-1),"")</f>
        <v/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Row],[SAT]],INDEX([3]!db[QTY/ CTN],B_MSK[[#This Row],[DB_ROW]]-1)))</f>
        <v/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 t="str">
        <f ca="1">IF(B_MSK[[#This Row],[//]]="","",INDEX([2]!NOTA[HARGA SATUAN],B_MSK[[#This Row],[//]]-2))</f>
        <v/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/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4" s="6" t="str">
        <f ca="1">IF(B_MSK[[#This Row],[N.B.nota]]="","",IF(MATCH(B_MSK[[#This Row],[concat]],[3]!db[NB NOTA_C],0)&gt;0,"ada",0))</f>
        <v/>
      </c>
      <c r="X684" s="6" t="str">
        <f ca="1">IF(B_MSK[[#This Row],[N.B.nota]]="","",ADDRESS(ROW(B_MSK[QB]),COLUMN(B_MSK[QB]))&amp;":"&amp;ADDRESS(ROW(),COLUMN(B_MSK[QB])))</f>
        <v/>
      </c>
      <c r="Y684" s="6" t="str">
        <f ca="1">IF(B_MSK[[#This Row],[concat]]="","",MATCH(B_MSK[[#This Row],[concat]],[3]!db[NB NOTA_C],0)+1)</f>
        <v/>
      </c>
      <c r="Z684" s="6" t="str">
        <f ca="1">IF(B_MSK[[#This Row],[//]]="","",HYPERLINK("[..\\DB.xlsx]DB!e"&amp;B_MSK[[#This Row],[DB_ROW]],"&gt;"))</f>
        <v/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Row],[A_]])-1))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44931</v>
      </c>
      <c r="AO684" s="6" t="str">
        <f ca="1">IF(B_MSK[[#This Row],[DB_ROW]]="","",INDEX([3]!db[JENIS],B_MSK[[#This Row],[DB_ROW]]-1))</f>
        <v/>
      </c>
      <c r="AP684" s="6" t="e">
        <f ca="1">IF(B_MSK[[#This Row],[A_1]]="","",B_MSK[[#This Row],[A_1]])*1</f>
        <v>#VALUE!</v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/>
      </c>
      <c r="D685" s="6" t="str">
        <f>IF(B_MSK[[#This Row],[N_ID]]="","",COUNTIF([2]!NOTA[ID_H],B_MSK[[#This Row],[ID NOTA]]))</f>
        <v/>
      </c>
      <c r="E6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Row],[stt]]="ada",INDEX([3]!db[NB BM],B_MSK[DB_ROW]-1),"")</f>
        <v/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Row],[SAT]],INDEX([3]!db[QTY/ CTN],B_MSK[[#This Row],[DB_ROW]]-1)))</f>
        <v/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 t="str">
        <f ca="1">IF(B_MSK[[#This Row],[//]]="","",INDEX([2]!NOTA[HARGA SATUAN],B_MSK[[#This Row],[//]]-2))</f>
        <v/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/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5" s="6" t="str">
        <f ca="1">IF(B_MSK[[#This Row],[N.B.nota]]="","",IF(MATCH(B_MSK[[#This Row],[concat]],[3]!db[NB NOTA_C],0)&gt;0,"ada",0))</f>
        <v/>
      </c>
      <c r="X685" s="6" t="str">
        <f ca="1">IF(B_MSK[[#This Row],[N.B.nota]]="","",ADDRESS(ROW(B_MSK[QB]),COLUMN(B_MSK[QB]))&amp;":"&amp;ADDRESS(ROW(),COLUMN(B_MSK[QB])))</f>
        <v/>
      </c>
      <c r="Y685" s="6" t="str">
        <f ca="1">IF(B_MSK[[#This Row],[concat]]="","",MATCH(B_MSK[[#This Row],[concat]],[3]!db[NB NOTA_C],0)+1)</f>
        <v/>
      </c>
      <c r="Z685" s="6" t="str">
        <f ca="1">IF(B_MSK[[#This Row],[//]]="","",HYPERLINK("[..\\DB.xlsx]DB!e"&amp;B_MSK[[#This Row],[DB_ROW]],"&gt;"))</f>
        <v/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Row],[A_]])-1))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44931</v>
      </c>
      <c r="AO685" s="6" t="str">
        <f ca="1">IF(B_MSK[[#This Row],[DB_ROW]]="","",INDEX([3]!db[JENIS],B_MSK[[#This Row],[DB_ROW]]-1))</f>
        <v/>
      </c>
      <c r="AP685" s="6" t="e">
        <f ca="1">IF(B_MSK[[#This Row],[A_1]]="","",B_MSK[[#This Row],[A_1]])*1</f>
        <v>#VALUE!</v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Row],[stt]]="ada",INDEX([3]!db[NB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Row],[SAT]],INDEX([3]!db[QTY/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Row],[concat]],[3]!db[NB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Row],[concat]],[3]!db[NB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Row],[A_]])-1))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44931</v>
      </c>
      <c r="AO686" s="6" t="str">
        <f ca="1">IF(B_MSK[[#This Row],[DB_ROW]]="","",INDEX([3]!db[JENIS],B_MSK[[#This Row],[DB_ROW]]-1))</f>
        <v/>
      </c>
      <c r="AP686" s="6" t="e">
        <f ca="1">IF(B_MSK[[#This Row],[A_1]]="","",B_MSK[[#This Row],[A_1]])*1</f>
        <v>#VALUE!</v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/>
      </c>
      <c r="D687" s="6" t="str">
        <f>IF(B_MSK[[#This Row],[N_ID]]="","",COUNTIF([2]!NOTA[ID_H],B_MSK[[#This Row],[ID NOTA]]))</f>
        <v/>
      </c>
      <c r="E6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Row],[stt]]="ada",INDEX([3]!db[NB BM],B_MSK[DB_ROW]-1),"")</f>
        <v/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Row],[SAT]],INDEX([3]!db[QTY/ CTN],B_MSK[[#This Row],[DB_ROW]]-1)))</f>
        <v/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 t="str">
        <f ca="1">IF(B_MSK[[#This Row],[//]]="","",INDEX([2]!NOTA[HARGA SATUAN],B_MSK[[#This Row],[//]]-2))</f>
        <v/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/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7" s="6" t="str">
        <f ca="1">IF(B_MSK[[#This Row],[N.B.nota]]="","",IF(MATCH(B_MSK[[#This Row],[concat]],[3]!db[NB NOTA_C],0)&gt;0,"ada",0))</f>
        <v/>
      </c>
      <c r="X687" s="6" t="str">
        <f ca="1">IF(B_MSK[[#This Row],[N.B.nota]]="","",ADDRESS(ROW(B_MSK[QB]),COLUMN(B_MSK[QB]))&amp;":"&amp;ADDRESS(ROW(),COLUMN(B_MSK[QB])))</f>
        <v/>
      </c>
      <c r="Y687" s="6" t="str">
        <f ca="1">IF(B_MSK[[#This Row],[concat]]="","",MATCH(B_MSK[[#This Row],[concat]],[3]!db[NB NOTA_C],0)+1)</f>
        <v/>
      </c>
      <c r="Z687" s="6" t="str">
        <f ca="1">IF(B_MSK[[#This Row],[//]]="","",HYPERLINK("[..\\DB.xlsx]DB!e"&amp;B_MSK[[#This Row],[DB_ROW]],"&gt;"))</f>
        <v/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Row],[A_]])-1))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44931</v>
      </c>
      <c r="AO687" s="6" t="str">
        <f ca="1">IF(B_MSK[[#This Row],[DB_ROW]]="","",INDEX([3]!db[JENIS],B_MSK[[#This Row],[DB_ROW]]-1))</f>
        <v/>
      </c>
      <c r="AP687" s="6" t="e">
        <f ca="1">IF(B_MSK[[#This Row],[A_1]]="","",B_MSK[[#This Row],[A_1]])*1</f>
        <v>#VALUE!</v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/>
      </c>
      <c r="D688" s="6" t="str">
        <f>IF(B_MSK[[#This Row],[N_ID]]="","",COUNTIF([2]!NOTA[ID_H],B_MSK[[#This Row],[ID NOTA]]))</f>
        <v/>
      </c>
      <c r="E6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Row],[stt]]="ada",INDEX([3]!db[NB BM],B_MSK[DB_ROW]-1),"")</f>
        <v/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Row],[SAT]],INDEX([3]!db[QTY/ CTN],B_MSK[[#This Row],[DB_ROW]]-1)))</f>
        <v/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 t="str">
        <f ca="1">IF(B_MSK[[#This Row],[//]]="","",INDEX([2]!NOTA[HARGA SATUAN],B_MSK[[#This Row],[//]]-2))</f>
        <v/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/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8" s="6" t="str">
        <f ca="1">IF(B_MSK[[#This Row],[N.B.nota]]="","",IF(MATCH(B_MSK[[#This Row],[concat]],[3]!db[NB NOTA_C],0)&gt;0,"ada",0))</f>
        <v/>
      </c>
      <c r="X688" s="6" t="str">
        <f ca="1">IF(B_MSK[[#This Row],[N.B.nota]]="","",ADDRESS(ROW(B_MSK[QB]),COLUMN(B_MSK[QB]))&amp;":"&amp;ADDRESS(ROW(),COLUMN(B_MSK[QB])))</f>
        <v/>
      </c>
      <c r="Y688" s="6" t="str">
        <f ca="1">IF(B_MSK[[#This Row],[concat]]="","",MATCH(B_MSK[[#This Row],[concat]],[3]!db[NB NOTA_C],0)+1)</f>
        <v/>
      </c>
      <c r="Z688" s="6" t="str">
        <f ca="1">IF(B_MSK[[#This Row],[//]]="","",HYPERLINK("[..\\DB.xlsx]DB!e"&amp;B_MSK[[#This Row],[DB_ROW]],"&gt;"))</f>
        <v/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Row],[A_]])-1))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44931</v>
      </c>
      <c r="AO688" s="6" t="str">
        <f ca="1">IF(B_MSK[[#This Row],[DB_ROW]]="","",INDEX([3]!db[JENIS],B_MSK[[#This Row],[DB_ROW]]-1))</f>
        <v/>
      </c>
      <c r="AP688" s="6" t="e">
        <f ca="1">IF(B_MSK[[#This Row],[A_1]]="","",B_MSK[[#This Row],[A_1]])*1</f>
        <v>#VALUE!</v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Row],[N_ID]]="","",COUNTIF([2]!NOTA[ID_H],B_MSK[[#This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Row],[stt]]="ada",INDEX([3]!db[NB BM],B_MSK[DB_ROW]-1),"")</f>
        <v/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Row],[SAT]],INDEX([3]!db[QTY/ CTN],B_MSK[[#This Row],[DB_ROW]]-1)))</f>
        <v/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 t="str">
        <f ca="1">IF(B_MSK[[#This Row],[//]]="","",INDEX([2]!NOTA[HARGA SATUAN],B_MSK[[#This Row],[//]]-2))</f>
        <v/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Row],[concat]],[3]!db[NB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Row],[concat]],[3]!db[NB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Row],[A_]])-1))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44931</v>
      </c>
      <c r="AO689" s="6" t="str">
        <f ca="1">IF(B_MSK[[#This Row],[DB_ROW]]="","",INDEX([3]!db[JENIS],B_MSK[[#This Row],[DB_ROW]]-1))</f>
        <v/>
      </c>
      <c r="AP689" s="6" t="e">
        <f ca="1">IF(B_MSK[[#This Row],[A_1]]="","",B_MSK[[#This Row],[A_1]])*1</f>
        <v>#VALUE!</v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/>
      </c>
      <c r="D690" s="6" t="str">
        <f>IF(B_MSK[[#This Row],[N_ID]]="","",COUNTIF([2]!NOTA[ID_H],B_MSK[[#This Row],[ID NOTA]]))</f>
        <v/>
      </c>
      <c r="E6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Row],[stt]]="ada",INDEX([3]!db[NB BM],B_MSK[DB_ROW]-1),"")</f>
        <v/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Row],[SAT]],INDEX([3]!db[QTY/ CTN],B_MSK[[#This Row],[DB_ROW]]-1)))</f>
        <v/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 t="str">
        <f ca="1">IF(B_MSK[[#This Row],[//]]="","",INDEX([2]!NOTA[HARGA SATUAN],B_MSK[[#This Row],[//]]-2))</f>
        <v/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/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0" s="6" t="str">
        <f ca="1">IF(B_MSK[[#This Row],[N.B.nota]]="","",IF(MATCH(B_MSK[[#This Row],[concat]],[3]!db[NB NOTA_C],0)&gt;0,"ada",0))</f>
        <v/>
      </c>
      <c r="X690" s="6" t="str">
        <f ca="1">IF(B_MSK[[#This Row],[N.B.nota]]="","",ADDRESS(ROW(B_MSK[QB]),COLUMN(B_MSK[QB]))&amp;":"&amp;ADDRESS(ROW(),COLUMN(B_MSK[QB])))</f>
        <v/>
      </c>
      <c r="Y690" s="6" t="str">
        <f ca="1">IF(B_MSK[[#This Row],[concat]]="","",MATCH(B_MSK[[#This Row],[concat]],[3]!db[NB NOTA_C],0)+1)</f>
        <v/>
      </c>
      <c r="Z690" s="6" t="str">
        <f ca="1">IF(B_MSK[[#This Row],[//]]="","",HYPERLINK("[..\\DB.xlsx]DB!e"&amp;B_MSK[[#This Row],[DB_ROW]],"&gt;"))</f>
        <v/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Row],[A_]])-1))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44931</v>
      </c>
      <c r="AO690" s="6" t="str">
        <f ca="1">IF(B_MSK[[#This Row],[DB_ROW]]="","",INDEX([3]!db[JENIS],B_MSK[[#This Row],[DB_ROW]]-1))</f>
        <v/>
      </c>
      <c r="AP690" s="6" t="e">
        <f ca="1">IF(B_MSK[[#This Row],[A_1]]="","",B_MSK[[#This Row],[A_1]])*1</f>
        <v>#VALUE!</v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Row],[stt]]="ada",INDEX([3]!db[NB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Row],[SAT]],INDEX([3]!db[QTY/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Row],[concat]],[3]!db[NB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Row],[concat]],[3]!db[NB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Row],[A_]])-1))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44931</v>
      </c>
      <c r="AO691" s="6" t="str">
        <f ca="1">IF(B_MSK[[#This Row],[DB_ROW]]="","",INDEX([3]!db[JENIS],B_MSK[[#This Row],[DB_ROW]]-1))</f>
        <v/>
      </c>
      <c r="AP691" s="6" t="e">
        <f ca="1">IF(B_MSK[[#This Row],[A_1]]="","",B_MSK[[#This Row],[A_1]])*1</f>
        <v>#VALUE!</v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/>
      </c>
      <c r="D692" s="6" t="str">
        <f>IF(B_MSK[[#This Row],[N_ID]]="","",COUNTIF([2]!NOTA[ID_H],B_MSK[[#This Row],[ID NOTA]]))</f>
        <v/>
      </c>
      <c r="E6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Row],[stt]]="ada",INDEX([3]!db[NB BM],B_MSK[DB_ROW]-1),"")</f>
        <v/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Row],[SAT]],INDEX([3]!db[QTY/ CTN],B_MSK[[#This Row],[DB_ROW]]-1)))</f>
        <v/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 t="str">
        <f ca="1">IF(B_MSK[[#This Row],[//]]="","",INDEX([2]!NOTA[HARGA SATUAN],B_MSK[[#This Row],[//]]-2))</f>
        <v/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/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2" s="6" t="str">
        <f ca="1">IF(B_MSK[[#This Row],[N.B.nota]]="","",IF(MATCH(B_MSK[[#This Row],[concat]],[3]!db[NB NOTA_C],0)&gt;0,"ada",0))</f>
        <v/>
      </c>
      <c r="X692" s="6" t="str">
        <f ca="1">IF(B_MSK[[#This Row],[N.B.nota]]="","",ADDRESS(ROW(B_MSK[QB]),COLUMN(B_MSK[QB]))&amp;":"&amp;ADDRESS(ROW(),COLUMN(B_MSK[QB])))</f>
        <v/>
      </c>
      <c r="Y692" s="6" t="str">
        <f ca="1">IF(B_MSK[[#This Row],[concat]]="","",MATCH(B_MSK[[#This Row],[concat]],[3]!db[NB NOTA_C],0)+1)</f>
        <v/>
      </c>
      <c r="Z692" s="6" t="str">
        <f ca="1">IF(B_MSK[[#This Row],[//]]="","",HYPERLINK("[..\\DB.xlsx]DB!e"&amp;B_MSK[[#This Row],[DB_ROW]],"&gt;"))</f>
        <v/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Row],[A_]])-1))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44931</v>
      </c>
      <c r="AO692" s="6" t="str">
        <f ca="1">IF(B_MSK[[#This Row],[DB_ROW]]="","",INDEX([3]!db[JENIS],B_MSK[[#This Row],[DB_ROW]]-1))</f>
        <v/>
      </c>
      <c r="AP692" s="6" t="e">
        <f ca="1">IF(B_MSK[[#This Row],[A_1]]="","",B_MSK[[#This Row],[A_1]])*1</f>
        <v>#VALUE!</v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Row],[N_ID]]="","",COUNTIF([2]!NOTA[ID_H],B_MSK[[#This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Row],[stt]]="ada",INDEX([3]!db[NB BM],B_MSK[DB_ROW]-1),"")</f>
        <v/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Row],[SAT]],INDEX([3]!db[QTY/ CTN],B_MSK[[#This Row],[DB_ROW]]-1)))</f>
        <v/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 t="str">
        <f ca="1">IF(B_MSK[[#This Row],[//]]="","",INDEX([2]!NOTA[HARGA SATUAN],B_MSK[[#This Row],[//]]-2))</f>
        <v/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Row],[concat]],[3]!db[NB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Row],[concat]],[3]!db[NB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Row],[A_]])-1))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44931</v>
      </c>
      <c r="AO693" s="6" t="str">
        <f ca="1">IF(B_MSK[[#This Row],[DB_ROW]]="","",INDEX([3]!db[JENIS],B_MSK[[#This Row],[DB_ROW]]-1))</f>
        <v/>
      </c>
      <c r="AP693" s="6" t="e">
        <f ca="1">IF(B_MSK[[#This Row],[A_1]]="","",B_MSK[[#This Row],[A_1]])*1</f>
        <v>#VALUE!</v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/>
      </c>
      <c r="D694" s="6" t="str">
        <f>IF(B_MSK[[#This Row],[N_ID]]="","",COUNTIF([2]!NOTA[ID_H],B_MSK[[#This Row],[ID NOTA]]))</f>
        <v/>
      </c>
      <c r="E6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Row],[stt]]="ada",INDEX([3]!db[NB BM],B_MSK[DB_ROW]-1),"")</f>
        <v/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Row],[SAT]],INDEX([3]!db[QTY/ CTN],B_MSK[[#This Row],[DB_ROW]]-1)))</f>
        <v/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 t="str">
        <f ca="1">IF(B_MSK[[#This Row],[//]]="","",INDEX([2]!NOTA[HARGA SATUAN],B_MSK[[#This Row],[//]]-2))</f>
        <v/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/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4" s="6" t="str">
        <f ca="1">IF(B_MSK[[#This Row],[N.B.nota]]="","",IF(MATCH(B_MSK[[#This Row],[concat]],[3]!db[NB NOTA_C],0)&gt;0,"ada",0))</f>
        <v/>
      </c>
      <c r="X694" s="6" t="str">
        <f ca="1">IF(B_MSK[[#This Row],[N.B.nota]]="","",ADDRESS(ROW(B_MSK[QB]),COLUMN(B_MSK[QB]))&amp;":"&amp;ADDRESS(ROW(),COLUMN(B_MSK[QB])))</f>
        <v/>
      </c>
      <c r="Y694" s="6" t="str">
        <f ca="1">IF(B_MSK[[#This Row],[concat]]="","",MATCH(B_MSK[[#This Row],[concat]],[3]!db[NB NOTA_C],0)+1)</f>
        <v/>
      </c>
      <c r="Z694" s="6" t="str">
        <f ca="1">IF(B_MSK[[#This Row],[//]]="","",HYPERLINK("[..\\DB.xlsx]DB!e"&amp;B_MSK[[#This Row],[DB_ROW]],"&gt;"))</f>
        <v/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Row],[A_]])-1))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44931</v>
      </c>
      <c r="AO694" s="6" t="str">
        <f ca="1">IF(B_MSK[[#This Row],[DB_ROW]]="","",INDEX([3]!db[JENIS],B_MSK[[#This Row],[DB_ROW]]-1))</f>
        <v/>
      </c>
      <c r="AP694" s="6" t="e">
        <f ca="1">IF(B_MSK[[#This Row],[A_1]]="","",B_MSK[[#This Row],[A_1]])*1</f>
        <v>#VALUE!</v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Row],[stt]]="ada",INDEX([3]!db[NB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Row],[SAT]],INDEX([3]!db[QTY/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Row],[concat]],[3]!db[NB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Row],[concat]],[3]!db[NB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Row],[A_]])-1))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44931</v>
      </c>
      <c r="AO695" s="6" t="str">
        <f ca="1">IF(B_MSK[[#This Row],[DB_ROW]]="","",INDEX([3]!db[JENIS],B_MSK[[#This Row],[DB_ROW]]-1))</f>
        <v/>
      </c>
      <c r="AP695" s="6" t="e">
        <f ca="1">IF(B_MSK[[#This Row],[A_1]]="","",B_MSK[[#This Row],[A_1]])*1</f>
        <v>#VALUE!</v>
      </c>
    </row>
    <row r="696" spans="1:42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/>
      </c>
      <c r="D696" s="6" t="str">
        <f>IF(B_MSK[[#This Row],[N_ID]]="","",COUNTIF([2]!NOTA[ID_H],B_MSK[[#This Row],[ID NOTA]]))</f>
        <v/>
      </c>
      <c r="E6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Row],[stt]]="ada",INDEX([3]!db[NB BM],B_MSK[DB_ROW]-1),"")</f>
        <v/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Row],[SAT]],INDEX([3]!db[QTY/ CTN],B_MSK[[#This Row],[DB_ROW]]-1)))</f>
        <v/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 t="str">
        <f ca="1">IF(B_MSK[[#This Row],[//]]="","",INDEX([2]!NOTA[HARGA SATUAN],B_MSK[[#This Row],[//]]-2))</f>
        <v/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/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6" s="6" t="str">
        <f ca="1">IF(B_MSK[[#This Row],[N.B.nota]]="","",IF(MATCH(B_MSK[[#This Row],[concat]],[3]!db[NB NOTA_C],0)&gt;0,"ada",0))</f>
        <v/>
      </c>
      <c r="X696" s="6" t="str">
        <f ca="1">IF(B_MSK[[#This Row],[N.B.nota]]="","",ADDRESS(ROW(B_MSK[QB]),COLUMN(B_MSK[QB]))&amp;":"&amp;ADDRESS(ROW(),COLUMN(B_MSK[QB])))</f>
        <v/>
      </c>
      <c r="Y696" s="6" t="str">
        <f ca="1">IF(B_MSK[[#This Row],[concat]]="","",MATCH(B_MSK[[#This Row],[concat]],[3]!db[NB NOTA_C],0)+1)</f>
        <v/>
      </c>
      <c r="Z696" s="6" t="str">
        <f ca="1">IF(B_MSK[[#This Row],[//]]="","",HYPERLINK("[..\\DB.xlsx]DB!e"&amp;B_MSK[[#This Row],[DB_ROW]],"&gt;"))</f>
        <v/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Row],[A_]])-1))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44931</v>
      </c>
      <c r="AO696" s="6" t="str">
        <f ca="1">IF(B_MSK[[#This Row],[DB_ROW]]="","",INDEX([3]!db[JENIS],B_MSK[[#This Row],[DB_ROW]]-1))</f>
        <v/>
      </c>
      <c r="AP696" s="6" t="e">
        <f ca="1">IF(B_MSK[[#This Row],[A_1]]="","",B_MSK[[#This Row],[A_1]])*1</f>
        <v>#VALUE!</v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/>
      </c>
      <c r="D697" s="6" t="str">
        <f>IF(B_MSK[[#This Row],[N_ID]]="","",COUNTIF([2]!NOTA[ID_H],B_MSK[[#This Row],[ID NOTA]]))</f>
        <v/>
      </c>
      <c r="E6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Row],[stt]]="ada",INDEX([3]!db[NB BM],B_MSK[DB_ROW]-1),"")</f>
        <v/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Row],[SAT]],INDEX([3]!db[QTY/ CTN],B_MSK[[#This Row],[DB_ROW]]-1)))</f>
        <v/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 t="str">
        <f ca="1">IF(B_MSK[[#This Row],[//]]="","",INDEX([2]!NOTA[HARGA SATUAN],B_MSK[[#This Row],[//]]-2))</f>
        <v/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/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7" s="6" t="str">
        <f ca="1">IF(B_MSK[[#This Row],[N.B.nota]]="","",IF(MATCH(B_MSK[[#This Row],[concat]],[3]!db[NB NOTA_C],0)&gt;0,"ada",0))</f>
        <v/>
      </c>
      <c r="X697" s="6" t="str">
        <f ca="1">IF(B_MSK[[#This Row],[N.B.nota]]="","",ADDRESS(ROW(B_MSK[QB]),COLUMN(B_MSK[QB]))&amp;":"&amp;ADDRESS(ROW(),COLUMN(B_MSK[QB])))</f>
        <v/>
      </c>
      <c r="Y697" s="6" t="str">
        <f ca="1">IF(B_MSK[[#This Row],[concat]]="","",MATCH(B_MSK[[#This Row],[concat]],[3]!db[NB NOTA_C],0)+1)</f>
        <v/>
      </c>
      <c r="Z697" s="6" t="str">
        <f ca="1">IF(B_MSK[[#This Row],[//]]="","",HYPERLINK("[..\\DB.xlsx]DB!e"&amp;B_MSK[[#This Row],[DB_ROW]],"&gt;"))</f>
        <v/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Row],[A_]])-1))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44931</v>
      </c>
      <c r="AO697" s="6" t="str">
        <f ca="1">IF(B_MSK[[#This Row],[DB_ROW]]="","",INDEX([3]!db[JENIS],B_MSK[[#This Row],[DB_ROW]]-1))</f>
        <v/>
      </c>
      <c r="AP697" s="6" t="e">
        <f ca="1">IF(B_MSK[[#This Row],[A_1]]="","",B_MSK[[#This Row],[A_1]])*1</f>
        <v>#VALUE!</v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Row],[stt]]="ada",INDEX([3]!db[NB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Row],[SAT]],INDEX([3]!db[QTY/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Row],[concat]],[3]!db[NB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Row],[concat]],[3]!db[NB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Row],[A_]])-1))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44931</v>
      </c>
      <c r="AO698" s="6" t="str">
        <f ca="1">IF(B_MSK[[#This Row],[DB_ROW]]="","",INDEX([3]!db[JENIS],B_MSK[[#This Row],[DB_ROW]]-1))</f>
        <v/>
      </c>
      <c r="AP698" s="6" t="e">
        <f ca="1">IF(B_MSK[[#This Row],[A_1]]="","",B_MSK[[#This Row],[A_1]])*1</f>
        <v>#VALUE!</v>
      </c>
    </row>
    <row r="699" spans="1:42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/>
      </c>
      <c r="D699" s="6" t="str">
        <f>IF(B_MSK[[#This Row],[N_ID]]="","",COUNTIF([2]!NOTA[ID_H],B_MSK[[#This Row],[ID NOTA]]))</f>
        <v/>
      </c>
      <c r="E6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Row],[stt]]="ada",INDEX([3]!db[NB BM],B_MSK[DB_ROW]-1),"")</f>
        <v/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Row],[SAT]],INDEX([3]!db[QTY/ CTN],B_MSK[[#This Row],[DB_ROW]]-1)))</f>
        <v/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 t="str">
        <f ca="1">IF(B_MSK[[#This Row],[//]]="","",INDEX([2]!NOTA[HARGA SATUAN],B_MSK[[#This Row],[//]]-2))</f>
        <v/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/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9" s="6" t="str">
        <f ca="1">IF(B_MSK[[#This Row],[N.B.nota]]="","",IF(MATCH(B_MSK[[#This Row],[concat]],[3]!db[NB NOTA_C],0)&gt;0,"ada",0))</f>
        <v/>
      </c>
      <c r="X699" s="6" t="str">
        <f ca="1">IF(B_MSK[[#This Row],[N.B.nota]]="","",ADDRESS(ROW(B_MSK[QB]),COLUMN(B_MSK[QB]))&amp;":"&amp;ADDRESS(ROW(),COLUMN(B_MSK[QB])))</f>
        <v/>
      </c>
      <c r="Y699" s="6" t="str">
        <f ca="1">IF(B_MSK[[#This Row],[concat]]="","",MATCH(B_MSK[[#This Row],[concat]],[3]!db[NB NOTA_C],0)+1)</f>
        <v/>
      </c>
      <c r="Z699" s="6" t="str">
        <f ca="1">IF(B_MSK[[#This Row],[//]]="","",HYPERLINK("[..\\DB.xlsx]DB!e"&amp;B_MSK[[#This Row],[DB_ROW]],"&gt;"))</f>
        <v/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Row],[A_]])-1))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44931</v>
      </c>
      <c r="AO699" s="6" t="str">
        <f ca="1">IF(B_MSK[[#This Row],[DB_ROW]]="","",INDEX([3]!db[JENIS],B_MSK[[#This Row],[DB_ROW]]-1))</f>
        <v/>
      </c>
      <c r="AP699" s="6" t="e">
        <f ca="1">IF(B_MSK[[#This Row],[A_1]]="","",B_MSK[[#This Row],[A_1]])*1</f>
        <v>#VALUE!</v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Row],[stt]]="ada",INDEX([3]!db[NB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Row],[SAT]],INDEX([3]!db[QTY/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Row],[concat]],[3]!db[NB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Row],[concat]],[3]!db[NB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Row],[A_]])-1))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44931</v>
      </c>
      <c r="AO700" s="6" t="str">
        <f ca="1">IF(B_MSK[[#This Row],[DB_ROW]]="","",INDEX([3]!db[JENIS],B_MSK[[#This Row],[DB_ROW]]-1))</f>
        <v/>
      </c>
      <c r="AP700" s="6" t="e">
        <f ca="1">IF(B_MSK[[#This Row],[A_1]]="","",B_MSK[[#This Row],[A_1]])*1</f>
        <v>#VALUE!</v>
      </c>
    </row>
    <row r="701" spans="1:42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/>
      </c>
      <c r="D701" s="6" t="str">
        <f>IF(B_MSK[[#This Row],[N_ID]]="","",COUNTIF([2]!NOTA[ID_H],B_MSK[[#This Row],[ID NOTA]]))</f>
        <v/>
      </c>
      <c r="E7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Row],[stt]]="ada",INDEX([3]!db[NB BM],B_MSK[DB_ROW]-1),"")</f>
        <v/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Row],[SAT]],INDEX([3]!db[QTY/ CTN],B_MSK[[#This Row],[DB_ROW]]-1)))</f>
        <v/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 t="str">
        <f ca="1">IF(B_MSK[[#This Row],[//]]="","",INDEX([2]!NOTA[HARGA SATUAN],B_MSK[[#This Row],[//]]-2))</f>
        <v/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/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1" s="6" t="str">
        <f ca="1">IF(B_MSK[[#This Row],[N.B.nota]]="","",IF(MATCH(B_MSK[[#This Row],[concat]],[3]!db[NB NOTA_C],0)&gt;0,"ada",0))</f>
        <v/>
      </c>
      <c r="X701" s="6" t="str">
        <f ca="1">IF(B_MSK[[#This Row],[N.B.nota]]="","",ADDRESS(ROW(B_MSK[QB]),COLUMN(B_MSK[QB]))&amp;":"&amp;ADDRESS(ROW(),COLUMN(B_MSK[QB])))</f>
        <v/>
      </c>
      <c r="Y701" s="6" t="str">
        <f ca="1">IF(B_MSK[[#This Row],[concat]]="","",MATCH(B_MSK[[#This Row],[concat]],[3]!db[NB NOTA_C],0)+1)</f>
        <v/>
      </c>
      <c r="Z701" s="6" t="str">
        <f ca="1">IF(B_MSK[[#This Row],[//]]="","",HYPERLINK("[..\\DB.xlsx]DB!e"&amp;B_MSK[[#This Row],[DB_ROW]],"&gt;"))</f>
        <v/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Row],[A_]])-1))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44931</v>
      </c>
      <c r="AO701" s="6" t="str">
        <f ca="1">IF(B_MSK[[#This Row],[DB_ROW]]="","",INDEX([3]!db[JENIS],B_MSK[[#This Row],[DB_ROW]]-1))</f>
        <v/>
      </c>
      <c r="AP701" s="6" t="e">
        <f ca="1">IF(B_MSK[[#This Row],[A_1]]="","",B_MSK[[#This Row],[A_1]])*1</f>
        <v>#VALUE!</v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Row],[stt]]="ada",INDEX([3]!db[NB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Row],[SAT]],INDEX([3]!db[QTY/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Row],[concat]],[3]!db[NB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Row],[concat]],[3]!db[NB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Row],[A_]])-1))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44931</v>
      </c>
      <c r="AO702" s="6" t="str">
        <f ca="1">IF(B_MSK[[#This Row],[DB_ROW]]="","",INDEX([3]!db[JENIS],B_MSK[[#This Row],[DB_ROW]]-1))</f>
        <v/>
      </c>
      <c r="AP702" s="6" t="e">
        <f ca="1">IF(B_MSK[[#This Row],[A_1]]="","",B_MSK[[#This Row],[A_1]])*1</f>
        <v>#VALUE!</v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Row],[stt]]="ada",INDEX([3]!db[NB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Row],[SAT]],INDEX([3]!db[QTY/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Row],[concat]],[3]!db[NB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Row],[concat]],[3]!db[NB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Row],[A_]])-1))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44931</v>
      </c>
      <c r="AO703" s="6" t="str">
        <f ca="1">IF(B_MSK[[#This Row],[DB_ROW]]="","",INDEX([3]!db[JENIS],B_MSK[[#This Row],[DB_ROW]]-1))</f>
        <v/>
      </c>
      <c r="AP703" s="6" t="e">
        <f ca="1">IF(B_MSK[[#This Row],[A_1]]="","",B_MSK[[#This Row],[A_1]])*1</f>
        <v>#VALUE!</v>
      </c>
    </row>
    <row r="704" spans="1:42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/>
      </c>
      <c r="D704" s="6" t="str">
        <f>IF(B_MSK[[#This Row],[N_ID]]="","",COUNTIF([2]!NOTA[ID_H],B_MSK[[#This Row],[ID NOTA]]))</f>
        <v/>
      </c>
      <c r="E7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Row],[stt]]="ada",INDEX([3]!db[NB BM],B_MSK[DB_ROW]-1),"")</f>
        <v/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Row],[SAT]],INDEX([3]!db[QTY/ CTN],B_MSK[[#This Row],[DB_ROW]]-1)))</f>
        <v/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 t="str">
        <f ca="1">IF(B_MSK[[#This Row],[//]]="","",INDEX([2]!NOTA[HARGA SATUAN],B_MSK[[#This Row],[//]]-2))</f>
        <v/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/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4" s="6" t="str">
        <f ca="1">IF(B_MSK[[#This Row],[N.B.nota]]="","",IF(MATCH(B_MSK[[#This Row],[concat]],[3]!db[NB NOTA_C],0)&gt;0,"ada",0))</f>
        <v/>
      </c>
      <c r="X704" s="6" t="str">
        <f ca="1">IF(B_MSK[[#This Row],[N.B.nota]]="","",ADDRESS(ROW(B_MSK[QB]),COLUMN(B_MSK[QB]))&amp;":"&amp;ADDRESS(ROW(),COLUMN(B_MSK[QB])))</f>
        <v/>
      </c>
      <c r="Y704" s="6" t="str">
        <f ca="1">IF(B_MSK[[#This Row],[concat]]="","",MATCH(B_MSK[[#This Row],[concat]],[3]!db[NB NOTA_C],0)+1)</f>
        <v/>
      </c>
      <c r="Z704" s="6" t="str">
        <f ca="1">IF(B_MSK[[#This Row],[//]]="","",HYPERLINK("[..\\DB.xlsx]DB!e"&amp;B_MSK[[#This Row],[DB_ROW]],"&gt;"))</f>
        <v/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Row],[A_]])-1))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44931</v>
      </c>
      <c r="AO704" s="6" t="str">
        <f ca="1">IF(B_MSK[[#This Row],[DB_ROW]]="","",INDEX([3]!db[JENIS],B_MSK[[#This Row],[DB_ROW]]-1))</f>
        <v/>
      </c>
      <c r="AP704" s="6" t="e">
        <f ca="1">IF(B_MSK[[#This Row],[A_1]]="","",B_MSK[[#This Row],[A_1]])*1</f>
        <v>#VALUE!</v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/>
      </c>
      <c r="D705" s="6" t="str">
        <f>IF(B_MSK[[#This Row],[N_ID]]="","",COUNTIF([2]!NOTA[ID_H],B_MSK[[#This Row],[ID NOTA]]))</f>
        <v/>
      </c>
      <c r="E7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Row],[stt]]="ada",INDEX([3]!db[NB BM],B_MSK[DB_ROW]-1),"")</f>
        <v/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Row],[SAT]],INDEX([3]!db[QTY/ CTN],B_MSK[[#This Row],[DB_ROW]]-1)))</f>
        <v/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 t="str">
        <f ca="1">IF(B_MSK[[#This Row],[//]]="","",INDEX([2]!NOTA[HARGA SATUAN],B_MSK[[#This Row],[//]]-2))</f>
        <v/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/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5" s="6" t="str">
        <f ca="1">IF(B_MSK[[#This Row],[N.B.nota]]="","",IF(MATCH(B_MSK[[#This Row],[concat]],[3]!db[NB NOTA_C],0)&gt;0,"ada",0))</f>
        <v/>
      </c>
      <c r="X705" s="6" t="str">
        <f ca="1">IF(B_MSK[[#This Row],[N.B.nota]]="","",ADDRESS(ROW(B_MSK[QB]),COLUMN(B_MSK[QB]))&amp;":"&amp;ADDRESS(ROW(),COLUMN(B_MSK[QB])))</f>
        <v/>
      </c>
      <c r="Y705" s="6" t="str">
        <f ca="1">IF(B_MSK[[#This Row],[concat]]="","",MATCH(B_MSK[[#This Row],[concat]],[3]!db[NB NOTA_C],0)+1)</f>
        <v/>
      </c>
      <c r="Z705" s="6" t="str">
        <f ca="1">IF(B_MSK[[#This Row],[//]]="","",HYPERLINK("[..\\DB.xlsx]DB!e"&amp;B_MSK[[#This Row],[DB_ROW]],"&gt;"))</f>
        <v/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Row],[A_]])-1))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44931</v>
      </c>
      <c r="AO705" s="6" t="str">
        <f ca="1">IF(B_MSK[[#This Row],[DB_ROW]]="","",INDEX([3]!db[JENIS],B_MSK[[#This Row],[DB_ROW]]-1))</f>
        <v/>
      </c>
      <c r="AP705" s="6" t="e">
        <f ca="1">IF(B_MSK[[#This Row],[A_1]]="","",B_MSK[[#This Row],[A_1]])*1</f>
        <v>#VALUE!</v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/>
      </c>
      <c r="D706" s="6" t="str">
        <f>IF(B_MSK[[#This Row],[N_ID]]="","",COUNTIF([2]!NOTA[ID_H],B_MSK[[#This Row],[ID NOTA]]))</f>
        <v/>
      </c>
      <c r="E7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Row],[stt]]="ada",INDEX([3]!db[NB BM],B_MSK[DB_ROW]-1),"")</f>
        <v/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Row],[SAT]],INDEX([3]!db[QTY/ CTN],B_MSK[[#This Row],[DB_ROW]]-1)))</f>
        <v/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 t="str">
        <f ca="1">IF(B_MSK[[#This Row],[//]]="","",INDEX([2]!NOTA[HARGA SATUAN],B_MSK[[#This Row],[//]]-2))</f>
        <v/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/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6" s="6" t="str">
        <f ca="1">IF(B_MSK[[#This Row],[N.B.nota]]="","",IF(MATCH(B_MSK[[#This Row],[concat]],[3]!db[NB NOTA_C],0)&gt;0,"ada",0))</f>
        <v/>
      </c>
      <c r="X706" s="6" t="str">
        <f ca="1">IF(B_MSK[[#This Row],[N.B.nota]]="","",ADDRESS(ROW(B_MSK[QB]),COLUMN(B_MSK[QB]))&amp;":"&amp;ADDRESS(ROW(),COLUMN(B_MSK[QB])))</f>
        <v/>
      </c>
      <c r="Y706" s="6" t="str">
        <f ca="1">IF(B_MSK[[#This Row],[concat]]="","",MATCH(B_MSK[[#This Row],[concat]],[3]!db[NB NOTA_C],0)+1)</f>
        <v/>
      </c>
      <c r="Z706" s="6" t="str">
        <f ca="1">IF(B_MSK[[#This Row],[//]]="","",HYPERLINK("[..\\DB.xlsx]DB!e"&amp;B_MSK[[#This Row],[DB_ROW]],"&gt;"))</f>
        <v/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Row],[A_]])-1))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44931</v>
      </c>
      <c r="AO706" s="6" t="str">
        <f ca="1">IF(B_MSK[[#This Row],[DB_ROW]]="","",INDEX([3]!db[JENIS],B_MSK[[#This Row],[DB_ROW]]-1))</f>
        <v/>
      </c>
      <c r="AP706" s="6" t="e">
        <f ca="1">IF(B_MSK[[#This Row],[A_1]]="","",B_MSK[[#This Row],[A_1]])*1</f>
        <v>#VALUE!</v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/>
      </c>
      <c r="D707" s="6" t="str">
        <f>IF(B_MSK[[#This Row],[N_ID]]="","",COUNTIF([2]!NOTA[ID_H],B_MSK[[#This Row],[ID NOTA]]))</f>
        <v/>
      </c>
      <c r="E7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Row],[stt]]="ada",INDEX([3]!db[NB BM],B_MSK[DB_ROW]-1),"")</f>
        <v/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Row],[SAT]],INDEX([3]!db[QTY/ CTN],B_MSK[[#This Row],[DB_ROW]]-1)))</f>
        <v/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 t="str">
        <f ca="1">IF(B_MSK[[#This Row],[//]]="","",INDEX([2]!NOTA[HARGA SATUAN],B_MSK[[#This Row],[//]]-2))</f>
        <v/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/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7" s="6" t="str">
        <f ca="1">IF(B_MSK[[#This Row],[N.B.nota]]="","",IF(MATCH(B_MSK[[#This Row],[concat]],[3]!db[NB NOTA_C],0)&gt;0,"ada",0))</f>
        <v/>
      </c>
      <c r="X707" s="6" t="str">
        <f ca="1">IF(B_MSK[[#This Row],[N.B.nota]]="","",ADDRESS(ROW(B_MSK[QB]),COLUMN(B_MSK[QB]))&amp;":"&amp;ADDRESS(ROW(),COLUMN(B_MSK[QB])))</f>
        <v/>
      </c>
      <c r="Y707" s="6" t="str">
        <f ca="1">IF(B_MSK[[#This Row],[concat]]="","",MATCH(B_MSK[[#This Row],[concat]],[3]!db[NB NOTA_C],0)+1)</f>
        <v/>
      </c>
      <c r="Z707" s="6" t="str">
        <f ca="1">IF(B_MSK[[#This Row],[//]]="","",HYPERLINK("[..\\DB.xlsx]DB!e"&amp;B_MSK[[#This Row],[DB_ROW]],"&gt;"))</f>
        <v/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Row],[A_]])-1))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44931</v>
      </c>
      <c r="AO707" s="6" t="str">
        <f ca="1">IF(B_MSK[[#This Row],[DB_ROW]]="","",INDEX([3]!db[JENIS],B_MSK[[#This Row],[DB_ROW]]-1))</f>
        <v/>
      </c>
      <c r="AP707" s="6" t="e">
        <f ca="1">IF(B_MSK[[#This Row],[A_1]]="","",B_MSK[[#This Row],[A_1]])*1</f>
        <v>#VALUE!</v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Row],[N_ID]]="","",COUNTIF([2]!NOTA[ID_H],B_MSK[[#This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Row],[stt]]="ada",INDEX([3]!db[NB BM],B_MSK[DB_ROW]-1),"")</f>
        <v/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Row],[SAT]],INDEX([3]!db[QTY/ CTN],B_MSK[[#This Row],[DB_ROW]]-1)))</f>
        <v/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 t="str">
        <f ca="1">IF(B_MSK[[#This Row],[//]]="","",INDEX([2]!NOTA[HARGA SATUAN],B_MSK[[#This Row],[//]]-2))</f>
        <v/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Row],[concat]],[3]!db[NB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Row],[concat]],[3]!db[NB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Row],[A_]])-1))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44931</v>
      </c>
      <c r="AO708" s="6" t="str">
        <f ca="1">IF(B_MSK[[#This Row],[DB_ROW]]="","",INDEX([3]!db[JENIS],B_MSK[[#This Row],[DB_ROW]]-1))</f>
        <v/>
      </c>
      <c r="AP708" s="6" t="e">
        <f ca="1">IF(B_MSK[[#This Row],[A_1]]="","",B_MSK[[#This Row],[A_1]])*1</f>
        <v>#VALUE!</v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/>
      </c>
      <c r="D709" s="6" t="str">
        <f>IF(B_MSK[[#This Row],[N_ID]]="","",COUNTIF([2]!NOTA[ID_H],B_MSK[[#This Row],[ID NOTA]]))</f>
        <v/>
      </c>
      <c r="E7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Row],[stt]]="ada",INDEX([3]!db[NB BM],B_MSK[DB_ROW]-1),"")</f>
        <v/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Row],[SAT]],INDEX([3]!db[QTY/ CTN],B_MSK[[#This Row],[DB_ROW]]-1)))</f>
        <v/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 t="str">
        <f ca="1">IF(B_MSK[[#This Row],[//]]="","",INDEX([2]!NOTA[HARGA SATUAN],B_MSK[[#This Row],[//]]-2))</f>
        <v/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/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9" s="6" t="str">
        <f ca="1">IF(B_MSK[[#This Row],[N.B.nota]]="","",IF(MATCH(B_MSK[[#This Row],[concat]],[3]!db[NB NOTA_C],0)&gt;0,"ada",0))</f>
        <v/>
      </c>
      <c r="X709" s="6" t="str">
        <f ca="1">IF(B_MSK[[#This Row],[N.B.nota]]="","",ADDRESS(ROW(B_MSK[QB]),COLUMN(B_MSK[QB]))&amp;":"&amp;ADDRESS(ROW(),COLUMN(B_MSK[QB])))</f>
        <v/>
      </c>
      <c r="Y709" s="6" t="str">
        <f ca="1">IF(B_MSK[[#This Row],[concat]]="","",MATCH(B_MSK[[#This Row],[concat]],[3]!db[NB NOTA_C],0)+1)</f>
        <v/>
      </c>
      <c r="Z709" s="6" t="str">
        <f ca="1">IF(B_MSK[[#This Row],[//]]="","",HYPERLINK("[..\\DB.xlsx]DB!e"&amp;B_MSK[[#This Row],[DB_ROW]],"&gt;"))</f>
        <v/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Row],[A_]])-1))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44931</v>
      </c>
      <c r="AO709" s="6" t="str">
        <f ca="1">IF(B_MSK[[#This Row],[DB_ROW]]="","",INDEX([3]!db[JENIS],B_MSK[[#This Row],[DB_ROW]]-1))</f>
        <v/>
      </c>
      <c r="AP709" s="6" t="e">
        <f ca="1">IF(B_MSK[[#This Row],[A_1]]="","",B_MSK[[#This Row],[A_1]])*1</f>
        <v>#VALUE!</v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/>
      </c>
      <c r="D710" s="6" t="str">
        <f>IF(B_MSK[[#This Row],[N_ID]]="","",COUNTIF([2]!NOTA[ID_H],B_MSK[[#This Row],[ID NOTA]]))</f>
        <v/>
      </c>
      <c r="E7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Row],[stt]]="ada",INDEX([3]!db[NB BM],B_MSK[DB_ROW]-1),"")</f>
        <v/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Row],[SAT]],INDEX([3]!db[QTY/ CTN],B_MSK[[#This Row],[DB_ROW]]-1)))</f>
        <v/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 t="str">
        <f ca="1">IF(B_MSK[[#This Row],[//]]="","",INDEX([2]!NOTA[HARGA SATUAN],B_MSK[[#This Row],[//]]-2))</f>
        <v/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/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0" s="6" t="str">
        <f ca="1">IF(B_MSK[[#This Row],[N.B.nota]]="","",IF(MATCH(B_MSK[[#This Row],[concat]],[3]!db[NB NOTA_C],0)&gt;0,"ada",0))</f>
        <v/>
      </c>
      <c r="X710" s="6" t="str">
        <f ca="1">IF(B_MSK[[#This Row],[N.B.nota]]="","",ADDRESS(ROW(B_MSK[QB]),COLUMN(B_MSK[QB]))&amp;":"&amp;ADDRESS(ROW(),COLUMN(B_MSK[QB])))</f>
        <v/>
      </c>
      <c r="Y710" s="6" t="str">
        <f ca="1">IF(B_MSK[[#This Row],[concat]]="","",MATCH(B_MSK[[#This Row],[concat]],[3]!db[NB NOTA_C],0)+1)</f>
        <v/>
      </c>
      <c r="Z710" s="6" t="str">
        <f ca="1">IF(B_MSK[[#This Row],[//]]="","",HYPERLINK("[..\\DB.xlsx]DB!e"&amp;B_MSK[[#This Row],[DB_ROW]],"&gt;"))</f>
        <v/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Row],[A_]])-1))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44931</v>
      </c>
      <c r="AO710" s="6" t="str">
        <f ca="1">IF(B_MSK[[#This Row],[DB_ROW]]="","",INDEX([3]!db[JENIS],B_MSK[[#This Row],[DB_ROW]]-1))</f>
        <v/>
      </c>
      <c r="AP710" s="6" t="e">
        <f ca="1">IF(B_MSK[[#This Row],[A_1]]="","",B_MSK[[#This Row],[A_1]])*1</f>
        <v>#VALUE!</v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Row],[stt]]="ada",INDEX([3]!db[NB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Row],[concat]],[3]!db[NB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Row],[concat]],[3]!db[NB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Row],[A_]])-1))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44931</v>
      </c>
      <c r="AO711" s="6" t="str">
        <f ca="1">IF(B_MSK[[#This Row],[DB_ROW]]="","",INDEX([3]!db[JENIS],B_MSK[[#This Row],[DB_ROW]]-1))</f>
        <v/>
      </c>
      <c r="AP711" s="6" t="e">
        <f ca="1">IF(B_MSK[[#This Row],[A_1]]="","",B_MSK[[#This Row],[A_1]])*1</f>
        <v>#VALUE!</v>
      </c>
    </row>
    <row r="712" spans="1:42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/>
      </c>
      <c r="D712" s="6" t="str">
        <f>IF(B_MSK[[#This Row],[N_ID]]="","",COUNTIF([2]!NOTA[ID_H],B_MSK[[#This Row],[ID NOTA]]))</f>
        <v/>
      </c>
      <c r="E7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Row],[stt]]="ada",INDEX([3]!db[NB BM],B_MSK[DB_ROW]-1),"")</f>
        <v/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Row],[SAT]],INDEX([3]!db[QTY/ CTN],B_MSK[[#This Row],[DB_ROW]]-1)))</f>
        <v/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 t="str">
        <f ca="1">IF(B_MSK[[#This Row],[//]]="","",INDEX([2]!NOTA[HARGA SATUAN],B_MSK[[#This Row],[//]]-2))</f>
        <v/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/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2" s="6" t="str">
        <f ca="1">IF(B_MSK[[#This Row],[N.B.nota]]="","",IF(MATCH(B_MSK[[#This Row],[concat]],[3]!db[NB NOTA_C],0)&gt;0,"ada",0))</f>
        <v/>
      </c>
      <c r="X712" s="6" t="str">
        <f ca="1">IF(B_MSK[[#This Row],[N.B.nota]]="","",ADDRESS(ROW(B_MSK[QB]),COLUMN(B_MSK[QB]))&amp;":"&amp;ADDRESS(ROW(),COLUMN(B_MSK[QB])))</f>
        <v/>
      </c>
      <c r="Y712" s="6" t="str">
        <f ca="1">IF(B_MSK[[#This Row],[concat]]="","",MATCH(B_MSK[[#This Row],[concat]],[3]!db[NB NOTA_C],0)+1)</f>
        <v/>
      </c>
      <c r="Z712" s="6" t="str">
        <f ca="1">IF(B_MSK[[#This Row],[//]]="","",HYPERLINK("[..\\DB.xlsx]DB!e"&amp;B_MSK[[#This Row],[DB_ROW]],"&gt;"))</f>
        <v/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Row],[A_]])-1))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44931</v>
      </c>
      <c r="AO712" s="6" t="str">
        <f ca="1">IF(B_MSK[[#This Row],[DB_ROW]]="","",INDEX([3]!db[JENIS],B_MSK[[#This Row],[DB_ROW]]-1))</f>
        <v/>
      </c>
      <c r="AP712" s="6" t="e">
        <f ca="1">IF(B_MSK[[#This Row],[A_1]]="","",B_MSK[[#This Row],[A_1]])*1</f>
        <v>#VALUE!</v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Row],[stt]]="ada",INDEX([3]!db[NB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Row],[concat]],[3]!db[NB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Row],[concat]],[3]!db[NB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Row],[A_]])-1))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44931</v>
      </c>
      <c r="AO713" s="6" t="str">
        <f ca="1">IF(B_MSK[[#This Row],[DB_ROW]]="","",INDEX([3]!db[JENIS],B_MSK[[#This Row],[DB_ROW]]-1))</f>
        <v/>
      </c>
      <c r="AP713" s="6" t="e">
        <f ca="1">IF(B_MSK[[#This Row],[A_1]]="","",B_MSK[[#This Row],[A_1]])*1</f>
        <v>#VALUE!</v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/>
      </c>
      <c r="D714" s="6" t="str">
        <f>IF(B_MSK[[#This Row],[N_ID]]="","",COUNTIF([2]!NOTA[ID_H],B_MSK[[#This Row],[ID NOTA]]))</f>
        <v/>
      </c>
      <c r="E7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Row],[stt]]="ada",INDEX([3]!db[NB BM],B_MSK[DB_ROW]-1),"")</f>
        <v/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Row],[SAT]],INDEX([3]!db[QTY/ CTN],B_MSK[[#This Row],[DB_ROW]]-1)))</f>
        <v/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 t="str">
        <f ca="1">IF(B_MSK[[#This Row],[//]]="","",INDEX([2]!NOTA[HARGA SATUAN],B_MSK[[#This Row],[//]]-2))</f>
        <v/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/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4" s="6" t="str">
        <f ca="1">IF(B_MSK[[#This Row],[N.B.nota]]="","",IF(MATCH(B_MSK[[#This Row],[concat]],[3]!db[NB NOTA_C],0)&gt;0,"ada",0))</f>
        <v/>
      </c>
      <c r="X714" s="6" t="str">
        <f ca="1">IF(B_MSK[[#This Row],[N.B.nota]]="","",ADDRESS(ROW(B_MSK[QB]),COLUMN(B_MSK[QB]))&amp;":"&amp;ADDRESS(ROW(),COLUMN(B_MSK[QB])))</f>
        <v/>
      </c>
      <c r="Y714" s="6" t="str">
        <f ca="1">IF(B_MSK[[#This Row],[concat]]="","",MATCH(B_MSK[[#This Row],[concat]],[3]!db[NB NOTA_C],0)+1)</f>
        <v/>
      </c>
      <c r="Z714" s="6" t="str">
        <f ca="1">IF(B_MSK[[#This Row],[//]]="","",HYPERLINK("[..\\DB.xlsx]DB!e"&amp;B_MSK[[#This Row],[DB_ROW]],"&gt;"))</f>
        <v/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Row],[A_]])-1))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44931</v>
      </c>
      <c r="AO714" s="6" t="str">
        <f ca="1">IF(B_MSK[[#This Row],[DB_ROW]]="","",INDEX([3]!db[JENIS],B_MSK[[#This Row],[DB_ROW]]-1))</f>
        <v/>
      </c>
      <c r="AP714" s="6" t="e">
        <f ca="1">IF(B_MSK[[#This Row],[A_1]]="","",B_MSK[[#This Row],[A_1]])*1</f>
        <v>#VALUE!</v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Row],[N_ID]]="","",COUNTIF([2]!NOTA[ID_H],B_MSK[[#This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Row],[stt]]="ada",INDEX([3]!db[NB BM],B_MSK[DB_ROW]-1),"")</f>
        <v/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Row],[SAT]],INDEX([3]!db[QTY/ CTN],B_MSK[[#This Row],[DB_ROW]]-1)))</f>
        <v/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 t="str">
        <f ca="1">IF(B_MSK[[#This Row],[//]]="","",INDEX([2]!NOTA[HARGA SATUAN],B_MSK[[#This Row],[//]]-2))</f>
        <v/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Row],[concat]],[3]!db[NB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Row],[concat]],[3]!db[NB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Row],[A_]])-1))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44931</v>
      </c>
      <c r="AO715" s="6" t="str">
        <f ca="1">IF(B_MSK[[#This Row],[DB_ROW]]="","",INDEX([3]!db[JENIS],B_MSK[[#This Row],[DB_ROW]]-1))</f>
        <v/>
      </c>
      <c r="AP715" s="6" t="e">
        <f ca="1">IF(B_MSK[[#This Row],[A_1]]="","",B_MSK[[#This Row],[A_1]])*1</f>
        <v>#VALUE!</v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/>
      </c>
      <c r="D716" s="6" t="str">
        <f>IF(B_MSK[[#This Row],[N_ID]]="","",COUNTIF([2]!NOTA[ID_H],B_MSK[[#This Row],[ID NOTA]]))</f>
        <v/>
      </c>
      <c r="E7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Row],[stt]]="ada",INDEX([3]!db[NB BM],B_MSK[DB_ROW]-1),"")</f>
        <v/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Row],[SAT]],INDEX([3]!db[QTY/ CTN],B_MSK[[#This Row],[DB_ROW]]-1)))</f>
        <v/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 t="str">
        <f ca="1">IF(B_MSK[[#This Row],[//]]="","",INDEX([2]!NOTA[HARGA SATUAN],B_MSK[[#This Row],[//]]-2))</f>
        <v/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/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6" s="6" t="str">
        <f ca="1">IF(B_MSK[[#This Row],[N.B.nota]]="","",IF(MATCH(B_MSK[[#This Row],[concat]],[3]!db[NB NOTA_C],0)&gt;0,"ada",0))</f>
        <v/>
      </c>
      <c r="X716" s="6" t="str">
        <f ca="1">IF(B_MSK[[#This Row],[N.B.nota]]="","",ADDRESS(ROW(B_MSK[QB]),COLUMN(B_MSK[QB]))&amp;":"&amp;ADDRESS(ROW(),COLUMN(B_MSK[QB])))</f>
        <v/>
      </c>
      <c r="Y716" s="6" t="str">
        <f ca="1">IF(B_MSK[[#This Row],[concat]]="","",MATCH(B_MSK[[#This Row],[concat]],[3]!db[NB NOTA_C],0)+1)</f>
        <v/>
      </c>
      <c r="Z716" s="6" t="str">
        <f ca="1">IF(B_MSK[[#This Row],[//]]="","",HYPERLINK("[..\\DB.xlsx]DB!e"&amp;B_MSK[[#This Row],[DB_ROW]],"&gt;"))</f>
        <v/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Row],[A_]])-1))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44931</v>
      </c>
      <c r="AO716" s="6" t="str">
        <f ca="1">IF(B_MSK[[#This Row],[DB_ROW]]="","",INDEX([3]!db[JENIS],B_MSK[[#This Row],[DB_ROW]]-1))</f>
        <v/>
      </c>
      <c r="AP716" s="6" t="e">
        <f ca="1">IF(B_MSK[[#This Row],[A_1]]="","",B_MSK[[#This Row],[A_1]])*1</f>
        <v>#VALUE!</v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Row],[stt]]="ada",INDEX([3]!db[NB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Row],[concat]],[3]!db[NB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Row],[concat]],[3]!db[NB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Row],[A_]])-1))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44931</v>
      </c>
      <c r="AO717" s="6" t="str">
        <f ca="1">IF(B_MSK[[#This Row],[DB_ROW]]="","",INDEX([3]!db[JENIS],B_MSK[[#This Row],[DB_ROW]]-1))</f>
        <v/>
      </c>
      <c r="AP717" s="6" t="e">
        <f ca="1">IF(B_MSK[[#This Row],[A_1]]="","",B_MSK[[#This Row],[A_1]])*1</f>
        <v>#VALUE!</v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/>
      </c>
      <c r="D718" s="6" t="str">
        <f>IF(B_MSK[[#This Row],[N_ID]]="","",COUNTIF([2]!NOTA[ID_H],B_MSK[[#This Row],[ID NOTA]]))</f>
        <v/>
      </c>
      <c r="E7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Row],[stt]]="ada",INDEX([3]!db[NB BM],B_MSK[DB_ROW]-1),"")</f>
        <v/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Row],[SAT]],INDEX([3]!db[QTY/ CTN],B_MSK[[#This Row],[DB_ROW]]-1)))</f>
        <v/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 t="str">
        <f ca="1">IF(B_MSK[[#This Row],[//]]="","",INDEX([2]!NOTA[HARGA SATUAN],B_MSK[[#This Row],[//]]-2))</f>
        <v/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/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8" s="6" t="str">
        <f ca="1">IF(B_MSK[[#This Row],[N.B.nota]]="","",IF(MATCH(B_MSK[[#This Row],[concat]],[3]!db[NB NOTA_C],0)&gt;0,"ada",0))</f>
        <v/>
      </c>
      <c r="X718" s="6" t="str">
        <f ca="1">IF(B_MSK[[#This Row],[N.B.nota]]="","",ADDRESS(ROW(B_MSK[QB]),COLUMN(B_MSK[QB]))&amp;":"&amp;ADDRESS(ROW(),COLUMN(B_MSK[QB])))</f>
        <v/>
      </c>
      <c r="Y718" s="6" t="str">
        <f ca="1">IF(B_MSK[[#This Row],[concat]]="","",MATCH(B_MSK[[#This Row],[concat]],[3]!db[NB NOTA_C],0)+1)</f>
        <v/>
      </c>
      <c r="Z718" s="6" t="str">
        <f ca="1">IF(B_MSK[[#This Row],[//]]="","",HYPERLINK("[..\\DB.xlsx]DB!e"&amp;B_MSK[[#This Row],[DB_ROW]],"&gt;"))</f>
        <v/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Row],[A_]])-1))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44931</v>
      </c>
      <c r="AO718" s="6" t="str">
        <f ca="1">IF(B_MSK[[#This Row],[DB_ROW]]="","",INDEX([3]!db[JENIS],B_MSK[[#This Row],[DB_ROW]]-1))</f>
        <v/>
      </c>
      <c r="AP718" s="6" t="e">
        <f ca="1">IF(B_MSK[[#This Row],[A_1]]="","",B_MSK[[#This Row],[A_1]])*1</f>
        <v>#VALUE!</v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Row],[stt]]="ada",INDEX([3]!db[NB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Row],[concat]],[3]!db[NB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Row],[concat]],[3]!db[NB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Row],[A_]])-1))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44931</v>
      </c>
      <c r="AO719" s="6" t="str">
        <f ca="1">IF(B_MSK[[#This Row],[DB_ROW]]="","",INDEX([3]!db[JENIS],B_MSK[[#This Row],[DB_ROW]]-1))</f>
        <v/>
      </c>
      <c r="AP719" s="6" t="e">
        <f ca="1">IF(B_MSK[[#This Row],[A_1]]="","",B_MSK[[#This Row],[A_1]])*1</f>
        <v>#VALUE!</v>
      </c>
    </row>
    <row r="720" spans="1:42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Row],[N_ID]]="","",COUNTIF([2]!NOTA[ID_H],B_MSK[[#This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Row],[stt]]="ada",INDEX([3]!db[NB BM],B_MSK[DB_ROW]-1),"")</f>
        <v/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Row],[SAT]],INDEX([3]!db[QTY/ CTN],B_MSK[[#This Row],[DB_ROW]]-1)))</f>
        <v/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 t="str">
        <f ca="1">IF(B_MSK[[#This Row],[//]]="","",INDEX([2]!NOTA[HARGA SATUAN],B_MSK[[#This Row],[//]]-2))</f>
        <v/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Row],[concat]],[3]!db[NB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Row],[concat]],[3]!db[NB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Row],[A_]])-1))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44931</v>
      </c>
      <c r="AO720" s="6" t="str">
        <f ca="1">IF(B_MSK[[#This Row],[DB_ROW]]="","",INDEX([3]!db[JENIS],B_MSK[[#This Row],[DB_ROW]]-1))</f>
        <v/>
      </c>
      <c r="AP720" s="6" t="e">
        <f ca="1">IF(B_MSK[[#This Row],[A_1]]="","",B_MSK[[#This Row],[A_1]])*1</f>
        <v>#VALUE!</v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/>
      </c>
      <c r="D721" s="6" t="str">
        <f>IF(B_MSK[[#This Row],[N_ID]]="","",COUNTIF([2]!NOTA[ID_H],B_MSK[[#This Row],[ID NOTA]]))</f>
        <v/>
      </c>
      <c r="E7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Row],[stt]]="ada",INDEX([3]!db[NB BM],B_MSK[DB_ROW]-1),"")</f>
        <v/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Row],[SAT]],INDEX([3]!db[QTY/ CTN],B_MSK[[#This Row],[DB_ROW]]-1)))</f>
        <v/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 t="str">
        <f ca="1">IF(B_MSK[[#This Row],[//]]="","",INDEX([2]!NOTA[HARGA SATUAN],B_MSK[[#This Row],[//]]-2))</f>
        <v/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/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1" s="6" t="str">
        <f ca="1">IF(B_MSK[[#This Row],[N.B.nota]]="","",IF(MATCH(B_MSK[[#This Row],[concat]],[3]!db[NB NOTA_C],0)&gt;0,"ada",0))</f>
        <v/>
      </c>
      <c r="X721" s="6" t="str">
        <f ca="1">IF(B_MSK[[#This Row],[N.B.nota]]="","",ADDRESS(ROW(B_MSK[QB]),COLUMN(B_MSK[QB]))&amp;":"&amp;ADDRESS(ROW(),COLUMN(B_MSK[QB])))</f>
        <v/>
      </c>
      <c r="Y721" s="6" t="str">
        <f ca="1">IF(B_MSK[[#This Row],[concat]]="","",MATCH(B_MSK[[#This Row],[concat]],[3]!db[NB NOTA_C],0)+1)</f>
        <v/>
      </c>
      <c r="Z721" s="6" t="str">
        <f ca="1">IF(B_MSK[[#This Row],[//]]="","",HYPERLINK("[..\\DB.xlsx]DB!e"&amp;B_MSK[[#This Row],[DB_ROW]],"&gt;"))</f>
        <v/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Row],[A_]])-1))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44931</v>
      </c>
      <c r="AO721" s="6" t="str">
        <f ca="1">IF(B_MSK[[#This Row],[DB_ROW]]="","",INDEX([3]!db[JENIS],B_MSK[[#This Row],[DB_ROW]]-1))</f>
        <v/>
      </c>
      <c r="AP721" s="6" t="e">
        <f ca="1">IF(B_MSK[[#This Row],[A_1]]="","",B_MSK[[#This Row],[A_1]])*1</f>
        <v>#VALUE!</v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Row],[stt]]="ada",INDEX([3]!db[NB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Row],[SAT]],INDEX([3]!db[QTY/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Row],[concat]],[3]!db[NB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Row],[concat]],[3]!db[NB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Row],[A_]])-1))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44931</v>
      </c>
      <c r="AO722" s="6" t="str">
        <f ca="1">IF(B_MSK[[#This Row],[DB_ROW]]="","",INDEX([3]!db[JENIS],B_MSK[[#This Row],[DB_ROW]]-1))</f>
        <v/>
      </c>
      <c r="AP722" s="6" t="e">
        <f ca="1">IF(B_MSK[[#This Row],[A_1]]="","",B_MSK[[#This Row],[A_1]])*1</f>
        <v>#VALUE!</v>
      </c>
    </row>
    <row r="723" spans="1:42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/>
      </c>
      <c r="D723" s="6" t="str">
        <f>IF(B_MSK[[#This Row],[N_ID]]="","",COUNTIF([2]!NOTA[ID_H],B_MSK[[#This Row],[ID NOTA]]))</f>
        <v/>
      </c>
      <c r="E7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Row],[stt]]="ada",INDEX([3]!db[NB BM],B_MSK[DB_ROW]-1),"")</f>
        <v/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Row],[SAT]],INDEX([3]!db[QTY/ CTN],B_MSK[[#This Row],[DB_ROW]]-1)))</f>
        <v/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 t="str">
        <f ca="1">IF(B_MSK[[#This Row],[//]]="","",INDEX([2]!NOTA[HARGA SATUAN],B_MSK[[#This Row],[//]]-2))</f>
        <v/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/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3" s="6" t="str">
        <f ca="1">IF(B_MSK[[#This Row],[N.B.nota]]="","",IF(MATCH(B_MSK[[#This Row],[concat]],[3]!db[NB NOTA_C],0)&gt;0,"ada",0))</f>
        <v/>
      </c>
      <c r="X723" s="6" t="str">
        <f ca="1">IF(B_MSK[[#This Row],[N.B.nota]]="","",ADDRESS(ROW(B_MSK[QB]),COLUMN(B_MSK[QB]))&amp;":"&amp;ADDRESS(ROW(),COLUMN(B_MSK[QB])))</f>
        <v/>
      </c>
      <c r="Y723" s="6" t="str">
        <f ca="1">IF(B_MSK[[#This Row],[concat]]="","",MATCH(B_MSK[[#This Row],[concat]],[3]!db[NB NOTA_C],0)+1)</f>
        <v/>
      </c>
      <c r="Z723" s="6" t="str">
        <f ca="1">IF(B_MSK[[#This Row],[//]]="","",HYPERLINK("[..\\DB.xlsx]DB!e"&amp;B_MSK[[#This Row],[DB_ROW]],"&gt;"))</f>
        <v/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Row],[A_]])-1))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44931</v>
      </c>
      <c r="AO723" s="6" t="str">
        <f ca="1">IF(B_MSK[[#This Row],[DB_ROW]]="","",INDEX([3]!db[JENIS],B_MSK[[#This Row],[DB_ROW]]-1))</f>
        <v/>
      </c>
      <c r="AP723" s="6" t="e">
        <f ca="1">IF(B_MSK[[#This Row],[A_1]]="","",B_MSK[[#This Row],[A_1]])*1</f>
        <v>#VALUE!</v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/>
      </c>
      <c r="D724" s="6" t="str">
        <f>IF(B_MSK[[#This Row],[N_ID]]="","",COUNTIF([2]!NOTA[ID_H],B_MSK[[#This Row],[ID NOTA]]))</f>
        <v/>
      </c>
      <c r="E7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Row],[stt]]="ada",INDEX([3]!db[NB BM],B_MSK[DB_ROW]-1),"")</f>
        <v/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Row],[SAT]],INDEX([3]!db[QTY/ CTN],B_MSK[[#This Row],[DB_ROW]]-1)))</f>
        <v/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 t="str">
        <f ca="1">IF(B_MSK[[#This Row],[//]]="","",INDEX([2]!NOTA[HARGA SATUAN],B_MSK[[#This Row],[//]]-2))</f>
        <v/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/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4" s="6" t="str">
        <f ca="1">IF(B_MSK[[#This Row],[N.B.nota]]="","",IF(MATCH(B_MSK[[#This Row],[concat]],[3]!db[NB NOTA_C],0)&gt;0,"ada",0))</f>
        <v/>
      </c>
      <c r="X724" s="6" t="str">
        <f ca="1">IF(B_MSK[[#This Row],[N.B.nota]]="","",ADDRESS(ROW(B_MSK[QB]),COLUMN(B_MSK[QB]))&amp;":"&amp;ADDRESS(ROW(),COLUMN(B_MSK[QB])))</f>
        <v/>
      </c>
      <c r="Y724" s="6" t="str">
        <f ca="1">IF(B_MSK[[#This Row],[concat]]="","",MATCH(B_MSK[[#This Row],[concat]],[3]!db[NB NOTA_C],0)+1)</f>
        <v/>
      </c>
      <c r="Z724" s="6" t="str">
        <f ca="1">IF(B_MSK[[#This Row],[//]]="","",HYPERLINK("[..\\DB.xlsx]DB!e"&amp;B_MSK[[#This Row],[DB_ROW]],"&gt;"))</f>
        <v/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Row],[A_]])-1))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44931</v>
      </c>
      <c r="AO724" s="6" t="str">
        <f ca="1">IF(B_MSK[[#This Row],[DB_ROW]]="","",INDEX([3]!db[JENIS],B_MSK[[#This Row],[DB_ROW]]-1))</f>
        <v/>
      </c>
      <c r="AP724" s="6" t="e">
        <f ca="1">IF(B_MSK[[#This Row],[A_1]]="","",B_MSK[[#This Row],[A_1]])*1</f>
        <v>#VALUE!</v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/>
      </c>
      <c r="D725" s="6" t="str">
        <f>IF(B_MSK[[#This Row],[N_ID]]="","",COUNTIF([2]!NOTA[ID_H],B_MSK[[#This Row],[ID NOTA]]))</f>
        <v/>
      </c>
      <c r="E7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Row],[stt]]="ada",INDEX([3]!db[NB BM],B_MSK[DB_ROW]-1),"")</f>
        <v/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Row],[SAT]],INDEX([3]!db[QTY/ CTN],B_MSK[[#This Row],[DB_ROW]]-1)))</f>
        <v/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 t="str">
        <f ca="1">IF(B_MSK[[#This Row],[//]]="","",INDEX([2]!NOTA[HARGA SATUAN],B_MSK[[#This Row],[//]]-2))</f>
        <v/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/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5" s="6" t="str">
        <f ca="1">IF(B_MSK[[#This Row],[N.B.nota]]="","",IF(MATCH(B_MSK[[#This Row],[concat]],[3]!db[NB NOTA_C],0)&gt;0,"ada",0))</f>
        <v/>
      </c>
      <c r="X725" s="6" t="str">
        <f ca="1">IF(B_MSK[[#This Row],[N.B.nota]]="","",ADDRESS(ROW(B_MSK[QB]),COLUMN(B_MSK[QB]))&amp;":"&amp;ADDRESS(ROW(),COLUMN(B_MSK[QB])))</f>
        <v/>
      </c>
      <c r="Y725" s="6" t="str">
        <f ca="1">IF(B_MSK[[#This Row],[concat]]="","",MATCH(B_MSK[[#This Row],[concat]],[3]!db[NB NOTA_C],0)+1)</f>
        <v/>
      </c>
      <c r="Z725" s="6" t="str">
        <f ca="1">IF(B_MSK[[#This Row],[//]]="","",HYPERLINK("[..\\DB.xlsx]DB!e"&amp;B_MSK[[#This Row],[DB_ROW]],"&gt;"))</f>
        <v/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Row],[A_]])-1))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44931</v>
      </c>
      <c r="AO725" s="6" t="str">
        <f ca="1">IF(B_MSK[[#This Row],[DB_ROW]]="","",INDEX([3]!db[JENIS],B_MSK[[#This Row],[DB_ROW]]-1))</f>
        <v/>
      </c>
      <c r="AP725" s="6" t="e">
        <f ca="1">IF(B_MSK[[#This Row],[A_1]]="","",B_MSK[[#This Row],[A_1]])*1</f>
        <v>#VALUE!</v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Row],[stt]]="ada",INDEX([3]!db[NB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Row],[SAT]],INDEX([3]!db[QTY/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Row],[concat]],[3]!db[NB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Row],[concat]],[3]!db[NB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Row],[A_]])-1))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44931</v>
      </c>
      <c r="AO726" s="6" t="str">
        <f ca="1">IF(B_MSK[[#This Row],[DB_ROW]]="","",INDEX([3]!db[JENIS],B_MSK[[#This Row],[DB_ROW]]-1))</f>
        <v/>
      </c>
      <c r="AP726" s="6" t="e">
        <f ca="1">IF(B_MSK[[#This Row],[A_1]]="","",B_MSK[[#This Row],[A_1]])*1</f>
        <v>#VALUE!</v>
      </c>
    </row>
    <row r="727" spans="1:42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/>
      </c>
      <c r="D727" s="6" t="str">
        <f>IF(B_MSK[[#This Row],[N_ID]]="","",COUNTIF([2]!NOTA[ID_H],B_MSK[[#This Row],[ID NOTA]]))</f>
        <v/>
      </c>
      <c r="E7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Row],[stt]]="ada",INDEX([3]!db[NB BM],B_MSK[DB_ROW]-1),"")</f>
        <v/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Row],[SAT]],INDEX([3]!db[QTY/ CTN],B_MSK[[#This Row],[DB_ROW]]-1)))</f>
        <v/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 t="str">
        <f ca="1">IF(B_MSK[[#This Row],[//]]="","",INDEX([2]!NOTA[HARGA SATUAN],B_MSK[[#This Row],[//]]-2))</f>
        <v/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/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7" s="6" t="str">
        <f ca="1">IF(B_MSK[[#This Row],[N.B.nota]]="","",IF(MATCH(B_MSK[[#This Row],[concat]],[3]!db[NB NOTA_C],0)&gt;0,"ada",0))</f>
        <v/>
      </c>
      <c r="X727" s="6" t="str">
        <f ca="1">IF(B_MSK[[#This Row],[N.B.nota]]="","",ADDRESS(ROW(B_MSK[QB]),COLUMN(B_MSK[QB]))&amp;":"&amp;ADDRESS(ROW(),COLUMN(B_MSK[QB])))</f>
        <v/>
      </c>
      <c r="Y727" s="6" t="str">
        <f ca="1">IF(B_MSK[[#This Row],[concat]]="","",MATCH(B_MSK[[#This Row],[concat]],[3]!db[NB NOTA_C],0)+1)</f>
        <v/>
      </c>
      <c r="Z727" s="6" t="str">
        <f ca="1">IF(B_MSK[[#This Row],[//]]="","",HYPERLINK("[..\\DB.xlsx]DB!e"&amp;B_MSK[[#This Row],[DB_ROW]],"&gt;"))</f>
        <v/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Row],[A_]])-1))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44931</v>
      </c>
      <c r="AO727" s="6" t="str">
        <f ca="1">IF(B_MSK[[#This Row],[DB_ROW]]="","",INDEX([3]!db[JENIS],B_MSK[[#This Row],[DB_ROW]]-1))</f>
        <v/>
      </c>
      <c r="AP727" s="6" t="e">
        <f ca="1">IF(B_MSK[[#This Row],[A_1]]="","",B_MSK[[#This Row],[A_1]])*1</f>
        <v>#VALUE!</v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Row],[stt]]="ada",INDEX([3]!db[NB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Row],[SAT]],INDEX([3]!db[QTY/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Row],[concat]],[3]!db[NB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Row],[concat]],[3]!db[NB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Row],[A_]])-1))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44931</v>
      </c>
      <c r="AO728" s="6" t="str">
        <f ca="1">IF(B_MSK[[#This Row],[DB_ROW]]="","",INDEX([3]!db[JENIS],B_MSK[[#This Row],[DB_ROW]]-1))</f>
        <v/>
      </c>
      <c r="AP728" s="6" t="e">
        <f ca="1">IF(B_MSK[[#This Row],[A_1]]="","",B_MSK[[#This Row],[A_1]])*1</f>
        <v>#VALUE!</v>
      </c>
    </row>
    <row r="729" spans="1:42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/>
      </c>
      <c r="D729" s="6" t="str">
        <f>IF(B_MSK[[#This Row],[N_ID]]="","",COUNTIF([2]!NOTA[ID_H],B_MSK[[#This Row],[ID NOTA]]))</f>
        <v/>
      </c>
      <c r="E7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Row],[stt]]="ada",INDEX([3]!db[NB BM],B_MSK[DB_ROW]-1),"")</f>
        <v/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Row],[SAT]],INDEX([3]!db[QTY/ CTN],B_MSK[[#This Row],[DB_ROW]]-1)))</f>
        <v/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 t="str">
        <f ca="1">IF(B_MSK[[#This Row],[//]]="","",INDEX([2]!NOTA[HARGA SATUAN],B_MSK[[#This Row],[//]]-2))</f>
        <v/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/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9" s="6" t="str">
        <f ca="1">IF(B_MSK[[#This Row],[N.B.nota]]="","",IF(MATCH(B_MSK[[#This Row],[concat]],[3]!db[NB NOTA_C],0)&gt;0,"ada",0))</f>
        <v/>
      </c>
      <c r="X729" s="6" t="str">
        <f ca="1">IF(B_MSK[[#This Row],[N.B.nota]]="","",ADDRESS(ROW(B_MSK[QB]),COLUMN(B_MSK[QB]))&amp;":"&amp;ADDRESS(ROW(),COLUMN(B_MSK[QB])))</f>
        <v/>
      </c>
      <c r="Y729" s="6" t="str">
        <f ca="1">IF(B_MSK[[#This Row],[concat]]="","",MATCH(B_MSK[[#This Row],[concat]],[3]!db[NB NOTA_C],0)+1)</f>
        <v/>
      </c>
      <c r="Z729" s="6" t="str">
        <f ca="1">IF(B_MSK[[#This Row],[//]]="","",HYPERLINK("[..\\DB.xlsx]DB!e"&amp;B_MSK[[#This Row],[DB_ROW]],"&gt;"))</f>
        <v/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Row],[A_]])-1))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44931</v>
      </c>
      <c r="AO729" s="6" t="str">
        <f ca="1">IF(B_MSK[[#This Row],[DB_ROW]]="","",INDEX([3]!db[JENIS],B_MSK[[#This Row],[DB_ROW]]-1))</f>
        <v/>
      </c>
      <c r="AP729" s="6" t="e">
        <f ca="1">IF(B_MSK[[#This Row],[A_1]]="","",B_MSK[[#This Row],[A_1]])*1</f>
        <v>#VALUE!</v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/>
      </c>
      <c r="D730" s="6" t="str">
        <f>IF(B_MSK[[#This Row],[N_ID]]="","",COUNTIF([2]!NOTA[ID_H],B_MSK[[#This Row],[ID NOTA]]))</f>
        <v/>
      </c>
      <c r="E7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Row],[stt]]="ada",INDEX([3]!db[NB BM],B_MSK[DB_ROW]-1),"")</f>
        <v/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Row],[SAT]],INDEX([3]!db[QTY/ CTN],B_MSK[[#This Row],[DB_ROW]]-1)))</f>
        <v/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 t="str">
        <f ca="1">IF(B_MSK[[#This Row],[//]]="","",INDEX([2]!NOTA[HARGA SATUAN],B_MSK[[#This Row],[//]]-2))</f>
        <v/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/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0" s="6" t="str">
        <f ca="1">IF(B_MSK[[#This Row],[N.B.nota]]="","",IF(MATCH(B_MSK[[#This Row],[concat]],[3]!db[NB NOTA_C],0)&gt;0,"ada",0))</f>
        <v/>
      </c>
      <c r="X730" s="6" t="str">
        <f ca="1">IF(B_MSK[[#This Row],[N.B.nota]]="","",ADDRESS(ROW(B_MSK[QB]),COLUMN(B_MSK[QB]))&amp;":"&amp;ADDRESS(ROW(),COLUMN(B_MSK[QB])))</f>
        <v/>
      </c>
      <c r="Y730" s="6" t="str">
        <f ca="1">IF(B_MSK[[#This Row],[concat]]="","",MATCH(B_MSK[[#This Row],[concat]],[3]!db[NB NOTA_C],0)+1)</f>
        <v/>
      </c>
      <c r="Z730" s="6" t="str">
        <f ca="1">IF(B_MSK[[#This Row],[//]]="","",HYPERLINK("[..\\DB.xlsx]DB!e"&amp;B_MSK[[#This Row],[DB_ROW]],"&gt;"))</f>
        <v/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Row],[A_]])-1))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44931</v>
      </c>
      <c r="AO730" s="6" t="str">
        <f ca="1">IF(B_MSK[[#This Row],[DB_ROW]]="","",INDEX([3]!db[JENIS],B_MSK[[#This Row],[DB_ROW]]-1))</f>
        <v/>
      </c>
      <c r="AP730" s="6" t="e">
        <f ca="1">IF(B_MSK[[#This Row],[A_1]]="","",B_MSK[[#This Row],[A_1]])*1</f>
        <v>#VALUE!</v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Row],[N_ID]]="","",COUNTIF([2]!NOTA[ID_H],B_MSK[[#This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Row],[stt]]="ada",INDEX([3]!db[NB BM],B_MSK[DB_ROW]-1),"")</f>
        <v/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Row],[SAT]],INDEX([3]!db[QTY/ CTN],B_MSK[[#This Row],[DB_ROW]]-1)))</f>
        <v/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 t="str">
        <f ca="1">IF(B_MSK[[#This Row],[//]]="","",INDEX([2]!NOTA[HARGA SATUAN],B_MSK[[#This Row],[//]]-2))</f>
        <v/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Row],[concat]],[3]!db[NB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Row],[concat]],[3]!db[NB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Row],[A_]])-1))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44931</v>
      </c>
      <c r="AO731" s="6" t="str">
        <f ca="1">IF(B_MSK[[#This Row],[DB_ROW]]="","",INDEX([3]!db[JENIS],B_MSK[[#This Row],[DB_ROW]]-1))</f>
        <v/>
      </c>
      <c r="AP731" s="6" t="e">
        <f ca="1">IF(B_MSK[[#This Row],[A_1]]="","",B_MSK[[#This Row],[A_1]])*1</f>
        <v>#VALUE!</v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Row],[stt]]="ada",INDEX([3]!db[NB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Row],[SAT]],INDEX([3]!db[QTY/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Row],[concat]],[3]!db[NB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Row],[concat]],[3]!db[NB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Row],[A_]])-1))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44931</v>
      </c>
      <c r="AO732" s="6" t="str">
        <f ca="1">IF(B_MSK[[#This Row],[DB_ROW]]="","",INDEX([3]!db[JENIS],B_MSK[[#This Row],[DB_ROW]]-1))</f>
        <v/>
      </c>
      <c r="AP732" s="6" t="e">
        <f ca="1">IF(B_MSK[[#This Row],[A_1]]="","",B_MSK[[#This Row],[A_1]])*1</f>
        <v>#VALUE!</v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Row],[stt]]="ada",INDEX([3]!db[NB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Row],[SAT]],INDEX([3]!db[QTY/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Row],[concat]],[3]!db[NB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Row],[concat]],[3]!db[NB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Row],[A_]])-1))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44931</v>
      </c>
      <c r="AO733" s="6" t="str">
        <f ca="1">IF(B_MSK[[#This Row],[DB_ROW]]="","",INDEX([3]!db[JENIS],B_MSK[[#This Row],[DB_ROW]]-1))</f>
        <v/>
      </c>
      <c r="AP733" s="6" t="e">
        <f ca="1">IF(B_MSK[[#This Row],[A_1]]="","",B_MSK[[#This Row],[A_1]])*1</f>
        <v>#VALUE!</v>
      </c>
    </row>
    <row r="734" spans="1:42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/>
      </c>
      <c r="D734" s="6" t="str">
        <f>IF(B_MSK[[#This Row],[N_ID]]="","",COUNTIF([2]!NOTA[ID_H],B_MSK[[#This Row],[ID NOTA]]))</f>
        <v/>
      </c>
      <c r="E7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Row],[stt]]="ada",INDEX([3]!db[NB BM],B_MSK[DB_ROW]-1),"")</f>
        <v/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Row],[SAT]],INDEX([3]!db[QTY/ CTN],B_MSK[[#This Row],[DB_ROW]]-1)))</f>
        <v/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 t="str">
        <f ca="1">IF(B_MSK[[#This Row],[//]]="","",INDEX([2]!NOTA[HARGA SATUAN],B_MSK[[#This Row],[//]]-2))</f>
        <v/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/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4" s="6" t="str">
        <f ca="1">IF(B_MSK[[#This Row],[N.B.nota]]="","",IF(MATCH(B_MSK[[#This Row],[concat]],[3]!db[NB NOTA_C],0)&gt;0,"ada",0))</f>
        <v/>
      </c>
      <c r="X734" s="6" t="str">
        <f ca="1">IF(B_MSK[[#This Row],[N.B.nota]]="","",ADDRESS(ROW(B_MSK[QB]),COLUMN(B_MSK[QB]))&amp;":"&amp;ADDRESS(ROW(),COLUMN(B_MSK[QB])))</f>
        <v/>
      </c>
      <c r="Y734" s="6" t="str">
        <f ca="1">IF(B_MSK[[#This Row],[concat]]="","",MATCH(B_MSK[[#This Row],[concat]],[3]!db[NB NOTA_C],0)+1)</f>
        <v/>
      </c>
      <c r="Z734" s="6" t="str">
        <f ca="1">IF(B_MSK[[#This Row],[//]]="","",HYPERLINK("[..\\DB.xlsx]DB!e"&amp;B_MSK[[#This Row],[DB_ROW]],"&gt;"))</f>
        <v/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Row],[A_]])-1))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44931</v>
      </c>
      <c r="AO734" s="6" t="str">
        <f ca="1">IF(B_MSK[[#This Row],[DB_ROW]]="","",INDEX([3]!db[JENIS],B_MSK[[#This Row],[DB_ROW]]-1))</f>
        <v/>
      </c>
      <c r="AP734" s="6" t="e">
        <f ca="1">IF(B_MSK[[#This Row],[A_1]]="","",B_MSK[[#This Row],[A_1]])*1</f>
        <v>#VALUE!</v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/>
      </c>
      <c r="D735" s="6" t="str">
        <f>IF(B_MSK[[#This Row],[N_ID]]="","",COUNTIF([2]!NOTA[ID_H],B_MSK[[#This Row],[ID NOTA]]))</f>
        <v/>
      </c>
      <c r="E7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Row],[stt]]="ada",INDEX([3]!db[NB BM],B_MSK[DB_ROW]-1),"")</f>
        <v/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Row],[SAT]],INDEX([3]!db[QTY/ CTN],B_MSK[[#This Row],[DB_ROW]]-1)))</f>
        <v/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 t="str">
        <f ca="1">IF(B_MSK[[#This Row],[//]]="","",INDEX([2]!NOTA[HARGA SATUAN],B_MSK[[#This Row],[//]]-2))</f>
        <v/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/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5" s="6" t="str">
        <f ca="1">IF(B_MSK[[#This Row],[N.B.nota]]="","",IF(MATCH(B_MSK[[#This Row],[concat]],[3]!db[NB NOTA_C],0)&gt;0,"ada",0))</f>
        <v/>
      </c>
      <c r="X735" s="6" t="str">
        <f ca="1">IF(B_MSK[[#This Row],[N.B.nota]]="","",ADDRESS(ROW(B_MSK[QB]),COLUMN(B_MSK[QB]))&amp;":"&amp;ADDRESS(ROW(),COLUMN(B_MSK[QB])))</f>
        <v/>
      </c>
      <c r="Y735" s="6" t="str">
        <f ca="1">IF(B_MSK[[#This Row],[concat]]="","",MATCH(B_MSK[[#This Row],[concat]],[3]!db[NB NOTA_C],0)+1)</f>
        <v/>
      </c>
      <c r="Z735" s="6" t="str">
        <f ca="1">IF(B_MSK[[#This Row],[//]]="","",HYPERLINK("[..\\DB.xlsx]DB!e"&amp;B_MSK[[#This Row],[DB_ROW]],"&gt;"))</f>
        <v/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Row],[A_]])-1))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44931</v>
      </c>
      <c r="AO735" s="6" t="str">
        <f ca="1">IF(B_MSK[[#This Row],[DB_ROW]]="","",INDEX([3]!db[JENIS],B_MSK[[#This Row],[DB_ROW]]-1))</f>
        <v/>
      </c>
      <c r="AP735" s="6" t="e">
        <f ca="1">IF(B_MSK[[#This Row],[A_1]]="","",B_MSK[[#This Row],[A_1]])*1</f>
        <v>#VALUE!</v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Row],[stt]]="ada",INDEX([3]!db[NB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Row],[SAT]],INDEX([3]!db[QTY/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Row],[concat]],[3]!db[NB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Row],[concat]],[3]!db[NB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Row],[A_]])-1))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44931</v>
      </c>
      <c r="AO736" s="6" t="str">
        <f ca="1">IF(B_MSK[[#This Row],[DB_ROW]]="","",INDEX([3]!db[JENIS],B_MSK[[#This Row],[DB_ROW]]-1))</f>
        <v/>
      </c>
      <c r="AP736" s="6" t="e">
        <f ca="1">IF(B_MSK[[#This Row],[A_1]]="","",B_MSK[[#This Row],[A_1]])*1</f>
        <v>#VALUE!</v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/>
      </c>
      <c r="D737" s="6" t="str">
        <f>IF(B_MSK[[#This Row],[N_ID]]="","",COUNTIF([2]!NOTA[ID_H],B_MSK[[#This Row],[ID NOTA]]))</f>
        <v/>
      </c>
      <c r="E7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Row],[stt]]="ada",INDEX([3]!db[NB BM],B_MSK[DB_ROW]-1),"")</f>
        <v/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Row],[SAT]],INDEX([3]!db[QTY/ CTN],B_MSK[[#This Row],[DB_ROW]]-1)))</f>
        <v/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 t="str">
        <f ca="1">IF(B_MSK[[#This Row],[//]]="","",INDEX([2]!NOTA[HARGA SATUAN],B_MSK[[#This Row],[//]]-2))</f>
        <v/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/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7" s="6" t="str">
        <f ca="1">IF(B_MSK[[#This Row],[N.B.nota]]="","",IF(MATCH(B_MSK[[#This Row],[concat]],[3]!db[NB NOTA_C],0)&gt;0,"ada",0))</f>
        <v/>
      </c>
      <c r="X737" s="6" t="str">
        <f ca="1">IF(B_MSK[[#This Row],[N.B.nota]]="","",ADDRESS(ROW(B_MSK[QB]),COLUMN(B_MSK[QB]))&amp;":"&amp;ADDRESS(ROW(),COLUMN(B_MSK[QB])))</f>
        <v/>
      </c>
      <c r="Y737" s="6" t="str">
        <f ca="1">IF(B_MSK[[#This Row],[concat]]="","",MATCH(B_MSK[[#This Row],[concat]],[3]!db[NB NOTA_C],0)+1)</f>
        <v/>
      </c>
      <c r="Z737" s="6" t="str">
        <f ca="1">IF(B_MSK[[#This Row],[//]]="","",HYPERLINK("[..\\DB.xlsx]DB!e"&amp;B_MSK[[#This Row],[DB_ROW]],"&gt;"))</f>
        <v/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Row],[A_]])-1))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44931</v>
      </c>
      <c r="AO737" s="6" t="str">
        <f ca="1">IF(B_MSK[[#This Row],[DB_ROW]]="","",INDEX([3]!db[JENIS],B_MSK[[#This Row],[DB_ROW]]-1))</f>
        <v/>
      </c>
      <c r="AP737" s="6" t="e">
        <f ca="1">IF(B_MSK[[#This Row],[A_1]]="","",B_MSK[[#This Row],[A_1]])*1</f>
        <v>#VALUE!</v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Row],[N_ID]]="","",COUNTIF([2]!NOTA[ID_H],B_MSK[[#This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Row],[stt]]="ada",INDEX([3]!db[NB BM],B_MSK[DB_ROW]-1),"")</f>
        <v/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Row],[SAT]],INDEX([3]!db[QTY/ CTN],B_MSK[[#This Row],[DB_ROW]]-1)))</f>
        <v/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 t="str">
        <f ca="1">IF(B_MSK[[#This Row],[//]]="","",INDEX([2]!NOTA[HARGA SATUAN],B_MSK[[#This Row],[//]]-2))</f>
        <v/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Row],[concat]],[3]!db[NB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Row],[concat]],[3]!db[NB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Row],[A_]])-1))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44931</v>
      </c>
      <c r="AO738" s="6" t="str">
        <f ca="1">IF(B_MSK[[#This Row],[DB_ROW]]="","",INDEX([3]!db[JENIS],B_MSK[[#This Row],[DB_ROW]]-1))</f>
        <v/>
      </c>
      <c r="AP738" s="6" t="e">
        <f ca="1">IF(B_MSK[[#This Row],[A_1]]="","",B_MSK[[#This Row],[A_1]])*1</f>
        <v>#VALUE!</v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Row],[stt]]="ada",INDEX([3]!db[NB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Row],[SAT]],INDEX([3]!db[QTY/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Row],[concat]],[3]!db[NB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Row],[concat]],[3]!db[NB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Row],[A_]])-1))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44931</v>
      </c>
      <c r="AO739" s="6" t="str">
        <f ca="1">IF(B_MSK[[#This Row],[DB_ROW]]="","",INDEX([3]!db[JENIS],B_MSK[[#This Row],[DB_ROW]]-1))</f>
        <v/>
      </c>
      <c r="AP739" s="6" t="e">
        <f ca="1">IF(B_MSK[[#This Row],[A_1]]="","",B_MSK[[#This Row],[A_1]])*1</f>
        <v>#VALUE!</v>
      </c>
    </row>
    <row r="740" spans="1:42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Row],[stt]]="ada",INDEX([3]!db[NB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Row],[SAT]],INDEX([3]!db[QTY/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Row],[concat]],[3]!db[NB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Row],[concat]],[3]!db[NB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Row],[A_]])-1))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44931</v>
      </c>
      <c r="AO740" s="6" t="str">
        <f ca="1">IF(B_MSK[[#This Row],[DB_ROW]]="","",INDEX([3]!db[JENIS],B_MSK[[#This Row],[DB_ROW]]-1))</f>
        <v/>
      </c>
      <c r="AP740" s="6" t="e">
        <f ca="1">IF(B_MSK[[#This Row],[A_1]]="","",B_MSK[[#This Row],[A_1]])*1</f>
        <v>#VALUE!</v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/>
      </c>
      <c r="D741" s="6" t="str">
        <f>IF(B_MSK[[#This Row],[N_ID]]="","",COUNTIF([2]!NOTA[ID_H],B_MSK[[#This Row],[ID NOTA]]))</f>
        <v/>
      </c>
      <c r="E7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Row],[stt]]="ada",INDEX([3]!db[NB BM],B_MSK[DB_ROW]-1),"")</f>
        <v/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Row],[SAT]],INDEX([3]!db[QTY/ CTN],B_MSK[[#This Row],[DB_ROW]]-1)))</f>
        <v/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 t="str">
        <f ca="1">IF(B_MSK[[#This Row],[//]]="","",INDEX([2]!NOTA[HARGA SATUAN],B_MSK[[#This Row],[//]]-2))</f>
        <v/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/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1" s="6" t="str">
        <f ca="1">IF(B_MSK[[#This Row],[N.B.nota]]="","",IF(MATCH(B_MSK[[#This Row],[concat]],[3]!db[NB NOTA_C],0)&gt;0,"ada",0))</f>
        <v/>
      </c>
      <c r="X741" s="6" t="str">
        <f ca="1">IF(B_MSK[[#This Row],[N.B.nota]]="","",ADDRESS(ROW(B_MSK[QB]),COLUMN(B_MSK[QB]))&amp;":"&amp;ADDRESS(ROW(),COLUMN(B_MSK[QB])))</f>
        <v/>
      </c>
      <c r="Y741" s="6" t="str">
        <f ca="1">IF(B_MSK[[#This Row],[concat]]="","",MATCH(B_MSK[[#This Row],[concat]],[3]!db[NB NOTA_C],0)+1)</f>
        <v/>
      </c>
      <c r="Z741" s="6" t="str">
        <f ca="1">IF(B_MSK[[#This Row],[//]]="","",HYPERLINK("[..\\DB.xlsx]DB!e"&amp;B_MSK[[#This Row],[DB_ROW]],"&gt;"))</f>
        <v/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Row],[A_]])-1))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44931</v>
      </c>
      <c r="AO741" s="6" t="str">
        <f ca="1">IF(B_MSK[[#This Row],[DB_ROW]]="","",INDEX([3]!db[JENIS],B_MSK[[#This Row],[DB_ROW]]-1))</f>
        <v/>
      </c>
      <c r="AP741" s="6" t="e">
        <f ca="1">IF(B_MSK[[#This Row],[A_1]]="","",B_MSK[[#This Row],[A_1]])*1</f>
        <v>#VALUE!</v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Row],[N_ID]]="","",COUNTIF([2]!NOTA[ID_H],B_MSK[[#This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Row],[stt]]="ada",INDEX([3]!db[NB BM],B_MSK[DB_ROW]-1),"")</f>
        <v/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Row],[SAT]],INDEX([3]!db[QTY/ CTN],B_MSK[[#This Row],[DB_ROW]]-1)))</f>
        <v/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 t="str">
        <f ca="1">IF(B_MSK[[#This Row],[//]]="","",INDEX([2]!NOTA[HARGA SATUAN],B_MSK[[#This Row],[//]]-2))</f>
        <v/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Row],[concat]],[3]!db[NB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Row],[concat]],[3]!db[NB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Row],[A_]])-1))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44931</v>
      </c>
      <c r="AO742" s="6" t="str">
        <f ca="1">IF(B_MSK[[#This Row],[DB_ROW]]="","",INDEX([3]!db[JENIS],B_MSK[[#This Row],[DB_ROW]]-1))</f>
        <v/>
      </c>
      <c r="AP742" s="6" t="e">
        <f ca="1">IF(B_MSK[[#This Row],[A_1]]="","",B_MSK[[#This Row],[A_1]])*1</f>
        <v>#VALUE!</v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Row],[stt]]="ada",INDEX([3]!db[NB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Row],[SAT]],INDEX([3]!db[QTY/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Row],[concat]],[3]!db[NB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Row],[concat]],[3]!db[NB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Row],[A_]])-1))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44931</v>
      </c>
      <c r="AO743" s="6" t="str">
        <f ca="1">IF(B_MSK[[#This Row],[DB_ROW]]="","",INDEX([3]!db[JENIS],B_MSK[[#This Row],[DB_ROW]]-1))</f>
        <v/>
      </c>
      <c r="AP743" s="6" t="e">
        <f ca="1">IF(B_MSK[[#This Row],[A_1]]="","",B_MSK[[#This Row],[A_1]])*1</f>
        <v>#VALUE!</v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/>
      </c>
      <c r="D744" s="6" t="str">
        <f>IF(B_MSK[[#This Row],[N_ID]]="","",COUNTIF([2]!NOTA[ID_H],B_MSK[[#This Row],[ID NOTA]]))</f>
        <v/>
      </c>
      <c r="E7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Row],[stt]]="ada",INDEX([3]!db[NB BM],B_MSK[DB_ROW]-1),"")</f>
        <v/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Row],[SAT]],INDEX([3]!db[QTY/ CTN],B_MSK[[#This Row],[DB_ROW]]-1)))</f>
        <v/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 t="str">
        <f ca="1">IF(B_MSK[[#This Row],[//]]="","",INDEX([2]!NOTA[HARGA SATUAN],B_MSK[[#This Row],[//]]-2))</f>
        <v/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/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4" s="6" t="str">
        <f ca="1">IF(B_MSK[[#This Row],[N.B.nota]]="","",IF(MATCH(B_MSK[[#This Row],[concat]],[3]!db[NB NOTA_C],0)&gt;0,"ada",0))</f>
        <v/>
      </c>
      <c r="X744" s="6" t="str">
        <f ca="1">IF(B_MSK[[#This Row],[N.B.nota]]="","",ADDRESS(ROW(B_MSK[QB]),COLUMN(B_MSK[QB]))&amp;":"&amp;ADDRESS(ROW(),COLUMN(B_MSK[QB])))</f>
        <v/>
      </c>
      <c r="Y744" s="6" t="str">
        <f ca="1">IF(B_MSK[[#This Row],[concat]]="","",MATCH(B_MSK[[#This Row],[concat]],[3]!db[NB NOTA_C],0)+1)</f>
        <v/>
      </c>
      <c r="Z744" s="6" t="str">
        <f ca="1">IF(B_MSK[[#This Row],[//]]="","",HYPERLINK("[..\\DB.xlsx]DB!e"&amp;B_MSK[[#This Row],[DB_ROW]],"&gt;"))</f>
        <v/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Row],[A_]])-1))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44931</v>
      </c>
      <c r="AO744" s="6" t="str">
        <f ca="1">IF(B_MSK[[#This Row],[DB_ROW]]="","",INDEX([3]!db[JENIS],B_MSK[[#This Row],[DB_ROW]]-1))</f>
        <v/>
      </c>
      <c r="AP744" s="6" t="e">
        <f ca="1">IF(B_MSK[[#This Row],[A_1]]="","",B_MSK[[#This Row],[A_1]])*1</f>
        <v>#VALUE!</v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/>
      </c>
      <c r="D745" s="6" t="str">
        <f>IF(B_MSK[[#This Row],[N_ID]]="","",COUNTIF([2]!NOTA[ID_H],B_MSK[[#This Row],[ID NOTA]]))</f>
        <v/>
      </c>
      <c r="E7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Row],[stt]]="ada",INDEX([3]!db[NB BM],B_MSK[DB_ROW]-1),"")</f>
        <v/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Row],[SAT]],INDEX([3]!db[QTY/ CTN],B_MSK[[#This Row],[DB_ROW]]-1)))</f>
        <v/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 t="str">
        <f ca="1">IF(B_MSK[[#This Row],[//]]="","",INDEX([2]!NOTA[HARGA SATUAN],B_MSK[[#This Row],[//]]-2))</f>
        <v/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/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5" s="6" t="str">
        <f ca="1">IF(B_MSK[[#This Row],[N.B.nota]]="","",IF(MATCH(B_MSK[[#This Row],[concat]],[3]!db[NB NOTA_C],0)&gt;0,"ada",0))</f>
        <v/>
      </c>
      <c r="X745" s="6" t="str">
        <f ca="1">IF(B_MSK[[#This Row],[N.B.nota]]="","",ADDRESS(ROW(B_MSK[QB]),COLUMN(B_MSK[QB]))&amp;":"&amp;ADDRESS(ROW(),COLUMN(B_MSK[QB])))</f>
        <v/>
      </c>
      <c r="Y745" s="6" t="str">
        <f ca="1">IF(B_MSK[[#This Row],[concat]]="","",MATCH(B_MSK[[#This Row],[concat]],[3]!db[NB NOTA_C],0)+1)</f>
        <v/>
      </c>
      <c r="Z745" s="6" t="str">
        <f ca="1">IF(B_MSK[[#This Row],[//]]="","",HYPERLINK("[..\\DB.xlsx]DB!e"&amp;B_MSK[[#This Row],[DB_ROW]],"&gt;"))</f>
        <v/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Row],[A_]])-1))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44931</v>
      </c>
      <c r="AO745" s="6" t="str">
        <f ca="1">IF(B_MSK[[#This Row],[DB_ROW]]="","",INDEX([3]!db[JENIS],B_MSK[[#This Row],[DB_ROW]]-1))</f>
        <v/>
      </c>
      <c r="AP745" s="6" t="e">
        <f ca="1">IF(B_MSK[[#This Row],[A_1]]="","",B_MSK[[#This Row],[A_1]])*1</f>
        <v>#VALUE!</v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Row],[N_ID]]="","",COUNTIF([2]!NOTA[ID_H],B_MSK[[#This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Row],[stt]]="ada",INDEX([3]!db[NB BM],B_MSK[DB_ROW]-1),"")</f>
        <v/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Row],[SAT]],INDEX([3]!db[QTY/ CTN],B_MSK[[#This Row],[DB_ROW]]-1)))</f>
        <v/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 t="str">
        <f ca="1">IF(B_MSK[[#This Row],[//]]="","",INDEX([2]!NOTA[HARGA SATUAN],B_MSK[[#This Row],[//]]-2))</f>
        <v/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Row],[concat]],[3]!db[NB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Row],[concat]],[3]!db[NB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Row],[A_]])-1))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44931</v>
      </c>
      <c r="AO746" s="6" t="str">
        <f ca="1">IF(B_MSK[[#This Row],[DB_ROW]]="","",INDEX([3]!db[JENIS],B_MSK[[#This Row],[DB_ROW]]-1))</f>
        <v/>
      </c>
      <c r="AP746" s="6" t="e">
        <f ca="1">IF(B_MSK[[#This Row],[A_1]]="","",B_MSK[[#This Row],[A_1]])*1</f>
        <v>#VALUE!</v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Row],[stt]]="ada",INDEX([3]!db[NB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Row],[SAT]],INDEX([3]!db[QTY/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Row],[concat]],[3]!db[NB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Row],[concat]],[3]!db[NB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Row],[A_]])-1))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44931</v>
      </c>
      <c r="AO747" s="6" t="str">
        <f ca="1">IF(B_MSK[[#This Row],[DB_ROW]]="","",INDEX([3]!db[JENIS],B_MSK[[#This Row],[DB_ROW]]-1))</f>
        <v/>
      </c>
      <c r="AP747" s="6" t="e">
        <f ca="1">IF(B_MSK[[#This Row],[A_1]]="","",B_MSK[[#This Row],[A_1]])*1</f>
        <v>#VALUE!</v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Row],[N_ID]]="","",COUNTIF([2]!NOTA[ID_H],B_MSK[[#This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Row],[stt]]="ada",INDEX([3]!db[NB BM],B_MSK[DB_ROW]-1),"")</f>
        <v/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Row],[SAT]],INDEX([3]!db[QTY/ CTN],B_MSK[[#This Row],[DB_ROW]]-1)))</f>
        <v/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 t="str">
        <f ca="1">IF(B_MSK[[#This Row],[//]]="","",INDEX([2]!NOTA[HARGA SATUAN],B_MSK[[#This Row],[//]]-2))</f>
        <v/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Row],[concat]],[3]!db[NB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Row],[concat]],[3]!db[NB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Row],[A_]])-1))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44931</v>
      </c>
      <c r="AO748" s="6" t="str">
        <f ca="1">IF(B_MSK[[#This Row],[DB_ROW]]="","",INDEX([3]!db[JENIS],B_MSK[[#This Row],[DB_ROW]]-1))</f>
        <v/>
      </c>
      <c r="AP748" s="6" t="e">
        <f ca="1">IF(B_MSK[[#This Row],[A_1]]="","",B_MSK[[#This Row],[A_1]])*1</f>
        <v>#VALUE!</v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Row],[stt]]="ada",INDEX([3]!db[NB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Row],[SAT]],INDEX([3]!db[QTY/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Row],[concat]],[3]!db[NB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Row],[concat]],[3]!db[NB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Row],[A_]])-1))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44931</v>
      </c>
      <c r="AO749" s="6" t="str">
        <f ca="1">IF(B_MSK[[#This Row],[DB_ROW]]="","",INDEX([3]!db[JENIS],B_MSK[[#This Row],[DB_ROW]]-1))</f>
        <v/>
      </c>
      <c r="AP749" s="6" t="e">
        <f ca="1">IF(B_MSK[[#This Row],[A_1]]="","",B_MSK[[#This Row],[A_1]])*1</f>
        <v>#VALUE!</v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/>
      </c>
      <c r="D750" s="6" t="str">
        <f>IF(B_MSK[[#This Row],[N_ID]]="","",COUNTIF([2]!NOTA[ID_H],B_MSK[[#This Row],[ID NOTA]]))</f>
        <v/>
      </c>
      <c r="E7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Row],[stt]]="ada",INDEX([3]!db[NB BM],B_MSK[DB_ROW]-1),"")</f>
        <v/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Row],[SAT]],INDEX([3]!db[QTY/ CTN],B_MSK[[#This Row],[DB_ROW]]-1)))</f>
        <v/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 t="str">
        <f ca="1">IF(B_MSK[[#This Row],[//]]="","",INDEX([2]!NOTA[HARGA SATUAN],B_MSK[[#This Row],[//]]-2))</f>
        <v/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/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0" s="6" t="str">
        <f ca="1">IF(B_MSK[[#This Row],[N.B.nota]]="","",IF(MATCH(B_MSK[[#This Row],[concat]],[3]!db[NB NOTA_C],0)&gt;0,"ada",0))</f>
        <v/>
      </c>
      <c r="X750" s="6" t="str">
        <f ca="1">IF(B_MSK[[#This Row],[N.B.nota]]="","",ADDRESS(ROW(B_MSK[QB]),COLUMN(B_MSK[QB]))&amp;":"&amp;ADDRESS(ROW(),COLUMN(B_MSK[QB])))</f>
        <v/>
      </c>
      <c r="Y750" s="6" t="str">
        <f ca="1">IF(B_MSK[[#This Row],[concat]]="","",MATCH(B_MSK[[#This Row],[concat]],[3]!db[NB NOTA_C],0)+1)</f>
        <v/>
      </c>
      <c r="Z750" s="6" t="str">
        <f ca="1">IF(B_MSK[[#This Row],[//]]="","",HYPERLINK("[..\\DB.xlsx]DB!e"&amp;B_MSK[[#This Row],[DB_ROW]],"&gt;"))</f>
        <v/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Row],[A_]])-1))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44931</v>
      </c>
      <c r="AO750" s="6" t="str">
        <f ca="1">IF(B_MSK[[#This Row],[DB_ROW]]="","",INDEX([3]!db[JENIS],B_MSK[[#This Row],[DB_ROW]]-1))</f>
        <v/>
      </c>
      <c r="AP750" s="6" t="e">
        <f ca="1">IF(B_MSK[[#This Row],[A_1]]="","",B_MSK[[#This Row],[A_1]])*1</f>
        <v>#VALUE!</v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Row],[stt]]="ada",INDEX([3]!db[NB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Row],[concat]],[3]!db[NB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Row],[concat]],[3]!db[NB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Row],[A_]])-1))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44931</v>
      </c>
      <c r="AO751" s="6" t="str">
        <f ca="1">IF(B_MSK[[#This Row],[DB_ROW]]="","",INDEX([3]!db[JENIS],B_MSK[[#This Row],[DB_ROW]]-1))</f>
        <v/>
      </c>
      <c r="AP751" s="6" t="e">
        <f ca="1">IF(B_MSK[[#This Row],[A_1]]="","",B_MSK[[#This Row],[A_1]])*1</f>
        <v>#VALUE!</v>
      </c>
    </row>
    <row r="752" spans="1:42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/>
      </c>
      <c r="D752" s="6" t="str">
        <f>IF(B_MSK[[#This Row],[N_ID]]="","",COUNTIF([2]!NOTA[ID_H],B_MSK[[#This Row],[ID NOTA]]))</f>
        <v/>
      </c>
      <c r="E7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Row],[stt]]="ada",INDEX([3]!db[NB BM],B_MSK[DB_ROW]-1),"")</f>
        <v/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Row],[SAT]],INDEX([3]!db[QTY/ CTN],B_MSK[[#This Row],[DB_ROW]]-1)))</f>
        <v/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 t="str">
        <f ca="1">IF(B_MSK[[#This Row],[//]]="","",INDEX([2]!NOTA[HARGA SATUAN],B_MSK[[#This Row],[//]]-2))</f>
        <v/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/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2" s="6" t="str">
        <f ca="1">IF(B_MSK[[#This Row],[N.B.nota]]="","",IF(MATCH(B_MSK[[#This Row],[concat]],[3]!db[NB NOTA_C],0)&gt;0,"ada",0))</f>
        <v/>
      </c>
      <c r="X752" s="6" t="str">
        <f ca="1">IF(B_MSK[[#This Row],[N.B.nota]]="","",ADDRESS(ROW(B_MSK[QB]),COLUMN(B_MSK[QB]))&amp;":"&amp;ADDRESS(ROW(),COLUMN(B_MSK[QB])))</f>
        <v/>
      </c>
      <c r="Y752" s="6" t="str">
        <f ca="1">IF(B_MSK[[#This Row],[concat]]="","",MATCH(B_MSK[[#This Row],[concat]],[3]!db[NB NOTA_C],0)+1)</f>
        <v/>
      </c>
      <c r="Z752" s="6" t="str">
        <f ca="1">IF(B_MSK[[#This Row],[//]]="","",HYPERLINK("[..\\DB.xlsx]DB!e"&amp;B_MSK[[#This Row],[DB_ROW]],"&gt;"))</f>
        <v/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Row],[A_]])-1))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44931</v>
      </c>
      <c r="AO752" s="6" t="str">
        <f ca="1">IF(B_MSK[[#This Row],[DB_ROW]]="","",INDEX([3]!db[JENIS],B_MSK[[#This Row],[DB_ROW]]-1))</f>
        <v/>
      </c>
      <c r="AP752" s="6" t="e">
        <f ca="1">IF(B_MSK[[#This Row],[A_1]]="","",B_MSK[[#This Row],[A_1]])*1</f>
        <v>#VALUE!</v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/>
      </c>
      <c r="D753" s="6" t="str">
        <f>IF(B_MSK[[#This Row],[N_ID]]="","",COUNTIF([2]!NOTA[ID_H],B_MSK[[#This Row],[ID NOTA]]))</f>
        <v/>
      </c>
      <c r="E7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Row],[stt]]="ada",INDEX([3]!db[NB BM],B_MSK[DB_ROW]-1),"")</f>
        <v/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Row],[SAT]],INDEX([3]!db[QTY/ CTN],B_MSK[[#This Row],[DB_ROW]]-1)))</f>
        <v/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 t="str">
        <f ca="1">IF(B_MSK[[#This Row],[//]]="","",INDEX([2]!NOTA[HARGA SATUAN],B_MSK[[#This Row],[//]]-2))</f>
        <v/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/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3" s="6" t="str">
        <f ca="1">IF(B_MSK[[#This Row],[N.B.nota]]="","",IF(MATCH(B_MSK[[#This Row],[concat]],[3]!db[NB NOTA_C],0)&gt;0,"ada",0))</f>
        <v/>
      </c>
      <c r="X753" s="6" t="str">
        <f ca="1">IF(B_MSK[[#This Row],[N.B.nota]]="","",ADDRESS(ROW(B_MSK[QB]),COLUMN(B_MSK[QB]))&amp;":"&amp;ADDRESS(ROW(),COLUMN(B_MSK[QB])))</f>
        <v/>
      </c>
      <c r="Y753" s="6" t="str">
        <f ca="1">IF(B_MSK[[#This Row],[concat]]="","",MATCH(B_MSK[[#This Row],[concat]],[3]!db[NB NOTA_C],0)+1)</f>
        <v/>
      </c>
      <c r="Z753" s="6" t="str">
        <f ca="1">IF(B_MSK[[#This Row],[//]]="","",HYPERLINK("[..\\DB.xlsx]DB!e"&amp;B_MSK[[#This Row],[DB_ROW]],"&gt;"))</f>
        <v/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Row],[A_]])-1))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44931</v>
      </c>
      <c r="AO753" s="6" t="str">
        <f ca="1">IF(B_MSK[[#This Row],[DB_ROW]]="","",INDEX([3]!db[JENIS],B_MSK[[#This Row],[DB_ROW]]-1))</f>
        <v/>
      </c>
      <c r="AP753" s="6" t="e">
        <f ca="1">IF(B_MSK[[#This Row],[A_1]]="","",B_MSK[[#This Row],[A_1]])*1</f>
        <v>#VALUE!</v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Row],[stt]]="ada",INDEX([3]!db[NB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Row],[SAT]],INDEX([3]!db[QTY/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Row],[concat]],[3]!db[NB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Row],[concat]],[3]!db[NB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Row],[A_]])-1))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44931</v>
      </c>
      <c r="AO754" s="6" t="str">
        <f ca="1">IF(B_MSK[[#This Row],[DB_ROW]]="","",INDEX([3]!db[JENIS],B_MSK[[#This Row],[DB_ROW]]-1))</f>
        <v/>
      </c>
      <c r="AP754" s="6" t="e">
        <f ca="1">IF(B_MSK[[#This Row],[A_1]]="","",B_MSK[[#This Row],[A_1]])*1</f>
        <v>#VALUE!</v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/>
      </c>
      <c r="D755" s="6" t="str">
        <f>IF(B_MSK[[#This Row],[N_ID]]="","",COUNTIF([2]!NOTA[ID_H],B_MSK[[#This Row],[ID NOTA]]))</f>
        <v/>
      </c>
      <c r="E7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Row],[stt]]="ada",INDEX([3]!db[NB BM],B_MSK[DB_ROW]-1),"")</f>
        <v/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Row],[SAT]],INDEX([3]!db[QTY/ CTN],B_MSK[[#This Row],[DB_ROW]]-1)))</f>
        <v/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 t="str">
        <f ca="1">IF(B_MSK[[#This Row],[//]]="","",INDEX([2]!NOTA[HARGA SATUAN],B_MSK[[#This Row],[//]]-2))</f>
        <v/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/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5" s="6" t="str">
        <f ca="1">IF(B_MSK[[#This Row],[N.B.nota]]="","",IF(MATCH(B_MSK[[#This Row],[concat]],[3]!db[NB NOTA_C],0)&gt;0,"ada",0))</f>
        <v/>
      </c>
      <c r="X755" s="6" t="str">
        <f ca="1">IF(B_MSK[[#This Row],[N.B.nota]]="","",ADDRESS(ROW(B_MSK[QB]),COLUMN(B_MSK[QB]))&amp;":"&amp;ADDRESS(ROW(),COLUMN(B_MSK[QB])))</f>
        <v/>
      </c>
      <c r="Y755" s="6" t="str">
        <f ca="1">IF(B_MSK[[#This Row],[concat]]="","",MATCH(B_MSK[[#This Row],[concat]],[3]!db[NB NOTA_C],0)+1)</f>
        <v/>
      </c>
      <c r="Z755" s="6" t="str">
        <f ca="1">IF(B_MSK[[#This Row],[//]]="","",HYPERLINK("[..\\DB.xlsx]DB!e"&amp;B_MSK[[#This Row],[DB_ROW]],"&gt;"))</f>
        <v/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Row],[A_]])-1))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44931</v>
      </c>
      <c r="AO755" s="6" t="str">
        <f ca="1">IF(B_MSK[[#This Row],[DB_ROW]]="","",INDEX([3]!db[JENIS],B_MSK[[#This Row],[DB_ROW]]-1))</f>
        <v/>
      </c>
      <c r="AP755" s="6" t="e">
        <f ca="1">IF(B_MSK[[#This Row],[A_1]]="","",B_MSK[[#This Row],[A_1]])*1</f>
        <v>#VALUE!</v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Row],[stt]]="ada",INDEX([3]!db[NB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Row],[SAT]],INDEX([3]!db[QTY/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Row],[concat]],[3]!db[NB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Row],[concat]],[3]!db[NB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Row],[A_]])-1))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44931</v>
      </c>
      <c r="AO756" s="6" t="str">
        <f ca="1">IF(B_MSK[[#This Row],[DB_ROW]]="","",INDEX([3]!db[JENIS],B_MSK[[#This Row],[DB_ROW]]-1))</f>
        <v/>
      </c>
      <c r="AP756" s="6" t="e">
        <f ca="1">IF(B_MSK[[#This Row],[A_1]]="","",B_MSK[[#This Row],[A_1]])*1</f>
        <v>#VALUE!</v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/>
      </c>
      <c r="D757" s="6" t="str">
        <f>IF(B_MSK[[#This Row],[N_ID]]="","",COUNTIF([2]!NOTA[ID_H],B_MSK[[#This Row],[ID NOTA]]))</f>
        <v/>
      </c>
      <c r="E7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Row],[stt]]="ada",INDEX([3]!db[NB BM],B_MSK[DB_ROW]-1),"")</f>
        <v/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Row],[SAT]],INDEX([3]!db[QTY/ CTN],B_MSK[[#This Row],[DB_ROW]]-1)))</f>
        <v/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 t="str">
        <f ca="1">IF(B_MSK[[#This Row],[//]]="","",INDEX([2]!NOTA[HARGA SATUAN],B_MSK[[#This Row],[//]]-2))</f>
        <v/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/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7" s="6" t="str">
        <f ca="1">IF(B_MSK[[#This Row],[N.B.nota]]="","",IF(MATCH(B_MSK[[#This Row],[concat]],[3]!db[NB NOTA_C],0)&gt;0,"ada",0))</f>
        <v/>
      </c>
      <c r="X757" s="6" t="str">
        <f ca="1">IF(B_MSK[[#This Row],[N.B.nota]]="","",ADDRESS(ROW(B_MSK[QB]),COLUMN(B_MSK[QB]))&amp;":"&amp;ADDRESS(ROW(),COLUMN(B_MSK[QB])))</f>
        <v/>
      </c>
      <c r="Y757" s="6" t="str">
        <f ca="1">IF(B_MSK[[#This Row],[concat]]="","",MATCH(B_MSK[[#This Row],[concat]],[3]!db[NB NOTA_C],0)+1)</f>
        <v/>
      </c>
      <c r="Z757" s="6" t="str">
        <f ca="1">IF(B_MSK[[#This Row],[//]]="","",HYPERLINK("[..\\DB.xlsx]DB!e"&amp;B_MSK[[#This Row],[DB_ROW]],"&gt;"))</f>
        <v/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Row],[A_]])-1))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44931</v>
      </c>
      <c r="AO757" s="6" t="str">
        <f ca="1">IF(B_MSK[[#This Row],[DB_ROW]]="","",INDEX([3]!db[JENIS],B_MSK[[#This Row],[DB_ROW]]-1))</f>
        <v/>
      </c>
      <c r="AP757" s="6" t="e">
        <f ca="1">IF(B_MSK[[#This Row],[A_1]]="","",B_MSK[[#This Row],[A_1]])*1</f>
        <v>#VALUE!</v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Row],[stt]]="ada",INDEX([3]!db[NB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Row],[concat]],[3]!db[NB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Row],[concat]],[3]!db[NB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Row],[A_]])-1))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44931</v>
      </c>
      <c r="AO758" s="6" t="str">
        <f ca="1">IF(B_MSK[[#This Row],[DB_ROW]]="","",INDEX([3]!db[JENIS],B_MSK[[#This Row],[DB_ROW]]-1))</f>
        <v/>
      </c>
      <c r="AP758" s="6" t="e">
        <f ca="1">IF(B_MSK[[#This Row],[A_1]]="","",B_MSK[[#This Row],[A_1]])*1</f>
        <v>#VALUE!</v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/>
      </c>
      <c r="D759" s="6" t="str">
        <f>IF(B_MSK[[#This Row],[N_ID]]="","",COUNTIF([2]!NOTA[ID_H],B_MSK[[#This Row],[ID NOTA]]))</f>
        <v/>
      </c>
      <c r="E7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Row],[stt]]="ada",INDEX([3]!db[NB BM],B_MSK[DB_ROW]-1),"")</f>
        <v/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Row],[SAT]],INDEX([3]!db[QTY/ CTN],B_MSK[[#This Row],[DB_ROW]]-1)))</f>
        <v/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 t="str">
        <f ca="1">IF(B_MSK[[#This Row],[//]]="","",INDEX([2]!NOTA[HARGA SATUAN],B_MSK[[#This Row],[//]]-2))</f>
        <v/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/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9" s="6" t="str">
        <f ca="1">IF(B_MSK[[#This Row],[N.B.nota]]="","",IF(MATCH(B_MSK[[#This Row],[concat]],[3]!db[NB NOTA_C],0)&gt;0,"ada",0))</f>
        <v/>
      </c>
      <c r="X759" s="6" t="str">
        <f ca="1">IF(B_MSK[[#This Row],[N.B.nota]]="","",ADDRESS(ROW(B_MSK[QB]),COLUMN(B_MSK[QB]))&amp;":"&amp;ADDRESS(ROW(),COLUMN(B_MSK[QB])))</f>
        <v/>
      </c>
      <c r="Y759" s="6" t="str">
        <f ca="1">IF(B_MSK[[#This Row],[concat]]="","",MATCH(B_MSK[[#This Row],[concat]],[3]!db[NB NOTA_C],0)+1)</f>
        <v/>
      </c>
      <c r="Z759" s="6" t="str">
        <f ca="1">IF(B_MSK[[#This Row],[//]]="","",HYPERLINK("[..\\DB.xlsx]DB!e"&amp;B_MSK[[#This Row],[DB_ROW]],"&gt;"))</f>
        <v/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Row],[A_]])-1))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44931</v>
      </c>
      <c r="AO759" s="6" t="str">
        <f ca="1">IF(B_MSK[[#This Row],[DB_ROW]]="","",INDEX([3]!db[JENIS],B_MSK[[#This Row],[DB_ROW]]-1))</f>
        <v/>
      </c>
      <c r="AP759" s="6" t="e">
        <f ca="1">IF(B_MSK[[#This Row],[A_1]]="","",B_MSK[[#This Row],[A_1]])*1</f>
        <v>#VALUE!</v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Row],[stt]]="ada",INDEX([3]!db[NB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Row],[concat]],[3]!db[NB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Row],[concat]],[3]!db[NB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Row],[A_]])-1))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44931</v>
      </c>
      <c r="AO760" s="6" t="str">
        <f ca="1">IF(B_MSK[[#This Row],[DB_ROW]]="","",INDEX([3]!db[JENIS],B_MSK[[#This Row],[DB_ROW]]-1))</f>
        <v/>
      </c>
      <c r="AP760" s="6" t="e">
        <f ca="1">IF(B_MSK[[#This Row],[A_1]]="","",B_MSK[[#This Row],[A_1]])*1</f>
        <v>#VALUE!</v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/>
      </c>
      <c r="D761" s="6" t="str">
        <f>IF(B_MSK[[#This Row],[N_ID]]="","",COUNTIF([2]!NOTA[ID_H],B_MSK[[#This Row],[ID NOTA]]))</f>
        <v/>
      </c>
      <c r="E7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Row],[stt]]="ada",INDEX([3]!db[NB BM],B_MSK[DB_ROW]-1),"")</f>
        <v/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Row],[SAT]],INDEX([3]!db[QTY/ CTN],B_MSK[[#This Row],[DB_ROW]]-1)))</f>
        <v/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 t="str">
        <f ca="1">IF(B_MSK[[#This Row],[//]]="","",INDEX([2]!NOTA[HARGA SATUAN],B_MSK[[#This Row],[//]]-2))</f>
        <v/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/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1" s="6" t="str">
        <f ca="1">IF(B_MSK[[#This Row],[N.B.nota]]="","",IF(MATCH(B_MSK[[#This Row],[concat]],[3]!db[NB NOTA_C],0)&gt;0,"ada",0))</f>
        <v/>
      </c>
      <c r="X761" s="6" t="str">
        <f ca="1">IF(B_MSK[[#This Row],[N.B.nota]]="","",ADDRESS(ROW(B_MSK[QB]),COLUMN(B_MSK[QB]))&amp;":"&amp;ADDRESS(ROW(),COLUMN(B_MSK[QB])))</f>
        <v/>
      </c>
      <c r="Y761" s="6" t="str">
        <f ca="1">IF(B_MSK[[#This Row],[concat]]="","",MATCH(B_MSK[[#This Row],[concat]],[3]!db[NB NOTA_C],0)+1)</f>
        <v/>
      </c>
      <c r="Z761" s="6" t="str">
        <f ca="1">IF(B_MSK[[#This Row],[//]]="","",HYPERLINK("[..\\DB.xlsx]DB!e"&amp;B_MSK[[#This Row],[DB_ROW]],"&gt;"))</f>
        <v/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Row],[A_]])-1))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44931</v>
      </c>
      <c r="AO761" s="6" t="str">
        <f ca="1">IF(B_MSK[[#This Row],[DB_ROW]]="","",INDEX([3]!db[JENIS],B_MSK[[#This Row],[DB_ROW]]-1))</f>
        <v/>
      </c>
      <c r="AP761" s="6" t="e">
        <f ca="1">IF(B_MSK[[#This Row],[A_1]]="","",B_MSK[[#This Row],[A_1]])*1</f>
        <v>#VALUE!</v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Row],[stt]]="ada",INDEX([3]!db[NB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Row],[SAT]],INDEX([3]!db[QTY/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Row],[concat]],[3]!db[NB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Row],[concat]],[3]!db[NB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Row],[A_]])-1))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44931</v>
      </c>
      <c r="AO762" s="6" t="str">
        <f ca="1">IF(B_MSK[[#This Row],[DB_ROW]]="","",INDEX([3]!db[JENIS],B_MSK[[#This Row],[DB_ROW]]-1))</f>
        <v/>
      </c>
      <c r="AP762" s="6" t="e">
        <f ca="1">IF(B_MSK[[#This Row],[A_1]]="","",B_MSK[[#This Row],[A_1]])*1</f>
        <v>#VALUE!</v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Row],[stt]]="ada",INDEX([3]!db[NB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Row],[SAT]],INDEX([3]!db[QTY/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Row],[concat]],[3]!db[NB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Row],[concat]],[3]!db[NB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Row],[A_]])-1))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44931</v>
      </c>
      <c r="AO763" s="6" t="str">
        <f ca="1">IF(B_MSK[[#This Row],[DB_ROW]]="","",INDEX([3]!db[JENIS],B_MSK[[#This Row],[DB_ROW]]-1))</f>
        <v/>
      </c>
      <c r="AP763" s="6" t="e">
        <f ca="1">IF(B_MSK[[#This Row],[A_1]]="","",B_MSK[[#This Row],[A_1]])*1</f>
        <v>#VALUE!</v>
      </c>
    </row>
    <row r="764" spans="1:42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Row],[stt]]="ada",INDEX([3]!db[NB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Row],[SAT]],INDEX([3]!db[QTY/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Row],[concat]],[3]!db[NB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Row],[concat]],[3]!db[NB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Row],[A_]])-1))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44931</v>
      </c>
      <c r="AO764" s="6" t="str">
        <f ca="1">IF(B_MSK[[#This Row],[DB_ROW]]="","",INDEX([3]!db[JENIS],B_MSK[[#This Row],[DB_ROW]]-1))</f>
        <v/>
      </c>
      <c r="AP764" s="6" t="e">
        <f ca="1">IF(B_MSK[[#This Row],[A_1]]="","",B_MSK[[#This Row],[A_1]])*1</f>
        <v>#VALUE!</v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/>
      </c>
      <c r="D765" s="6" t="str">
        <f>IF(B_MSK[[#This Row],[N_ID]]="","",COUNTIF([2]!NOTA[ID_H],B_MSK[[#This Row],[ID NOTA]]))</f>
        <v/>
      </c>
      <c r="E7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Row],[stt]]="ada",INDEX([3]!db[NB BM],B_MSK[DB_ROW]-1),"")</f>
        <v/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Row],[SAT]],INDEX([3]!db[QTY/ CTN],B_MSK[[#This Row],[DB_ROW]]-1)))</f>
        <v/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 t="str">
        <f ca="1">IF(B_MSK[[#This Row],[//]]="","",INDEX([2]!NOTA[HARGA SATUAN],B_MSK[[#This Row],[//]]-2))</f>
        <v/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/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5" s="6" t="str">
        <f ca="1">IF(B_MSK[[#This Row],[N.B.nota]]="","",IF(MATCH(B_MSK[[#This Row],[concat]],[3]!db[NB NOTA_C],0)&gt;0,"ada",0))</f>
        <v/>
      </c>
      <c r="X765" s="6" t="str">
        <f ca="1">IF(B_MSK[[#This Row],[N.B.nota]]="","",ADDRESS(ROW(B_MSK[QB]),COLUMN(B_MSK[QB]))&amp;":"&amp;ADDRESS(ROW(),COLUMN(B_MSK[QB])))</f>
        <v/>
      </c>
      <c r="Y765" s="6" t="str">
        <f ca="1">IF(B_MSK[[#This Row],[concat]]="","",MATCH(B_MSK[[#This Row],[concat]],[3]!db[NB NOTA_C],0)+1)</f>
        <v/>
      </c>
      <c r="Z765" s="6" t="str">
        <f ca="1">IF(B_MSK[[#This Row],[//]]="","",HYPERLINK("[..\\DB.xlsx]DB!e"&amp;B_MSK[[#This Row],[DB_ROW]],"&gt;"))</f>
        <v/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Row],[A_]])-1))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44931</v>
      </c>
      <c r="AO765" s="6" t="str">
        <f ca="1">IF(B_MSK[[#This Row],[DB_ROW]]="","",INDEX([3]!db[JENIS],B_MSK[[#This Row],[DB_ROW]]-1))</f>
        <v/>
      </c>
      <c r="AP765" s="6" t="e">
        <f ca="1">IF(B_MSK[[#This Row],[A_1]]="","",B_MSK[[#This Row],[A_1]])*1</f>
        <v>#VALUE!</v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/>
      </c>
      <c r="D766" s="6" t="str">
        <f>IF(B_MSK[[#This Row],[N_ID]]="","",COUNTIF([2]!NOTA[ID_H],B_MSK[[#This Row],[ID NOTA]]))</f>
        <v/>
      </c>
      <c r="E7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Row],[stt]]="ada",INDEX([3]!db[NB BM],B_MSK[DB_ROW]-1),"")</f>
        <v/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Row],[SAT]],INDEX([3]!db[QTY/ CTN],B_MSK[[#This Row],[DB_ROW]]-1)))</f>
        <v/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 t="str">
        <f ca="1">IF(B_MSK[[#This Row],[//]]="","",INDEX([2]!NOTA[HARGA SATUAN],B_MSK[[#This Row],[//]]-2))</f>
        <v/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/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6" s="6" t="str">
        <f ca="1">IF(B_MSK[[#This Row],[N.B.nota]]="","",IF(MATCH(B_MSK[[#This Row],[concat]],[3]!db[NB NOTA_C],0)&gt;0,"ada",0))</f>
        <v/>
      </c>
      <c r="X766" s="6" t="str">
        <f ca="1">IF(B_MSK[[#This Row],[N.B.nota]]="","",ADDRESS(ROW(B_MSK[QB]),COLUMN(B_MSK[QB]))&amp;":"&amp;ADDRESS(ROW(),COLUMN(B_MSK[QB])))</f>
        <v/>
      </c>
      <c r="Y766" s="6" t="str">
        <f ca="1">IF(B_MSK[[#This Row],[concat]]="","",MATCH(B_MSK[[#This Row],[concat]],[3]!db[NB NOTA_C],0)+1)</f>
        <v/>
      </c>
      <c r="Z766" s="6" t="str">
        <f ca="1">IF(B_MSK[[#This Row],[//]]="","",HYPERLINK("[..\\DB.xlsx]DB!e"&amp;B_MSK[[#This Row],[DB_ROW]],"&gt;"))</f>
        <v/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Row],[A_]])-1))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44931</v>
      </c>
      <c r="AO766" s="6" t="str">
        <f ca="1">IF(B_MSK[[#This Row],[DB_ROW]]="","",INDEX([3]!db[JENIS],B_MSK[[#This Row],[DB_ROW]]-1))</f>
        <v/>
      </c>
      <c r="AP766" s="6" t="e">
        <f ca="1">IF(B_MSK[[#This Row],[A_1]]="","",B_MSK[[#This Row],[A_1]])*1</f>
        <v>#VALUE!</v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Row],[stt]]="ada",INDEX([3]!db[NB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Row],[SAT]],INDEX([3]!db[QTY/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Row],[concat]],[3]!db[NB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Row],[concat]],[3]!db[NB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Row],[A_]])-1))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44931</v>
      </c>
      <c r="AO767" s="6" t="str">
        <f ca="1">IF(B_MSK[[#This Row],[DB_ROW]]="","",INDEX([3]!db[JENIS],B_MSK[[#This Row],[DB_ROW]]-1))</f>
        <v/>
      </c>
      <c r="AP767" s="6" t="e">
        <f ca="1">IF(B_MSK[[#This Row],[A_1]]="","",B_MSK[[#This Row],[A_1]])*1</f>
        <v>#VALUE!</v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/>
      </c>
      <c r="D768" s="6" t="str">
        <f>IF(B_MSK[[#This Row],[N_ID]]="","",COUNTIF([2]!NOTA[ID_H],B_MSK[[#This Row],[ID NOTA]]))</f>
        <v/>
      </c>
      <c r="E7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Row],[stt]]="ada",INDEX([3]!db[NB BM],B_MSK[DB_ROW]-1),"")</f>
        <v/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Row],[SAT]],INDEX([3]!db[QTY/ CTN],B_MSK[[#This Row],[DB_ROW]]-1)))</f>
        <v/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 t="str">
        <f ca="1">IF(B_MSK[[#This Row],[//]]="","",INDEX([2]!NOTA[HARGA SATUAN],B_MSK[[#This Row],[//]]-2))</f>
        <v/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/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8" s="6" t="str">
        <f ca="1">IF(B_MSK[[#This Row],[N.B.nota]]="","",IF(MATCH(B_MSK[[#This Row],[concat]],[3]!db[NB NOTA_C],0)&gt;0,"ada",0))</f>
        <v/>
      </c>
      <c r="X768" s="6" t="str">
        <f ca="1">IF(B_MSK[[#This Row],[N.B.nota]]="","",ADDRESS(ROW(B_MSK[QB]),COLUMN(B_MSK[QB]))&amp;":"&amp;ADDRESS(ROW(),COLUMN(B_MSK[QB])))</f>
        <v/>
      </c>
      <c r="Y768" s="6" t="str">
        <f ca="1">IF(B_MSK[[#This Row],[concat]]="","",MATCH(B_MSK[[#This Row],[concat]],[3]!db[NB NOTA_C],0)+1)</f>
        <v/>
      </c>
      <c r="Z768" s="6" t="str">
        <f ca="1">IF(B_MSK[[#This Row],[//]]="","",HYPERLINK("[..\\DB.xlsx]DB!e"&amp;B_MSK[[#This Row],[DB_ROW]],"&gt;"))</f>
        <v/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Row],[A_]])-1))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44931</v>
      </c>
      <c r="AO768" s="6" t="str">
        <f ca="1">IF(B_MSK[[#This Row],[DB_ROW]]="","",INDEX([3]!db[JENIS],B_MSK[[#This Row],[DB_ROW]]-1))</f>
        <v/>
      </c>
      <c r="AP768" s="6" t="e">
        <f ca="1">IF(B_MSK[[#This Row],[A_1]]="","",B_MSK[[#This Row],[A_1]])*1</f>
        <v>#VALUE!</v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Row],[stt]]="ada",INDEX([3]!db[NB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Row],[concat]],[3]!db[NB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Row],[concat]],[3]!db[NB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Row],[A_]])-1))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44931</v>
      </c>
      <c r="AO769" s="6" t="str">
        <f ca="1">IF(B_MSK[[#This Row],[DB_ROW]]="","",INDEX([3]!db[JENIS],B_MSK[[#This Row],[DB_ROW]]-1))</f>
        <v/>
      </c>
      <c r="AP769" s="6" t="e">
        <f ca="1">IF(B_MSK[[#This Row],[A_1]]="","",B_MSK[[#This Row],[A_1]])*1</f>
        <v>#VALUE!</v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/>
      </c>
      <c r="D770" s="6" t="str">
        <f>IF(B_MSK[[#This Row],[N_ID]]="","",COUNTIF([2]!NOTA[ID_H],B_MSK[[#This Row],[ID NOTA]]))</f>
        <v/>
      </c>
      <c r="E7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Row],[stt]]="ada",INDEX([3]!db[NB BM],B_MSK[DB_ROW]-1),"")</f>
        <v/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Row],[SAT]],INDEX([3]!db[QTY/ CTN],B_MSK[[#This Row],[DB_ROW]]-1)))</f>
        <v/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 t="str">
        <f ca="1">IF(B_MSK[[#This Row],[//]]="","",INDEX([2]!NOTA[HARGA SATUAN],B_MSK[[#This Row],[//]]-2))</f>
        <v/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/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0" s="6" t="str">
        <f ca="1">IF(B_MSK[[#This Row],[N.B.nota]]="","",IF(MATCH(B_MSK[[#This Row],[concat]],[3]!db[NB NOTA_C],0)&gt;0,"ada",0))</f>
        <v/>
      </c>
      <c r="X770" s="6" t="str">
        <f ca="1">IF(B_MSK[[#This Row],[N.B.nota]]="","",ADDRESS(ROW(B_MSK[QB]),COLUMN(B_MSK[QB]))&amp;":"&amp;ADDRESS(ROW(),COLUMN(B_MSK[QB])))</f>
        <v/>
      </c>
      <c r="Y770" s="6" t="str">
        <f ca="1">IF(B_MSK[[#This Row],[concat]]="","",MATCH(B_MSK[[#This Row],[concat]],[3]!db[NB NOTA_C],0)+1)</f>
        <v/>
      </c>
      <c r="Z770" s="6" t="str">
        <f ca="1">IF(B_MSK[[#This Row],[//]]="","",HYPERLINK("[..\\DB.xlsx]DB!e"&amp;B_MSK[[#This Row],[DB_ROW]],"&gt;"))</f>
        <v/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Row],[A_]])-1))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44931</v>
      </c>
      <c r="AO770" s="6" t="str">
        <f ca="1">IF(B_MSK[[#This Row],[DB_ROW]]="","",INDEX([3]!db[JENIS],B_MSK[[#This Row],[DB_ROW]]-1))</f>
        <v/>
      </c>
      <c r="AP770" s="6" t="e">
        <f ca="1">IF(B_MSK[[#This Row],[A_1]]="","",B_MSK[[#This Row],[A_1]])*1</f>
        <v>#VALUE!</v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Row],[stt]]="ada",INDEX([3]!db[NB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Row],[SAT]],INDEX([3]!db[QTY/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Row],[concat]],[3]!db[NB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Row],[concat]],[3]!db[NB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Row],[A_]])-1))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44931</v>
      </c>
      <c r="AO771" s="6" t="str">
        <f ca="1">IF(B_MSK[[#This Row],[DB_ROW]]="","",INDEX([3]!db[JENIS],B_MSK[[#This Row],[DB_ROW]]-1))</f>
        <v/>
      </c>
      <c r="AP771" s="6" t="e">
        <f ca="1">IF(B_MSK[[#This Row],[A_1]]="","",B_MSK[[#This Row],[A_1]])*1</f>
        <v>#VALUE!</v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/>
      </c>
      <c r="D772" s="6" t="str">
        <f>IF(B_MSK[[#This Row],[N_ID]]="","",COUNTIF([2]!NOTA[ID_H],B_MSK[[#This Row],[ID NOTA]]))</f>
        <v/>
      </c>
      <c r="E7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Row],[stt]]="ada",INDEX([3]!db[NB BM],B_MSK[DB_ROW]-1),"")</f>
        <v/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Row],[SAT]],INDEX([3]!db[QTY/ CTN],B_MSK[[#This Row],[DB_ROW]]-1)))</f>
        <v/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 t="str">
        <f ca="1">IF(B_MSK[[#This Row],[//]]="","",INDEX([2]!NOTA[HARGA SATUAN],B_MSK[[#This Row],[//]]-2))</f>
        <v/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/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2" s="6" t="str">
        <f ca="1">IF(B_MSK[[#This Row],[N.B.nota]]="","",IF(MATCH(B_MSK[[#This Row],[concat]],[3]!db[NB NOTA_C],0)&gt;0,"ada",0))</f>
        <v/>
      </c>
      <c r="X772" s="6" t="str">
        <f ca="1">IF(B_MSK[[#This Row],[N.B.nota]]="","",ADDRESS(ROW(B_MSK[QB]),COLUMN(B_MSK[QB]))&amp;":"&amp;ADDRESS(ROW(),COLUMN(B_MSK[QB])))</f>
        <v/>
      </c>
      <c r="Y772" s="6" t="str">
        <f ca="1">IF(B_MSK[[#This Row],[concat]]="","",MATCH(B_MSK[[#This Row],[concat]],[3]!db[NB NOTA_C],0)+1)</f>
        <v/>
      </c>
      <c r="Z772" s="6" t="str">
        <f ca="1">IF(B_MSK[[#This Row],[//]]="","",HYPERLINK("[..\\DB.xlsx]DB!e"&amp;B_MSK[[#This Row],[DB_ROW]],"&gt;"))</f>
        <v/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Row],[A_]])-1))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44931</v>
      </c>
      <c r="AO772" s="6" t="str">
        <f ca="1">IF(B_MSK[[#This Row],[DB_ROW]]="","",INDEX([3]!db[JENIS],B_MSK[[#This Row],[DB_ROW]]-1))</f>
        <v/>
      </c>
      <c r="AP772" s="6" t="e">
        <f ca="1">IF(B_MSK[[#This Row],[A_1]]="","",B_MSK[[#This Row],[A_1]])*1</f>
        <v>#VALUE!</v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/>
      </c>
      <c r="D773" s="6" t="str">
        <f>IF(B_MSK[[#This Row],[N_ID]]="","",COUNTIF([2]!NOTA[ID_H],B_MSK[[#This Row],[ID NOTA]]))</f>
        <v/>
      </c>
      <c r="E7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Row],[stt]]="ada",INDEX([3]!db[NB BM],B_MSK[DB_ROW]-1),"")</f>
        <v/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Row],[SAT]],INDEX([3]!db[QTY/ CTN],B_MSK[[#This Row],[DB_ROW]]-1)))</f>
        <v/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 t="str">
        <f ca="1">IF(B_MSK[[#This Row],[//]]="","",INDEX([2]!NOTA[HARGA SATUAN],B_MSK[[#This Row],[//]]-2))</f>
        <v/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/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3" s="6" t="str">
        <f ca="1">IF(B_MSK[[#This Row],[N.B.nota]]="","",IF(MATCH(B_MSK[[#This Row],[concat]],[3]!db[NB NOTA_C],0)&gt;0,"ada",0))</f>
        <v/>
      </c>
      <c r="X773" s="6" t="str">
        <f ca="1">IF(B_MSK[[#This Row],[N.B.nota]]="","",ADDRESS(ROW(B_MSK[QB]),COLUMN(B_MSK[QB]))&amp;":"&amp;ADDRESS(ROW(),COLUMN(B_MSK[QB])))</f>
        <v/>
      </c>
      <c r="Y773" s="6" t="str">
        <f ca="1">IF(B_MSK[[#This Row],[concat]]="","",MATCH(B_MSK[[#This Row],[concat]],[3]!db[NB NOTA_C],0)+1)</f>
        <v/>
      </c>
      <c r="Z773" s="6" t="str">
        <f ca="1">IF(B_MSK[[#This Row],[//]]="","",HYPERLINK("[..\\DB.xlsx]DB!e"&amp;B_MSK[[#This Row],[DB_ROW]],"&gt;"))</f>
        <v/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Row],[A_]])-1))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44931</v>
      </c>
      <c r="AO773" s="6" t="str">
        <f ca="1">IF(B_MSK[[#This Row],[DB_ROW]]="","",INDEX([3]!db[JENIS],B_MSK[[#This Row],[DB_ROW]]-1))</f>
        <v/>
      </c>
      <c r="AP773" s="6" t="e">
        <f ca="1">IF(B_MSK[[#This Row],[A_1]]="","",B_MSK[[#This Row],[A_1]])*1</f>
        <v>#VALUE!</v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/>
      </c>
      <c r="D774" s="6" t="str">
        <f>IF(B_MSK[[#This Row],[N_ID]]="","",COUNTIF([2]!NOTA[ID_H],B_MSK[[#This Row],[ID NOTA]]))</f>
        <v/>
      </c>
      <c r="E7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Row],[stt]]="ada",INDEX([3]!db[NB BM],B_MSK[DB_ROW]-1),"")</f>
        <v/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Row],[SAT]],INDEX([3]!db[QTY/ CTN],B_MSK[[#This Row],[DB_ROW]]-1)))</f>
        <v/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 t="str">
        <f ca="1">IF(B_MSK[[#This Row],[//]]="","",INDEX([2]!NOTA[HARGA SATUAN],B_MSK[[#This Row],[//]]-2))</f>
        <v/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/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4" s="6" t="str">
        <f ca="1">IF(B_MSK[[#This Row],[N.B.nota]]="","",IF(MATCH(B_MSK[[#This Row],[concat]],[3]!db[NB NOTA_C],0)&gt;0,"ada",0))</f>
        <v/>
      </c>
      <c r="X774" s="6" t="str">
        <f ca="1">IF(B_MSK[[#This Row],[N.B.nota]]="","",ADDRESS(ROW(B_MSK[QB]),COLUMN(B_MSK[QB]))&amp;":"&amp;ADDRESS(ROW(),COLUMN(B_MSK[QB])))</f>
        <v/>
      </c>
      <c r="Y774" s="6" t="str">
        <f ca="1">IF(B_MSK[[#This Row],[concat]]="","",MATCH(B_MSK[[#This Row],[concat]],[3]!db[NB NOTA_C],0)+1)</f>
        <v/>
      </c>
      <c r="Z774" s="6" t="str">
        <f ca="1">IF(B_MSK[[#This Row],[//]]="","",HYPERLINK("[..\\DB.xlsx]DB!e"&amp;B_MSK[[#This Row],[DB_ROW]],"&gt;"))</f>
        <v/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Row],[A_]])-1))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44931</v>
      </c>
      <c r="AO774" s="6" t="str">
        <f ca="1">IF(B_MSK[[#This Row],[DB_ROW]]="","",INDEX([3]!db[JENIS],B_MSK[[#This Row],[DB_ROW]]-1))</f>
        <v/>
      </c>
      <c r="AP774" s="6" t="e">
        <f ca="1">IF(B_MSK[[#This Row],[A_1]]="","",B_MSK[[#This Row],[A_1]])*1</f>
        <v>#VALUE!</v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Row],[stt]]="ada",INDEX([3]!db[NB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Row],[concat]],[3]!db[NB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Row],[concat]],[3]!db[NB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Row],[A_]])-1))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44931</v>
      </c>
      <c r="AO775" s="6" t="str">
        <f ca="1">IF(B_MSK[[#This Row],[DB_ROW]]="","",INDEX([3]!db[JENIS],B_MSK[[#This Row],[DB_ROW]]-1))</f>
        <v/>
      </c>
      <c r="AP775" s="6" t="e">
        <f ca="1">IF(B_MSK[[#This Row],[A_1]]="","",B_MSK[[#This Row],[A_1]])*1</f>
        <v>#VALUE!</v>
      </c>
    </row>
    <row r="776" spans="1:42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/>
      </c>
      <c r="D776" s="6" t="str">
        <f>IF(B_MSK[[#This Row],[N_ID]]="","",COUNTIF([2]!NOTA[ID_H],B_MSK[[#This Row],[ID NOTA]]))</f>
        <v/>
      </c>
      <c r="E7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Row],[stt]]="ada",INDEX([3]!db[NB BM],B_MSK[DB_ROW]-1),"")</f>
        <v/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Row],[SAT]],INDEX([3]!db[QTY/ CTN],B_MSK[[#This Row],[DB_ROW]]-1)))</f>
        <v/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 t="str">
        <f ca="1">IF(B_MSK[[#This Row],[//]]="","",INDEX([2]!NOTA[HARGA SATUAN],B_MSK[[#This Row],[//]]-2))</f>
        <v/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/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6" s="6" t="str">
        <f ca="1">IF(B_MSK[[#This Row],[N.B.nota]]="","",IF(MATCH(B_MSK[[#This Row],[concat]],[3]!db[NB NOTA_C],0)&gt;0,"ada",0))</f>
        <v/>
      </c>
      <c r="X776" s="6" t="str">
        <f ca="1">IF(B_MSK[[#This Row],[N.B.nota]]="","",ADDRESS(ROW(B_MSK[QB]),COLUMN(B_MSK[QB]))&amp;":"&amp;ADDRESS(ROW(),COLUMN(B_MSK[QB])))</f>
        <v/>
      </c>
      <c r="Y776" s="6" t="str">
        <f ca="1">IF(B_MSK[[#This Row],[concat]]="","",MATCH(B_MSK[[#This Row],[concat]],[3]!db[NB NOTA_C],0)+1)</f>
        <v/>
      </c>
      <c r="Z776" s="6" t="str">
        <f ca="1">IF(B_MSK[[#This Row],[//]]="","",HYPERLINK("[..\\DB.xlsx]DB!e"&amp;B_MSK[[#This Row],[DB_ROW]],"&gt;"))</f>
        <v/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Row],[A_]])-1))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44931</v>
      </c>
      <c r="AO776" s="6" t="str">
        <f ca="1">IF(B_MSK[[#This Row],[DB_ROW]]="","",INDEX([3]!db[JENIS],B_MSK[[#This Row],[DB_ROW]]-1))</f>
        <v/>
      </c>
      <c r="AP776" s="6" t="e">
        <f ca="1">IF(B_MSK[[#This Row],[A_1]]="","",B_MSK[[#This Row],[A_1]])*1</f>
        <v>#VALUE!</v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/>
      </c>
      <c r="D777" s="6" t="str">
        <f>IF(B_MSK[[#This Row],[N_ID]]="","",COUNTIF([2]!NOTA[ID_H],B_MSK[[#This Row],[ID NOTA]]))</f>
        <v/>
      </c>
      <c r="E7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Row],[stt]]="ada",INDEX([3]!db[NB BM],B_MSK[DB_ROW]-1),"")</f>
        <v/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Row],[SAT]],INDEX([3]!db[QTY/ CTN],B_MSK[[#This Row],[DB_ROW]]-1)))</f>
        <v/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 t="str">
        <f ca="1">IF(B_MSK[[#This Row],[//]]="","",INDEX([2]!NOTA[HARGA SATUAN],B_MSK[[#This Row],[//]]-2))</f>
        <v/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/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7" s="6" t="str">
        <f ca="1">IF(B_MSK[[#This Row],[N.B.nota]]="","",IF(MATCH(B_MSK[[#This Row],[concat]],[3]!db[NB NOTA_C],0)&gt;0,"ada",0))</f>
        <v/>
      </c>
      <c r="X777" s="6" t="str">
        <f ca="1">IF(B_MSK[[#This Row],[N.B.nota]]="","",ADDRESS(ROW(B_MSK[QB]),COLUMN(B_MSK[QB]))&amp;":"&amp;ADDRESS(ROW(),COLUMN(B_MSK[QB])))</f>
        <v/>
      </c>
      <c r="Y777" s="6" t="str">
        <f ca="1">IF(B_MSK[[#This Row],[concat]]="","",MATCH(B_MSK[[#This Row],[concat]],[3]!db[NB NOTA_C],0)+1)</f>
        <v/>
      </c>
      <c r="Z777" s="6" t="str">
        <f ca="1">IF(B_MSK[[#This Row],[//]]="","",HYPERLINK("[..\\DB.xlsx]DB!e"&amp;B_MSK[[#This Row],[DB_ROW]],"&gt;"))</f>
        <v/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Row],[A_]])-1))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44931</v>
      </c>
      <c r="AO777" s="6" t="str">
        <f ca="1">IF(B_MSK[[#This Row],[DB_ROW]]="","",INDEX([3]!db[JENIS],B_MSK[[#This Row],[DB_ROW]]-1))</f>
        <v/>
      </c>
      <c r="AP777" s="6" t="e">
        <f ca="1">IF(B_MSK[[#This Row],[A_1]]="","",B_MSK[[#This Row],[A_1]])*1</f>
        <v>#VALUE!</v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Row],[stt]]="ada",INDEX([3]!db[NB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Row],[SAT]],INDEX([3]!db[QTY/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Row],[concat]],[3]!db[NB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Row],[concat]],[3]!db[NB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Row],[A_]])-1))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44931</v>
      </c>
      <c r="AO778" s="6" t="str">
        <f ca="1">IF(B_MSK[[#This Row],[DB_ROW]]="","",INDEX([3]!db[JENIS],B_MSK[[#This Row],[DB_ROW]]-1))</f>
        <v/>
      </c>
      <c r="AP778" s="6" t="e">
        <f ca="1">IF(B_MSK[[#This Row],[A_1]]="","",B_MSK[[#This Row],[A_1]])*1</f>
        <v>#VALUE!</v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/>
      </c>
      <c r="D779" s="6" t="str">
        <f>IF(B_MSK[[#This Row],[N_ID]]="","",COUNTIF([2]!NOTA[ID_H],B_MSK[[#This Row],[ID NOTA]]))</f>
        <v/>
      </c>
      <c r="E7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Row],[stt]]="ada",INDEX([3]!db[NB BM],B_MSK[DB_ROW]-1),"")</f>
        <v/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Row],[SAT]],INDEX([3]!db[QTY/ CTN],B_MSK[[#This Row],[DB_ROW]]-1)))</f>
        <v/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 t="str">
        <f ca="1">IF(B_MSK[[#This Row],[//]]="","",INDEX([2]!NOTA[HARGA SATUAN],B_MSK[[#This Row],[//]]-2))</f>
        <v/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/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9" s="6" t="str">
        <f ca="1">IF(B_MSK[[#This Row],[N.B.nota]]="","",IF(MATCH(B_MSK[[#This Row],[concat]],[3]!db[NB NOTA_C],0)&gt;0,"ada",0))</f>
        <v/>
      </c>
      <c r="X779" s="6" t="str">
        <f ca="1">IF(B_MSK[[#This Row],[N.B.nota]]="","",ADDRESS(ROW(B_MSK[QB]),COLUMN(B_MSK[QB]))&amp;":"&amp;ADDRESS(ROW(),COLUMN(B_MSK[QB])))</f>
        <v/>
      </c>
      <c r="Y779" s="6" t="str">
        <f ca="1">IF(B_MSK[[#This Row],[concat]]="","",MATCH(B_MSK[[#This Row],[concat]],[3]!db[NB NOTA_C],0)+1)</f>
        <v/>
      </c>
      <c r="Z779" s="6" t="str">
        <f ca="1">IF(B_MSK[[#This Row],[//]]="","",HYPERLINK("[..\\DB.xlsx]DB!e"&amp;B_MSK[[#This Row],[DB_ROW]],"&gt;"))</f>
        <v/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Row],[A_]])-1))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44931</v>
      </c>
      <c r="AO779" s="6" t="str">
        <f ca="1">IF(B_MSK[[#This Row],[DB_ROW]]="","",INDEX([3]!db[JENIS],B_MSK[[#This Row],[DB_ROW]]-1))</f>
        <v/>
      </c>
      <c r="AP779" s="6" t="e">
        <f ca="1">IF(B_MSK[[#This Row],[A_1]]="","",B_MSK[[#This Row],[A_1]])*1</f>
        <v>#VALUE!</v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Row],[stt]]="ada",INDEX([3]!db[NB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Row],[concat]],[3]!db[NB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Row],[concat]],[3]!db[NB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Row],[A_]])-1))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44931</v>
      </c>
      <c r="AO780" s="6" t="str">
        <f ca="1">IF(B_MSK[[#This Row],[DB_ROW]]="","",INDEX([3]!db[JENIS],B_MSK[[#This Row],[DB_ROW]]-1))</f>
        <v/>
      </c>
      <c r="AP780" s="6" t="e">
        <f ca="1">IF(B_MSK[[#This Row],[A_1]]="","",B_MSK[[#This Row],[A_1]])*1</f>
        <v>#VALUE!</v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/>
      </c>
      <c r="D781" s="6" t="str">
        <f>IF(B_MSK[[#This Row],[N_ID]]="","",COUNTIF([2]!NOTA[ID_H],B_MSK[[#This Row],[ID NOTA]]))</f>
        <v/>
      </c>
      <c r="E7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Row],[stt]]="ada",INDEX([3]!db[NB BM],B_MSK[DB_ROW]-1),"")</f>
        <v/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Row],[SAT]],INDEX([3]!db[QTY/ CTN],B_MSK[[#This Row],[DB_ROW]]-1)))</f>
        <v/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 t="str">
        <f ca="1">IF(B_MSK[[#This Row],[//]]="","",INDEX([2]!NOTA[HARGA SATUAN],B_MSK[[#This Row],[//]]-2))</f>
        <v/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/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1" s="6" t="str">
        <f ca="1">IF(B_MSK[[#This Row],[N.B.nota]]="","",IF(MATCH(B_MSK[[#This Row],[concat]],[3]!db[NB NOTA_C],0)&gt;0,"ada",0))</f>
        <v/>
      </c>
      <c r="X781" s="6" t="str">
        <f ca="1">IF(B_MSK[[#This Row],[N.B.nota]]="","",ADDRESS(ROW(B_MSK[QB]),COLUMN(B_MSK[QB]))&amp;":"&amp;ADDRESS(ROW(),COLUMN(B_MSK[QB])))</f>
        <v/>
      </c>
      <c r="Y781" s="6" t="str">
        <f ca="1">IF(B_MSK[[#This Row],[concat]]="","",MATCH(B_MSK[[#This Row],[concat]],[3]!db[NB NOTA_C],0)+1)</f>
        <v/>
      </c>
      <c r="Z781" s="6" t="str">
        <f ca="1">IF(B_MSK[[#This Row],[//]]="","",HYPERLINK("[..\\DB.xlsx]DB!e"&amp;B_MSK[[#This Row],[DB_ROW]],"&gt;"))</f>
        <v/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Row],[A_]])-1))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44931</v>
      </c>
      <c r="AO781" s="6" t="str">
        <f ca="1">IF(B_MSK[[#This Row],[DB_ROW]]="","",INDEX([3]!db[JENIS],B_MSK[[#This Row],[DB_ROW]]-1))</f>
        <v/>
      </c>
      <c r="AP781" s="6" t="e">
        <f ca="1">IF(B_MSK[[#This Row],[A_1]]="","",B_MSK[[#This Row],[A_1]])*1</f>
        <v>#VALUE!</v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Row],[stt]]="ada",INDEX([3]!db[NB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Row],[SAT]],INDEX([3]!db[QTY/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Row],[concat]],[3]!db[NB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Row],[concat]],[3]!db[NB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Row],[A_]])-1))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44931</v>
      </c>
      <c r="AO782" s="6" t="str">
        <f ca="1">IF(B_MSK[[#This Row],[DB_ROW]]="","",INDEX([3]!db[JENIS],B_MSK[[#This Row],[DB_ROW]]-1))</f>
        <v/>
      </c>
      <c r="AP782" s="6" t="e">
        <f ca="1">IF(B_MSK[[#This Row],[A_1]]="","",B_MSK[[#This Row],[A_1]])*1</f>
        <v>#VALUE!</v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/>
      </c>
      <c r="D783" s="6" t="str">
        <f>IF(B_MSK[[#This Row],[N_ID]]="","",COUNTIF([2]!NOTA[ID_H],B_MSK[[#This Row],[ID NOTA]]))</f>
        <v/>
      </c>
      <c r="E7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Row],[stt]]="ada",INDEX([3]!db[NB BM],B_MSK[DB_ROW]-1),"")</f>
        <v/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Row],[SAT]],INDEX([3]!db[QTY/ CTN],B_MSK[[#This Row],[DB_ROW]]-1)))</f>
        <v/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 t="str">
        <f ca="1">IF(B_MSK[[#This Row],[//]]="","",INDEX([2]!NOTA[HARGA SATUAN],B_MSK[[#This Row],[//]]-2))</f>
        <v/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/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3" s="6" t="str">
        <f ca="1">IF(B_MSK[[#This Row],[N.B.nota]]="","",IF(MATCH(B_MSK[[#This Row],[concat]],[3]!db[NB NOTA_C],0)&gt;0,"ada",0))</f>
        <v/>
      </c>
      <c r="X783" s="6" t="str">
        <f ca="1">IF(B_MSK[[#This Row],[N.B.nota]]="","",ADDRESS(ROW(B_MSK[QB]),COLUMN(B_MSK[QB]))&amp;":"&amp;ADDRESS(ROW(),COLUMN(B_MSK[QB])))</f>
        <v/>
      </c>
      <c r="Y783" s="6" t="str">
        <f ca="1">IF(B_MSK[[#This Row],[concat]]="","",MATCH(B_MSK[[#This Row],[concat]],[3]!db[NB NOTA_C],0)+1)</f>
        <v/>
      </c>
      <c r="Z783" s="6" t="str">
        <f ca="1">IF(B_MSK[[#This Row],[//]]="","",HYPERLINK("[..\\DB.xlsx]DB!e"&amp;B_MSK[[#This Row],[DB_ROW]],"&gt;"))</f>
        <v/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Row],[A_]])-1))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44931</v>
      </c>
      <c r="AO783" s="6" t="str">
        <f ca="1">IF(B_MSK[[#This Row],[DB_ROW]]="","",INDEX([3]!db[JENIS],B_MSK[[#This Row],[DB_ROW]]-1))</f>
        <v/>
      </c>
      <c r="AP783" s="6" t="e">
        <f ca="1">IF(B_MSK[[#This Row],[A_1]]="","",B_MSK[[#This Row],[A_1]])*1</f>
        <v>#VALUE!</v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/>
      </c>
      <c r="D784" s="6" t="str">
        <f>IF(B_MSK[[#This Row],[N_ID]]="","",COUNTIF([2]!NOTA[ID_H],B_MSK[[#This Row],[ID NOTA]]))</f>
        <v/>
      </c>
      <c r="E7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Row],[stt]]="ada",INDEX([3]!db[NB BM],B_MSK[DB_ROW]-1),"")</f>
        <v/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Row],[SAT]],INDEX([3]!db[QTY/ CTN],B_MSK[[#This Row],[DB_ROW]]-1)))</f>
        <v/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 t="str">
        <f ca="1">IF(B_MSK[[#This Row],[//]]="","",INDEX([2]!NOTA[HARGA SATUAN],B_MSK[[#This Row],[//]]-2))</f>
        <v/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/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4" s="6" t="str">
        <f ca="1">IF(B_MSK[[#This Row],[N.B.nota]]="","",IF(MATCH(B_MSK[[#This Row],[concat]],[3]!db[NB NOTA_C],0)&gt;0,"ada",0))</f>
        <v/>
      </c>
      <c r="X784" s="6" t="str">
        <f ca="1">IF(B_MSK[[#This Row],[N.B.nota]]="","",ADDRESS(ROW(B_MSK[QB]),COLUMN(B_MSK[QB]))&amp;":"&amp;ADDRESS(ROW(),COLUMN(B_MSK[QB])))</f>
        <v/>
      </c>
      <c r="Y784" s="6" t="str">
        <f ca="1">IF(B_MSK[[#This Row],[concat]]="","",MATCH(B_MSK[[#This Row],[concat]],[3]!db[NB NOTA_C],0)+1)</f>
        <v/>
      </c>
      <c r="Z784" s="6" t="str">
        <f ca="1">IF(B_MSK[[#This Row],[//]]="","",HYPERLINK("[..\\DB.xlsx]DB!e"&amp;B_MSK[[#This Row],[DB_ROW]],"&gt;"))</f>
        <v/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Row],[A_]])-1))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44931</v>
      </c>
      <c r="AO784" s="6" t="str">
        <f ca="1">IF(B_MSK[[#This Row],[DB_ROW]]="","",INDEX([3]!db[JENIS],B_MSK[[#This Row],[DB_ROW]]-1))</f>
        <v/>
      </c>
      <c r="AP784" s="6" t="e">
        <f ca="1">IF(B_MSK[[#This Row],[A_1]]="","",B_MSK[[#This Row],[A_1]])*1</f>
        <v>#VALUE!</v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/>
      </c>
      <c r="D785" s="6" t="str">
        <f>IF(B_MSK[[#This Row],[N_ID]]="","",COUNTIF([2]!NOTA[ID_H],B_MSK[[#This Row],[ID NOTA]]))</f>
        <v/>
      </c>
      <c r="E7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Row],[stt]]="ada",INDEX([3]!db[NB BM],B_MSK[DB_ROW]-1),"")</f>
        <v/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Row],[SAT]],INDEX([3]!db[QTY/ CTN],B_MSK[[#This Row],[DB_ROW]]-1)))</f>
        <v/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 t="str">
        <f ca="1">IF(B_MSK[[#This Row],[//]]="","",INDEX([2]!NOTA[HARGA SATUAN],B_MSK[[#This Row],[//]]-2))</f>
        <v/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/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5" s="6" t="str">
        <f ca="1">IF(B_MSK[[#This Row],[N.B.nota]]="","",IF(MATCH(B_MSK[[#This Row],[concat]],[3]!db[NB NOTA_C],0)&gt;0,"ada",0))</f>
        <v/>
      </c>
      <c r="X785" s="6" t="str">
        <f ca="1">IF(B_MSK[[#This Row],[N.B.nota]]="","",ADDRESS(ROW(B_MSK[QB]),COLUMN(B_MSK[QB]))&amp;":"&amp;ADDRESS(ROW(),COLUMN(B_MSK[QB])))</f>
        <v/>
      </c>
      <c r="Y785" s="6" t="str">
        <f ca="1">IF(B_MSK[[#This Row],[concat]]="","",MATCH(B_MSK[[#This Row],[concat]],[3]!db[NB NOTA_C],0)+1)</f>
        <v/>
      </c>
      <c r="Z785" s="6" t="str">
        <f ca="1">IF(B_MSK[[#This Row],[//]]="","",HYPERLINK("[..\\DB.xlsx]DB!e"&amp;B_MSK[[#This Row],[DB_ROW]],"&gt;"))</f>
        <v/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Row],[A_]])-1))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44931</v>
      </c>
      <c r="AO785" s="6" t="str">
        <f ca="1">IF(B_MSK[[#This Row],[DB_ROW]]="","",INDEX([3]!db[JENIS],B_MSK[[#This Row],[DB_ROW]]-1))</f>
        <v/>
      </c>
      <c r="AP785" s="6" t="e">
        <f ca="1">IF(B_MSK[[#This Row],[A_1]]="","",B_MSK[[#This Row],[A_1]])*1</f>
        <v>#VALUE!</v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Row],[stt]]="ada",INDEX([3]!db[NB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Row],[SAT]],INDEX([3]!db[QTY/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Row],[concat]],[3]!db[NB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Row],[concat]],[3]!db[NB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Row],[A_]])-1))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44931</v>
      </c>
      <c r="AO786" s="6" t="str">
        <f ca="1">IF(B_MSK[[#This Row],[DB_ROW]]="","",INDEX([3]!db[JENIS],B_MSK[[#This Row],[DB_ROW]]-1))</f>
        <v/>
      </c>
      <c r="AP786" s="6" t="e">
        <f ca="1">IF(B_MSK[[#This Row],[A_1]]="","",B_MSK[[#This Row],[A_1]])*1</f>
        <v>#VALUE!</v>
      </c>
    </row>
    <row r="787" spans="1:42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Row],[stt]]="ada",INDEX([3]!db[NB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Row],[SAT]],INDEX([3]!db[QTY/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Row],[concat]],[3]!db[NB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Row],[concat]],[3]!db[NB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Row],[A_]])-1))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44931</v>
      </c>
      <c r="AO787" s="6" t="str">
        <f ca="1">IF(B_MSK[[#This Row],[DB_ROW]]="","",INDEX([3]!db[JENIS],B_MSK[[#This Row],[DB_ROW]]-1))</f>
        <v/>
      </c>
      <c r="AP787" s="6" t="e">
        <f ca="1">IF(B_MSK[[#This Row],[A_1]]="","",B_MSK[[#This Row],[A_1]])*1</f>
        <v>#VALUE!</v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/>
      </c>
      <c r="D788" s="6" t="str">
        <f>IF(B_MSK[[#This Row],[N_ID]]="","",COUNTIF([2]!NOTA[ID_H],B_MSK[[#This Row],[ID NOTA]]))</f>
        <v/>
      </c>
      <c r="E7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Row],[stt]]="ada",INDEX([3]!db[NB BM],B_MSK[DB_ROW]-1),"")</f>
        <v/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Row],[SAT]],INDEX([3]!db[QTY/ CTN],B_MSK[[#This Row],[DB_ROW]]-1)))</f>
        <v/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 t="str">
        <f ca="1">IF(B_MSK[[#This Row],[//]]="","",INDEX([2]!NOTA[HARGA SATUAN],B_MSK[[#This Row],[//]]-2))</f>
        <v/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/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8" s="6" t="str">
        <f ca="1">IF(B_MSK[[#This Row],[N.B.nota]]="","",IF(MATCH(B_MSK[[#This Row],[concat]],[3]!db[NB NOTA_C],0)&gt;0,"ada",0))</f>
        <v/>
      </c>
      <c r="X788" s="6" t="str">
        <f ca="1">IF(B_MSK[[#This Row],[N.B.nota]]="","",ADDRESS(ROW(B_MSK[QB]),COLUMN(B_MSK[QB]))&amp;":"&amp;ADDRESS(ROW(),COLUMN(B_MSK[QB])))</f>
        <v/>
      </c>
      <c r="Y788" s="6" t="str">
        <f ca="1">IF(B_MSK[[#This Row],[concat]]="","",MATCH(B_MSK[[#This Row],[concat]],[3]!db[NB NOTA_C],0)+1)</f>
        <v/>
      </c>
      <c r="Z788" s="6" t="str">
        <f ca="1">IF(B_MSK[[#This Row],[//]]="","",HYPERLINK("[..\\DB.xlsx]DB!e"&amp;B_MSK[[#This Row],[DB_ROW]],"&gt;"))</f>
        <v/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Row],[A_]])-1))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44931</v>
      </c>
      <c r="AO788" s="6" t="str">
        <f ca="1">IF(B_MSK[[#This Row],[DB_ROW]]="","",INDEX([3]!db[JENIS],B_MSK[[#This Row],[DB_ROW]]-1))</f>
        <v/>
      </c>
      <c r="AP788" s="6" t="e">
        <f ca="1">IF(B_MSK[[#This Row],[A_1]]="","",B_MSK[[#This Row],[A_1]])*1</f>
        <v>#VALUE!</v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/>
      </c>
      <c r="D789" s="6" t="str">
        <f>IF(B_MSK[[#This Row],[N_ID]]="","",COUNTIF([2]!NOTA[ID_H],B_MSK[[#This Row],[ID NOTA]]))</f>
        <v/>
      </c>
      <c r="E7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Row],[stt]]="ada",INDEX([3]!db[NB BM],B_MSK[DB_ROW]-1),"")</f>
        <v/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Row],[SAT]],INDEX([3]!db[QTY/ CTN],B_MSK[[#This Row],[DB_ROW]]-1)))</f>
        <v/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 t="str">
        <f ca="1">IF(B_MSK[[#This Row],[//]]="","",INDEX([2]!NOTA[HARGA SATUAN],B_MSK[[#This Row],[//]]-2))</f>
        <v/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/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9" s="6" t="str">
        <f ca="1">IF(B_MSK[[#This Row],[N.B.nota]]="","",IF(MATCH(B_MSK[[#This Row],[concat]],[3]!db[NB NOTA_C],0)&gt;0,"ada",0))</f>
        <v/>
      </c>
      <c r="X789" s="6" t="str">
        <f ca="1">IF(B_MSK[[#This Row],[N.B.nota]]="","",ADDRESS(ROW(B_MSK[QB]),COLUMN(B_MSK[QB]))&amp;":"&amp;ADDRESS(ROW(),COLUMN(B_MSK[QB])))</f>
        <v/>
      </c>
      <c r="Y789" s="6" t="str">
        <f ca="1">IF(B_MSK[[#This Row],[concat]]="","",MATCH(B_MSK[[#This Row],[concat]],[3]!db[NB NOTA_C],0)+1)</f>
        <v/>
      </c>
      <c r="Z789" s="6" t="str">
        <f ca="1">IF(B_MSK[[#This Row],[//]]="","",HYPERLINK("[..\\DB.xlsx]DB!e"&amp;B_MSK[[#This Row],[DB_ROW]],"&gt;"))</f>
        <v/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Row],[A_]])-1))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44931</v>
      </c>
      <c r="AO789" s="6" t="str">
        <f ca="1">IF(B_MSK[[#This Row],[DB_ROW]]="","",INDEX([3]!db[JENIS],B_MSK[[#This Row],[DB_ROW]]-1))</f>
        <v/>
      </c>
      <c r="AP789" s="6" t="e">
        <f ca="1">IF(B_MSK[[#This Row],[A_1]]="","",B_MSK[[#This Row],[A_1]])*1</f>
        <v>#VALUE!</v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/>
      </c>
      <c r="D790" s="6" t="str">
        <f>IF(B_MSK[[#This Row],[N_ID]]="","",COUNTIF([2]!NOTA[ID_H],B_MSK[[#This Row],[ID NOTA]]))</f>
        <v/>
      </c>
      <c r="E7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Row],[stt]]="ada",INDEX([3]!db[NB BM],B_MSK[DB_ROW]-1),"")</f>
        <v/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Row],[SAT]],INDEX([3]!db[QTY/ CTN],B_MSK[[#This Row],[DB_ROW]]-1)))</f>
        <v/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 t="str">
        <f ca="1">IF(B_MSK[[#This Row],[//]]="","",INDEX([2]!NOTA[HARGA SATUAN],B_MSK[[#This Row],[//]]-2))</f>
        <v/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/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0" s="6" t="str">
        <f ca="1">IF(B_MSK[[#This Row],[N.B.nota]]="","",IF(MATCH(B_MSK[[#This Row],[concat]],[3]!db[NB NOTA_C],0)&gt;0,"ada",0))</f>
        <v/>
      </c>
      <c r="X790" s="6" t="str">
        <f ca="1">IF(B_MSK[[#This Row],[N.B.nota]]="","",ADDRESS(ROW(B_MSK[QB]),COLUMN(B_MSK[QB]))&amp;":"&amp;ADDRESS(ROW(),COLUMN(B_MSK[QB])))</f>
        <v/>
      </c>
      <c r="Y790" s="6" t="str">
        <f ca="1">IF(B_MSK[[#This Row],[concat]]="","",MATCH(B_MSK[[#This Row],[concat]],[3]!db[NB NOTA_C],0)+1)</f>
        <v/>
      </c>
      <c r="Z790" s="6" t="str">
        <f ca="1">IF(B_MSK[[#This Row],[//]]="","",HYPERLINK("[..\\DB.xlsx]DB!e"&amp;B_MSK[[#This Row],[DB_ROW]],"&gt;"))</f>
        <v/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Row],[A_]])-1))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44931</v>
      </c>
      <c r="AO790" s="6" t="str">
        <f ca="1">IF(B_MSK[[#This Row],[DB_ROW]]="","",INDEX([3]!db[JENIS],B_MSK[[#This Row],[DB_ROW]]-1))</f>
        <v/>
      </c>
      <c r="AP790" s="6" t="e">
        <f ca="1">IF(B_MSK[[#This Row],[A_1]]="","",B_MSK[[#This Row],[A_1]])*1</f>
        <v>#VALUE!</v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/>
      </c>
      <c r="D791" s="6" t="str">
        <f>IF(B_MSK[[#This Row],[N_ID]]="","",COUNTIF([2]!NOTA[ID_H],B_MSK[[#This Row],[ID NOTA]]))</f>
        <v/>
      </c>
      <c r="E7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Row],[stt]]="ada",INDEX([3]!db[NB BM],B_MSK[DB_ROW]-1),"")</f>
        <v/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Row],[SAT]],INDEX([3]!db[QTY/ CTN],B_MSK[[#This Row],[DB_ROW]]-1)))</f>
        <v/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 t="str">
        <f ca="1">IF(B_MSK[[#This Row],[//]]="","",INDEX([2]!NOTA[HARGA SATUAN],B_MSK[[#This Row],[//]]-2))</f>
        <v/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/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1" s="6" t="str">
        <f ca="1">IF(B_MSK[[#This Row],[N.B.nota]]="","",IF(MATCH(B_MSK[[#This Row],[concat]],[3]!db[NB NOTA_C],0)&gt;0,"ada",0))</f>
        <v/>
      </c>
      <c r="X791" s="6" t="str">
        <f ca="1">IF(B_MSK[[#This Row],[N.B.nota]]="","",ADDRESS(ROW(B_MSK[QB]),COLUMN(B_MSK[QB]))&amp;":"&amp;ADDRESS(ROW(),COLUMN(B_MSK[QB])))</f>
        <v/>
      </c>
      <c r="Y791" s="6" t="str">
        <f ca="1">IF(B_MSK[[#This Row],[concat]]="","",MATCH(B_MSK[[#This Row],[concat]],[3]!db[NB NOTA_C],0)+1)</f>
        <v/>
      </c>
      <c r="Z791" s="6" t="str">
        <f ca="1">IF(B_MSK[[#This Row],[//]]="","",HYPERLINK("[..\\DB.xlsx]DB!e"&amp;B_MSK[[#This Row],[DB_ROW]],"&gt;"))</f>
        <v/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Row],[A_]])-1))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44931</v>
      </c>
      <c r="AO791" s="6" t="str">
        <f ca="1">IF(B_MSK[[#This Row],[DB_ROW]]="","",INDEX([3]!db[JENIS],B_MSK[[#This Row],[DB_ROW]]-1))</f>
        <v/>
      </c>
      <c r="AP791" s="6" t="e">
        <f ca="1">IF(B_MSK[[#This Row],[A_1]]="","",B_MSK[[#This Row],[A_1]])*1</f>
        <v>#VALUE!</v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Row],[N_ID]]="","",COUNTIF([2]!NOTA[ID_H],B_MSK[[#This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Row],[stt]]="ada",INDEX([3]!db[NB BM],B_MSK[DB_ROW]-1),"")</f>
        <v/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Row],[SAT]],INDEX([3]!db[QTY/ CTN],B_MSK[[#This Row],[DB_ROW]]-1)))</f>
        <v/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 t="str">
        <f ca="1">IF(B_MSK[[#This Row],[//]]="","",INDEX([2]!NOTA[HARGA SATUAN],B_MSK[[#This Row],[//]]-2))</f>
        <v/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Row],[concat]],[3]!db[NB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Row],[concat]],[3]!db[NB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Row],[A_]])-1))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44931</v>
      </c>
      <c r="AO792" s="6" t="str">
        <f ca="1">IF(B_MSK[[#This Row],[DB_ROW]]="","",INDEX([3]!db[JENIS],B_MSK[[#This Row],[DB_ROW]]-1))</f>
        <v/>
      </c>
      <c r="AP792" s="6" t="e">
        <f ca="1">IF(B_MSK[[#This Row],[A_1]]="","",B_MSK[[#This Row],[A_1]])*1</f>
        <v>#VALUE!</v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/>
      </c>
      <c r="D793" s="6" t="str">
        <f>IF(B_MSK[[#This Row],[N_ID]]="","",COUNTIF([2]!NOTA[ID_H],B_MSK[[#This Row],[ID NOTA]]))</f>
        <v/>
      </c>
      <c r="E7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Row],[stt]]="ada",INDEX([3]!db[NB BM],B_MSK[DB_ROW]-1),"")</f>
        <v/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Row],[SAT]],INDEX([3]!db[QTY/ CTN],B_MSK[[#This Row],[DB_ROW]]-1)))</f>
        <v/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 t="str">
        <f ca="1">IF(B_MSK[[#This Row],[//]]="","",INDEX([2]!NOTA[HARGA SATUAN],B_MSK[[#This Row],[//]]-2))</f>
        <v/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/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3" s="6" t="str">
        <f ca="1">IF(B_MSK[[#This Row],[N.B.nota]]="","",IF(MATCH(B_MSK[[#This Row],[concat]],[3]!db[NB NOTA_C],0)&gt;0,"ada",0))</f>
        <v/>
      </c>
      <c r="X793" s="6" t="str">
        <f ca="1">IF(B_MSK[[#This Row],[N.B.nota]]="","",ADDRESS(ROW(B_MSK[QB]),COLUMN(B_MSK[QB]))&amp;":"&amp;ADDRESS(ROW(),COLUMN(B_MSK[QB])))</f>
        <v/>
      </c>
      <c r="Y793" s="6" t="str">
        <f ca="1">IF(B_MSK[[#This Row],[concat]]="","",MATCH(B_MSK[[#This Row],[concat]],[3]!db[NB NOTA_C],0)+1)</f>
        <v/>
      </c>
      <c r="Z793" s="6" t="str">
        <f ca="1">IF(B_MSK[[#This Row],[//]]="","",HYPERLINK("[..\\DB.xlsx]DB!e"&amp;B_MSK[[#This Row],[DB_ROW]],"&gt;"))</f>
        <v/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Row],[A_]])-1))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44931</v>
      </c>
      <c r="AO793" s="6" t="str">
        <f ca="1">IF(B_MSK[[#This Row],[DB_ROW]]="","",INDEX([3]!db[JENIS],B_MSK[[#This Row],[DB_ROW]]-1))</f>
        <v/>
      </c>
      <c r="AP793" s="6" t="e">
        <f ca="1">IF(B_MSK[[#This Row],[A_1]]="","",B_MSK[[#This Row],[A_1]])*1</f>
        <v>#VALUE!</v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/>
      </c>
      <c r="D794" s="6" t="str">
        <f>IF(B_MSK[[#This Row],[N_ID]]="","",COUNTIF([2]!NOTA[ID_H],B_MSK[[#This Row],[ID NOTA]]))</f>
        <v/>
      </c>
      <c r="E7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Row],[stt]]="ada",INDEX([3]!db[NB BM],B_MSK[DB_ROW]-1),"")</f>
        <v/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Row],[SAT]],INDEX([3]!db[QTY/ CTN],B_MSK[[#This Row],[DB_ROW]]-1)))</f>
        <v/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 t="str">
        <f ca="1">IF(B_MSK[[#This Row],[//]]="","",INDEX([2]!NOTA[HARGA SATUAN],B_MSK[[#This Row],[//]]-2))</f>
        <v/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/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4" s="6" t="str">
        <f ca="1">IF(B_MSK[[#This Row],[N.B.nota]]="","",IF(MATCH(B_MSK[[#This Row],[concat]],[3]!db[NB NOTA_C],0)&gt;0,"ada",0))</f>
        <v/>
      </c>
      <c r="X794" s="6" t="str">
        <f ca="1">IF(B_MSK[[#This Row],[N.B.nota]]="","",ADDRESS(ROW(B_MSK[QB]),COLUMN(B_MSK[QB]))&amp;":"&amp;ADDRESS(ROW(),COLUMN(B_MSK[QB])))</f>
        <v/>
      </c>
      <c r="Y794" s="6" t="str">
        <f ca="1">IF(B_MSK[[#This Row],[concat]]="","",MATCH(B_MSK[[#This Row],[concat]],[3]!db[NB NOTA_C],0)+1)</f>
        <v/>
      </c>
      <c r="Z794" s="6" t="str">
        <f ca="1">IF(B_MSK[[#This Row],[//]]="","",HYPERLINK("[..\\DB.xlsx]DB!e"&amp;B_MSK[[#This Row],[DB_ROW]],"&gt;"))</f>
        <v/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Row],[A_]])-1))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44931</v>
      </c>
      <c r="AO794" s="6" t="str">
        <f ca="1">IF(B_MSK[[#This Row],[DB_ROW]]="","",INDEX([3]!db[JENIS],B_MSK[[#This Row],[DB_ROW]]-1))</f>
        <v/>
      </c>
      <c r="AP794" s="6" t="e">
        <f ca="1">IF(B_MSK[[#This Row],[A_1]]="","",B_MSK[[#This Row],[A_1]])*1</f>
        <v>#VALUE!</v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/>
      </c>
      <c r="D795" s="6" t="str">
        <f>IF(B_MSK[[#This Row],[N_ID]]="","",COUNTIF([2]!NOTA[ID_H],B_MSK[[#This Row],[ID NOTA]]))</f>
        <v/>
      </c>
      <c r="E7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Row],[stt]]="ada",INDEX([3]!db[NB BM],B_MSK[DB_ROW]-1),"")</f>
        <v/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Row],[SAT]],INDEX([3]!db[QTY/ CTN],B_MSK[[#This Row],[DB_ROW]]-1)))</f>
        <v/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 t="str">
        <f ca="1">IF(B_MSK[[#This Row],[//]]="","",INDEX([2]!NOTA[HARGA SATUAN],B_MSK[[#This Row],[//]]-2))</f>
        <v/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/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5" s="6" t="str">
        <f ca="1">IF(B_MSK[[#This Row],[N.B.nota]]="","",IF(MATCH(B_MSK[[#This Row],[concat]],[3]!db[NB NOTA_C],0)&gt;0,"ada",0))</f>
        <v/>
      </c>
      <c r="X795" s="6" t="str">
        <f ca="1">IF(B_MSK[[#This Row],[N.B.nota]]="","",ADDRESS(ROW(B_MSK[QB]),COLUMN(B_MSK[QB]))&amp;":"&amp;ADDRESS(ROW(),COLUMN(B_MSK[QB])))</f>
        <v/>
      </c>
      <c r="Y795" s="6" t="str">
        <f ca="1">IF(B_MSK[[#This Row],[concat]]="","",MATCH(B_MSK[[#This Row],[concat]],[3]!db[NB NOTA_C],0)+1)</f>
        <v/>
      </c>
      <c r="Z795" s="6" t="str">
        <f ca="1">IF(B_MSK[[#This Row],[//]]="","",HYPERLINK("[..\\DB.xlsx]DB!e"&amp;B_MSK[[#This Row],[DB_ROW]],"&gt;"))</f>
        <v/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Row],[A_]])-1))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44931</v>
      </c>
      <c r="AO795" s="6" t="str">
        <f ca="1">IF(B_MSK[[#This Row],[DB_ROW]]="","",INDEX([3]!db[JENIS],B_MSK[[#This Row],[DB_ROW]]-1))</f>
        <v/>
      </c>
      <c r="AP795" s="6" t="e">
        <f ca="1">IF(B_MSK[[#This Row],[A_1]]="","",B_MSK[[#This Row],[A_1]])*1</f>
        <v>#VALUE!</v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Row],[stt]]="ada",INDEX([3]!db[NB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Row],[SAT]],INDEX([3]!db[QTY/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Row],[concat]],[3]!db[NB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Row],[concat]],[3]!db[NB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Row],[A_]])-1))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44931</v>
      </c>
      <c r="AO796" s="6" t="str">
        <f ca="1">IF(B_MSK[[#This Row],[DB_ROW]]="","",INDEX([3]!db[JENIS],B_MSK[[#This Row],[DB_ROW]]-1))</f>
        <v/>
      </c>
      <c r="AP796" s="6" t="e">
        <f ca="1">IF(B_MSK[[#This Row],[A_1]]="","",B_MSK[[#This Row],[A_1]])*1</f>
        <v>#VALUE!</v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/>
      </c>
      <c r="D797" s="6" t="str">
        <f>IF(B_MSK[[#This Row],[N_ID]]="","",COUNTIF([2]!NOTA[ID_H],B_MSK[[#This Row],[ID NOTA]]))</f>
        <v/>
      </c>
      <c r="E7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Row],[stt]]="ada",INDEX([3]!db[NB BM],B_MSK[DB_ROW]-1),"")</f>
        <v/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Row],[SAT]],INDEX([3]!db[QTY/ CTN],B_MSK[[#This Row],[DB_ROW]]-1)))</f>
        <v/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 t="str">
        <f ca="1">IF(B_MSK[[#This Row],[//]]="","",INDEX([2]!NOTA[HARGA SATUAN],B_MSK[[#This Row],[//]]-2))</f>
        <v/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/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7" s="6" t="str">
        <f ca="1">IF(B_MSK[[#This Row],[N.B.nota]]="","",IF(MATCH(B_MSK[[#This Row],[concat]],[3]!db[NB NOTA_C],0)&gt;0,"ada",0))</f>
        <v/>
      </c>
      <c r="X797" s="6" t="str">
        <f ca="1">IF(B_MSK[[#This Row],[N.B.nota]]="","",ADDRESS(ROW(B_MSK[QB]),COLUMN(B_MSK[QB]))&amp;":"&amp;ADDRESS(ROW(),COLUMN(B_MSK[QB])))</f>
        <v/>
      </c>
      <c r="Y797" s="6" t="str">
        <f ca="1">IF(B_MSK[[#This Row],[concat]]="","",MATCH(B_MSK[[#This Row],[concat]],[3]!db[NB NOTA_C],0)+1)</f>
        <v/>
      </c>
      <c r="Z797" s="6" t="str">
        <f ca="1">IF(B_MSK[[#This Row],[//]]="","",HYPERLINK("[..\\DB.xlsx]DB!e"&amp;B_MSK[[#This Row],[DB_ROW]],"&gt;"))</f>
        <v/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Row],[A_]])-1))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44931</v>
      </c>
      <c r="AO797" s="6" t="str">
        <f ca="1">IF(B_MSK[[#This Row],[DB_ROW]]="","",INDEX([3]!db[JENIS],B_MSK[[#This Row],[DB_ROW]]-1))</f>
        <v/>
      </c>
      <c r="AP797" s="6" t="e">
        <f ca="1">IF(B_MSK[[#This Row],[A_1]]="","",B_MSK[[#This Row],[A_1]])*1</f>
        <v>#VALUE!</v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/>
      </c>
      <c r="D798" s="6" t="str">
        <f>IF(B_MSK[[#This Row],[N_ID]]="","",COUNTIF([2]!NOTA[ID_H],B_MSK[[#This Row],[ID NOTA]]))</f>
        <v/>
      </c>
      <c r="E7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Row],[stt]]="ada",INDEX([3]!db[NB BM],B_MSK[DB_ROW]-1),"")</f>
        <v/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Row],[SAT]],INDEX([3]!db[QTY/ CTN],B_MSK[[#This Row],[DB_ROW]]-1)))</f>
        <v/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 t="str">
        <f ca="1">IF(B_MSK[[#This Row],[//]]="","",INDEX([2]!NOTA[HARGA SATUAN],B_MSK[[#This Row],[//]]-2))</f>
        <v/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/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8" s="6" t="str">
        <f ca="1">IF(B_MSK[[#This Row],[N.B.nota]]="","",IF(MATCH(B_MSK[[#This Row],[concat]],[3]!db[NB NOTA_C],0)&gt;0,"ada",0))</f>
        <v/>
      </c>
      <c r="X798" s="6" t="str">
        <f ca="1">IF(B_MSK[[#This Row],[N.B.nota]]="","",ADDRESS(ROW(B_MSK[QB]),COLUMN(B_MSK[QB]))&amp;":"&amp;ADDRESS(ROW(),COLUMN(B_MSK[QB])))</f>
        <v/>
      </c>
      <c r="Y798" s="6" t="str">
        <f ca="1">IF(B_MSK[[#This Row],[concat]]="","",MATCH(B_MSK[[#This Row],[concat]],[3]!db[NB NOTA_C],0)+1)</f>
        <v/>
      </c>
      <c r="Z798" s="6" t="str">
        <f ca="1">IF(B_MSK[[#This Row],[//]]="","",HYPERLINK("[..\\DB.xlsx]DB!e"&amp;B_MSK[[#This Row],[DB_ROW]],"&gt;"))</f>
        <v/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Row],[A_]])-1))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44931</v>
      </c>
      <c r="AO798" s="6" t="str">
        <f ca="1">IF(B_MSK[[#This Row],[DB_ROW]]="","",INDEX([3]!db[JENIS],B_MSK[[#This Row],[DB_ROW]]-1))</f>
        <v/>
      </c>
      <c r="AP798" s="6" t="e">
        <f ca="1">IF(B_MSK[[#This Row],[A_1]]="","",B_MSK[[#This Row],[A_1]])*1</f>
        <v>#VALUE!</v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Row],[stt]]="ada",INDEX([3]!db[NB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Row],[SAT]],INDEX([3]!db[QTY/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Row],[concat]],[3]!db[NB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Row],[concat]],[3]!db[NB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Row],[A_]])-1))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44931</v>
      </c>
      <c r="AO799" s="6" t="str">
        <f ca="1">IF(B_MSK[[#This Row],[DB_ROW]]="","",INDEX([3]!db[JENIS],B_MSK[[#This Row],[DB_ROW]]-1))</f>
        <v/>
      </c>
      <c r="AP799" s="6" t="e">
        <f ca="1">IF(B_MSK[[#This Row],[A_1]]="","",B_MSK[[#This Row],[A_1]])*1</f>
        <v>#VALUE!</v>
      </c>
    </row>
    <row r="800" spans="1:42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/>
      </c>
      <c r="D800" s="6" t="str">
        <f>IF(B_MSK[[#This Row],[N_ID]]="","",COUNTIF([2]!NOTA[ID_H],B_MSK[[#This Row],[ID NOTA]]))</f>
        <v/>
      </c>
      <c r="E8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Row],[stt]]="ada",INDEX([3]!db[NB BM],B_MSK[DB_ROW]-1),"")</f>
        <v/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Row],[SAT]],INDEX([3]!db[QTY/ CTN],B_MSK[[#This Row],[DB_ROW]]-1)))</f>
        <v/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 t="str">
        <f ca="1">IF(B_MSK[[#This Row],[//]]="","",INDEX([2]!NOTA[HARGA SATUAN],B_MSK[[#This Row],[//]]-2))</f>
        <v/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/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0" s="6" t="str">
        <f ca="1">IF(B_MSK[[#This Row],[N.B.nota]]="","",IF(MATCH(B_MSK[[#This Row],[concat]],[3]!db[NB NOTA_C],0)&gt;0,"ada",0))</f>
        <v/>
      </c>
      <c r="X800" s="6" t="str">
        <f ca="1">IF(B_MSK[[#This Row],[N.B.nota]]="","",ADDRESS(ROW(B_MSK[QB]),COLUMN(B_MSK[QB]))&amp;":"&amp;ADDRESS(ROW(),COLUMN(B_MSK[QB])))</f>
        <v/>
      </c>
      <c r="Y800" s="6" t="str">
        <f ca="1">IF(B_MSK[[#This Row],[concat]]="","",MATCH(B_MSK[[#This Row],[concat]],[3]!db[NB NOTA_C],0)+1)</f>
        <v/>
      </c>
      <c r="Z800" s="6" t="str">
        <f ca="1">IF(B_MSK[[#This Row],[//]]="","",HYPERLINK("[..\\DB.xlsx]DB!e"&amp;B_MSK[[#This Row],[DB_ROW]],"&gt;"))</f>
        <v/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Row],[A_]])-1))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44931</v>
      </c>
      <c r="AO800" s="6" t="str">
        <f ca="1">IF(B_MSK[[#This Row],[DB_ROW]]="","",INDEX([3]!db[JENIS],B_MSK[[#This Row],[DB_ROW]]-1))</f>
        <v/>
      </c>
      <c r="AP800" s="6" t="e">
        <f ca="1">IF(B_MSK[[#This Row],[A_1]]="","",B_MSK[[#This Row],[A_1]])*1</f>
        <v>#VALUE!</v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/>
      </c>
      <c r="D801" s="6" t="str">
        <f>IF(B_MSK[[#This Row],[N_ID]]="","",COUNTIF([2]!NOTA[ID_H],B_MSK[[#This Row],[ID NOTA]]))</f>
        <v/>
      </c>
      <c r="E8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Row],[stt]]="ada",INDEX([3]!db[NB BM],B_MSK[DB_ROW]-1),"")</f>
        <v/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Row],[SAT]],INDEX([3]!db[QTY/ CTN],B_MSK[[#This Row],[DB_ROW]]-1)))</f>
        <v/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 t="str">
        <f ca="1">IF(B_MSK[[#This Row],[//]]="","",INDEX([2]!NOTA[HARGA SATUAN],B_MSK[[#This Row],[//]]-2))</f>
        <v/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/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1" s="6" t="str">
        <f ca="1">IF(B_MSK[[#This Row],[N.B.nota]]="","",IF(MATCH(B_MSK[[#This Row],[concat]],[3]!db[NB NOTA_C],0)&gt;0,"ada",0))</f>
        <v/>
      </c>
      <c r="X801" s="6" t="str">
        <f ca="1">IF(B_MSK[[#This Row],[N.B.nota]]="","",ADDRESS(ROW(B_MSK[QB]),COLUMN(B_MSK[QB]))&amp;":"&amp;ADDRESS(ROW(),COLUMN(B_MSK[QB])))</f>
        <v/>
      </c>
      <c r="Y801" s="6" t="str">
        <f ca="1">IF(B_MSK[[#This Row],[concat]]="","",MATCH(B_MSK[[#This Row],[concat]],[3]!db[NB NOTA_C],0)+1)</f>
        <v/>
      </c>
      <c r="Z801" s="6" t="str">
        <f ca="1">IF(B_MSK[[#This Row],[//]]="","",HYPERLINK("[..\\DB.xlsx]DB!e"&amp;B_MSK[[#This Row],[DB_ROW]],"&gt;"))</f>
        <v/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Row],[A_]])-1))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44931</v>
      </c>
      <c r="AO801" s="6" t="str">
        <f ca="1">IF(B_MSK[[#This Row],[DB_ROW]]="","",INDEX([3]!db[JENIS],B_MSK[[#This Row],[DB_ROW]]-1))</f>
        <v/>
      </c>
      <c r="AP801" s="6" t="e">
        <f ca="1">IF(B_MSK[[#This Row],[A_1]]="","",B_MSK[[#This Row],[A_1]])*1</f>
        <v>#VALUE!</v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/>
      </c>
      <c r="D802" s="6" t="str">
        <f>IF(B_MSK[[#This Row],[N_ID]]="","",COUNTIF([2]!NOTA[ID_H],B_MSK[[#This Row],[ID NOTA]]))</f>
        <v/>
      </c>
      <c r="E8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Row],[stt]]="ada",INDEX([3]!db[NB BM],B_MSK[DB_ROW]-1),"")</f>
        <v/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Row],[SAT]],INDEX([3]!db[QTY/ CTN],B_MSK[[#This Row],[DB_ROW]]-1)))</f>
        <v/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 t="str">
        <f ca="1">IF(B_MSK[[#This Row],[//]]="","",INDEX([2]!NOTA[HARGA SATUAN],B_MSK[[#This Row],[//]]-2))</f>
        <v/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/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2" s="6" t="str">
        <f ca="1">IF(B_MSK[[#This Row],[N.B.nota]]="","",IF(MATCH(B_MSK[[#This Row],[concat]],[3]!db[NB NOTA_C],0)&gt;0,"ada",0))</f>
        <v/>
      </c>
      <c r="X802" s="6" t="str">
        <f ca="1">IF(B_MSK[[#This Row],[N.B.nota]]="","",ADDRESS(ROW(B_MSK[QB]),COLUMN(B_MSK[QB]))&amp;":"&amp;ADDRESS(ROW(),COLUMN(B_MSK[QB])))</f>
        <v/>
      </c>
      <c r="Y802" s="6" t="str">
        <f ca="1">IF(B_MSK[[#This Row],[concat]]="","",MATCH(B_MSK[[#This Row],[concat]],[3]!db[NB NOTA_C],0)+1)</f>
        <v/>
      </c>
      <c r="Z802" s="6" t="str">
        <f ca="1">IF(B_MSK[[#This Row],[//]]="","",HYPERLINK("[..\\DB.xlsx]DB!e"&amp;B_MSK[[#This Row],[DB_ROW]],"&gt;"))</f>
        <v/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Row],[A_]])-1))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44931</v>
      </c>
      <c r="AO802" s="6" t="str">
        <f ca="1">IF(B_MSK[[#This Row],[DB_ROW]]="","",INDEX([3]!db[JENIS],B_MSK[[#This Row],[DB_ROW]]-1))</f>
        <v/>
      </c>
      <c r="AP802" s="6" t="e">
        <f ca="1">IF(B_MSK[[#This Row],[A_1]]="","",B_MSK[[#This Row],[A_1]])*1</f>
        <v>#VALUE!</v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/>
      </c>
      <c r="D803" s="6" t="str">
        <f>IF(B_MSK[[#This Row],[N_ID]]="","",COUNTIF([2]!NOTA[ID_H],B_MSK[[#This Row],[ID NOTA]]))</f>
        <v/>
      </c>
      <c r="E8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Row],[stt]]="ada",INDEX([3]!db[NB BM],B_MSK[DB_ROW]-1),"")</f>
        <v/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Row],[SAT]],INDEX([3]!db[QTY/ CTN],B_MSK[[#This Row],[DB_ROW]]-1)))</f>
        <v/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 t="str">
        <f ca="1">IF(B_MSK[[#This Row],[//]]="","",INDEX([2]!NOTA[HARGA SATUAN],B_MSK[[#This Row],[//]]-2))</f>
        <v/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/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3" s="6" t="str">
        <f ca="1">IF(B_MSK[[#This Row],[N.B.nota]]="","",IF(MATCH(B_MSK[[#This Row],[concat]],[3]!db[NB NOTA_C],0)&gt;0,"ada",0))</f>
        <v/>
      </c>
      <c r="X803" s="6" t="str">
        <f ca="1">IF(B_MSK[[#This Row],[N.B.nota]]="","",ADDRESS(ROW(B_MSK[QB]),COLUMN(B_MSK[QB]))&amp;":"&amp;ADDRESS(ROW(),COLUMN(B_MSK[QB])))</f>
        <v/>
      </c>
      <c r="Y803" s="6" t="str">
        <f ca="1">IF(B_MSK[[#This Row],[concat]]="","",MATCH(B_MSK[[#This Row],[concat]],[3]!db[NB NOTA_C],0)+1)</f>
        <v/>
      </c>
      <c r="Z803" s="6" t="str">
        <f ca="1">IF(B_MSK[[#This Row],[//]]="","",HYPERLINK("[..\\DB.xlsx]DB!e"&amp;B_MSK[[#This Row],[DB_ROW]],"&gt;"))</f>
        <v/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Row],[A_]])-1))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>
        <f ca="1">IF(ISNUMBER(B_MSK[[#This Row],[TANGGAL DATANG]]),B_MSK[[#This Row],[TANGGAL DATANG]],AN802)</f>
        <v>44931</v>
      </c>
      <c r="AO803" s="6" t="str">
        <f ca="1">IF(B_MSK[[#This Row],[DB_ROW]]="","",INDEX([3]!db[JENIS],B_MSK[[#This Row],[DB_ROW]]-1))</f>
        <v/>
      </c>
      <c r="AP803" s="6" t="e">
        <f ca="1">IF(B_MSK[[#This Row],[A_1]]="","",B_MSK[[#This Row],[A_1]])*1</f>
        <v>#VALUE!</v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Row],[stt]]="ada",INDEX([3]!db[NB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Row],[concat]],[3]!db[NB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Row],[concat]],[3]!db[NB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Row],[A_]])-1))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44931</v>
      </c>
      <c r="AO804" s="6" t="str">
        <f ca="1">IF(B_MSK[[#This Row],[DB_ROW]]="","",INDEX([3]!db[JENIS],B_MSK[[#This Row],[DB_ROW]]-1))</f>
        <v/>
      </c>
      <c r="AP804" s="6" t="e">
        <f ca="1">IF(B_MSK[[#This Row],[A_1]]="","",B_MSK[[#This Row],[A_1]])*1</f>
        <v>#VALUE!</v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/>
      </c>
      <c r="D805" s="6" t="str">
        <f>IF(B_MSK[[#This Row],[N_ID]]="","",COUNTIF([2]!NOTA[ID_H],B_MSK[[#This Row],[ID NOTA]]))</f>
        <v/>
      </c>
      <c r="E8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Row],[stt]]="ada",INDEX([3]!db[NB BM],B_MSK[DB_ROW]-1),"")</f>
        <v/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Row],[SAT]],INDEX([3]!db[QTY/ CTN],B_MSK[[#This Row],[DB_ROW]]-1)))</f>
        <v/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 t="str">
        <f ca="1">IF(B_MSK[[#This Row],[//]]="","",INDEX([2]!NOTA[HARGA SATUAN],B_MSK[[#This Row],[//]]-2))</f>
        <v/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/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5" s="6" t="str">
        <f ca="1">IF(B_MSK[[#This Row],[N.B.nota]]="","",IF(MATCH(B_MSK[[#This Row],[concat]],[3]!db[NB NOTA_C],0)&gt;0,"ada",0))</f>
        <v/>
      </c>
      <c r="X805" s="6" t="str">
        <f ca="1">IF(B_MSK[[#This Row],[N.B.nota]]="","",ADDRESS(ROW(B_MSK[QB]),COLUMN(B_MSK[QB]))&amp;":"&amp;ADDRESS(ROW(),COLUMN(B_MSK[QB])))</f>
        <v/>
      </c>
      <c r="Y805" s="6" t="str">
        <f ca="1">IF(B_MSK[[#This Row],[concat]]="","",MATCH(B_MSK[[#This Row],[concat]],[3]!db[NB NOTA_C],0)+1)</f>
        <v/>
      </c>
      <c r="Z805" s="6" t="str">
        <f ca="1">IF(B_MSK[[#This Row],[//]]="","",HYPERLINK("[..\\DB.xlsx]DB!e"&amp;B_MSK[[#This Row],[DB_ROW]],"&gt;"))</f>
        <v/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Row],[A_]])-1))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44931</v>
      </c>
      <c r="AO805" s="6" t="str">
        <f ca="1">IF(B_MSK[[#This Row],[DB_ROW]]="","",INDEX([3]!db[JENIS],B_MSK[[#This Row],[DB_ROW]]-1))</f>
        <v/>
      </c>
      <c r="AP805" s="6" t="e">
        <f ca="1">IF(B_MSK[[#This Row],[A_1]]="","",B_MSK[[#This Row],[A_1]])*1</f>
        <v>#VALUE!</v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Row],[stt]]="ada",INDEX([3]!db[NB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Row],[SAT]],INDEX([3]!db[QTY/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Row],[concat]],[3]!db[NB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Row],[concat]],[3]!db[NB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Row],[A_]])-1))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44931</v>
      </c>
      <c r="AO806" s="6" t="str">
        <f ca="1">IF(B_MSK[[#This Row],[DB_ROW]]="","",INDEX([3]!db[JENIS],B_MSK[[#This Row],[DB_ROW]]-1))</f>
        <v/>
      </c>
      <c r="AP806" s="6" t="e">
        <f ca="1">IF(B_MSK[[#This Row],[A_1]]="","",B_MSK[[#This Row],[A_1]])*1</f>
        <v>#VALUE!</v>
      </c>
    </row>
    <row r="807" spans="1:42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/>
      </c>
      <c r="D807" s="6" t="str">
        <f>IF(B_MSK[[#This Row],[N_ID]]="","",COUNTIF([2]!NOTA[ID_H],B_MSK[[#This Row],[ID NOTA]]))</f>
        <v/>
      </c>
      <c r="E8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Row],[stt]]="ada",INDEX([3]!db[NB BM],B_MSK[DB_ROW]-1),"")</f>
        <v/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Row],[SAT]],INDEX([3]!db[QTY/ CTN],B_MSK[[#This Row],[DB_ROW]]-1)))</f>
        <v/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 t="str">
        <f ca="1">IF(B_MSK[[#This Row],[//]]="","",INDEX([2]!NOTA[HARGA SATUAN],B_MSK[[#This Row],[//]]-2))</f>
        <v/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/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7" s="6" t="str">
        <f ca="1">IF(B_MSK[[#This Row],[N.B.nota]]="","",IF(MATCH(B_MSK[[#This Row],[concat]],[3]!db[NB NOTA_C],0)&gt;0,"ada",0))</f>
        <v/>
      </c>
      <c r="X807" s="6" t="str">
        <f ca="1">IF(B_MSK[[#This Row],[N.B.nota]]="","",ADDRESS(ROW(B_MSK[QB]),COLUMN(B_MSK[QB]))&amp;":"&amp;ADDRESS(ROW(),COLUMN(B_MSK[QB])))</f>
        <v/>
      </c>
      <c r="Y807" s="6" t="str">
        <f ca="1">IF(B_MSK[[#This Row],[concat]]="","",MATCH(B_MSK[[#This Row],[concat]],[3]!db[NB NOTA_C],0)+1)</f>
        <v/>
      </c>
      <c r="Z807" s="6" t="str">
        <f ca="1">IF(B_MSK[[#This Row],[//]]="","",HYPERLINK("[..\\DB.xlsx]DB!e"&amp;B_MSK[[#This Row],[DB_ROW]],"&gt;"))</f>
        <v/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Row],[A_]])-1))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44931</v>
      </c>
      <c r="AO807" s="6" t="str">
        <f ca="1">IF(B_MSK[[#This Row],[DB_ROW]]="","",INDEX([3]!db[JENIS],B_MSK[[#This Row],[DB_ROW]]-1))</f>
        <v/>
      </c>
      <c r="AP807" s="6" t="e">
        <f ca="1">IF(B_MSK[[#This Row],[A_1]]="","",B_MSK[[#This Row],[A_1]])*1</f>
        <v>#VALUE!</v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/>
      </c>
      <c r="D808" s="6" t="str">
        <f>IF(B_MSK[[#This Row],[N_ID]]="","",COUNTIF([2]!NOTA[ID_H],B_MSK[[#This Row],[ID NOTA]]))</f>
        <v/>
      </c>
      <c r="E8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Row],[stt]]="ada",INDEX([3]!db[NB BM],B_MSK[DB_ROW]-1),"")</f>
        <v/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Row],[SAT]],INDEX([3]!db[QTY/ CTN],B_MSK[[#This Row],[DB_ROW]]-1)))</f>
        <v/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 t="str">
        <f ca="1">IF(B_MSK[[#This Row],[//]]="","",INDEX([2]!NOTA[HARGA SATUAN],B_MSK[[#This Row],[//]]-2))</f>
        <v/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/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8" s="6" t="str">
        <f ca="1">IF(B_MSK[[#This Row],[N.B.nota]]="","",IF(MATCH(B_MSK[[#This Row],[concat]],[3]!db[NB NOTA_C],0)&gt;0,"ada",0))</f>
        <v/>
      </c>
      <c r="X808" s="6" t="str">
        <f ca="1">IF(B_MSK[[#This Row],[N.B.nota]]="","",ADDRESS(ROW(B_MSK[QB]),COLUMN(B_MSK[QB]))&amp;":"&amp;ADDRESS(ROW(),COLUMN(B_MSK[QB])))</f>
        <v/>
      </c>
      <c r="Y808" s="6" t="str">
        <f ca="1">IF(B_MSK[[#This Row],[concat]]="","",MATCH(B_MSK[[#This Row],[concat]],[3]!db[NB NOTA_C],0)+1)</f>
        <v/>
      </c>
      <c r="Z808" s="6" t="str">
        <f ca="1">IF(B_MSK[[#This Row],[//]]="","",HYPERLINK("[..\\DB.xlsx]DB!e"&amp;B_MSK[[#This Row],[DB_ROW]],"&gt;"))</f>
        <v/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Row],[A_]])-1))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44931</v>
      </c>
      <c r="AO808" s="6" t="str">
        <f ca="1">IF(B_MSK[[#This Row],[DB_ROW]]="","",INDEX([3]!db[JENIS],B_MSK[[#This Row],[DB_ROW]]-1))</f>
        <v/>
      </c>
      <c r="AP808" s="6" t="e">
        <f ca="1">IF(B_MSK[[#This Row],[A_1]]="","",B_MSK[[#This Row],[A_1]])*1</f>
        <v>#VALUE!</v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Row],[stt]]="ada",INDEX([3]!db[NB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Row],[SAT]],INDEX([3]!db[QTY/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Row],[concat]],[3]!db[NB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Row],[concat]],[3]!db[NB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Row],[A_]])-1))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44931</v>
      </c>
      <c r="AO809" s="6" t="str">
        <f ca="1">IF(B_MSK[[#This Row],[DB_ROW]]="","",INDEX([3]!db[JENIS],B_MSK[[#This Row],[DB_ROW]]-1))</f>
        <v/>
      </c>
      <c r="AP809" s="6" t="e">
        <f ca="1">IF(B_MSK[[#This Row],[A_1]]="","",B_MSK[[#This Row],[A_1]])*1</f>
        <v>#VALUE!</v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Row],[stt]]="ada",INDEX([3]!db[NB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Row],[SAT]],INDEX([3]!db[QTY/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Row],[concat]],[3]!db[NB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Row],[concat]],[3]!db[NB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Row],[A_]])-1))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44931</v>
      </c>
      <c r="AO810" s="6" t="str">
        <f ca="1">IF(B_MSK[[#This Row],[DB_ROW]]="","",INDEX([3]!db[JENIS],B_MSK[[#This Row],[DB_ROW]]-1))</f>
        <v/>
      </c>
      <c r="AP810" s="6" t="e">
        <f ca="1">IF(B_MSK[[#This Row],[A_1]]="","",B_MSK[[#This Row],[A_1]])*1</f>
        <v>#VALUE!</v>
      </c>
    </row>
    <row r="811" spans="1:42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Row],[stt]]="ada",INDEX([3]!db[NB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Row],[SAT]],INDEX([3]!db[QTY/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Row],[concat]],[3]!db[NB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Row],[concat]],[3]!db[NB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Row],[A_]])-1))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44931</v>
      </c>
      <c r="AO811" s="6" t="str">
        <f ca="1">IF(B_MSK[[#This Row],[DB_ROW]]="","",INDEX([3]!db[JENIS],B_MSK[[#This Row],[DB_ROW]]-1))</f>
        <v/>
      </c>
      <c r="AP811" s="6" t="e">
        <f ca="1">IF(B_MSK[[#This Row],[A_1]]="","",B_MSK[[#This Row],[A_1]])*1</f>
        <v>#VALUE!</v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Row],[stt]]="ada",INDEX([3]!db[NB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Row],[SAT]],INDEX([3]!db[QTY/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Row],[concat]],[3]!db[NB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Row],[concat]],[3]!db[NB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Row],[A_]])-1))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44931</v>
      </c>
      <c r="AO812" s="6" t="str">
        <f ca="1">IF(B_MSK[[#This Row],[DB_ROW]]="","",INDEX([3]!db[JENIS],B_MSK[[#This Row],[DB_ROW]]-1))</f>
        <v/>
      </c>
      <c r="AP812" s="6" t="e">
        <f ca="1">IF(B_MSK[[#This Row],[A_1]]="","",B_MSK[[#This Row],[A_1]])*1</f>
        <v>#VALUE!</v>
      </c>
    </row>
    <row r="813" spans="1:42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Row],[stt]]="ada",INDEX([3]!db[NB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Row],[SAT]],INDEX([3]!db[QTY/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Row],[concat]],[3]!db[NB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Row],[concat]],[3]!db[NB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Row],[A_]])-1))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44931</v>
      </c>
      <c r="AO813" s="6" t="str">
        <f ca="1">IF(B_MSK[[#This Row],[DB_ROW]]="","",INDEX([3]!db[JENIS],B_MSK[[#This Row],[DB_ROW]]-1))</f>
        <v/>
      </c>
      <c r="AP813" s="6" t="e">
        <f ca="1">IF(B_MSK[[#This Row],[A_1]]="","",B_MSK[[#This Row],[A_1]])*1</f>
        <v>#VALUE!</v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/>
      </c>
      <c r="D814" s="6" t="str">
        <f>IF(B_MSK[[#This Row],[N_ID]]="","",COUNTIF([2]!NOTA[ID_H],B_MSK[[#This Row],[ID NOTA]]))</f>
        <v/>
      </c>
      <c r="E8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Row],[stt]]="ada",INDEX([3]!db[NB BM],B_MSK[DB_ROW]-1),"")</f>
        <v/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Row],[SAT]],INDEX([3]!db[QTY/ CTN],B_MSK[[#This Row],[DB_ROW]]-1)))</f>
        <v/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 t="str">
        <f ca="1">IF(B_MSK[[#This Row],[//]]="","",INDEX([2]!NOTA[HARGA SATUAN],B_MSK[[#This Row],[//]]-2))</f>
        <v/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/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4" s="6" t="str">
        <f ca="1">IF(B_MSK[[#This Row],[N.B.nota]]="","",IF(MATCH(B_MSK[[#This Row],[concat]],[3]!db[NB NOTA_C],0)&gt;0,"ada",0))</f>
        <v/>
      </c>
      <c r="X814" s="6" t="str">
        <f ca="1">IF(B_MSK[[#This Row],[N.B.nota]]="","",ADDRESS(ROW(B_MSK[QB]),COLUMN(B_MSK[QB]))&amp;":"&amp;ADDRESS(ROW(),COLUMN(B_MSK[QB])))</f>
        <v/>
      </c>
      <c r="Y814" s="6" t="str">
        <f ca="1">IF(B_MSK[[#This Row],[concat]]="","",MATCH(B_MSK[[#This Row],[concat]],[3]!db[NB NOTA_C],0)+1)</f>
        <v/>
      </c>
      <c r="Z814" s="6" t="str">
        <f ca="1">IF(B_MSK[[#This Row],[//]]="","",HYPERLINK("[..\\DB.xlsx]DB!e"&amp;B_MSK[[#This Row],[DB_ROW]],"&gt;"))</f>
        <v/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Row],[A_]])-1))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44931</v>
      </c>
      <c r="AO814" s="6" t="str">
        <f ca="1">IF(B_MSK[[#This Row],[DB_ROW]]="","",INDEX([3]!db[JENIS],B_MSK[[#This Row],[DB_ROW]]-1))</f>
        <v/>
      </c>
      <c r="AP814" s="6" t="e">
        <f ca="1">IF(B_MSK[[#This Row],[A_1]]="","",B_MSK[[#This Row],[A_1]])*1</f>
        <v>#VALUE!</v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Row],[stt]]="ada",INDEX([3]!db[NB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Row],[SAT]],INDEX([3]!db[QTY/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Row],[concat]],[3]!db[NB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Row],[concat]],[3]!db[NB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Row],[A_]])-1))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44931</v>
      </c>
      <c r="AO815" s="6" t="str">
        <f ca="1">IF(B_MSK[[#This Row],[DB_ROW]]="","",INDEX([3]!db[JENIS],B_MSK[[#This Row],[DB_ROW]]-1))</f>
        <v/>
      </c>
      <c r="AP815" s="6" t="e">
        <f ca="1">IF(B_MSK[[#This Row],[A_1]]="","",B_MSK[[#This Row],[A_1]])*1</f>
        <v>#VALUE!</v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/>
      </c>
      <c r="D816" s="6" t="str">
        <f>IF(B_MSK[[#This Row],[N_ID]]="","",COUNTIF([2]!NOTA[ID_H],B_MSK[[#This Row],[ID NOTA]]))</f>
        <v/>
      </c>
      <c r="E8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Row],[stt]]="ada",INDEX([3]!db[NB BM],B_MSK[DB_ROW]-1),"")</f>
        <v/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Row],[SAT]],INDEX([3]!db[QTY/ CTN],B_MSK[[#This Row],[DB_ROW]]-1)))</f>
        <v/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 t="str">
        <f ca="1">IF(B_MSK[[#This Row],[//]]="","",INDEX([2]!NOTA[HARGA SATUAN],B_MSK[[#This Row],[//]]-2))</f>
        <v/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/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6" s="6" t="str">
        <f ca="1">IF(B_MSK[[#This Row],[N.B.nota]]="","",IF(MATCH(B_MSK[[#This Row],[concat]],[3]!db[NB NOTA_C],0)&gt;0,"ada",0))</f>
        <v/>
      </c>
      <c r="X816" s="6" t="str">
        <f ca="1">IF(B_MSK[[#This Row],[N.B.nota]]="","",ADDRESS(ROW(B_MSK[QB]),COLUMN(B_MSK[QB]))&amp;":"&amp;ADDRESS(ROW(),COLUMN(B_MSK[QB])))</f>
        <v/>
      </c>
      <c r="Y816" s="6" t="str">
        <f ca="1">IF(B_MSK[[#This Row],[concat]]="","",MATCH(B_MSK[[#This Row],[concat]],[3]!db[NB NOTA_C],0)+1)</f>
        <v/>
      </c>
      <c r="Z816" s="6" t="str">
        <f ca="1">IF(B_MSK[[#This Row],[//]]="","",HYPERLINK("[..\\DB.xlsx]DB!e"&amp;B_MSK[[#This Row],[DB_ROW]],"&gt;"))</f>
        <v/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Row],[A_]])-1))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44931</v>
      </c>
      <c r="AO816" s="6" t="str">
        <f ca="1">IF(B_MSK[[#This Row],[DB_ROW]]="","",INDEX([3]!db[JENIS],B_MSK[[#This Row],[DB_ROW]]-1))</f>
        <v/>
      </c>
      <c r="AP816" s="6" t="e">
        <f ca="1">IF(B_MSK[[#This Row],[A_1]]="","",B_MSK[[#This Row],[A_1]])*1</f>
        <v>#VALUE!</v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Row],[stt]]="ada",INDEX([3]!db[NB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Row],[concat]],[3]!db[NB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Row],[concat]],[3]!db[NB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Row],[A_]])-1))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44931</v>
      </c>
      <c r="AO817" s="6" t="str">
        <f ca="1">IF(B_MSK[[#This Row],[DB_ROW]]="","",INDEX([3]!db[JENIS],B_MSK[[#This Row],[DB_ROW]]-1))</f>
        <v/>
      </c>
      <c r="AP817" s="6" t="e">
        <f ca="1">IF(B_MSK[[#This Row],[A_1]]="","",B_MSK[[#This Row],[A_1]])*1</f>
        <v>#VALUE!</v>
      </c>
    </row>
    <row r="818" spans="1:42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/>
      </c>
      <c r="D818" s="6" t="str">
        <f>IF(B_MSK[[#This Row],[N_ID]]="","",COUNTIF([2]!NOTA[ID_H],B_MSK[[#This Row],[ID NOTA]]))</f>
        <v/>
      </c>
      <c r="E8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Row],[stt]]="ada",INDEX([3]!db[NB BM],B_MSK[DB_ROW]-1),"")</f>
        <v/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Row],[SAT]],INDEX([3]!db[QTY/ CTN],B_MSK[[#This Row],[DB_ROW]]-1)))</f>
        <v/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 t="str">
        <f ca="1">IF(B_MSK[[#This Row],[//]]="","",INDEX([2]!NOTA[HARGA SATUAN],B_MSK[[#This Row],[//]]-2))</f>
        <v/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/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8" s="6" t="str">
        <f ca="1">IF(B_MSK[[#This Row],[N.B.nota]]="","",IF(MATCH(B_MSK[[#This Row],[concat]],[3]!db[NB NOTA_C],0)&gt;0,"ada",0))</f>
        <v/>
      </c>
      <c r="X818" s="6" t="str">
        <f ca="1">IF(B_MSK[[#This Row],[N.B.nota]]="","",ADDRESS(ROW(B_MSK[QB]),COLUMN(B_MSK[QB]))&amp;":"&amp;ADDRESS(ROW(),COLUMN(B_MSK[QB])))</f>
        <v/>
      </c>
      <c r="Y818" s="6" t="str">
        <f ca="1">IF(B_MSK[[#This Row],[concat]]="","",MATCH(B_MSK[[#This Row],[concat]],[3]!db[NB NOTA_C],0)+1)</f>
        <v/>
      </c>
      <c r="Z818" s="6" t="str">
        <f ca="1">IF(B_MSK[[#This Row],[//]]="","",HYPERLINK("[..\\DB.xlsx]DB!e"&amp;B_MSK[[#This Row],[DB_ROW]],"&gt;"))</f>
        <v/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Row],[A_]])-1))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44931</v>
      </c>
      <c r="AO818" s="6" t="str">
        <f ca="1">IF(B_MSK[[#This Row],[DB_ROW]]="","",INDEX([3]!db[JENIS],B_MSK[[#This Row],[DB_ROW]]-1))</f>
        <v/>
      </c>
      <c r="AP818" s="6" t="e">
        <f ca="1">IF(B_MSK[[#This Row],[A_1]]="","",B_MSK[[#This Row],[A_1]])*1</f>
        <v>#VALUE!</v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/>
      </c>
      <c r="D819" s="6" t="str">
        <f>IF(B_MSK[[#This Row],[N_ID]]="","",COUNTIF([2]!NOTA[ID_H],B_MSK[[#This Row],[ID NOTA]]))</f>
        <v/>
      </c>
      <c r="E8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Row],[stt]]="ada",INDEX([3]!db[NB BM],B_MSK[DB_ROW]-1),"")</f>
        <v/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Row],[SAT]],INDEX([3]!db[QTY/ CTN],B_MSK[[#This Row],[DB_ROW]]-1)))</f>
        <v/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 t="str">
        <f ca="1">IF(B_MSK[[#This Row],[//]]="","",INDEX([2]!NOTA[HARGA SATUAN],B_MSK[[#This Row],[//]]-2))</f>
        <v/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/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9" s="6" t="str">
        <f ca="1">IF(B_MSK[[#This Row],[N.B.nota]]="","",IF(MATCH(B_MSK[[#This Row],[concat]],[3]!db[NB NOTA_C],0)&gt;0,"ada",0))</f>
        <v/>
      </c>
      <c r="X819" s="6" t="str">
        <f ca="1">IF(B_MSK[[#This Row],[N.B.nota]]="","",ADDRESS(ROW(B_MSK[QB]),COLUMN(B_MSK[QB]))&amp;":"&amp;ADDRESS(ROW(),COLUMN(B_MSK[QB])))</f>
        <v/>
      </c>
      <c r="Y819" s="6" t="str">
        <f ca="1">IF(B_MSK[[#This Row],[concat]]="","",MATCH(B_MSK[[#This Row],[concat]],[3]!db[NB NOTA_C],0)+1)</f>
        <v/>
      </c>
      <c r="Z819" s="6" t="str">
        <f ca="1">IF(B_MSK[[#This Row],[//]]="","",HYPERLINK("[..\\DB.xlsx]DB!e"&amp;B_MSK[[#This Row],[DB_ROW]],"&gt;"))</f>
        <v/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Row],[A_]])-1))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44931</v>
      </c>
      <c r="AO819" s="6" t="str">
        <f ca="1">IF(B_MSK[[#This Row],[DB_ROW]]="","",INDEX([3]!db[JENIS],B_MSK[[#This Row],[DB_ROW]]-1))</f>
        <v/>
      </c>
      <c r="AP819" s="6" t="e">
        <f ca="1">IF(B_MSK[[#This Row],[A_1]]="","",B_MSK[[#This Row],[A_1]])*1</f>
        <v>#VALUE!</v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Row],[stt]]="ada",INDEX([3]!db[NB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Row],[concat]],[3]!db[NB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Row],[concat]],[3]!db[NB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Row],[A_]])-1))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44931</v>
      </c>
      <c r="AO820" s="6" t="str">
        <f ca="1">IF(B_MSK[[#This Row],[DB_ROW]]="","",INDEX([3]!db[JENIS],B_MSK[[#This Row],[DB_ROW]]-1))</f>
        <v/>
      </c>
      <c r="AP820" s="6" t="e">
        <f ca="1">IF(B_MSK[[#This Row],[A_1]]="","",B_MSK[[#This Row],[A_1]])*1</f>
        <v>#VALUE!</v>
      </c>
    </row>
    <row r="821" spans="1:42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/>
      </c>
      <c r="D821" s="6" t="str">
        <f>IF(B_MSK[[#This Row],[N_ID]]="","",COUNTIF([2]!NOTA[ID_H],B_MSK[[#This Row],[ID NOTA]]))</f>
        <v/>
      </c>
      <c r="E8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Row],[stt]]="ada",INDEX([3]!db[NB BM],B_MSK[DB_ROW]-1),"")</f>
        <v/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Row],[SAT]],INDEX([3]!db[QTY/ CTN],B_MSK[[#This Row],[DB_ROW]]-1)))</f>
        <v/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 t="str">
        <f ca="1">IF(B_MSK[[#This Row],[//]]="","",INDEX([2]!NOTA[HARGA SATUAN],B_MSK[[#This Row],[//]]-2))</f>
        <v/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/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1" s="6" t="str">
        <f ca="1">IF(B_MSK[[#This Row],[N.B.nota]]="","",IF(MATCH(B_MSK[[#This Row],[concat]],[3]!db[NB NOTA_C],0)&gt;0,"ada",0))</f>
        <v/>
      </c>
      <c r="X821" s="6" t="str">
        <f ca="1">IF(B_MSK[[#This Row],[N.B.nota]]="","",ADDRESS(ROW(B_MSK[QB]),COLUMN(B_MSK[QB]))&amp;":"&amp;ADDRESS(ROW(),COLUMN(B_MSK[QB])))</f>
        <v/>
      </c>
      <c r="Y821" s="6" t="str">
        <f ca="1">IF(B_MSK[[#This Row],[concat]]="","",MATCH(B_MSK[[#This Row],[concat]],[3]!db[NB NOTA_C],0)+1)</f>
        <v/>
      </c>
      <c r="Z821" s="6" t="str">
        <f ca="1">IF(B_MSK[[#This Row],[//]]="","",HYPERLINK("[..\\DB.xlsx]DB!e"&amp;B_MSK[[#This Row],[DB_ROW]],"&gt;"))</f>
        <v/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Row],[A_]])-1))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44931</v>
      </c>
      <c r="AO821" s="6" t="str">
        <f ca="1">IF(B_MSK[[#This Row],[DB_ROW]]="","",INDEX([3]!db[JENIS],B_MSK[[#This Row],[DB_ROW]]-1))</f>
        <v/>
      </c>
      <c r="AP821" s="6" t="e">
        <f ca="1">IF(B_MSK[[#This Row],[A_1]]="","",B_MSK[[#This Row],[A_1]])*1</f>
        <v>#VALUE!</v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/>
      </c>
      <c r="D822" s="6" t="str">
        <f>IF(B_MSK[[#This Row],[N_ID]]="","",COUNTIF([2]!NOTA[ID_H],B_MSK[[#This Row],[ID NOTA]]))</f>
        <v/>
      </c>
      <c r="E8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Row],[stt]]="ada",INDEX([3]!db[NB BM],B_MSK[DB_ROW]-1),"")</f>
        <v/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Row],[SAT]],INDEX([3]!db[QTY/ CTN],B_MSK[[#This Row],[DB_ROW]]-1)))</f>
        <v/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 t="str">
        <f ca="1">IF(B_MSK[[#This Row],[//]]="","",INDEX([2]!NOTA[HARGA SATUAN],B_MSK[[#This Row],[//]]-2))</f>
        <v/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/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2" s="6" t="str">
        <f ca="1">IF(B_MSK[[#This Row],[N.B.nota]]="","",IF(MATCH(B_MSK[[#This Row],[concat]],[3]!db[NB NOTA_C],0)&gt;0,"ada",0))</f>
        <v/>
      </c>
      <c r="X822" s="6" t="str">
        <f ca="1">IF(B_MSK[[#This Row],[N.B.nota]]="","",ADDRESS(ROW(B_MSK[QB]),COLUMN(B_MSK[QB]))&amp;":"&amp;ADDRESS(ROW(),COLUMN(B_MSK[QB])))</f>
        <v/>
      </c>
      <c r="Y822" s="6" t="str">
        <f ca="1">IF(B_MSK[[#This Row],[concat]]="","",MATCH(B_MSK[[#This Row],[concat]],[3]!db[NB NOTA_C],0)+1)</f>
        <v/>
      </c>
      <c r="Z822" s="6" t="str">
        <f ca="1">IF(B_MSK[[#This Row],[//]]="","",HYPERLINK("[..\\DB.xlsx]DB!e"&amp;B_MSK[[#This Row],[DB_ROW]],"&gt;"))</f>
        <v/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Row],[A_]])-1))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44931</v>
      </c>
      <c r="AO822" s="6" t="str">
        <f ca="1">IF(B_MSK[[#This Row],[DB_ROW]]="","",INDEX([3]!db[JENIS],B_MSK[[#This Row],[DB_ROW]]-1))</f>
        <v/>
      </c>
      <c r="AP822" s="6" t="e">
        <f ca="1">IF(B_MSK[[#This Row],[A_1]]="","",B_MSK[[#This Row],[A_1]])*1</f>
        <v>#VALUE!</v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Row],[stt]]="ada",INDEX([3]!db[NB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Row],[concat]],[3]!db[NB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Row],[concat]],[3]!db[NB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Row],[A_]])-1))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44931</v>
      </c>
      <c r="AO823" s="6" t="str">
        <f ca="1">IF(B_MSK[[#This Row],[DB_ROW]]="","",INDEX([3]!db[JENIS],B_MSK[[#This Row],[DB_ROW]]-1))</f>
        <v/>
      </c>
      <c r="AP823" s="6" t="e">
        <f ca="1">IF(B_MSK[[#This Row],[A_1]]="","",B_MSK[[#This Row],[A_1]])*1</f>
        <v>#VALUE!</v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/>
      </c>
      <c r="D824" s="6" t="str">
        <f>IF(B_MSK[[#This Row],[N_ID]]="","",COUNTIF([2]!NOTA[ID_H],B_MSK[[#This Row],[ID NOTA]]))</f>
        <v/>
      </c>
      <c r="E8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Row],[stt]]="ada",INDEX([3]!db[NB BM],B_MSK[DB_ROW]-1),"")</f>
        <v/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Row],[SAT]],INDEX([3]!db[QTY/ CTN],B_MSK[[#This Row],[DB_ROW]]-1)))</f>
        <v/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 t="str">
        <f ca="1">IF(B_MSK[[#This Row],[//]]="","",INDEX([2]!NOTA[HARGA SATUAN],B_MSK[[#This Row],[//]]-2))</f>
        <v/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/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4" s="6" t="str">
        <f ca="1">IF(B_MSK[[#This Row],[N.B.nota]]="","",IF(MATCH(B_MSK[[#This Row],[concat]],[3]!db[NB NOTA_C],0)&gt;0,"ada",0))</f>
        <v/>
      </c>
      <c r="X824" s="6" t="str">
        <f ca="1">IF(B_MSK[[#This Row],[N.B.nota]]="","",ADDRESS(ROW(B_MSK[QB]),COLUMN(B_MSK[QB]))&amp;":"&amp;ADDRESS(ROW(),COLUMN(B_MSK[QB])))</f>
        <v/>
      </c>
      <c r="Y824" s="6" t="str">
        <f ca="1">IF(B_MSK[[#This Row],[concat]]="","",MATCH(B_MSK[[#This Row],[concat]],[3]!db[NB NOTA_C],0)+1)</f>
        <v/>
      </c>
      <c r="Z824" s="6" t="str">
        <f ca="1">IF(B_MSK[[#This Row],[//]]="","",HYPERLINK("[..\\DB.xlsx]DB!e"&amp;B_MSK[[#This Row],[DB_ROW]],"&gt;"))</f>
        <v/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Row],[A_]])-1))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44931</v>
      </c>
      <c r="AO824" s="6" t="str">
        <f ca="1">IF(B_MSK[[#This Row],[DB_ROW]]="","",INDEX([3]!db[JENIS],B_MSK[[#This Row],[DB_ROW]]-1))</f>
        <v/>
      </c>
      <c r="AP824" s="6" t="e">
        <f ca="1">IF(B_MSK[[#This Row],[A_1]]="","",B_MSK[[#This Row],[A_1]])*1</f>
        <v>#VALUE!</v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/>
      </c>
      <c r="D825" s="6" t="str">
        <f>IF(B_MSK[[#This Row],[N_ID]]="","",COUNTIF([2]!NOTA[ID_H],B_MSK[[#This Row],[ID NOTA]]))</f>
        <v/>
      </c>
      <c r="E8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Row],[stt]]="ada",INDEX([3]!db[NB BM],B_MSK[DB_ROW]-1),"")</f>
        <v/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Row],[SAT]],INDEX([3]!db[QTY/ CTN],B_MSK[[#This Row],[DB_ROW]]-1)))</f>
        <v/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 t="str">
        <f ca="1">IF(B_MSK[[#This Row],[//]]="","",INDEX([2]!NOTA[HARGA SATUAN],B_MSK[[#This Row],[//]]-2))</f>
        <v/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/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5" s="6" t="str">
        <f ca="1">IF(B_MSK[[#This Row],[N.B.nota]]="","",IF(MATCH(B_MSK[[#This Row],[concat]],[3]!db[NB NOTA_C],0)&gt;0,"ada",0))</f>
        <v/>
      </c>
      <c r="X825" s="6" t="str">
        <f ca="1">IF(B_MSK[[#This Row],[N.B.nota]]="","",ADDRESS(ROW(B_MSK[QB]),COLUMN(B_MSK[QB]))&amp;":"&amp;ADDRESS(ROW(),COLUMN(B_MSK[QB])))</f>
        <v/>
      </c>
      <c r="Y825" s="6" t="str">
        <f ca="1">IF(B_MSK[[#This Row],[concat]]="","",MATCH(B_MSK[[#This Row],[concat]],[3]!db[NB NOTA_C],0)+1)</f>
        <v/>
      </c>
      <c r="Z825" s="6" t="str">
        <f ca="1">IF(B_MSK[[#This Row],[//]]="","",HYPERLINK("[..\\DB.xlsx]DB!e"&amp;B_MSK[[#This Row],[DB_ROW]],"&gt;"))</f>
        <v/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Row],[A_]])-1))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44931</v>
      </c>
      <c r="AO825" s="6" t="str">
        <f ca="1">IF(B_MSK[[#This Row],[DB_ROW]]="","",INDEX([3]!db[JENIS],B_MSK[[#This Row],[DB_ROW]]-1))</f>
        <v/>
      </c>
      <c r="AP825" s="6" t="e">
        <f ca="1">IF(B_MSK[[#This Row],[A_1]]="","",B_MSK[[#This Row],[A_1]])*1</f>
        <v>#VALUE!</v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/>
      </c>
      <c r="D826" s="6" t="str">
        <f>IF(B_MSK[[#This Row],[N_ID]]="","",COUNTIF([2]!NOTA[ID_H],B_MSK[[#This Row],[ID NOTA]]))</f>
        <v/>
      </c>
      <c r="E8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Row],[stt]]="ada",INDEX([3]!db[NB BM],B_MSK[DB_ROW]-1),"")</f>
        <v/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Row],[SAT]],INDEX([3]!db[QTY/ CTN],B_MSK[[#This Row],[DB_ROW]]-1)))</f>
        <v/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 t="str">
        <f ca="1">IF(B_MSK[[#This Row],[//]]="","",INDEX([2]!NOTA[HARGA SATUAN],B_MSK[[#This Row],[//]]-2))</f>
        <v/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/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6" s="6" t="str">
        <f ca="1">IF(B_MSK[[#This Row],[N.B.nota]]="","",IF(MATCH(B_MSK[[#This Row],[concat]],[3]!db[NB NOTA_C],0)&gt;0,"ada",0))</f>
        <v/>
      </c>
      <c r="X826" s="6" t="str">
        <f ca="1">IF(B_MSK[[#This Row],[N.B.nota]]="","",ADDRESS(ROW(B_MSK[QB]),COLUMN(B_MSK[QB]))&amp;":"&amp;ADDRESS(ROW(),COLUMN(B_MSK[QB])))</f>
        <v/>
      </c>
      <c r="Y826" s="6" t="str">
        <f ca="1">IF(B_MSK[[#This Row],[concat]]="","",MATCH(B_MSK[[#This Row],[concat]],[3]!db[NB NOTA_C],0)+1)</f>
        <v/>
      </c>
      <c r="Z826" s="6" t="str">
        <f ca="1">IF(B_MSK[[#This Row],[//]]="","",HYPERLINK("[..\\DB.xlsx]DB!e"&amp;B_MSK[[#This Row],[DB_ROW]],"&gt;"))</f>
        <v/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Row],[A_]])-1))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44931</v>
      </c>
      <c r="AO826" s="6" t="str">
        <f ca="1">IF(B_MSK[[#This Row],[DB_ROW]]="","",INDEX([3]!db[JENIS],B_MSK[[#This Row],[DB_ROW]]-1))</f>
        <v/>
      </c>
      <c r="AP826" s="6" t="e">
        <f ca="1">IF(B_MSK[[#This Row],[A_1]]="","",B_MSK[[#This Row],[A_1]])*1</f>
        <v>#VALUE!</v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Row],[stt]]="ada",INDEX([3]!db[NB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Row],[SAT]],INDEX([3]!db[QTY/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Row],[concat]],[3]!db[NB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Row],[concat]],[3]!db[NB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Row],[A_]])-1))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44931</v>
      </c>
      <c r="AO827" s="6" t="str">
        <f ca="1">IF(B_MSK[[#This Row],[DB_ROW]]="","",INDEX([3]!db[JENIS],B_MSK[[#This Row],[DB_ROW]]-1))</f>
        <v/>
      </c>
      <c r="AP827" s="6" t="e">
        <f ca="1">IF(B_MSK[[#This Row],[A_1]]="","",B_MSK[[#This Row],[A_1]])*1</f>
        <v>#VALUE!</v>
      </c>
    </row>
    <row r="828" spans="1:42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/>
      </c>
      <c r="D828" s="6" t="str">
        <f>IF(B_MSK[[#This Row],[N_ID]]="","",COUNTIF([2]!NOTA[ID_H],B_MSK[[#This Row],[ID NOTA]]))</f>
        <v/>
      </c>
      <c r="E8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Row],[stt]]="ada",INDEX([3]!db[NB BM],B_MSK[DB_ROW]-1),"")</f>
        <v/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Row],[SAT]],INDEX([3]!db[QTY/ CTN],B_MSK[[#This Row],[DB_ROW]]-1)))</f>
        <v/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 t="str">
        <f ca="1">IF(B_MSK[[#This Row],[//]]="","",INDEX([2]!NOTA[HARGA SATUAN],B_MSK[[#This Row],[//]]-2))</f>
        <v/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/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8" s="6" t="str">
        <f ca="1">IF(B_MSK[[#This Row],[N.B.nota]]="","",IF(MATCH(B_MSK[[#This Row],[concat]],[3]!db[NB NOTA_C],0)&gt;0,"ada",0))</f>
        <v/>
      </c>
      <c r="X828" s="6" t="str">
        <f ca="1">IF(B_MSK[[#This Row],[N.B.nota]]="","",ADDRESS(ROW(B_MSK[QB]),COLUMN(B_MSK[QB]))&amp;":"&amp;ADDRESS(ROW(),COLUMN(B_MSK[QB])))</f>
        <v/>
      </c>
      <c r="Y828" s="6" t="str">
        <f ca="1">IF(B_MSK[[#This Row],[concat]]="","",MATCH(B_MSK[[#This Row],[concat]],[3]!db[NB NOTA_C],0)+1)</f>
        <v/>
      </c>
      <c r="Z828" s="6" t="str">
        <f ca="1">IF(B_MSK[[#This Row],[//]]="","",HYPERLINK("[..\\DB.xlsx]DB!e"&amp;B_MSK[[#This Row],[DB_ROW]],"&gt;"))</f>
        <v/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Row],[A_]])-1))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44931</v>
      </c>
      <c r="AO828" s="6" t="str">
        <f ca="1">IF(B_MSK[[#This Row],[DB_ROW]]="","",INDEX([3]!db[JENIS],B_MSK[[#This Row],[DB_ROW]]-1))</f>
        <v/>
      </c>
      <c r="AP828" s="6" t="e">
        <f ca="1">IF(B_MSK[[#This Row],[A_1]]="","",B_MSK[[#This Row],[A_1]])*1</f>
        <v>#VALUE!</v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/>
      </c>
      <c r="D829" s="6" t="str">
        <f>IF(B_MSK[[#This Row],[N_ID]]="","",COUNTIF([2]!NOTA[ID_H],B_MSK[[#This Row],[ID NOTA]]))</f>
        <v/>
      </c>
      <c r="E8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Row],[stt]]="ada",INDEX([3]!db[NB BM],B_MSK[DB_ROW]-1),"")</f>
        <v/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Row],[SAT]],INDEX([3]!db[QTY/ CTN],B_MSK[[#This Row],[DB_ROW]]-1)))</f>
        <v/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 t="str">
        <f ca="1">IF(B_MSK[[#This Row],[//]]="","",INDEX([2]!NOTA[HARGA SATUAN],B_MSK[[#This Row],[//]]-2))</f>
        <v/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/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9" s="6" t="str">
        <f ca="1">IF(B_MSK[[#This Row],[N.B.nota]]="","",IF(MATCH(B_MSK[[#This Row],[concat]],[3]!db[NB NOTA_C],0)&gt;0,"ada",0))</f>
        <v/>
      </c>
      <c r="X829" s="6" t="str">
        <f ca="1">IF(B_MSK[[#This Row],[N.B.nota]]="","",ADDRESS(ROW(B_MSK[QB]),COLUMN(B_MSK[QB]))&amp;":"&amp;ADDRESS(ROW(),COLUMN(B_MSK[QB])))</f>
        <v/>
      </c>
      <c r="Y829" s="6" t="str">
        <f ca="1">IF(B_MSK[[#This Row],[concat]]="","",MATCH(B_MSK[[#This Row],[concat]],[3]!db[NB NOTA_C],0)+1)</f>
        <v/>
      </c>
      <c r="Z829" s="6" t="str">
        <f ca="1">IF(B_MSK[[#This Row],[//]]="","",HYPERLINK("[..\\DB.xlsx]DB!e"&amp;B_MSK[[#This Row],[DB_ROW]],"&gt;"))</f>
        <v/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Row],[A_]])-1))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44931</v>
      </c>
      <c r="AO829" s="6" t="str">
        <f ca="1">IF(B_MSK[[#This Row],[DB_ROW]]="","",INDEX([3]!db[JENIS],B_MSK[[#This Row],[DB_ROW]]-1))</f>
        <v/>
      </c>
      <c r="AP829" s="6" t="e">
        <f ca="1">IF(B_MSK[[#This Row],[A_1]]="","",B_MSK[[#This Row],[A_1]])*1</f>
        <v>#VALUE!</v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Row],[stt]]="ada",INDEX([3]!db[NB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Row],[SAT]],INDEX([3]!db[QTY/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Row],[concat]],[3]!db[NB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Row],[concat]],[3]!db[NB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Row],[A_]])-1))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44931</v>
      </c>
      <c r="AO830" s="6" t="str">
        <f ca="1">IF(B_MSK[[#This Row],[DB_ROW]]="","",INDEX([3]!db[JENIS],B_MSK[[#This Row],[DB_ROW]]-1))</f>
        <v/>
      </c>
      <c r="AP830" s="6" t="e">
        <f ca="1">IF(B_MSK[[#This Row],[A_1]]="","",B_MSK[[#This Row],[A_1]])*1</f>
        <v>#VALUE!</v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Row],[N_ID]]="","",COUNTIF([2]!NOTA[ID_H],B_MSK[[#This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Row],[stt]]="ada",INDEX([3]!db[NB BM],B_MSK[DB_ROW]-1),"")</f>
        <v/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Row],[SAT]],INDEX([3]!db[QTY/ CTN],B_MSK[[#This Row],[DB_ROW]]-1)))</f>
        <v/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 t="str">
        <f ca="1">IF(B_MSK[[#This Row],[//]]="","",INDEX([2]!NOTA[HARGA SATUAN],B_MSK[[#This Row],[//]]-2))</f>
        <v/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Row],[concat]],[3]!db[NB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Row],[concat]],[3]!db[NB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Row],[A_]])-1))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44931</v>
      </c>
      <c r="AO831" s="6" t="str">
        <f ca="1">IF(B_MSK[[#This Row],[DB_ROW]]="","",INDEX([3]!db[JENIS],B_MSK[[#This Row],[DB_ROW]]-1))</f>
        <v/>
      </c>
      <c r="AP831" s="6" t="e">
        <f ca="1">IF(B_MSK[[#This Row],[A_1]]="","",B_MSK[[#This Row],[A_1]])*1</f>
        <v>#VALUE!</v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/>
      </c>
      <c r="D832" s="6" t="str">
        <f>IF(B_MSK[[#This Row],[N_ID]]="","",COUNTIF([2]!NOTA[ID_H],B_MSK[[#This Row],[ID NOTA]]))</f>
        <v/>
      </c>
      <c r="E8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Row],[stt]]="ada",INDEX([3]!db[NB BM],B_MSK[DB_ROW]-1),"")</f>
        <v/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Row],[SAT]],INDEX([3]!db[QTY/ CTN],B_MSK[[#This Row],[DB_ROW]]-1)))</f>
        <v/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 t="str">
        <f ca="1">IF(B_MSK[[#This Row],[//]]="","",INDEX([2]!NOTA[HARGA SATUAN],B_MSK[[#This Row],[//]]-2))</f>
        <v/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/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2" s="6" t="str">
        <f ca="1">IF(B_MSK[[#This Row],[N.B.nota]]="","",IF(MATCH(B_MSK[[#This Row],[concat]],[3]!db[NB NOTA_C],0)&gt;0,"ada",0))</f>
        <v/>
      </c>
      <c r="X832" s="6" t="str">
        <f ca="1">IF(B_MSK[[#This Row],[N.B.nota]]="","",ADDRESS(ROW(B_MSK[QB]),COLUMN(B_MSK[QB]))&amp;":"&amp;ADDRESS(ROW(),COLUMN(B_MSK[QB])))</f>
        <v/>
      </c>
      <c r="Y832" s="6" t="str">
        <f ca="1">IF(B_MSK[[#This Row],[concat]]="","",MATCH(B_MSK[[#This Row],[concat]],[3]!db[NB NOTA_C],0)+1)</f>
        <v/>
      </c>
      <c r="Z832" s="6" t="str">
        <f ca="1">IF(B_MSK[[#This Row],[//]]="","",HYPERLINK("[..\\DB.xlsx]DB!e"&amp;B_MSK[[#This Row],[DB_ROW]],"&gt;"))</f>
        <v/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Row],[A_]])-1))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44931</v>
      </c>
      <c r="AO832" s="6" t="str">
        <f ca="1">IF(B_MSK[[#This Row],[DB_ROW]]="","",INDEX([3]!db[JENIS],B_MSK[[#This Row],[DB_ROW]]-1))</f>
        <v/>
      </c>
      <c r="AP832" s="6" t="e">
        <f ca="1">IF(B_MSK[[#This Row],[A_1]]="","",B_MSK[[#This Row],[A_1]])*1</f>
        <v>#VALUE!</v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/>
      </c>
      <c r="D833" s="6" t="str">
        <f>IF(B_MSK[[#This Row],[N_ID]]="","",COUNTIF([2]!NOTA[ID_H],B_MSK[[#This Row],[ID NOTA]]))</f>
        <v/>
      </c>
      <c r="E8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Row],[stt]]="ada",INDEX([3]!db[NB BM],B_MSK[DB_ROW]-1),"")</f>
        <v/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Row],[SAT]],INDEX([3]!db[QTY/ CTN],B_MSK[[#This Row],[DB_ROW]]-1)))</f>
        <v/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 t="str">
        <f ca="1">IF(B_MSK[[#This Row],[//]]="","",INDEX([2]!NOTA[HARGA SATUAN],B_MSK[[#This Row],[//]]-2))</f>
        <v/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/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3" s="6" t="str">
        <f ca="1">IF(B_MSK[[#This Row],[N.B.nota]]="","",IF(MATCH(B_MSK[[#This Row],[concat]],[3]!db[NB NOTA_C],0)&gt;0,"ada",0))</f>
        <v/>
      </c>
      <c r="X833" s="6" t="str">
        <f ca="1">IF(B_MSK[[#This Row],[N.B.nota]]="","",ADDRESS(ROW(B_MSK[QB]),COLUMN(B_MSK[QB]))&amp;":"&amp;ADDRESS(ROW(),COLUMN(B_MSK[QB])))</f>
        <v/>
      </c>
      <c r="Y833" s="6" t="str">
        <f ca="1">IF(B_MSK[[#This Row],[concat]]="","",MATCH(B_MSK[[#This Row],[concat]],[3]!db[NB NOTA_C],0)+1)</f>
        <v/>
      </c>
      <c r="Z833" s="6" t="str">
        <f ca="1">IF(B_MSK[[#This Row],[//]]="","",HYPERLINK("[..\\DB.xlsx]DB!e"&amp;B_MSK[[#This Row],[DB_ROW]],"&gt;"))</f>
        <v/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Row],[A_]])-1))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44931</v>
      </c>
      <c r="AO833" s="6" t="str">
        <f ca="1">IF(B_MSK[[#This Row],[DB_ROW]]="","",INDEX([3]!db[JENIS],B_MSK[[#This Row],[DB_ROW]]-1))</f>
        <v/>
      </c>
      <c r="AP833" s="6" t="e">
        <f ca="1">IF(B_MSK[[#This Row],[A_1]]="","",B_MSK[[#This Row],[A_1]])*1</f>
        <v>#VALUE!</v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Row],[stt]]="ada",INDEX([3]!db[NB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Row],[SAT]],INDEX([3]!db[QTY/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Row],[concat]],[3]!db[NB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Row],[concat]],[3]!db[NB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Row],[A_]])-1))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44931</v>
      </c>
      <c r="AO834" s="6" t="str">
        <f ca="1">IF(B_MSK[[#This Row],[DB_ROW]]="","",INDEX([3]!db[JENIS],B_MSK[[#This Row],[DB_ROW]]-1))</f>
        <v/>
      </c>
      <c r="AP834" s="6" t="e">
        <f ca="1">IF(B_MSK[[#This Row],[A_1]]="","",B_MSK[[#This Row],[A_1]])*1</f>
        <v>#VALUE!</v>
      </c>
    </row>
    <row r="835" spans="1:42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/>
      </c>
      <c r="D835" s="6" t="str">
        <f>IF(B_MSK[[#This Row],[N_ID]]="","",COUNTIF([2]!NOTA[ID_H],B_MSK[[#This Row],[ID NOTA]]))</f>
        <v/>
      </c>
      <c r="E8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Row],[stt]]="ada",INDEX([3]!db[NB BM],B_MSK[DB_ROW]-1),"")</f>
        <v/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Row],[SAT]],INDEX([3]!db[QTY/ CTN],B_MSK[[#This Row],[DB_ROW]]-1)))</f>
        <v/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 t="str">
        <f ca="1">IF(B_MSK[[#This Row],[//]]="","",INDEX([2]!NOTA[HARGA SATUAN],B_MSK[[#This Row],[//]]-2))</f>
        <v/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/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5" s="6" t="str">
        <f ca="1">IF(B_MSK[[#This Row],[N.B.nota]]="","",IF(MATCH(B_MSK[[#This Row],[concat]],[3]!db[NB NOTA_C],0)&gt;0,"ada",0))</f>
        <v/>
      </c>
      <c r="X835" s="6" t="str">
        <f ca="1">IF(B_MSK[[#This Row],[N.B.nota]]="","",ADDRESS(ROW(B_MSK[QB]),COLUMN(B_MSK[QB]))&amp;":"&amp;ADDRESS(ROW(),COLUMN(B_MSK[QB])))</f>
        <v/>
      </c>
      <c r="Y835" s="6" t="str">
        <f ca="1">IF(B_MSK[[#This Row],[concat]]="","",MATCH(B_MSK[[#This Row],[concat]],[3]!db[NB NOTA_C],0)+1)</f>
        <v/>
      </c>
      <c r="Z835" s="6" t="str">
        <f ca="1">IF(B_MSK[[#This Row],[//]]="","",HYPERLINK("[..\\DB.xlsx]DB!e"&amp;B_MSK[[#This Row],[DB_ROW]],"&gt;"))</f>
        <v/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Row],[A_]])-1))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44931</v>
      </c>
      <c r="AO835" s="6" t="str">
        <f ca="1">IF(B_MSK[[#This Row],[DB_ROW]]="","",INDEX([3]!db[JENIS],B_MSK[[#This Row],[DB_ROW]]-1))</f>
        <v/>
      </c>
      <c r="AP835" s="6" t="e">
        <f ca="1">IF(B_MSK[[#This Row],[A_1]]="","",B_MSK[[#This Row],[A_1]])*1</f>
        <v>#VALUE!</v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Row],[stt]]="ada",INDEX([3]!db[NB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Row],[SAT]],INDEX([3]!db[QTY/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Row],[concat]],[3]!db[NB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Row],[concat]],[3]!db[NB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Row],[A_]])-1))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44931</v>
      </c>
      <c r="AO836" s="6" t="str">
        <f ca="1">IF(B_MSK[[#This Row],[DB_ROW]]="","",INDEX([3]!db[JENIS],B_MSK[[#This Row],[DB_ROW]]-1))</f>
        <v/>
      </c>
      <c r="AP836" s="6" t="e">
        <f ca="1">IF(B_MSK[[#This Row],[A_1]]="","",B_MSK[[#This Row],[A_1]])*1</f>
        <v>#VALUE!</v>
      </c>
    </row>
    <row r="837" spans="1:42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/>
      </c>
      <c r="D837" s="6" t="str">
        <f>IF(B_MSK[[#This Row],[N_ID]]="","",COUNTIF([2]!NOTA[ID_H],B_MSK[[#This Row],[ID NOTA]]))</f>
        <v/>
      </c>
      <c r="E8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Row],[stt]]="ada",INDEX([3]!db[NB BM],B_MSK[DB_ROW]-1),"")</f>
        <v/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Row],[SAT]],INDEX([3]!db[QTY/ CTN],B_MSK[[#This Row],[DB_ROW]]-1)))</f>
        <v/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 t="str">
        <f ca="1">IF(B_MSK[[#This Row],[//]]="","",INDEX([2]!NOTA[HARGA SATUAN],B_MSK[[#This Row],[//]]-2))</f>
        <v/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/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7" s="6" t="str">
        <f ca="1">IF(B_MSK[[#This Row],[N.B.nota]]="","",IF(MATCH(B_MSK[[#This Row],[concat]],[3]!db[NB NOTA_C],0)&gt;0,"ada",0))</f>
        <v/>
      </c>
      <c r="X837" s="6" t="str">
        <f ca="1">IF(B_MSK[[#This Row],[N.B.nota]]="","",ADDRESS(ROW(B_MSK[QB]),COLUMN(B_MSK[QB]))&amp;":"&amp;ADDRESS(ROW(),COLUMN(B_MSK[QB])))</f>
        <v/>
      </c>
      <c r="Y837" s="6" t="str">
        <f ca="1">IF(B_MSK[[#This Row],[concat]]="","",MATCH(B_MSK[[#This Row],[concat]],[3]!db[NB NOTA_C],0)+1)</f>
        <v/>
      </c>
      <c r="Z837" s="6" t="str">
        <f ca="1">IF(B_MSK[[#This Row],[//]]="","",HYPERLINK("[..\\DB.xlsx]DB!e"&amp;B_MSK[[#This Row],[DB_ROW]],"&gt;"))</f>
        <v/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Row],[A_]])-1))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44931</v>
      </c>
      <c r="AO837" s="6" t="str">
        <f ca="1">IF(B_MSK[[#This Row],[DB_ROW]]="","",INDEX([3]!db[JENIS],B_MSK[[#This Row],[DB_ROW]]-1))</f>
        <v/>
      </c>
      <c r="AP837" s="6" t="e">
        <f ca="1">IF(B_MSK[[#This Row],[A_1]]="","",B_MSK[[#This Row],[A_1]])*1</f>
        <v>#VALUE!</v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Row],[stt]]="ada",INDEX([3]!db[NB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Row],[SAT]],INDEX([3]!db[QTY/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Row],[concat]],[3]!db[NB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Row],[concat]],[3]!db[NB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Row],[A_]])-1))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44931</v>
      </c>
      <c r="AO838" s="6" t="str">
        <f ca="1">IF(B_MSK[[#This Row],[DB_ROW]]="","",INDEX([3]!db[JENIS],B_MSK[[#This Row],[DB_ROW]]-1))</f>
        <v/>
      </c>
      <c r="AP838" s="6" t="e">
        <f ca="1">IF(B_MSK[[#This Row],[A_1]]="","",B_MSK[[#This Row],[A_1]])*1</f>
        <v>#VALUE!</v>
      </c>
    </row>
    <row r="839" spans="1:42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/>
      </c>
      <c r="D839" s="6" t="str">
        <f>IF(B_MSK[[#This Row],[N_ID]]="","",COUNTIF([2]!NOTA[ID_H],B_MSK[[#This Row],[ID NOTA]]))</f>
        <v/>
      </c>
      <c r="E8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Row],[stt]]="ada",INDEX([3]!db[NB BM],B_MSK[DB_ROW]-1),"")</f>
        <v/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Row],[SAT]],INDEX([3]!db[QTY/ CTN],B_MSK[[#This Row],[DB_ROW]]-1)))</f>
        <v/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 t="str">
        <f ca="1">IF(B_MSK[[#This Row],[//]]="","",INDEX([2]!NOTA[HARGA SATUAN],B_MSK[[#This Row],[//]]-2))</f>
        <v/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/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9" s="6" t="str">
        <f ca="1">IF(B_MSK[[#This Row],[N.B.nota]]="","",IF(MATCH(B_MSK[[#This Row],[concat]],[3]!db[NB NOTA_C],0)&gt;0,"ada",0))</f>
        <v/>
      </c>
      <c r="X839" s="6" t="str">
        <f ca="1">IF(B_MSK[[#This Row],[N.B.nota]]="","",ADDRESS(ROW(B_MSK[QB]),COLUMN(B_MSK[QB]))&amp;":"&amp;ADDRESS(ROW(),COLUMN(B_MSK[QB])))</f>
        <v/>
      </c>
      <c r="Y839" s="6" t="str">
        <f ca="1">IF(B_MSK[[#This Row],[concat]]="","",MATCH(B_MSK[[#This Row],[concat]],[3]!db[NB NOTA_C],0)+1)</f>
        <v/>
      </c>
      <c r="Z839" s="6" t="str">
        <f ca="1">IF(B_MSK[[#This Row],[//]]="","",HYPERLINK("[..\\DB.xlsx]DB!e"&amp;B_MSK[[#This Row],[DB_ROW]],"&gt;"))</f>
        <v/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Row],[A_]])-1))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44931</v>
      </c>
      <c r="AO839" s="6" t="str">
        <f ca="1">IF(B_MSK[[#This Row],[DB_ROW]]="","",INDEX([3]!db[JENIS],B_MSK[[#This Row],[DB_ROW]]-1))</f>
        <v/>
      </c>
      <c r="AP839" s="6" t="e">
        <f ca="1">IF(B_MSK[[#This Row],[A_1]]="","",B_MSK[[#This Row],[A_1]])*1</f>
        <v>#VALUE!</v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Row],[N_ID]]="","",COUNTIF([2]!NOTA[ID_H],B_MSK[[#This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Row],[stt]]="ada",INDEX([3]!db[NB BM],B_MSK[DB_ROW]-1),"")</f>
        <v/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Row],[SAT]],INDEX([3]!db[QTY/ CTN],B_MSK[[#This Row],[DB_ROW]]-1)))</f>
        <v/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 t="str">
        <f ca="1">IF(B_MSK[[#This Row],[//]]="","",INDEX([2]!NOTA[HARGA SATUAN],B_MSK[[#This Row],[//]]-2))</f>
        <v/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Row],[concat]],[3]!db[NB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Row],[concat]],[3]!db[NB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Row],[A_]])-1))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44931</v>
      </c>
      <c r="AO840" s="6" t="str">
        <f ca="1">IF(B_MSK[[#This Row],[DB_ROW]]="","",INDEX([3]!db[JENIS],B_MSK[[#This Row],[DB_ROW]]-1))</f>
        <v/>
      </c>
      <c r="AP840" s="6" t="e">
        <f ca="1">IF(B_MSK[[#This Row],[A_1]]="","",B_MSK[[#This Row],[A_1]])*1</f>
        <v>#VALUE!</v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Row],[stt]]="ada",INDEX([3]!db[NB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Row],[SAT]],INDEX([3]!db[QTY/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Row],[concat]],[3]!db[NB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Row],[concat]],[3]!db[NB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Row],[A_]])-1))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44931</v>
      </c>
      <c r="AO841" s="6" t="str">
        <f ca="1">IF(B_MSK[[#This Row],[DB_ROW]]="","",INDEX([3]!db[JENIS],B_MSK[[#This Row],[DB_ROW]]-1))</f>
        <v/>
      </c>
      <c r="AP841" s="6" t="e">
        <f ca="1">IF(B_MSK[[#This Row],[A_1]]="","",B_MSK[[#This Row],[A_1]])*1</f>
        <v>#VALUE!</v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Row],[stt]]="ada",INDEX([3]!db[NB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Row],[SAT]],INDEX([3]!db[QTY/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Row],[concat]],[3]!db[NB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Row],[concat]],[3]!db[NB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Row],[A_]])-1))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44931</v>
      </c>
      <c r="AO842" s="6" t="str">
        <f ca="1">IF(B_MSK[[#This Row],[DB_ROW]]="","",INDEX([3]!db[JENIS],B_MSK[[#This Row],[DB_ROW]]-1))</f>
        <v/>
      </c>
      <c r="AP842" s="6" t="e">
        <f ca="1">IF(B_MSK[[#This Row],[A_1]]="","",B_MSK[[#This Row],[A_1]])*1</f>
        <v>#VALUE!</v>
      </c>
    </row>
    <row r="843" spans="1:42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/>
      </c>
      <c r="D843" s="6" t="str">
        <f>IF(B_MSK[[#This Row],[N_ID]]="","",COUNTIF([2]!NOTA[ID_H],B_MSK[[#This Row],[ID NOTA]]))</f>
        <v/>
      </c>
      <c r="E8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Row],[stt]]="ada",INDEX([3]!db[NB BM],B_MSK[DB_ROW]-1),"")</f>
        <v/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Row],[SAT]],INDEX([3]!db[QTY/ CTN],B_MSK[[#This Row],[DB_ROW]]-1)))</f>
        <v/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 t="str">
        <f ca="1">IF(B_MSK[[#This Row],[//]]="","",INDEX([2]!NOTA[HARGA SATUAN],B_MSK[[#This Row],[//]]-2))</f>
        <v/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/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3" s="6" t="str">
        <f ca="1">IF(B_MSK[[#This Row],[N.B.nota]]="","",IF(MATCH(B_MSK[[#This Row],[concat]],[3]!db[NB NOTA_C],0)&gt;0,"ada",0))</f>
        <v/>
      </c>
      <c r="X843" s="6" t="str">
        <f ca="1">IF(B_MSK[[#This Row],[N.B.nota]]="","",ADDRESS(ROW(B_MSK[QB]),COLUMN(B_MSK[QB]))&amp;":"&amp;ADDRESS(ROW(),COLUMN(B_MSK[QB])))</f>
        <v/>
      </c>
      <c r="Y843" s="6" t="str">
        <f ca="1">IF(B_MSK[[#This Row],[concat]]="","",MATCH(B_MSK[[#This Row],[concat]],[3]!db[NB NOTA_C],0)+1)</f>
        <v/>
      </c>
      <c r="Z843" s="6" t="str">
        <f ca="1">IF(B_MSK[[#This Row],[//]]="","",HYPERLINK("[..\\DB.xlsx]DB!e"&amp;B_MSK[[#This Row],[DB_ROW]],"&gt;"))</f>
        <v/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Row],[A_]])-1))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44931</v>
      </c>
      <c r="AO843" s="6" t="str">
        <f ca="1">IF(B_MSK[[#This Row],[DB_ROW]]="","",INDEX([3]!db[JENIS],B_MSK[[#This Row],[DB_ROW]]-1))</f>
        <v/>
      </c>
      <c r="AP843" s="6" t="e">
        <f ca="1">IF(B_MSK[[#This Row],[A_1]]="","",B_MSK[[#This Row],[A_1]])*1</f>
        <v>#VALUE!</v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Row],[stt]]="ada",INDEX([3]!db[NB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Row],[concat]],[3]!db[NB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Row],[concat]],[3]!db[NB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Row],[A_]])-1))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44931</v>
      </c>
      <c r="AO844" s="6" t="str">
        <f ca="1">IF(B_MSK[[#This Row],[DB_ROW]]="","",INDEX([3]!db[JENIS],B_MSK[[#This Row],[DB_ROW]]-1))</f>
        <v/>
      </c>
      <c r="AP844" s="6" t="e">
        <f ca="1">IF(B_MSK[[#This Row],[A_1]]="","",B_MSK[[#This Row],[A_1]])*1</f>
        <v>#VALUE!</v>
      </c>
    </row>
    <row r="845" spans="1:42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/>
      </c>
      <c r="D845" s="6" t="str">
        <f>IF(B_MSK[[#This Row],[N_ID]]="","",COUNTIF([2]!NOTA[ID_H],B_MSK[[#This Row],[ID NOTA]]))</f>
        <v/>
      </c>
      <c r="E8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Row],[stt]]="ada",INDEX([3]!db[NB BM],B_MSK[DB_ROW]-1),"")</f>
        <v/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Row],[SAT]],INDEX([3]!db[QTY/ CTN],B_MSK[[#This Row],[DB_ROW]]-1)))</f>
        <v/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 t="str">
        <f ca="1">IF(B_MSK[[#This Row],[//]]="","",INDEX([2]!NOTA[HARGA SATUAN],B_MSK[[#This Row],[//]]-2))</f>
        <v/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/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5" s="6" t="str">
        <f ca="1">IF(B_MSK[[#This Row],[N.B.nota]]="","",IF(MATCH(B_MSK[[#This Row],[concat]],[3]!db[NB NOTA_C],0)&gt;0,"ada",0))</f>
        <v/>
      </c>
      <c r="X845" s="6" t="str">
        <f ca="1">IF(B_MSK[[#This Row],[N.B.nota]]="","",ADDRESS(ROW(B_MSK[QB]),COLUMN(B_MSK[QB]))&amp;":"&amp;ADDRESS(ROW(),COLUMN(B_MSK[QB])))</f>
        <v/>
      </c>
      <c r="Y845" s="6" t="str">
        <f ca="1">IF(B_MSK[[#This Row],[concat]]="","",MATCH(B_MSK[[#This Row],[concat]],[3]!db[NB NOTA_C],0)+1)</f>
        <v/>
      </c>
      <c r="Z845" s="6" t="str">
        <f ca="1">IF(B_MSK[[#This Row],[//]]="","",HYPERLINK("[..\\DB.xlsx]DB!e"&amp;B_MSK[[#This Row],[DB_ROW]],"&gt;"))</f>
        <v/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Row],[A_]])-1))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44931</v>
      </c>
      <c r="AO845" s="6" t="str">
        <f ca="1">IF(B_MSK[[#This Row],[DB_ROW]]="","",INDEX([3]!db[JENIS],B_MSK[[#This Row],[DB_ROW]]-1))</f>
        <v/>
      </c>
      <c r="AP845" s="6" t="e">
        <f ca="1">IF(B_MSK[[#This Row],[A_1]]="","",B_MSK[[#This Row],[A_1]])*1</f>
        <v>#VALUE!</v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/>
      </c>
      <c r="D846" s="6" t="str">
        <f>IF(B_MSK[[#This Row],[N_ID]]="","",COUNTIF([2]!NOTA[ID_H],B_MSK[[#This Row],[ID NOTA]]))</f>
        <v/>
      </c>
      <c r="E8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Row],[stt]]="ada",INDEX([3]!db[NB BM],B_MSK[DB_ROW]-1),"")</f>
        <v/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Row],[SAT]],INDEX([3]!db[QTY/ CTN],B_MSK[[#This Row],[DB_ROW]]-1)))</f>
        <v/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 t="str">
        <f ca="1">IF(B_MSK[[#This Row],[//]]="","",INDEX([2]!NOTA[HARGA SATUAN],B_MSK[[#This Row],[//]]-2))</f>
        <v/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/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6" s="6" t="str">
        <f ca="1">IF(B_MSK[[#This Row],[N.B.nota]]="","",IF(MATCH(B_MSK[[#This Row],[concat]],[3]!db[NB NOTA_C],0)&gt;0,"ada",0))</f>
        <v/>
      </c>
      <c r="X846" s="6" t="str">
        <f ca="1">IF(B_MSK[[#This Row],[N.B.nota]]="","",ADDRESS(ROW(B_MSK[QB]),COLUMN(B_MSK[QB]))&amp;":"&amp;ADDRESS(ROW(),COLUMN(B_MSK[QB])))</f>
        <v/>
      </c>
      <c r="Y846" s="6" t="str">
        <f ca="1">IF(B_MSK[[#This Row],[concat]]="","",MATCH(B_MSK[[#This Row],[concat]],[3]!db[NB NOTA_C],0)+1)</f>
        <v/>
      </c>
      <c r="Z846" s="6" t="str">
        <f ca="1">IF(B_MSK[[#This Row],[//]]="","",HYPERLINK("[..\\DB.xlsx]DB!e"&amp;B_MSK[[#This Row],[DB_ROW]],"&gt;"))</f>
        <v/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Row],[A_]])-1))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44931</v>
      </c>
      <c r="AO846" s="6" t="str">
        <f ca="1">IF(B_MSK[[#This Row],[DB_ROW]]="","",INDEX([3]!db[JENIS],B_MSK[[#This Row],[DB_ROW]]-1))</f>
        <v/>
      </c>
      <c r="AP846" s="6" t="e">
        <f ca="1">IF(B_MSK[[#This Row],[A_1]]="","",B_MSK[[#This Row],[A_1]])*1</f>
        <v>#VALUE!</v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Row],[stt]]="ada",INDEX([3]!db[NB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Row],[concat]],[3]!db[NB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Row],[concat]],[3]!db[NB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Row],[A_]])-1))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44931</v>
      </c>
      <c r="AO847" s="6" t="str">
        <f ca="1">IF(B_MSK[[#This Row],[DB_ROW]]="","",INDEX([3]!db[JENIS],B_MSK[[#This Row],[DB_ROW]]-1))</f>
        <v/>
      </c>
      <c r="AP847" s="6" t="e">
        <f ca="1">IF(B_MSK[[#This Row],[A_1]]="","",B_MSK[[#This Row],[A_1]])*1</f>
        <v>#VALUE!</v>
      </c>
    </row>
    <row r="848" spans="1:42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/>
      </c>
      <c r="D848" s="6" t="str">
        <f>IF(B_MSK[[#This Row],[N_ID]]="","",COUNTIF([2]!NOTA[ID_H],B_MSK[[#This Row],[ID NOTA]]))</f>
        <v/>
      </c>
      <c r="E8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Row],[stt]]="ada",INDEX([3]!db[NB BM],B_MSK[DB_ROW]-1),"")</f>
        <v/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Row],[SAT]],INDEX([3]!db[QTY/ CTN],B_MSK[[#This Row],[DB_ROW]]-1)))</f>
        <v/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 t="str">
        <f ca="1">IF(B_MSK[[#This Row],[//]]="","",INDEX([2]!NOTA[HARGA SATUAN],B_MSK[[#This Row],[//]]-2))</f>
        <v/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/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8" s="6" t="str">
        <f ca="1">IF(B_MSK[[#This Row],[N.B.nota]]="","",IF(MATCH(B_MSK[[#This Row],[concat]],[3]!db[NB NOTA_C],0)&gt;0,"ada",0))</f>
        <v/>
      </c>
      <c r="X848" s="6" t="str">
        <f ca="1">IF(B_MSK[[#This Row],[N.B.nota]]="","",ADDRESS(ROW(B_MSK[QB]),COLUMN(B_MSK[QB]))&amp;":"&amp;ADDRESS(ROW(),COLUMN(B_MSK[QB])))</f>
        <v/>
      </c>
      <c r="Y848" s="6" t="str">
        <f ca="1">IF(B_MSK[[#This Row],[concat]]="","",MATCH(B_MSK[[#This Row],[concat]],[3]!db[NB NOTA_C],0)+1)</f>
        <v/>
      </c>
      <c r="Z848" s="6" t="str">
        <f ca="1">IF(B_MSK[[#This Row],[//]]="","",HYPERLINK("[..\\DB.xlsx]DB!e"&amp;B_MSK[[#This Row],[DB_ROW]],"&gt;"))</f>
        <v/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Row],[A_]])-1))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44931</v>
      </c>
      <c r="AO848" s="6" t="str">
        <f ca="1">IF(B_MSK[[#This Row],[DB_ROW]]="","",INDEX([3]!db[JENIS],B_MSK[[#This Row],[DB_ROW]]-1))</f>
        <v/>
      </c>
      <c r="AP848" s="6" t="e">
        <f ca="1">IF(B_MSK[[#This Row],[A_1]]="","",B_MSK[[#This Row],[A_1]])*1</f>
        <v>#VALUE!</v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Row],[stt]]="ada",INDEX([3]!db[NB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Row],[SAT]],INDEX([3]!db[QTY/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Row],[concat]],[3]!db[NB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Row],[concat]],[3]!db[NB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Row],[A_]])-1))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44931</v>
      </c>
      <c r="AO849" s="6" t="str">
        <f ca="1">IF(B_MSK[[#This Row],[DB_ROW]]="","",INDEX([3]!db[JENIS],B_MSK[[#This Row],[DB_ROW]]-1))</f>
        <v/>
      </c>
      <c r="AP849" s="6" t="e">
        <f ca="1">IF(B_MSK[[#This Row],[A_1]]="","",B_MSK[[#This Row],[A_1]])*1</f>
        <v>#VALUE!</v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Row],[stt]]="ada",INDEX([3]!db[NB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Row],[SAT]],INDEX([3]!db[QTY/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Row],[concat]],[3]!db[NB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Row],[concat]],[3]!db[NB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Row],[A_]])-1))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44931</v>
      </c>
      <c r="AO850" s="6" t="str">
        <f ca="1">IF(B_MSK[[#This Row],[DB_ROW]]="","",INDEX([3]!db[JENIS],B_MSK[[#This Row],[DB_ROW]]-1))</f>
        <v/>
      </c>
      <c r="AP850" s="6" t="e">
        <f ca="1">IF(B_MSK[[#This Row],[A_1]]="","",B_MSK[[#This Row],[A_1]])*1</f>
        <v>#VALUE!</v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Row],[stt]]="ada",INDEX([3]!db[NB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Row],[concat]],[3]!db[NB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Row],[concat]],[3]!db[NB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Row],[A_]])-1))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44931</v>
      </c>
      <c r="AO851" s="6" t="str">
        <f ca="1">IF(B_MSK[[#This Row],[DB_ROW]]="","",INDEX([3]!db[JENIS],B_MSK[[#This Row],[DB_ROW]]-1))</f>
        <v/>
      </c>
      <c r="AP851" s="6" t="e">
        <f ca="1">IF(B_MSK[[#This Row],[A_1]]="","",B_MSK[[#This Row],[A_1]])*1</f>
        <v>#VALUE!</v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Row],[stt]]="ada",INDEX([3]!db[NB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Row],[SAT]],INDEX([3]!db[QTY/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Row],[concat]],[3]!db[NB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Row],[concat]],[3]!db[NB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Row],[A_]])-1))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44931</v>
      </c>
      <c r="AO852" s="6" t="str">
        <f ca="1">IF(B_MSK[[#This Row],[DB_ROW]]="","",INDEX([3]!db[JENIS],B_MSK[[#This Row],[DB_ROW]]-1))</f>
        <v/>
      </c>
      <c r="AP852" s="6" t="e">
        <f ca="1">IF(B_MSK[[#This Row],[A_1]]="","",B_MSK[[#This Row],[A_1]])*1</f>
        <v>#VALUE!</v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Row],[stt]]="ada",INDEX([3]!db[NB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Row],[concat]],[3]!db[NB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Row],[concat]],[3]!db[NB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Row],[A_]])-1))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44931</v>
      </c>
      <c r="AO853" s="6" t="str">
        <f ca="1">IF(B_MSK[[#This Row],[DB_ROW]]="","",INDEX([3]!db[JENIS],B_MSK[[#This Row],[DB_ROW]]-1))</f>
        <v/>
      </c>
      <c r="AP853" s="6" t="e">
        <f ca="1">IF(B_MSK[[#This Row],[A_1]]="","",B_MSK[[#This Row],[A_1]])*1</f>
        <v>#VALUE!</v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Row],[stt]]="ada",INDEX([3]!db[NB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Row],[SAT]],INDEX([3]!db[QTY/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Row],[concat]],[3]!db[NB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Row],[concat]],[3]!db[NB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Row],[A_]])-1))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44931</v>
      </c>
      <c r="AO854" s="6" t="str">
        <f ca="1">IF(B_MSK[[#This Row],[DB_ROW]]="","",INDEX([3]!db[JENIS],B_MSK[[#This Row],[DB_ROW]]-1))</f>
        <v/>
      </c>
      <c r="AP854" s="6" t="e">
        <f ca="1">IF(B_MSK[[#This Row],[A_1]]="","",B_MSK[[#This Row],[A_1]])*1</f>
        <v>#VALUE!</v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Row],[stt]]="ada",INDEX([3]!db[NB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Row],[SAT]],INDEX([3]!db[QTY/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Row],[concat]],[3]!db[NB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Row],[concat]],[3]!db[NB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Row],[A_]])-1))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44931</v>
      </c>
      <c r="AO855" s="6" t="str">
        <f ca="1">IF(B_MSK[[#This Row],[DB_ROW]]="","",INDEX([3]!db[JENIS],B_MSK[[#This Row],[DB_ROW]]-1))</f>
        <v/>
      </c>
      <c r="AP855" s="6" t="e">
        <f ca="1">IF(B_MSK[[#This Row],[A_1]]="","",B_MSK[[#This Row],[A_1]])*1</f>
        <v>#VALUE!</v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Row],[stt]]="ada",INDEX([3]!db[NB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Row],[SAT]],INDEX([3]!db[QTY/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Row],[concat]],[3]!db[NB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Row],[concat]],[3]!db[NB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Row],[A_]])-1))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44931</v>
      </c>
      <c r="AO856" s="6" t="str">
        <f ca="1">IF(B_MSK[[#This Row],[DB_ROW]]="","",INDEX([3]!db[JENIS],B_MSK[[#This Row],[DB_ROW]]-1))</f>
        <v/>
      </c>
      <c r="AP856" s="6" t="e">
        <f ca="1">IF(B_MSK[[#This Row],[A_1]]="","",B_MSK[[#This Row],[A_1]])*1</f>
        <v>#VALUE!</v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Row],[stt]]="ada",INDEX([3]!db[NB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Row],[SAT]],INDEX([3]!db[QTY/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Row],[concat]],[3]!db[NB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Row],[concat]],[3]!db[NB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Row],[A_]])-1))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44931</v>
      </c>
      <c r="AO857" s="6" t="str">
        <f ca="1">IF(B_MSK[[#This Row],[DB_ROW]]="","",INDEX([3]!db[JENIS],B_MSK[[#This Row],[DB_ROW]]-1))</f>
        <v/>
      </c>
      <c r="AP857" s="6" t="e">
        <f ca="1">IF(B_MSK[[#This Row],[A_1]]="","",B_MSK[[#This Row],[A_1]])*1</f>
        <v>#VALUE!</v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Row],[stt]]="ada",INDEX([3]!db[NB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Row],[concat]],[3]!db[NB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Row],[concat]],[3]!db[NB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Row],[A_]])-1))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44931</v>
      </c>
      <c r="AO858" s="6" t="str">
        <f ca="1">IF(B_MSK[[#This Row],[DB_ROW]]="","",INDEX([3]!db[JENIS],B_MSK[[#This Row],[DB_ROW]]-1))</f>
        <v/>
      </c>
      <c r="AP858" s="6" t="e">
        <f ca="1">IF(B_MSK[[#This Row],[A_1]]="","",B_MSK[[#This Row],[A_1]])*1</f>
        <v>#VALUE!</v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Row],[stt]]="ada",INDEX([3]!db[NB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Row],[SAT]],INDEX([3]!db[QTY/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Row],[concat]],[3]!db[NB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Row],[concat]],[3]!db[NB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Row],[A_]])-1))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44931</v>
      </c>
      <c r="AO859" s="6" t="str">
        <f ca="1">IF(B_MSK[[#This Row],[DB_ROW]]="","",INDEX([3]!db[JENIS],B_MSK[[#This Row],[DB_ROW]]-1))</f>
        <v/>
      </c>
      <c r="AP859" s="6" t="e">
        <f ca="1">IF(B_MSK[[#This Row],[A_1]]="","",B_MSK[[#This Row],[A_1]])*1</f>
        <v>#VALUE!</v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Row],[stt]]="ada",INDEX([3]!db[NB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Row],[concat]],[3]!db[NB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Row],[concat]],[3]!db[NB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Row],[A_]])-1))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44931</v>
      </c>
      <c r="AO860" s="6" t="str">
        <f ca="1">IF(B_MSK[[#This Row],[DB_ROW]]="","",INDEX([3]!db[JENIS],B_MSK[[#This Row],[DB_ROW]]-1))</f>
        <v/>
      </c>
      <c r="AP860" s="6" t="e">
        <f ca="1">IF(B_MSK[[#This Row],[A_1]]="","",B_MSK[[#This Row],[A_1]])*1</f>
        <v>#VALUE!</v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Row],[stt]]="ada",INDEX([3]!db[NB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Row],[SAT]],INDEX([3]!db[QTY/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Row],[concat]],[3]!db[NB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Row],[concat]],[3]!db[NB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Row],[A_]])-1))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44931</v>
      </c>
      <c r="AO861" s="6" t="str">
        <f ca="1">IF(B_MSK[[#This Row],[DB_ROW]]="","",INDEX([3]!db[JENIS],B_MSK[[#This Row],[DB_ROW]]-1))</f>
        <v/>
      </c>
      <c r="AP861" s="6" t="e">
        <f ca="1">IF(B_MSK[[#This Row],[A_1]]="","",B_MSK[[#This Row],[A_1]])*1</f>
        <v>#VALUE!</v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Row],[stt]]="ada",INDEX([3]!db[NB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Row],[SAT]],INDEX([3]!db[QTY/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Row],[concat]],[3]!db[NB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Row],[concat]],[3]!db[NB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Row],[A_]])-1))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>
        <f ca="1">IF(ISNUMBER(B_MSK[[#This Row],[TANGGAL DATANG]]),B_MSK[[#This Row],[TANGGAL DATANG]],AN861)</f>
        <v>44931</v>
      </c>
      <c r="AO862" s="6" t="str">
        <f ca="1">IF(B_MSK[[#This Row],[DB_ROW]]="","",INDEX([3]!db[JENIS],B_MSK[[#This Row],[DB_ROW]]-1))</f>
        <v/>
      </c>
      <c r="AP862" s="6" t="e">
        <f ca="1">IF(B_MSK[[#This Row],[A_1]]="","",B_MSK[[#This Row],[A_1]])*1</f>
        <v>#VALUE!</v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Row],[stt]]="ada",INDEX([3]!db[NB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Row],[concat]],[3]!db[NB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Row],[concat]],[3]!db[NB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Row],[A_]])-1))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>
        <f ca="1">IF(ISNUMBER(B_MSK[[#This Row],[TANGGAL DATANG]]),B_MSK[[#This Row],[TANGGAL DATANG]],AN862)</f>
        <v>44931</v>
      </c>
      <c r="AO863" s="6" t="str">
        <f ca="1">IF(B_MSK[[#This Row],[DB_ROW]]="","",INDEX([3]!db[JENIS],B_MSK[[#This Row],[DB_ROW]]-1))</f>
        <v/>
      </c>
      <c r="AP863" s="6" t="e">
        <f ca="1">IF(B_MSK[[#This Row],[A_1]]="","",B_MSK[[#This Row],[A_1]])*1</f>
        <v>#VALUE!</v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Row],[stt]]="ada",INDEX([3]!db[NB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Row],[SAT]],INDEX([3]!db[QTY/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Row],[concat]],[3]!db[NB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Row],[concat]],[3]!db[NB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Row],[A_]])-1))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>
        <f ca="1">IF(ISNUMBER(B_MSK[[#This Row],[TANGGAL DATANG]]),B_MSK[[#This Row],[TANGGAL DATANG]],AN863)</f>
        <v>44931</v>
      </c>
      <c r="AO864" s="6" t="str">
        <f ca="1">IF(B_MSK[[#This Row],[DB_ROW]]="","",INDEX([3]!db[JENIS],B_MSK[[#This Row],[DB_ROW]]-1))</f>
        <v/>
      </c>
      <c r="AP864" s="6" t="e">
        <f ca="1">IF(B_MSK[[#This Row],[A_1]]="","",B_MSK[[#This Row],[A_1]])*1</f>
        <v>#VALUE!</v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Row],[stt]]="ada",INDEX([3]!db[NB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Row],[concat]],[3]!db[NB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Row],[concat]],[3]!db[NB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Row],[A_]])-1))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>
        <f ca="1">IF(ISNUMBER(B_MSK[[#This Row],[TANGGAL DATANG]]),B_MSK[[#This Row],[TANGGAL DATANG]],AN864)</f>
        <v>44931</v>
      </c>
      <c r="AO865" s="6" t="str">
        <f ca="1">IF(B_MSK[[#This Row],[DB_ROW]]="","",INDEX([3]!db[JENIS],B_MSK[[#This Row],[DB_ROW]]-1))</f>
        <v/>
      </c>
      <c r="AP865" s="6" t="e">
        <f ca="1">IF(B_MSK[[#This Row],[A_1]]="","",B_MSK[[#This Row],[A_1]])*1</f>
        <v>#VALUE!</v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Row],[stt]]="ada",INDEX([3]!db[NB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Row],[concat]],[3]!db[NB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Row],[concat]],[3]!db[NB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Row],[A_]])-1))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>
        <f ca="1">IF(ISNUMBER(B_MSK[[#This Row],[TANGGAL DATANG]]),B_MSK[[#This Row],[TANGGAL DATANG]],AN865)</f>
        <v>44931</v>
      </c>
      <c r="AO866" s="6" t="str">
        <f ca="1">IF(B_MSK[[#This Row],[DB_ROW]]="","",INDEX([3]!db[JENIS],B_MSK[[#This Row],[DB_ROW]]-1))</f>
        <v/>
      </c>
      <c r="AP866" s="6" t="e">
        <f ca="1">IF(B_MSK[[#This Row],[A_1]]="","",B_MSK[[#This Row],[A_1]])*1</f>
        <v>#VALUE!</v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Row],[stt]]="ada",INDEX([3]!db[NB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Row],[concat]],[3]!db[NB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Row],[concat]],[3]!db[NB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Row],[A_]])-1))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44931</v>
      </c>
      <c r="AO867" s="6" t="str">
        <f ca="1">IF(B_MSK[[#This Row],[DB_ROW]]="","",INDEX([3]!db[JENIS],B_MSK[[#This Row],[DB_ROW]]-1))</f>
        <v/>
      </c>
      <c r="AP867" s="6" t="e">
        <f ca="1">IF(B_MSK[[#This Row],[A_1]]="","",B_MSK[[#This Row],[A_1]])*1</f>
        <v>#VALUE!</v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Row],[stt]]="ada",INDEX([3]!db[NB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Row],[concat]],[3]!db[NB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Row],[concat]],[3]!db[NB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Row],[A_]])-1))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44931</v>
      </c>
      <c r="AO868" s="6" t="str">
        <f ca="1">IF(B_MSK[[#This Row],[DB_ROW]]="","",INDEX([3]!db[JENIS],B_MSK[[#This Row],[DB_ROW]]-1))</f>
        <v/>
      </c>
      <c r="AP868" s="6" t="e">
        <f ca="1">IF(B_MSK[[#This Row],[A_1]]="","",B_MSK[[#This Row],[A_1]])*1</f>
        <v>#VALUE!</v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Row],[stt]]="ada",INDEX([3]!db[NB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Row],[SAT]],INDEX([3]!db[QTY/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Row],[concat]],[3]!db[NB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Row],[concat]],[3]!db[NB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Row],[A_]])-1))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44931</v>
      </c>
      <c r="AO869" s="6" t="str">
        <f ca="1">IF(B_MSK[[#This Row],[DB_ROW]]="","",INDEX([3]!db[JENIS],B_MSK[[#This Row],[DB_ROW]]-1))</f>
        <v/>
      </c>
      <c r="AP869" s="6" t="e">
        <f ca="1">IF(B_MSK[[#This Row],[A_1]]="","",B_MSK[[#This Row],[A_1]])*1</f>
        <v>#VALUE!</v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Row],[stt]]="ada",INDEX([3]!db[NB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Row],[SAT]],INDEX([3]!db[QTY/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Row],[concat]],[3]!db[NB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Row],[concat]],[3]!db[NB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Row],[A_]])-1))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44931</v>
      </c>
      <c r="AO870" s="6" t="str">
        <f ca="1">IF(B_MSK[[#This Row],[DB_ROW]]="","",INDEX([3]!db[JENIS],B_MSK[[#This Row],[DB_ROW]]-1))</f>
        <v/>
      </c>
      <c r="AP870" s="6" t="e">
        <f ca="1">IF(B_MSK[[#This Row],[A_1]]="","",B_MSK[[#This Row],[A_1]])*1</f>
        <v>#VALUE!</v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Row],[stt]]="ada",INDEX([3]!db[NB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Row],[concat]],[3]!db[NB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Row],[concat]],[3]!db[NB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Row],[A_]])-1))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44931</v>
      </c>
      <c r="AO871" s="6" t="str">
        <f ca="1">IF(B_MSK[[#This Row],[DB_ROW]]="","",INDEX([3]!db[JENIS],B_MSK[[#This Row],[DB_ROW]]-1))</f>
        <v/>
      </c>
      <c r="AP871" s="6" t="e">
        <f ca="1">IF(B_MSK[[#This Row],[A_1]]="","",B_MSK[[#This Row],[A_1]])*1</f>
        <v>#VALUE!</v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Row],[stt]]="ada",INDEX([3]!db[NB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Row],[SAT]],INDEX([3]!db[QTY/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Row],[concat]],[3]!db[NB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Row],[concat]],[3]!db[NB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Row],[A_]])-1))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44931</v>
      </c>
      <c r="AO872" s="6" t="str">
        <f ca="1">IF(B_MSK[[#This Row],[DB_ROW]]="","",INDEX([3]!db[JENIS],B_MSK[[#This Row],[DB_ROW]]-1))</f>
        <v/>
      </c>
      <c r="AP872" s="6" t="e">
        <f ca="1">IF(B_MSK[[#This Row],[A_1]]="","",B_MSK[[#This Row],[A_1]])*1</f>
        <v>#VALUE!</v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Row],[A_]])-1))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44931</v>
      </c>
      <c r="AO873" s="6" t="str">
        <f ca="1">IF(B_MSK[[#This Row],[DB_ROW]]="","",INDEX([3]!db[JENIS],B_MSK[[#This Row],[DB_ROW]]-1))</f>
        <v/>
      </c>
      <c r="AP873" s="6" t="e">
        <f ca="1">IF(B_MSK[[#This Row],[A_1]]="","",B_MSK[[#This Row],[A_1]])*1</f>
        <v>#VALUE!</v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Row],[stt]]="ada",INDEX([3]!db[NB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Row],[SAT]],INDEX([3]!db[QTY/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Row],[concat]],[3]!db[NB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Row],[concat]],[3]!db[NB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Row],[A_]])-1))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44931</v>
      </c>
      <c r="AO874" s="6" t="str">
        <f ca="1">IF(B_MSK[[#This Row],[DB_ROW]]="","",INDEX([3]!db[JENIS],B_MSK[[#This Row],[DB_ROW]]-1))</f>
        <v/>
      </c>
      <c r="AP874" s="6" t="e">
        <f ca="1">IF(B_MSK[[#This Row],[A_1]]="","",B_MSK[[#This Row],[A_1]])*1</f>
        <v>#VALUE!</v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Row],[A_]])-1))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44931</v>
      </c>
      <c r="AO875" s="6" t="str">
        <f ca="1">IF(B_MSK[[#This Row],[DB_ROW]]="","",INDEX([3]!db[JENIS],B_MSK[[#This Row],[DB_ROW]]-1))</f>
        <v/>
      </c>
      <c r="AP875" s="6" t="e">
        <f ca="1">IF(B_MSK[[#This Row],[A_1]]="","",B_MSK[[#This Row],[A_1]])*1</f>
        <v>#VALUE!</v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Row],[stt]]="ada",INDEX([3]!db[NB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Row],[concat]],[3]!db[NB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Row],[concat]],[3]!db[NB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Row],[A_]])-1))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44931</v>
      </c>
      <c r="AO876" s="6" t="str">
        <f ca="1">IF(B_MSK[[#This Row],[DB_ROW]]="","",INDEX([3]!db[JENIS],B_MSK[[#This Row],[DB_ROW]]-1))</f>
        <v/>
      </c>
      <c r="AP876" s="6" t="e">
        <f ca="1">IF(B_MSK[[#This Row],[A_1]]="","",B_MSK[[#This Row],[A_1]])*1</f>
        <v>#VALUE!</v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Row],[stt]]="ada",INDEX([3]!db[NB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Row],[concat]],[3]!db[NB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Row],[concat]],[3]!db[NB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Row],[A_]])-1))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44931</v>
      </c>
      <c r="AO877" s="6" t="str">
        <f ca="1">IF(B_MSK[[#This Row],[DB_ROW]]="","",INDEX([3]!db[JENIS],B_MSK[[#This Row],[DB_ROW]]-1))</f>
        <v/>
      </c>
      <c r="AP877" s="6" t="e">
        <f ca="1">IF(B_MSK[[#This Row],[A_1]]="","",B_MSK[[#This Row],[A_1]])*1</f>
        <v>#VALUE!</v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Row],[stt]]="ada",INDEX([3]!db[NB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Row],[//]]="","",IF(INDEX([4]!NOTA[HARGA/ CTN_H],B_MSK[[#This Row],[//]]-2)&lt;1,"",INDEX([4]!NOTA[HARGA/ CTN_H],B_MSK[[#This Row],[//]]-2)))</f>
        <v/>
      </c>
      <c r="O878" s="3" t="str">
        <f ca="1">IF(B_MSK[[#This Row],[//]]="","",IF(INDEX([4]!NOTA[DISC 1],B_MSK[[#This Row],[//]]-2)=0,"",INDEX([4]!NOTA[DISC 1],B_MSK[[#This Row],[//]]-2)))</f>
        <v/>
      </c>
      <c r="P878" s="3" t="str">
        <f ca="1">IF(B_MSK[[#This Row],[//]]="","",IF(INDEX([4]!NOTA[DISC 2],B_MSK[[#This Row],[//]]-2)=0,"",INDEX([4]!NOTA[DISC 2],B_MSK[[#This Row],[//]]-2)))</f>
        <v/>
      </c>
      <c r="Q878" s="13" t="str">
        <f ca="1">IF(B_MSK[[#This Row],[//]]="","",INDEX([4]!NOTA[TOTAL],B_MSK[[#This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Row],[concat]],[3]!db[NB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Row],[concat]],[3]!db[NB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Row],[A_]])-1))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44931</v>
      </c>
      <c r="AO878" s="6" t="str">
        <f ca="1">IF(B_MSK[[#This Row],[DB_ROW]]="","",INDEX([3]!db[JENIS],B_MSK[[#This Row],[DB_ROW]]-1))</f>
        <v/>
      </c>
      <c r="AP878" s="6" t="e">
        <f ca="1">IF(B_MSK[[#This Row],[A_1]]="","",B_MSK[[#This Row],[A_1]])*1</f>
        <v>#VALUE!</v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Row],[stt]]="ada",INDEX([3]!db[NB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Row],[concat]],[3]!db[NB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Row],[concat]],[3]!db[NB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Row],[A_]])-1))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44931</v>
      </c>
      <c r="AO879" s="6" t="str">
        <f ca="1">IF(B_MSK[[#This Row],[DB_ROW]]="","",INDEX([3]!db[JENIS],B_MSK[[#This Row],[DB_ROW]]-1))</f>
        <v/>
      </c>
      <c r="AP879" s="6" t="e">
        <f ca="1">IF(B_MSK[[#This Row],[A_1]]="","",B_MSK[[#This Row],[A_1]])*1</f>
        <v>#VALUE!</v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Row],[stt]]="ada",INDEX([3]!db[NB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Row],[concat]],[3]!db[NB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Row],[concat]],[3]!db[NB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Row],[A_]])-1))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44931</v>
      </c>
      <c r="AO880" s="6" t="str">
        <f ca="1">IF(B_MSK[[#This Row],[DB_ROW]]="","",INDEX([3]!db[JENIS],B_MSK[[#This Row],[DB_ROW]]-1))</f>
        <v/>
      </c>
      <c r="AP880" s="6" t="e">
        <f ca="1">IF(B_MSK[[#This Row],[A_1]]="","",B_MSK[[#This Row],[A_1]])*1</f>
        <v>#VALUE!</v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Row],[stt]]="ada",INDEX([3]!db[NB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Row],[concat]],[3]!db[NB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Row],[concat]],[3]!db[NB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Row],[A_]])-1))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44931</v>
      </c>
      <c r="AO881" s="6" t="str">
        <f ca="1">IF(B_MSK[[#This Row],[DB_ROW]]="","",INDEX([3]!db[JENIS],B_MSK[[#This Row],[DB_ROW]]-1))</f>
        <v/>
      </c>
      <c r="AP881" s="6" t="e">
        <f ca="1">IF(B_MSK[[#This Row],[A_1]]="","",B_MSK[[#This Row],[A_1]])*1</f>
        <v>#VALUE!</v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Row],[stt]]="ada",INDEX([3]!db[NB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Row],[concat]],[3]!db[NB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Row],[concat]],[3]!db[NB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Row],[A_]])-1))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44931</v>
      </c>
      <c r="AO882" s="6" t="str">
        <f ca="1">IF(B_MSK[[#This Row],[DB_ROW]]="","",INDEX([3]!db[JENIS],B_MSK[[#This Row],[DB_ROW]]-1))</f>
        <v/>
      </c>
      <c r="AP882" s="6" t="e">
        <f ca="1">IF(B_MSK[[#This Row],[A_1]]="","",B_MSK[[#This Row],[A_1]])*1</f>
        <v>#VALUE!</v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Row],[stt]]="ada",INDEX([3]!db[NB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Row],[concat]],[3]!db[NB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Row],[concat]],[3]!db[NB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Row],[A_]])-1))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44931</v>
      </c>
      <c r="AO883" s="6" t="str">
        <f ca="1">IF(B_MSK[[#This Row],[DB_ROW]]="","",INDEX([3]!db[JENIS],B_MSK[[#This Row],[DB_ROW]]-1))</f>
        <v/>
      </c>
      <c r="AP883" s="6" t="e">
        <f ca="1">IF(B_MSK[[#This Row],[A_1]]="","",B_MSK[[#This Row],[A_1]])*1</f>
        <v>#VALUE!</v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Row],[stt]]="ada",INDEX([3]!db[NB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Row],[concat]],[3]!db[NB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Row],[concat]],[3]!db[NB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Row],[A_]])-1))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44931</v>
      </c>
      <c r="AO884" s="6" t="str">
        <f ca="1">IF(B_MSK[[#This Row],[DB_ROW]]="","",INDEX([3]!db[JENIS],B_MSK[[#This Row],[DB_ROW]]-1))</f>
        <v/>
      </c>
      <c r="AP884" s="6" t="e">
        <f ca="1">IF(B_MSK[[#This Row],[A_1]]="","",B_MSK[[#This Row],[A_1]])*1</f>
        <v>#VALUE!</v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Row],[stt]]="ada",INDEX([3]!db[NB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Row],[concat]],[3]!db[NB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Row],[concat]],[3]!db[NB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Row],[A_]])-1))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44931</v>
      </c>
      <c r="AO885" s="6" t="str">
        <f ca="1">IF(B_MSK[[#This Row],[DB_ROW]]="","",INDEX([3]!db[JENIS],B_MSK[[#This Row],[DB_ROW]]-1))</f>
        <v/>
      </c>
      <c r="AP885" s="6" t="e">
        <f ca="1">IF(B_MSK[[#This Row],[A_1]]="","",B_MSK[[#This Row],[A_1]])*1</f>
        <v>#VALUE!</v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Row],[stt]]="ada",INDEX([3]!db[NB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Row],[concat]],[3]!db[NB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Row],[concat]],[3]!db[NB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Row],[A_]])-1))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44931</v>
      </c>
      <c r="AO886" s="6" t="str">
        <f ca="1">IF(B_MSK[[#This Row],[DB_ROW]]="","",INDEX([3]!db[JENIS],B_MSK[[#This Row],[DB_ROW]]-1))</f>
        <v/>
      </c>
      <c r="AP886" s="6" t="e">
        <f ca="1">IF(B_MSK[[#This Row],[A_1]]="","",B_MSK[[#This Row],[A_1]])*1</f>
        <v>#VALUE!</v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Row],[A_]])-1))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44931</v>
      </c>
      <c r="AO887" s="6" t="str">
        <f ca="1">IF(B_MSK[[#This Row],[DB_ROW]]="","",INDEX([3]!db[JENIS],B_MSK[[#This Row],[DB_ROW]]-1))</f>
        <v/>
      </c>
      <c r="AP887" s="6" t="e">
        <f ca="1">IF(B_MSK[[#This Row],[A_1]]="","",B_MSK[[#This Row],[A_1]])*1</f>
        <v>#VALUE!</v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Row],[stt]]="ada",INDEX([3]!db[NB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Row],[concat]],[3]!db[NB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Row],[concat]],[3]!db[NB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Row],[A_]])-1))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44931</v>
      </c>
      <c r="AO888" s="6" t="str">
        <f ca="1">IF(B_MSK[[#This Row],[DB_ROW]]="","",INDEX([3]!db[JENIS],B_MSK[[#This Row],[DB_ROW]]-1))</f>
        <v/>
      </c>
      <c r="AP888" s="6" t="e">
        <f ca="1">IF(B_MSK[[#This Row],[A_1]]="","",B_MSK[[#This Row],[A_1]])*1</f>
        <v>#VALUE!</v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Row],[stt]]="ada",INDEX([3]!db[NB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Row],[concat]],[3]!db[NB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Row],[concat]],[3]!db[NB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Row],[A_]])-1))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44931</v>
      </c>
      <c r="AO889" s="6" t="str">
        <f ca="1">IF(B_MSK[[#This Row],[DB_ROW]]="","",INDEX([3]!db[JENIS],B_MSK[[#This Row],[DB_ROW]]-1))</f>
        <v/>
      </c>
      <c r="AP889" s="6" t="e">
        <f ca="1">IF(B_MSK[[#This Row],[A_1]]="","",B_MSK[[#This Row],[A_1]])*1</f>
        <v>#VALUE!</v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Row],[stt]]="ada",INDEX([3]!db[NB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Row],[concat]],[3]!db[NB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Row],[concat]],[3]!db[NB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Row],[A_]])-1))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44931</v>
      </c>
      <c r="AO890" s="6" t="str">
        <f ca="1">IF(B_MSK[[#This Row],[DB_ROW]]="","",INDEX([3]!db[JENIS],B_MSK[[#This Row],[DB_ROW]]-1))</f>
        <v/>
      </c>
      <c r="AP890" s="6" t="e">
        <f ca="1">IF(B_MSK[[#This Row],[A_1]]="","",B_MSK[[#This Row],[A_1]])*1</f>
        <v>#VALUE!</v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Row],[stt]]="ada",INDEX([3]!db[NB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Row],[concat]],[3]!db[NB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Row],[concat]],[3]!db[NB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Row],[A_]])-1))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44931</v>
      </c>
      <c r="AO891" s="6" t="str">
        <f ca="1">IF(B_MSK[[#This Row],[DB_ROW]]="","",INDEX([3]!db[JENIS],B_MSK[[#This Row],[DB_ROW]]-1))</f>
        <v/>
      </c>
      <c r="AP891" s="6" t="e">
        <f ca="1">IF(B_MSK[[#This Row],[A_1]]="","",B_MSK[[#This Row],[A_1]])*1</f>
        <v>#VALUE!</v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Row],[stt]]="ada",INDEX([3]!db[NB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Row],[concat]],[3]!db[NB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Row],[concat]],[3]!db[NB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Row],[A_]])-1))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44931</v>
      </c>
      <c r="AO892" s="6" t="str">
        <f ca="1">IF(B_MSK[[#This Row],[DB_ROW]]="","",INDEX([3]!db[JENIS],B_MSK[[#This Row],[DB_ROW]]-1))</f>
        <v/>
      </c>
      <c r="AP892" s="6" t="e">
        <f ca="1">IF(B_MSK[[#This Row],[A_1]]="","",B_MSK[[#This Row],[A_1]])*1</f>
        <v>#VALUE!</v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Row],[stt]]="ada",INDEX([3]!db[NB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Row],[concat]],[3]!db[NB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Row],[concat]],[3]!db[NB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Row],[A_]])-1))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44931</v>
      </c>
      <c r="AO893" s="6" t="str">
        <f ca="1">IF(B_MSK[[#This Row],[DB_ROW]]="","",INDEX([3]!db[JENIS],B_MSK[[#This Row],[DB_ROW]]-1))</f>
        <v/>
      </c>
      <c r="AP893" s="6" t="e">
        <f ca="1">IF(B_MSK[[#This Row],[A_1]]="","",B_MSK[[#This Row],[A_1]])*1</f>
        <v>#VALUE!</v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Row],[stt]]="ada",INDEX([3]!db[NB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Row],[concat]],[3]!db[NB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Row],[concat]],[3]!db[NB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Row],[A_]])-1))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44931</v>
      </c>
      <c r="AO894" s="6" t="str">
        <f ca="1">IF(B_MSK[[#This Row],[DB_ROW]]="","",INDEX([3]!db[JENIS],B_MSK[[#This Row],[DB_ROW]]-1))</f>
        <v/>
      </c>
      <c r="AP894" s="6" t="e">
        <f ca="1">IF(B_MSK[[#This Row],[A_1]]="","",B_MSK[[#This Row],[A_1]])*1</f>
        <v>#VALUE!</v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Row],[stt]]="ada",INDEX([3]!db[NB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Row],[concat]],[3]!db[NB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Row],[concat]],[3]!db[NB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Row],[A_]])-1))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44931</v>
      </c>
      <c r="AO895" s="6" t="str">
        <f ca="1">IF(B_MSK[[#This Row],[DB_ROW]]="","",INDEX([3]!db[JENIS],B_MSK[[#This Row],[DB_ROW]]-1))</f>
        <v/>
      </c>
      <c r="AP895" s="6" t="e">
        <f ca="1">IF(B_MSK[[#This Row],[A_1]]="","",B_MSK[[#This Row],[A_1]])*1</f>
        <v>#VALUE!</v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Row],[stt]]="ada",INDEX([3]!db[NB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Row],[concat]],[3]!db[NB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Row],[concat]],[3]!db[NB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Row],[A_]])-1))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44931</v>
      </c>
      <c r="AO896" s="6" t="str">
        <f ca="1">IF(B_MSK[[#This Row],[DB_ROW]]="","",INDEX([3]!db[JENIS],B_MSK[[#This Row],[DB_ROW]]-1))</f>
        <v/>
      </c>
      <c r="AP896" s="6" t="e">
        <f ca="1">IF(B_MSK[[#This Row],[A_1]]="","",B_MSK[[#This Row],[A_1]])*1</f>
        <v>#VALUE!</v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Row],[A_]])-1))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44931</v>
      </c>
      <c r="AO897" s="6" t="str">
        <f ca="1">IF(B_MSK[[#This Row],[DB_ROW]]="","",INDEX([3]!db[JENIS],B_MSK[[#This Row],[DB_ROW]]-1))</f>
        <v/>
      </c>
      <c r="AP897" s="6" t="e">
        <f ca="1">IF(B_MSK[[#This Row],[A_1]]="","",B_MSK[[#This Row],[A_1]])*1</f>
        <v>#VALUE!</v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Row],[stt]]="ada",INDEX([3]!db[NB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Row],[concat]],[3]!db[NB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Row],[concat]],[3]!db[NB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Row],[A_]])-1))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44931</v>
      </c>
      <c r="AO898" s="6" t="str">
        <f ca="1">IF(B_MSK[[#This Row],[DB_ROW]]="","",INDEX([3]!db[JENIS],B_MSK[[#This Row],[DB_ROW]]-1))</f>
        <v/>
      </c>
      <c r="AP898" s="6" t="e">
        <f ca="1">IF(B_MSK[[#This Row],[A_1]]="","",B_MSK[[#This Row],[A_1]])*1</f>
        <v>#VALUE!</v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Row],[stt]]="ada",INDEX([3]!db[NB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Row],[concat]],[3]!db[NB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Row],[concat]],[3]!db[NB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Row],[A_]])-1))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44931</v>
      </c>
      <c r="AO899" s="6" t="str">
        <f ca="1">IF(B_MSK[[#This Row],[DB_ROW]]="","",INDEX([3]!db[JENIS],B_MSK[[#This Row],[DB_ROW]]-1))</f>
        <v/>
      </c>
      <c r="AP899" s="6" t="e">
        <f ca="1">IF(B_MSK[[#This Row],[A_1]]="","",B_MSK[[#This Row],[A_1]])*1</f>
        <v>#VALUE!</v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Row],[stt]]="ada",INDEX([3]!db[NB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Row],[concat]],[3]!db[NB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Row],[concat]],[3]!db[NB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Row],[A_]])-1))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44931</v>
      </c>
      <c r="AO900" s="6" t="str">
        <f ca="1">IF(B_MSK[[#This Row],[DB_ROW]]="","",INDEX([3]!db[JENIS],B_MSK[[#This Row],[DB_ROW]]-1))</f>
        <v/>
      </c>
      <c r="AP900" s="6" t="e">
        <f ca="1">IF(B_MSK[[#This Row],[A_1]]="","",B_MSK[[#This Row],[A_1]])*1</f>
        <v>#VALUE!</v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Row],[stt]]="ada",INDEX([3]!db[NB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Row],[concat]],[3]!db[NB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Row],[concat]],[3]!db[NB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Row],[A_]])-1))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44931</v>
      </c>
      <c r="AO901" s="6" t="str">
        <f ca="1">IF(B_MSK[[#This Row],[DB_ROW]]="","",INDEX([3]!db[JENIS],B_MSK[[#This Row],[DB_ROW]]-1))</f>
        <v/>
      </c>
      <c r="AP901" s="6" t="e">
        <f ca="1">IF(B_MSK[[#This Row],[A_1]]="","",B_MSK[[#This Row],[A_1]])*1</f>
        <v>#VALUE!</v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Row],[A_]])-1))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44931</v>
      </c>
      <c r="AO902" s="6" t="str">
        <f ca="1">IF(B_MSK[[#This Row],[DB_ROW]]="","",INDEX([3]!db[JENIS],B_MSK[[#This Row],[DB_ROW]]-1))</f>
        <v/>
      </c>
      <c r="AP902" s="6" t="e">
        <f ca="1">IF(B_MSK[[#This Row],[A_1]]="","",B_MSK[[#This Row],[A_1]])*1</f>
        <v>#VALUE!</v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Row],[stt]]="ada",INDEX([3]!db[NB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Row],[concat]],[3]!db[NB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Row],[concat]],[3]!db[NB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Row],[A_]])-1))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44931</v>
      </c>
      <c r="AO903" s="6" t="str">
        <f ca="1">IF(B_MSK[[#This Row],[DB_ROW]]="","",INDEX([3]!db[JENIS],B_MSK[[#This Row],[DB_ROW]]-1))</f>
        <v/>
      </c>
      <c r="AP903" s="6" t="e">
        <f ca="1">IF(B_MSK[[#This Row],[A_1]]="","",B_MSK[[#This Row],[A_1]])*1</f>
        <v>#VALUE!</v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Row],[stt]]="ada",INDEX([3]!db[NB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Row],[concat]],[3]!db[NB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Row],[concat]],[3]!db[NB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Row],[A_]])-1))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44931</v>
      </c>
      <c r="AO904" s="6" t="str">
        <f ca="1">IF(B_MSK[[#This Row],[DB_ROW]]="","",INDEX([3]!db[JENIS],B_MSK[[#This Row],[DB_ROW]]-1))</f>
        <v/>
      </c>
      <c r="AP904" s="6" t="e">
        <f ca="1">IF(B_MSK[[#This Row],[A_1]]="","",B_MSK[[#This Row],[A_1]])*1</f>
        <v>#VALUE!</v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Row],[A_]])-1))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44931</v>
      </c>
      <c r="AO905" s="6" t="str">
        <f ca="1">IF(B_MSK[[#This Row],[DB_ROW]]="","",INDEX([3]!db[JENIS],B_MSK[[#This Row],[DB_ROW]]-1))</f>
        <v/>
      </c>
      <c r="AP905" s="6" t="e">
        <f ca="1">IF(B_MSK[[#This Row],[A_1]]="","",B_MSK[[#This Row],[A_1]])*1</f>
        <v>#VALUE!</v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Row],[stt]]="ada",INDEX([3]!db[NB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Row],[concat]],[3]!db[NB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Row],[concat]],[3]!db[NB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Row],[A_]])-1))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44931</v>
      </c>
      <c r="AO906" s="6" t="str">
        <f ca="1">IF(B_MSK[[#This Row],[DB_ROW]]="","",INDEX([3]!db[JENIS],B_MSK[[#This Row],[DB_ROW]]-1))</f>
        <v/>
      </c>
      <c r="AP906" s="6" t="e">
        <f ca="1">IF(B_MSK[[#This Row],[A_1]]="","",B_MSK[[#This Row],[A_1]])*1</f>
        <v>#VALUE!</v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Row],[A_]])-1))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44931</v>
      </c>
      <c r="AO907" s="6" t="str">
        <f ca="1">IF(B_MSK[[#This Row],[DB_ROW]]="","",INDEX([3]!db[JENIS],B_MSK[[#This Row],[DB_ROW]]-1))</f>
        <v/>
      </c>
      <c r="AP907" s="6" t="e">
        <f ca="1">IF(B_MSK[[#This Row],[A_1]]="","",B_MSK[[#This Row],[A_1]])*1</f>
        <v>#VALUE!</v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Row],[stt]]="ada",INDEX([3]!db[NB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Row],[concat]],[3]!db[NB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Row],[concat]],[3]!db[NB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Row],[A_]])-1))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44931</v>
      </c>
      <c r="AO908" s="6" t="str">
        <f ca="1">IF(B_MSK[[#This Row],[DB_ROW]]="","",INDEX([3]!db[JENIS],B_MSK[[#This Row],[DB_ROW]]-1))</f>
        <v/>
      </c>
      <c r="AP908" s="6" t="e">
        <f ca="1">IF(B_MSK[[#This Row],[A_1]]="","",B_MSK[[#This Row],[A_1]])*1</f>
        <v>#VALUE!</v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Row],[stt]]="ada",INDEX([3]!db[NB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Row],[concat]],[3]!db[NB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Row],[concat]],[3]!db[NB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Row],[A_]])-1))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44931</v>
      </c>
      <c r="AO909" s="6" t="str">
        <f ca="1">IF(B_MSK[[#This Row],[DB_ROW]]="","",INDEX([3]!db[JENIS],B_MSK[[#This Row],[DB_ROW]]-1))</f>
        <v/>
      </c>
      <c r="AP909" s="6" t="e">
        <f ca="1">IF(B_MSK[[#This Row],[A_1]]="","",B_MSK[[#This Row],[A_1]])*1</f>
        <v>#VALUE!</v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Row],[stt]]="ada",INDEX([3]!db[NB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Row],[concat]],[3]!db[NB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Row],[concat]],[3]!db[NB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Row],[A_]])-1))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44931</v>
      </c>
      <c r="AO910" s="6" t="str">
        <f ca="1">IF(B_MSK[[#This Row],[DB_ROW]]="","",INDEX([3]!db[JENIS],B_MSK[[#This Row],[DB_ROW]]-1))</f>
        <v/>
      </c>
      <c r="AP910" s="6" t="e">
        <f ca="1">IF(B_MSK[[#This Row],[A_1]]="","",B_MSK[[#This Row],[A_1]])*1</f>
        <v>#VALUE!</v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Row],[stt]]="ada",INDEX([3]!db[NB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Row],[concat]],[3]!db[NB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Row],[concat]],[3]!db[NB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Row],[A_]])-1))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44931</v>
      </c>
      <c r="AO911" s="6" t="str">
        <f ca="1">IF(B_MSK[[#This Row],[DB_ROW]]="","",INDEX([3]!db[JENIS],B_MSK[[#This Row],[DB_ROW]]-1))</f>
        <v/>
      </c>
      <c r="AP911" s="6" t="e">
        <f ca="1">IF(B_MSK[[#This Row],[A_1]]="","",B_MSK[[#This Row],[A_1]])*1</f>
        <v>#VALUE!</v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Row],[stt]]="ada",INDEX([3]!db[NB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Row],[concat]],[3]!db[NB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Row],[concat]],[3]!db[NB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Row],[A_]])-1))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44931</v>
      </c>
      <c r="AO912" s="6" t="str">
        <f ca="1">IF(B_MSK[[#This Row],[DB_ROW]]="","",INDEX([3]!db[JENIS],B_MSK[[#This Row],[DB_ROW]]-1))</f>
        <v/>
      </c>
      <c r="AP912" s="6" t="e">
        <f ca="1">IF(B_MSK[[#This Row],[A_1]]="","",B_MSK[[#This Row],[A_1]])*1</f>
        <v>#VALUE!</v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Row],[stt]]="ada",INDEX([3]!db[NB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Row],[concat]],[3]!db[NB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Row],[concat]],[3]!db[NB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Row],[A_]])-1))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44931</v>
      </c>
      <c r="AO913" s="6" t="str">
        <f ca="1">IF(B_MSK[[#This Row],[DB_ROW]]="","",INDEX([3]!db[JENIS],B_MSK[[#This Row],[DB_ROW]]-1))</f>
        <v/>
      </c>
      <c r="AP913" s="6" t="e">
        <f ca="1">IF(B_MSK[[#This Row],[A_1]]="","",B_MSK[[#This Row],[A_1]])*1</f>
        <v>#VALUE!</v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Row],[stt]]="ada",INDEX([3]!db[NB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Row],[concat]],[3]!db[NB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Row],[concat]],[3]!db[NB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Row],[A_]])-1))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44931</v>
      </c>
      <c r="AO914" s="6" t="str">
        <f ca="1">IF(B_MSK[[#This Row],[DB_ROW]]="","",INDEX([3]!db[JENIS],B_MSK[[#This Row],[DB_ROW]]-1))</f>
        <v/>
      </c>
      <c r="AP914" s="6" t="e">
        <f ca="1">IF(B_MSK[[#This Row],[A_1]]="","",B_MSK[[#This Row],[A_1]])*1</f>
        <v>#VALUE!</v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Row],[stt]]="ada",INDEX([3]!db[NB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Row],[concat]],[3]!db[NB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Row],[concat]],[3]!db[NB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Row],[A_]])-1))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44931</v>
      </c>
      <c r="AO915" s="6" t="str">
        <f ca="1">IF(B_MSK[[#This Row],[DB_ROW]]="","",INDEX([3]!db[JENIS],B_MSK[[#This Row],[DB_ROW]]-1))</f>
        <v/>
      </c>
      <c r="AP915" s="6" t="e">
        <f ca="1">IF(B_MSK[[#This Row],[A_1]]="","",B_MSK[[#This Row],[A_1]])*1</f>
        <v>#VALUE!</v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Row],[stt]]="ada",INDEX([3]!db[NB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Row],[concat]],[3]!db[NB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Row],[concat]],[3]!db[NB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Row],[A_]])-1))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44931</v>
      </c>
      <c r="AO916" s="6" t="str">
        <f ca="1">IF(B_MSK[[#This Row],[DB_ROW]]="","",INDEX([3]!db[JENIS],B_MSK[[#This Row],[DB_ROW]]-1))</f>
        <v/>
      </c>
      <c r="AP916" s="6" t="e">
        <f ca="1">IF(B_MSK[[#This Row],[A_1]]="","",B_MSK[[#This Row],[A_1]])*1</f>
        <v>#VALUE!</v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Row],[stt]]="ada",INDEX([3]!db[NB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Row],[concat]],[3]!db[NB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Row],[concat]],[3]!db[NB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Row],[A_]])-1))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44931</v>
      </c>
      <c r="AO917" s="6" t="str">
        <f ca="1">IF(B_MSK[[#This Row],[DB_ROW]]="","",INDEX([3]!db[JENIS],B_MSK[[#This Row],[DB_ROW]]-1))</f>
        <v/>
      </c>
      <c r="AP917" s="6" t="e">
        <f ca="1">IF(B_MSK[[#This Row],[A_1]]="","",B_MSK[[#This Row],[A_1]])*1</f>
        <v>#VALUE!</v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Row],[stt]]="ada",INDEX([3]!db[NB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Row],[concat]],[3]!db[NB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Row],[concat]],[3]!db[NB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Row],[A_]])-1))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44931</v>
      </c>
      <c r="AO918" s="6" t="str">
        <f ca="1">IF(B_MSK[[#This Row],[DB_ROW]]="","",INDEX([3]!db[JENIS],B_MSK[[#This Row],[DB_ROW]]-1))</f>
        <v/>
      </c>
      <c r="AP918" s="6" t="e">
        <f ca="1">IF(B_MSK[[#This Row],[A_1]]="","",B_MSK[[#This Row],[A_1]])*1</f>
        <v>#VALUE!</v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Row],[A_]])-1))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44931</v>
      </c>
      <c r="AO919" s="6" t="str">
        <f ca="1">IF(B_MSK[[#This Row],[DB_ROW]]="","",INDEX([3]!db[JENIS],B_MSK[[#This Row],[DB_ROW]]-1))</f>
        <v/>
      </c>
      <c r="AP919" s="6" t="e">
        <f ca="1">IF(B_MSK[[#This Row],[A_1]]="","",B_MSK[[#This Row],[A_1]])*1</f>
        <v>#VALUE!</v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Row],[stt]]="ada",INDEX([3]!db[NB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Row],[concat]],[3]!db[NB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Row],[concat]],[3]!db[NB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Row],[A_]])-1))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44931</v>
      </c>
      <c r="AO920" s="6" t="str">
        <f ca="1">IF(B_MSK[[#This Row],[DB_ROW]]="","",INDEX([3]!db[JENIS],B_MSK[[#This Row],[DB_ROW]]-1))</f>
        <v/>
      </c>
      <c r="AP920" s="6" t="e">
        <f ca="1">IF(B_MSK[[#This Row],[A_1]]="","",B_MSK[[#This Row],[A_1]])*1</f>
        <v>#VALUE!</v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Row],[stt]]="ada",INDEX([3]!db[NB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Row],[concat]],[3]!db[NB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Row],[concat]],[3]!db[NB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Row],[A_]])-1))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44931</v>
      </c>
      <c r="AO921" s="6" t="str">
        <f ca="1">IF(B_MSK[[#This Row],[DB_ROW]]="","",INDEX([3]!db[JENIS],B_MSK[[#This Row],[DB_ROW]]-1))</f>
        <v/>
      </c>
      <c r="AP921" s="6" t="e">
        <f ca="1">IF(B_MSK[[#This Row],[A_1]]="","",B_MSK[[#This Row],[A_1]])*1</f>
        <v>#VALUE!</v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Row],[stt]]="ada",INDEX([3]!db[NB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Row],[concat]],[3]!db[NB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Row],[concat]],[3]!db[NB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Row],[A_]])-1))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44931</v>
      </c>
      <c r="AO922" s="6" t="str">
        <f ca="1">IF(B_MSK[[#This Row],[DB_ROW]]="","",INDEX([3]!db[JENIS],B_MSK[[#This Row],[DB_ROW]]-1))</f>
        <v/>
      </c>
      <c r="AP922" s="6" t="e">
        <f ca="1">IF(B_MSK[[#This Row],[A_1]]="","",B_MSK[[#This Row],[A_1]])*1</f>
        <v>#VALUE!</v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Row],[A_]])-1))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44931</v>
      </c>
      <c r="AO923" s="6" t="str">
        <f ca="1">IF(B_MSK[[#This Row],[DB_ROW]]="","",INDEX([3]!db[JENIS],B_MSK[[#This Row],[DB_ROW]]-1))</f>
        <v/>
      </c>
      <c r="AP923" s="6" t="e">
        <f ca="1">IF(B_MSK[[#This Row],[A_1]]="","",B_MSK[[#This Row],[A_1]])*1</f>
        <v>#VALUE!</v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Row],[stt]]="ada",INDEX([3]!db[NB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Row],[concat]],[3]!db[NB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Row],[concat]],[3]!db[NB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Row],[A_]])-1))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44931</v>
      </c>
      <c r="AO924" s="6" t="str">
        <f ca="1">IF(B_MSK[[#This Row],[DB_ROW]]="","",INDEX([3]!db[JENIS],B_MSK[[#This Row],[DB_ROW]]-1))</f>
        <v/>
      </c>
      <c r="AP924" s="6" t="e">
        <f ca="1">IF(B_MSK[[#This Row],[A_1]]="","",B_MSK[[#This Row],[A_1]])*1</f>
        <v>#VALUE!</v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Row],[stt]]="ada",INDEX([3]!db[NB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Row],[concat]],[3]!db[NB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Row],[concat]],[3]!db[NB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Row],[A_]])-1))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44931</v>
      </c>
      <c r="AO925" s="6" t="str">
        <f ca="1">IF(B_MSK[[#This Row],[DB_ROW]]="","",INDEX([3]!db[JENIS],B_MSK[[#This Row],[DB_ROW]]-1))</f>
        <v/>
      </c>
      <c r="AP925" s="6" t="e">
        <f ca="1">IF(B_MSK[[#This Row],[A_1]]="","",B_MSK[[#This Row],[A_1]])*1</f>
        <v>#VALUE!</v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Row],[stt]]="ada",INDEX([3]!db[NB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Row],[concat]],[3]!db[NB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Row],[concat]],[3]!db[NB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Row],[A_]])-1))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44931</v>
      </c>
      <c r="AO926" s="6" t="str">
        <f ca="1">IF(B_MSK[[#This Row],[DB_ROW]]="","",INDEX([3]!db[JENIS],B_MSK[[#This Row],[DB_ROW]]-1))</f>
        <v/>
      </c>
      <c r="AP926" s="6" t="e">
        <f ca="1">IF(B_MSK[[#This Row],[A_1]]="","",B_MSK[[#This Row],[A_1]])*1</f>
        <v>#VALUE!</v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Row],[A_]])-1))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44931</v>
      </c>
      <c r="AO927" s="6" t="str">
        <f ca="1">IF(B_MSK[[#This Row],[DB_ROW]]="","",INDEX([3]!db[JENIS],B_MSK[[#This Row],[DB_ROW]]-1))</f>
        <v/>
      </c>
      <c r="AP927" s="6" t="e">
        <f ca="1">IF(B_MSK[[#This Row],[A_1]]="","",B_MSK[[#This Row],[A_1]])*1</f>
        <v>#VALUE!</v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Row],[A_]])-1))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44931</v>
      </c>
      <c r="AO928" s="6" t="str">
        <f ca="1">IF(B_MSK[[#This Row],[DB_ROW]]="","",INDEX([3]!db[JENIS],B_MSK[[#This Row],[DB_ROW]]-1))</f>
        <v/>
      </c>
      <c r="AP928" s="6" t="e">
        <f ca="1">IF(B_MSK[[#This Row],[A_1]]="","",B_MSK[[#This Row],[A_1]])*1</f>
        <v>#VALUE!</v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Row],[A_]])-1))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44931</v>
      </c>
      <c r="AO929" s="6" t="str">
        <f ca="1">IF(B_MSK[[#This Row],[DB_ROW]]="","",INDEX([3]!db[JENIS],B_MSK[[#This Row],[DB_ROW]]-1))</f>
        <v/>
      </c>
      <c r="AP929" s="6" t="e">
        <f ca="1">IF(B_MSK[[#This Row],[A_1]]="","",B_MSK[[#This Row],[A_1]])*1</f>
        <v>#VALUE!</v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Row],[stt]]="ada",INDEX([3]!db[NB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Row],[concat]],[3]!db[NB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Row],[concat]],[3]!db[NB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Row],[A_]])-1))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44931</v>
      </c>
      <c r="AO930" s="6" t="str">
        <f ca="1">IF(B_MSK[[#This Row],[DB_ROW]]="","",INDEX([3]!db[JENIS],B_MSK[[#This Row],[DB_ROW]]-1))</f>
        <v/>
      </c>
      <c r="AP930" s="6" t="e">
        <f ca="1">IF(B_MSK[[#This Row],[A_1]]="","",B_MSK[[#This Row],[A_1]])*1</f>
        <v>#VALUE!</v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Row],[stt]]="ada",INDEX([3]!db[NB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Row],[concat]],[3]!db[NB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Row],[concat]],[3]!db[NB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Row],[A_]])-1))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44931</v>
      </c>
      <c r="AO931" s="6" t="str">
        <f ca="1">IF(B_MSK[[#This Row],[DB_ROW]]="","",INDEX([3]!db[JENIS],B_MSK[[#This Row],[DB_ROW]]-1))</f>
        <v/>
      </c>
      <c r="AP931" s="6" t="e">
        <f ca="1">IF(B_MSK[[#This Row],[A_1]]="","",B_MSK[[#This Row],[A_1]])*1</f>
        <v>#VALUE!</v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Row],[stt]]="ada",INDEX([3]!db[NB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Row],[concat]],[3]!db[NB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Row],[concat]],[3]!db[NB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Row],[A_]])-1))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44931</v>
      </c>
      <c r="AO932" s="6" t="str">
        <f ca="1">IF(B_MSK[[#This Row],[DB_ROW]]="","",INDEX([3]!db[JENIS],B_MSK[[#This Row],[DB_ROW]]-1))</f>
        <v/>
      </c>
      <c r="AP932" s="6" t="e">
        <f ca="1">IF(B_MSK[[#This Row],[A_1]]="","",B_MSK[[#This Row],[A_1]])*1</f>
        <v>#VALUE!</v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Row],[stt]]="ada",INDEX([3]!db[NB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Row],[concat]],[3]!db[NB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Row],[concat]],[3]!db[NB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Row],[A_]])-1))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44931</v>
      </c>
      <c r="AO933" s="6" t="str">
        <f ca="1">IF(B_MSK[[#This Row],[DB_ROW]]="","",INDEX([3]!db[JENIS],B_MSK[[#This Row],[DB_ROW]]-1))</f>
        <v/>
      </c>
      <c r="AP933" s="6" t="e">
        <f ca="1">IF(B_MSK[[#This Row],[A_1]]="","",B_MSK[[#This Row],[A_1]])*1</f>
        <v>#VALUE!</v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Row],[stt]]="ada",INDEX([3]!db[NB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Row],[concat]],[3]!db[NB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Row],[concat]],[3]!db[NB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Row],[A_]])-1))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44931</v>
      </c>
      <c r="AO934" s="6" t="str">
        <f ca="1">IF(B_MSK[[#This Row],[DB_ROW]]="","",INDEX([3]!db[JENIS],B_MSK[[#This Row],[DB_ROW]]-1))</f>
        <v/>
      </c>
      <c r="AP934" s="6" t="e">
        <f ca="1">IF(B_MSK[[#This Row],[A_1]]="","",B_MSK[[#This Row],[A_1]])*1</f>
        <v>#VALUE!</v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Row],[stt]]="ada",INDEX([3]!db[NB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Row],[concat]],[3]!db[NB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Row],[concat]],[3]!db[NB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Row],[A_]])-1))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44931</v>
      </c>
      <c r="AO935" s="6" t="str">
        <f ca="1">IF(B_MSK[[#This Row],[DB_ROW]]="","",INDEX([3]!db[JENIS],B_MSK[[#This Row],[DB_ROW]]-1))</f>
        <v/>
      </c>
      <c r="AP935" s="6" t="e">
        <f ca="1">IF(B_MSK[[#This Row],[A_1]]="","",B_MSK[[#This Row],[A_1]])*1</f>
        <v>#VALUE!</v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Row],[stt]]="ada",INDEX([3]!db[NB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Row],[concat]],[3]!db[NB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Row],[concat]],[3]!db[NB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Row],[A_]])-1))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44931</v>
      </c>
      <c r="AO936" s="6" t="str">
        <f ca="1">IF(B_MSK[[#This Row],[DB_ROW]]="","",INDEX([3]!db[JENIS],B_MSK[[#This Row],[DB_ROW]]-1))</f>
        <v/>
      </c>
      <c r="AP936" s="6" t="e">
        <f ca="1">IF(B_MSK[[#This Row],[A_1]]="","",B_MSK[[#This Row],[A_1]])*1</f>
        <v>#VALUE!</v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Row],[stt]]="ada",INDEX([3]!db[NB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Row],[concat]],[3]!db[NB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Row],[concat]],[3]!db[NB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Row],[A_]])-1))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44931</v>
      </c>
      <c r="AO937" s="6" t="str">
        <f ca="1">IF(B_MSK[[#This Row],[DB_ROW]]="","",INDEX([3]!db[JENIS],B_MSK[[#This Row],[DB_ROW]]-1))</f>
        <v/>
      </c>
      <c r="AP937" s="6" t="e">
        <f ca="1">IF(B_MSK[[#This Row],[A_1]]="","",B_MSK[[#This Row],[A_1]])*1</f>
        <v>#VALUE!</v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Row],[stt]]="ada",INDEX([3]!db[NB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Row],[concat]],[3]!db[NB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Row],[concat]],[3]!db[NB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Row],[A_]])-1))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44931</v>
      </c>
      <c r="AO938" s="6" t="str">
        <f ca="1">IF(B_MSK[[#This Row],[DB_ROW]]="","",INDEX([3]!db[JENIS],B_MSK[[#This Row],[DB_ROW]]-1))</f>
        <v/>
      </c>
      <c r="AP938" s="6" t="e">
        <f ca="1">IF(B_MSK[[#This Row],[A_1]]="","",B_MSK[[#This Row],[A_1]])*1</f>
        <v>#VALUE!</v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Row],[stt]]="ada",INDEX([3]!db[NB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Row],[concat]],[3]!db[NB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Row],[concat]],[3]!db[NB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Row],[A_]])-1))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44931</v>
      </c>
      <c r="AO939" s="6" t="str">
        <f ca="1">IF(B_MSK[[#This Row],[DB_ROW]]="","",INDEX([3]!db[JENIS],B_MSK[[#This Row],[DB_ROW]]-1))</f>
        <v/>
      </c>
      <c r="AP939" s="6" t="e">
        <f ca="1">IF(B_MSK[[#This Row],[A_1]]="","",B_MSK[[#This Row],[A_1]])*1</f>
        <v>#VALUE!</v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Row],[stt]]="ada",INDEX([3]!db[NB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Row],[concat]],[3]!db[NB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Row],[concat]],[3]!db[NB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Row],[A_]])-1))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44931</v>
      </c>
      <c r="AO940" s="6" t="str">
        <f ca="1">IF(B_MSK[[#This Row],[DB_ROW]]="","",INDEX([3]!db[JENIS],B_MSK[[#This Row],[DB_ROW]]-1))</f>
        <v/>
      </c>
      <c r="AP940" s="6" t="e">
        <f ca="1">IF(B_MSK[[#This Row],[A_1]]="","",B_MSK[[#This Row],[A_1]])*1</f>
        <v>#VALUE!</v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Row],[stt]]="ada",INDEX([3]!db[NB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Row],[concat]],[3]!db[NB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Row],[concat]],[3]!db[NB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Row],[A_]])-1))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44931</v>
      </c>
      <c r="AO941" s="6" t="str">
        <f ca="1">IF(B_MSK[[#This Row],[DB_ROW]]="","",INDEX([3]!db[JENIS],B_MSK[[#This Row],[DB_ROW]]-1))</f>
        <v/>
      </c>
      <c r="AP941" s="6" t="e">
        <f ca="1">IF(B_MSK[[#This Row],[A_1]]="","",B_MSK[[#This Row],[A_1]])*1</f>
        <v>#VALUE!</v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Row],[stt]]="ada",INDEX([3]!db[NB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Row],[concat]],[3]!db[NB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Row],[concat]],[3]!db[NB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Row],[A_]])-1))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44931</v>
      </c>
      <c r="AO942" s="6" t="str">
        <f ca="1">IF(B_MSK[[#This Row],[DB_ROW]]="","",INDEX([3]!db[JENIS],B_MSK[[#This Row],[DB_ROW]]-1))</f>
        <v/>
      </c>
      <c r="AP942" s="6" t="e">
        <f ca="1">IF(B_MSK[[#This Row],[A_1]]="","",B_MSK[[#This Row],[A_1]])*1</f>
        <v>#VALUE!</v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Row],[stt]]="ada",INDEX([3]!db[NB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Row],[concat]],[3]!db[NB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Row],[concat]],[3]!db[NB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Row],[A_]])-1))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44931</v>
      </c>
      <c r="AO943" s="6" t="str">
        <f ca="1">IF(B_MSK[[#This Row],[DB_ROW]]="","",INDEX([3]!db[JENIS],B_MSK[[#This Row],[DB_ROW]]-1))</f>
        <v/>
      </c>
      <c r="AP943" s="6" t="e">
        <f ca="1">IF(B_MSK[[#This Row],[A_1]]="","",B_MSK[[#This Row],[A_1]])*1</f>
        <v>#VALUE!</v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Row],[stt]]="ada",INDEX([3]!db[NB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Row],[concat]],[3]!db[NB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Row],[concat]],[3]!db[NB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Row],[A_]])-1))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44931</v>
      </c>
      <c r="AO944" s="6" t="str">
        <f ca="1">IF(B_MSK[[#This Row],[DB_ROW]]="","",INDEX([3]!db[JENIS],B_MSK[[#This Row],[DB_ROW]]-1))</f>
        <v/>
      </c>
      <c r="AP944" s="6" t="e">
        <f ca="1">IF(B_MSK[[#This Row],[A_1]]="","",B_MSK[[#This Row],[A_1]])*1</f>
        <v>#VALUE!</v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Row],[stt]]="ada",INDEX([3]!db[NB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Row],[concat]],[3]!db[NB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Row],[concat]],[3]!db[NB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Row],[A_]])-1))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44931</v>
      </c>
      <c r="AO945" s="6" t="str">
        <f ca="1">IF(B_MSK[[#This Row],[DB_ROW]]="","",INDEX([3]!db[JENIS],B_MSK[[#This Row],[DB_ROW]]-1))</f>
        <v/>
      </c>
      <c r="AP945" s="6" t="e">
        <f ca="1">IF(B_MSK[[#This Row],[A_1]]="","",B_MSK[[#This Row],[A_1]])*1</f>
        <v>#VALUE!</v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Row],[stt]]="ada",INDEX([3]!db[NB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Row],[concat]],[3]!db[NB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Row],[concat]],[3]!db[NB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Row],[A_]])-1))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44931</v>
      </c>
      <c r="AO946" s="6" t="str">
        <f ca="1">IF(B_MSK[[#This Row],[DB_ROW]]="","",INDEX([3]!db[JENIS],B_MSK[[#This Row],[DB_ROW]]-1))</f>
        <v/>
      </c>
      <c r="AP946" s="6" t="e">
        <f ca="1">IF(B_MSK[[#This Row],[A_1]]="","",B_MSK[[#This Row],[A_1]])*1</f>
        <v>#VALUE!</v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Row],[stt]]="ada",INDEX([3]!db[NB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Row],[concat]],[3]!db[NB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Row],[concat]],[3]!db[NB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Row],[A_]])-1))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44931</v>
      </c>
      <c r="AO947" s="6" t="str">
        <f ca="1">IF(B_MSK[[#This Row],[DB_ROW]]="","",INDEX([3]!db[JENIS],B_MSK[[#This Row],[DB_ROW]]-1))</f>
        <v/>
      </c>
      <c r="AP947" s="6" t="e">
        <f ca="1">IF(B_MSK[[#This Row],[A_1]]="","",B_MSK[[#This Row],[A_1]])*1</f>
        <v>#VALUE!</v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Row],[stt]]="ada",INDEX([3]!db[NB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Row],[concat]],[3]!db[NB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Row],[concat]],[3]!db[NB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Row],[A_]])-1))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44931</v>
      </c>
      <c r="AO948" s="6" t="str">
        <f ca="1">IF(B_MSK[[#This Row],[DB_ROW]]="","",INDEX([3]!db[JENIS],B_MSK[[#This Row],[DB_ROW]]-1))</f>
        <v/>
      </c>
      <c r="AP948" s="6" t="e">
        <f ca="1">IF(B_MSK[[#This Row],[A_1]]="","",B_MSK[[#This Row],[A_1]])*1</f>
        <v>#VALUE!</v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Row],[stt]]="ada",INDEX([3]!db[NB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Row],[concat]],[3]!db[NB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Row],[concat]],[3]!db[NB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Row],[A_]])-1))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44931</v>
      </c>
      <c r="AO949" s="6" t="str">
        <f ca="1">IF(B_MSK[[#This Row],[DB_ROW]]="","",INDEX([3]!db[JENIS],B_MSK[[#This Row],[DB_ROW]]-1))</f>
        <v/>
      </c>
      <c r="AP949" s="6" t="e">
        <f ca="1">IF(B_MSK[[#This Row],[A_1]]="","",B_MSK[[#This Row],[A_1]])*1</f>
        <v>#VALUE!</v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Row],[stt]]="ada",INDEX([3]!db[NB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Row],[concat]],[3]!db[NB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Row],[concat]],[3]!db[NB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Row],[A_]])-1))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44931</v>
      </c>
      <c r="AO950" s="6" t="str">
        <f ca="1">IF(B_MSK[[#This Row],[DB_ROW]]="","",INDEX([3]!db[JENIS],B_MSK[[#This Row],[DB_ROW]]-1))</f>
        <v/>
      </c>
      <c r="AP950" s="6" t="e">
        <f ca="1">IF(B_MSK[[#This Row],[A_1]]="","",B_MSK[[#This Row],[A_1]])*1</f>
        <v>#VALUE!</v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Row],[stt]]="ada",INDEX([3]!db[NB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Row],[concat]],[3]!db[NB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Row],[concat]],[3]!db[NB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Row],[A_]])-1))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44931</v>
      </c>
      <c r="AO951" s="6" t="str">
        <f ca="1">IF(B_MSK[[#This Row],[DB_ROW]]="","",INDEX([3]!db[JENIS],B_MSK[[#This Row],[DB_ROW]]-1))</f>
        <v/>
      </c>
      <c r="AP951" s="6" t="e">
        <f ca="1">IF(B_MSK[[#This Row],[A_1]]="","",B_MSK[[#This Row],[A_1]])*1</f>
        <v>#VALUE!</v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Row],[stt]]="ada",INDEX([3]!db[NB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Row],[concat]],[3]!db[NB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Row],[concat]],[3]!db[NB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Row],[A_]])-1))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44931</v>
      </c>
      <c r="AO952" s="6" t="str">
        <f ca="1">IF(B_MSK[[#This Row],[DB_ROW]]="","",INDEX([3]!db[JENIS],B_MSK[[#This Row],[DB_ROW]]-1))</f>
        <v/>
      </c>
      <c r="AP952" s="6" t="e">
        <f ca="1">IF(B_MSK[[#This Row],[A_1]]="","",B_MSK[[#This Row],[A_1]])*1</f>
        <v>#VALUE!</v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Row],[stt]]="ada",INDEX([3]!db[NB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Row],[concat]],[3]!db[NB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Row],[concat]],[3]!db[NB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Row],[A_]])-1))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44931</v>
      </c>
      <c r="AO953" s="6" t="str">
        <f ca="1">IF(B_MSK[[#This Row],[DB_ROW]]="","",INDEX([3]!db[JENIS],B_MSK[[#This Row],[DB_ROW]]-1))</f>
        <v/>
      </c>
      <c r="AP953" s="6" t="e">
        <f ca="1">IF(B_MSK[[#This Row],[A_1]]="","",B_MSK[[#This Row],[A_1]])*1</f>
        <v>#VALUE!</v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Row],[stt]]="ada",INDEX([3]!db[NB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Row],[concat]],[3]!db[NB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Row],[concat]],[3]!db[NB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Row],[A_]])-1))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44931</v>
      </c>
      <c r="AO954" s="6" t="str">
        <f ca="1">IF(B_MSK[[#This Row],[DB_ROW]]="","",INDEX([3]!db[JENIS],B_MSK[[#This Row],[DB_ROW]]-1))</f>
        <v/>
      </c>
      <c r="AP954" s="6" t="e">
        <f ca="1">IF(B_MSK[[#This Row],[A_1]]="","",B_MSK[[#This Row],[A_1]])*1</f>
        <v>#VALUE!</v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Row],[stt]]="ada",INDEX([3]!db[NB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Row],[concat]],[3]!db[NB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Row],[concat]],[3]!db[NB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Row],[A_]])-1))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44931</v>
      </c>
      <c r="AO955" s="6" t="str">
        <f ca="1">IF(B_MSK[[#This Row],[DB_ROW]]="","",INDEX([3]!db[JENIS],B_MSK[[#This Row],[DB_ROW]]-1))</f>
        <v/>
      </c>
      <c r="AP955" s="6" t="e">
        <f ca="1">IF(B_MSK[[#This Row],[A_1]]="","",B_MSK[[#This Row],[A_1]])*1</f>
        <v>#VALUE!</v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Row],[stt]]="ada",INDEX([3]!db[NB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Row],[concat]],[3]!db[NB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Row],[concat]],[3]!db[NB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Row],[A_]])-1))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44931</v>
      </c>
      <c r="AO956" s="6" t="str">
        <f ca="1">IF(B_MSK[[#This Row],[DB_ROW]]="","",INDEX([3]!db[JENIS],B_MSK[[#This Row],[DB_ROW]]-1))</f>
        <v/>
      </c>
      <c r="AP956" s="6" t="e">
        <f ca="1">IF(B_MSK[[#This Row],[A_1]]="","",B_MSK[[#This Row],[A_1]])*1</f>
        <v>#VALUE!</v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Row],[stt]]="ada",INDEX([3]!db[NB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Row],[concat]],[3]!db[NB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Row],[concat]],[3]!db[NB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Row],[A_]])-1))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44931</v>
      </c>
      <c r="AO957" s="6" t="str">
        <f ca="1">IF(B_MSK[[#This Row],[DB_ROW]]="","",INDEX([3]!db[JENIS],B_MSK[[#This Row],[DB_ROW]]-1))</f>
        <v/>
      </c>
      <c r="AP957" s="6" t="e">
        <f ca="1">IF(B_MSK[[#This Row],[A_1]]="","",B_MSK[[#This Row],[A_1]])*1</f>
        <v>#VALUE!</v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Row],[stt]]="ada",INDEX([3]!db[NB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Row],[concat]],[3]!db[NB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Row],[concat]],[3]!db[NB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Row],[A_]])-1))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44931</v>
      </c>
      <c r="AO958" s="6" t="str">
        <f ca="1">IF(B_MSK[[#This Row],[DB_ROW]]="","",INDEX([3]!db[JENIS],B_MSK[[#This Row],[DB_ROW]]-1))</f>
        <v/>
      </c>
      <c r="AP958" s="6" t="e">
        <f ca="1">IF(B_MSK[[#This Row],[A_1]]="","",B_MSK[[#This Row],[A_1]])*1</f>
        <v>#VALUE!</v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Row],[stt]]="ada",INDEX([3]!db[NB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Row],[concat]],[3]!db[NB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Row],[concat]],[3]!db[NB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Row],[A_]])-1))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44931</v>
      </c>
      <c r="AO959" s="6" t="str">
        <f ca="1">IF(B_MSK[[#This Row],[DB_ROW]]="","",INDEX([3]!db[JENIS],B_MSK[[#This Row],[DB_ROW]]-1))</f>
        <v/>
      </c>
      <c r="AP959" s="6" t="e">
        <f ca="1">IF(B_MSK[[#This Row],[A_1]]="","",B_MSK[[#This Row],[A_1]])*1</f>
        <v>#VALUE!</v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Row],[stt]]="ada",INDEX([3]!db[NB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Row],[concat]],[3]!db[NB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Row],[concat]],[3]!db[NB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Row],[A_]])-1))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44931</v>
      </c>
      <c r="AO960" s="6" t="str">
        <f ca="1">IF(B_MSK[[#This Row],[DB_ROW]]="","",INDEX([3]!db[JENIS],B_MSK[[#This Row],[DB_ROW]]-1))</f>
        <v/>
      </c>
      <c r="AP960" s="6" t="e">
        <f ca="1">IF(B_MSK[[#This Row],[A_1]]="","",B_MSK[[#This Row],[A_1]])*1</f>
        <v>#VALUE!</v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Row],[stt]]="ada",INDEX([3]!db[NB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Row],[concat]],[3]!db[NB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Row],[concat]],[3]!db[NB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Row],[A_]])-1))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44931</v>
      </c>
      <c r="AO961" s="6" t="str">
        <f ca="1">IF(B_MSK[[#This Row],[DB_ROW]]="","",INDEX([3]!db[JENIS],B_MSK[[#This Row],[DB_ROW]]-1))</f>
        <v/>
      </c>
      <c r="AP961" s="6" t="e">
        <f ca="1">IF(B_MSK[[#This Row],[A_1]]="","",B_MSK[[#This Row],[A_1]])*1</f>
        <v>#VALUE!</v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Row],[stt]]="ada",INDEX([3]!db[NB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Row],[concat]],[3]!db[NB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Row],[concat]],[3]!db[NB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Row],[A_]])-1))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44931</v>
      </c>
      <c r="AO962" s="6" t="str">
        <f ca="1">IF(B_MSK[[#This Row],[DB_ROW]]="","",INDEX([3]!db[JENIS],B_MSK[[#This Row],[DB_ROW]]-1))</f>
        <v/>
      </c>
      <c r="AP962" s="6" t="e">
        <f ca="1">IF(B_MSK[[#This Row],[A_1]]="","",B_MSK[[#This Row],[A_1]])*1</f>
        <v>#VALUE!</v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Row],[stt]]="ada",INDEX([3]!db[NB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Row],[concat]],[3]!db[NB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Row],[concat]],[3]!db[NB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Row],[A_]])-1))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44931</v>
      </c>
      <c r="AO963" s="6" t="str">
        <f ca="1">IF(B_MSK[[#This Row],[DB_ROW]]="","",INDEX([3]!db[JENIS],B_MSK[[#This Row],[DB_ROW]]-1))</f>
        <v/>
      </c>
      <c r="AP963" s="6" t="e">
        <f ca="1">IF(B_MSK[[#This Row],[A_1]]="","",B_MSK[[#This Row],[A_1]])*1</f>
        <v>#VALUE!</v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Row],[stt]]="ada",INDEX([3]!db[NB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Row],[concat]],[3]!db[NB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Row],[concat]],[3]!db[NB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Row],[A_]])-1))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44931</v>
      </c>
      <c r="AO964" s="6" t="str">
        <f ca="1">IF(B_MSK[[#This Row],[DB_ROW]]="","",INDEX([3]!db[JENIS],B_MSK[[#This Row],[DB_ROW]]-1))</f>
        <v/>
      </c>
      <c r="AP964" s="6" t="e">
        <f ca="1">IF(B_MSK[[#This Row],[A_1]]="","",B_MSK[[#This Row],[A_1]])*1</f>
        <v>#VALUE!</v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Row],[stt]]="ada",INDEX([3]!db[NB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Row],[concat]],[3]!db[NB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Row],[concat]],[3]!db[NB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Row],[A_]])-1))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44931</v>
      </c>
      <c r="AO965" s="6" t="str">
        <f ca="1">IF(B_MSK[[#This Row],[DB_ROW]]="","",INDEX([3]!db[JENIS],B_MSK[[#This Row],[DB_ROW]]-1))</f>
        <v/>
      </c>
      <c r="AP965" s="6" t="e">
        <f ca="1">IF(B_MSK[[#This Row],[A_1]]="","",B_MSK[[#This Row],[A_1]])*1</f>
        <v>#VALUE!</v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Row],[stt]]="ada",INDEX([3]!db[NB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Row],[concat]],[3]!db[NB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Row],[concat]],[3]!db[NB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Row],[A_]])-1))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44931</v>
      </c>
      <c r="AO966" s="6" t="str">
        <f ca="1">IF(B_MSK[[#This Row],[DB_ROW]]="","",INDEX([3]!db[JENIS],B_MSK[[#This Row],[DB_ROW]]-1))</f>
        <v/>
      </c>
      <c r="AP966" s="6" t="e">
        <f ca="1">IF(B_MSK[[#This Row],[A_1]]="","",B_MSK[[#This Row],[A_1]])*1</f>
        <v>#VALUE!</v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Row],[stt]]="ada",INDEX([3]!db[NB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Row],[concat]],[3]!db[NB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Row],[concat]],[3]!db[NB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Row],[A_]])-1))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44931</v>
      </c>
      <c r="AO967" s="6" t="str">
        <f ca="1">IF(B_MSK[[#This Row],[DB_ROW]]="","",INDEX([3]!db[JENIS],B_MSK[[#This Row],[DB_ROW]]-1))</f>
        <v/>
      </c>
      <c r="AP967" s="6" t="e">
        <f ca="1">IF(B_MSK[[#This Row],[A_1]]="","",B_MSK[[#This Row],[A_1]])*1</f>
        <v>#VALUE!</v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Row],[stt]]="ada",INDEX([3]!db[NB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Row],[concat]],[3]!db[NB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Row],[concat]],[3]!db[NB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Row],[A_]])-1))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44931</v>
      </c>
      <c r="AO968" s="6" t="str">
        <f ca="1">IF(B_MSK[[#This Row],[DB_ROW]]="","",INDEX([3]!db[JENIS],B_MSK[[#This Row],[DB_ROW]]-1))</f>
        <v/>
      </c>
      <c r="AP968" s="6" t="e">
        <f ca="1">IF(B_MSK[[#This Row],[A_1]]="","",B_MSK[[#This Row],[A_1]])*1</f>
        <v>#VALUE!</v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Row],[stt]]="ada",INDEX([3]!db[NB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Row],[concat]],[3]!db[NB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Row],[concat]],[3]!db[NB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Row],[A_]])-1))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44931</v>
      </c>
      <c r="AO969" s="6" t="str">
        <f ca="1">IF(B_MSK[[#This Row],[DB_ROW]]="","",INDEX([3]!db[JENIS],B_MSK[[#This Row],[DB_ROW]]-1))</f>
        <v/>
      </c>
      <c r="AP969" s="6" t="e">
        <f ca="1">IF(B_MSK[[#This Row],[A_1]]="","",B_MSK[[#This Row],[A_1]])*1</f>
        <v>#VALUE!</v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Row],[stt]]="ada",INDEX([3]!db[NB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Row],[concat]],[3]!db[NB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Row],[concat]],[3]!db[NB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Row],[A_]])-1))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44931</v>
      </c>
      <c r="AO970" s="6" t="str">
        <f ca="1">IF(B_MSK[[#This Row],[DB_ROW]]="","",INDEX([3]!db[JENIS],B_MSK[[#This Row],[DB_ROW]]-1))</f>
        <v/>
      </c>
      <c r="AP970" s="6" t="e">
        <f ca="1">IF(B_MSK[[#This Row],[A_1]]="","",B_MSK[[#This Row],[A_1]])*1</f>
        <v>#VALUE!</v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Row],[stt]]="ada",INDEX([3]!db[NB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Row],[concat]],[3]!db[NB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Row],[concat]],[3]!db[NB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Row],[A_]])-1))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44931</v>
      </c>
      <c r="AO971" s="6" t="str">
        <f ca="1">IF(B_MSK[[#This Row],[DB_ROW]]="","",INDEX([3]!db[JENIS],B_MSK[[#This Row],[DB_ROW]]-1))</f>
        <v/>
      </c>
      <c r="AP971" s="6" t="e">
        <f ca="1">IF(B_MSK[[#This Row],[A_1]]="","",B_MSK[[#This Row],[A_1]])*1</f>
        <v>#VALUE!</v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Row],[stt]]="ada",INDEX([3]!db[NB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Row],[concat]],[3]!db[NB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Row],[concat]],[3]!db[NB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Row],[A_]])-1))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44931</v>
      </c>
      <c r="AO972" s="6" t="str">
        <f ca="1">IF(B_MSK[[#This Row],[DB_ROW]]="","",INDEX([3]!db[JENIS],B_MSK[[#This Row],[DB_ROW]]-1))</f>
        <v/>
      </c>
      <c r="AP972" s="6" t="e">
        <f ca="1">IF(B_MSK[[#This Row],[A_1]]="","",B_MSK[[#This Row],[A_1]])*1</f>
        <v>#VALUE!</v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Row],[stt]]="ada",INDEX([3]!db[NB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Row],[concat]],[3]!db[NB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Row],[concat]],[3]!db[NB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Row],[A_]])-1))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44931</v>
      </c>
      <c r="AO973" s="6" t="str">
        <f ca="1">IF(B_MSK[[#This Row],[DB_ROW]]="","",INDEX([3]!db[JENIS],B_MSK[[#This Row],[DB_ROW]]-1))</f>
        <v/>
      </c>
      <c r="AP973" s="6" t="e">
        <f ca="1">IF(B_MSK[[#This Row],[A_1]]="","",B_MSK[[#This Row],[A_1]])*1</f>
        <v>#VALUE!</v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Row],[stt]]="ada",INDEX([3]!db[NB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Row],[concat]],[3]!db[NB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Row],[concat]],[3]!db[NB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Row],[A_]])-1))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44931</v>
      </c>
      <c r="AO974" s="6" t="str">
        <f ca="1">IF(B_MSK[[#This Row],[DB_ROW]]="","",INDEX([3]!db[JENIS],B_MSK[[#This Row],[DB_ROW]]-1))</f>
        <v/>
      </c>
      <c r="AP974" s="6" t="e">
        <f ca="1">IF(B_MSK[[#This Row],[A_1]]="","",B_MSK[[#This Row],[A_1]])*1</f>
        <v>#VALUE!</v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Row],[stt]]="ada",INDEX([3]!db[NB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Row],[concat]],[3]!db[NB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Row],[concat]],[3]!db[NB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Row],[A_]])-1))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44931</v>
      </c>
      <c r="AO975" s="6" t="str">
        <f ca="1">IF(B_MSK[[#This Row],[DB_ROW]]="","",INDEX([3]!db[JENIS],B_MSK[[#This Row],[DB_ROW]]-1))</f>
        <v/>
      </c>
      <c r="AP975" s="6" t="e">
        <f ca="1">IF(B_MSK[[#This Row],[A_1]]="","",B_MSK[[#This Row],[A_1]])*1</f>
        <v>#VALUE!</v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Row],[stt]]="ada",INDEX([3]!db[NB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Row],[concat]],[3]!db[NB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Row],[concat]],[3]!db[NB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Row],[A_]])-1))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44931</v>
      </c>
      <c r="AO976" s="6" t="str">
        <f ca="1">IF(B_MSK[[#This Row],[DB_ROW]]="","",INDEX([3]!db[JENIS],B_MSK[[#This Row],[DB_ROW]]-1))</f>
        <v/>
      </c>
      <c r="AP976" s="6" t="e">
        <f ca="1">IF(B_MSK[[#This Row],[A_1]]="","",B_MSK[[#This Row],[A_1]])*1</f>
        <v>#VALUE!</v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Row],[stt]]="ada",INDEX([3]!db[NB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Row],[concat]],[3]!db[NB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Row],[concat]],[3]!db[NB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Row],[A_]])-1))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44931</v>
      </c>
      <c r="AO977" s="6" t="str">
        <f ca="1">IF(B_MSK[[#This Row],[DB_ROW]]="","",INDEX([3]!db[JENIS],B_MSK[[#This Row],[DB_ROW]]-1))</f>
        <v/>
      </c>
      <c r="AP977" s="6" t="e">
        <f ca="1">IF(B_MSK[[#This Row],[A_1]]="","",B_MSK[[#This Row],[A_1]])*1</f>
        <v>#VALUE!</v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Row],[stt]]="ada",INDEX([3]!db[NB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Row],[concat]],[3]!db[NB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Row],[concat]],[3]!db[NB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Row],[A_]])-1))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44931</v>
      </c>
      <c r="AO978" s="6" t="str">
        <f ca="1">IF(B_MSK[[#This Row],[DB_ROW]]="","",INDEX([3]!db[JENIS],B_MSK[[#This Row],[DB_ROW]]-1))</f>
        <v/>
      </c>
      <c r="AP978" s="6" t="e">
        <f ca="1">IF(B_MSK[[#This Row],[A_1]]="","",B_MSK[[#This Row],[A_1]])*1</f>
        <v>#VALUE!</v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Row],[stt]]="ada",INDEX([3]!db[NB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Row],[concat]],[3]!db[NB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Row],[concat]],[3]!db[NB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Row],[A_]])-1))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44931</v>
      </c>
      <c r="AO979" s="6" t="str">
        <f ca="1">IF(B_MSK[[#This Row],[DB_ROW]]="","",INDEX([3]!db[JENIS],B_MSK[[#This Row],[DB_ROW]]-1))</f>
        <v/>
      </c>
      <c r="AP979" s="6" t="e">
        <f ca="1">IF(B_MSK[[#This Row],[A_1]]="","",B_MSK[[#This Row],[A_1]])*1</f>
        <v>#VALUE!</v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Row],[stt]]="ada",INDEX([3]!db[NB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Row],[concat]],[3]!db[NB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Row],[concat]],[3]!db[NB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Row],[A_]])-1))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44931</v>
      </c>
      <c r="AO980" s="6" t="str">
        <f ca="1">IF(B_MSK[[#This Row],[DB_ROW]]="","",INDEX([3]!db[JENIS],B_MSK[[#This Row],[DB_ROW]]-1))</f>
        <v/>
      </c>
      <c r="AP980" s="6" t="e">
        <f ca="1">IF(B_MSK[[#This Row],[A_1]]="","",B_MSK[[#This Row],[A_1]])*1</f>
        <v>#VALUE!</v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Row],[stt]]="ada",INDEX([3]!db[NB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Row],[concat]],[3]!db[NB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Row],[concat]],[3]!db[NB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Row],[A_]])-1))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44931</v>
      </c>
      <c r="AO981" s="6" t="str">
        <f ca="1">IF(B_MSK[[#This Row],[DB_ROW]]="","",INDEX([3]!db[JENIS],B_MSK[[#This Row],[DB_ROW]]-1))</f>
        <v/>
      </c>
      <c r="AP981" s="6" t="e">
        <f ca="1">IF(B_MSK[[#This Row],[A_1]]="","",B_MSK[[#This Row],[A_1]])*1</f>
        <v>#VALUE!</v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Row],[stt]]="ada",INDEX([3]!db[NB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Row],[concat]],[3]!db[NB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Row],[concat]],[3]!db[NB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Row],[A_]])-1))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44931</v>
      </c>
      <c r="AO982" s="6" t="str">
        <f ca="1">IF(B_MSK[[#This Row],[DB_ROW]]="","",INDEX([3]!db[JENIS],B_MSK[[#This Row],[DB_ROW]]-1))</f>
        <v/>
      </c>
      <c r="AP982" s="6" t="e">
        <f ca="1">IF(B_MSK[[#This Row],[A_1]]="","",B_MSK[[#This Row],[A_1]])*1</f>
        <v>#VALUE!</v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Row],[stt]]="ada",INDEX([3]!db[NB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Row],[concat]],[3]!db[NB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Row],[concat]],[3]!db[NB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Row],[A_]])-1))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44931</v>
      </c>
      <c r="AO983" s="6" t="str">
        <f ca="1">IF(B_MSK[[#This Row],[DB_ROW]]="","",INDEX([3]!db[JENIS],B_MSK[[#This Row],[DB_ROW]]-1))</f>
        <v/>
      </c>
      <c r="AP983" s="6" t="e">
        <f ca="1">IF(B_MSK[[#This Row],[A_1]]="","",B_MSK[[#This Row],[A_1]])*1</f>
        <v>#VALUE!</v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Row],[stt]]="ada",INDEX([3]!db[NB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Row],[concat]],[3]!db[NB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Row],[concat]],[3]!db[NB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Row],[A_]])-1))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44931</v>
      </c>
      <c r="AO984" s="6" t="str">
        <f ca="1">IF(B_MSK[[#This Row],[DB_ROW]]="","",INDEX([3]!db[JENIS],B_MSK[[#This Row],[DB_ROW]]-1))</f>
        <v/>
      </c>
      <c r="AP984" s="6" t="e">
        <f ca="1">IF(B_MSK[[#This Row],[A_1]]="","",B_MSK[[#This Row],[A_1]])*1</f>
        <v>#VALUE!</v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Row],[stt]]="ada",INDEX([3]!db[NB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Row],[concat]],[3]!db[NB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Row],[concat]],[3]!db[NB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Row],[A_]])-1))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44931</v>
      </c>
      <c r="AO985" s="6" t="str">
        <f ca="1">IF(B_MSK[[#This Row],[DB_ROW]]="","",INDEX([3]!db[JENIS],B_MSK[[#This Row],[DB_ROW]]-1))</f>
        <v/>
      </c>
      <c r="AP985" s="6" t="e">
        <f ca="1">IF(B_MSK[[#This Row],[A_1]]="","",B_MSK[[#This Row],[A_1]])*1</f>
        <v>#VALUE!</v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Row],[stt]]="ada",INDEX([3]!db[NB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Row],[concat]],[3]!db[NB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Row],[concat]],[3]!db[NB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Row],[A_]])-1))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44931</v>
      </c>
      <c r="AO986" s="6" t="str">
        <f ca="1">IF(B_MSK[[#This Row],[DB_ROW]]="","",INDEX([3]!db[JENIS],B_MSK[[#This Row],[DB_ROW]]-1))</f>
        <v/>
      </c>
      <c r="AP986" s="6" t="e">
        <f ca="1">IF(B_MSK[[#This Row],[A_1]]="","",B_MSK[[#This Row],[A_1]])*1</f>
        <v>#VALUE!</v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Row],[stt]]="ada",INDEX([3]!db[NB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Row],[concat]],[3]!db[NB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Row],[concat]],[3]!db[NB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Row],[A_]])-1))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44931</v>
      </c>
      <c r="AO987" s="6" t="str">
        <f ca="1">IF(B_MSK[[#This Row],[DB_ROW]]="","",INDEX([3]!db[JENIS],B_MSK[[#This Row],[DB_ROW]]-1))</f>
        <v/>
      </c>
      <c r="AP987" s="6" t="e">
        <f ca="1">IF(B_MSK[[#This Row],[A_1]]="","",B_MSK[[#This Row],[A_1]])*1</f>
        <v>#VALUE!</v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Row],[stt]]="ada",INDEX([3]!db[NB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Row],[concat]],[3]!db[NB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Row],[concat]],[3]!db[NB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Row],[A_]])-1))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44931</v>
      </c>
      <c r="AO988" s="6" t="str">
        <f ca="1">IF(B_MSK[[#This Row],[DB_ROW]]="","",INDEX([3]!db[JENIS],B_MSK[[#This Row],[DB_ROW]]-1))</f>
        <v/>
      </c>
      <c r="AP988" s="6" t="e">
        <f ca="1">IF(B_MSK[[#This Row],[A_1]]="","",B_MSK[[#This Row],[A_1]])*1</f>
        <v>#VALUE!</v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Row],[stt]]="ada",INDEX([3]!db[NB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Row],[concat]],[3]!db[NB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Row],[concat]],[3]!db[NB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Row],[A_]])-1))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44931</v>
      </c>
      <c r="AO989" s="6" t="str">
        <f ca="1">IF(B_MSK[[#This Row],[DB_ROW]]="","",INDEX([3]!db[JENIS],B_MSK[[#This Row],[DB_ROW]]-1))</f>
        <v/>
      </c>
      <c r="AP989" s="6" t="e">
        <f ca="1">IF(B_MSK[[#This Row],[A_1]]="","",B_MSK[[#This Row],[A_1]])*1</f>
        <v>#VALUE!</v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Row],[stt]]="ada",INDEX([3]!db[NB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Row],[concat]],[3]!db[NB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Row],[concat]],[3]!db[NB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Row],[A_]])-1))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44931</v>
      </c>
      <c r="AO990" s="6" t="str">
        <f ca="1">IF(B_MSK[[#This Row],[DB_ROW]]="","",INDEX([3]!db[JENIS],B_MSK[[#This Row],[DB_ROW]]-1))</f>
        <v/>
      </c>
      <c r="AP990" s="6" t="e">
        <f ca="1">IF(B_MSK[[#This Row],[A_1]]="","",B_MSK[[#This Row],[A_1]])*1</f>
        <v>#VALUE!</v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Row],[stt]]="ada",INDEX([3]!db[NB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Row],[concat]],[3]!db[NB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Row],[concat]],[3]!db[NB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Row],[A_]])-1))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44931</v>
      </c>
      <c r="AO991" s="6" t="str">
        <f ca="1">IF(B_MSK[[#This Row],[DB_ROW]]="","",INDEX([3]!db[JENIS],B_MSK[[#This Row],[DB_ROW]]-1))</f>
        <v/>
      </c>
      <c r="AP991" s="6" t="e">
        <f ca="1">IF(B_MSK[[#This Row],[A_1]]="","",B_MSK[[#This Row],[A_1]])*1</f>
        <v>#VALUE!</v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Row],[stt]]="ada",INDEX([3]!db[NB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Row],[concat]],[3]!db[NB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Row],[concat]],[3]!db[NB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Row],[A_]])-1))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44931</v>
      </c>
      <c r="AO992" s="6" t="str">
        <f ca="1">IF(B_MSK[[#This Row],[DB_ROW]]="","",INDEX([3]!db[JENIS],B_MSK[[#This Row],[DB_ROW]]-1))</f>
        <v/>
      </c>
      <c r="AP992" s="6" t="e">
        <f ca="1">IF(B_MSK[[#This Row],[A_1]]="","",B_MSK[[#This Row],[A_1]])*1</f>
        <v>#VALUE!</v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Row],[stt]]="ada",INDEX([3]!db[NB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Row],[concat]],[3]!db[NB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Row],[concat]],[3]!db[NB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Row],[A_]])-1))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44931</v>
      </c>
      <c r="AO993" s="6" t="str">
        <f ca="1">IF(B_MSK[[#This Row],[DB_ROW]]="","",INDEX([3]!db[JENIS],B_MSK[[#This Row],[DB_ROW]]-1))</f>
        <v/>
      </c>
      <c r="AP993" s="6" t="e">
        <f ca="1">IF(B_MSK[[#This Row],[A_1]]="","",B_MSK[[#This Row],[A_1]])*1</f>
        <v>#VALUE!</v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Row],[stt]]="ada",INDEX([3]!db[NB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Row],[concat]],[3]!db[NB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Row],[concat]],[3]!db[NB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Row],[A_]])-1))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44931</v>
      </c>
      <c r="AO994" s="6" t="str">
        <f ca="1">IF(B_MSK[[#This Row],[DB_ROW]]="","",INDEX([3]!db[JENIS],B_MSK[[#This Row],[DB_ROW]]-1))</f>
        <v/>
      </c>
      <c r="AP994" s="6" t="e">
        <f ca="1">IF(B_MSK[[#This Row],[A_1]]="","",B_MSK[[#This Row],[A_1]])*1</f>
        <v>#VALUE!</v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Row],[stt]]="ada",INDEX([3]!db[NB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Row],[concat]],[3]!db[NB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Row],[concat]],[3]!db[NB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Row],[A_]])-1))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44931</v>
      </c>
      <c r="AO995" s="6" t="str">
        <f ca="1">IF(B_MSK[[#This Row],[DB_ROW]]="","",INDEX([3]!db[JENIS],B_MSK[[#This Row],[DB_ROW]]-1))</f>
        <v/>
      </c>
      <c r="AP995" s="6" t="e">
        <f ca="1">IF(B_MSK[[#This Row],[A_1]]="","",B_MSK[[#This Row],[A_1]])*1</f>
        <v>#VALUE!</v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Row],[stt]]="ada",INDEX([3]!db[NB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Row],[concat]],[3]!db[NB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Row],[concat]],[3]!db[NB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Row],[A_]])-1))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44931</v>
      </c>
      <c r="AO996" s="6" t="str">
        <f ca="1">IF(B_MSK[[#This Row],[DB_ROW]]="","",INDEX([3]!db[JENIS],B_MSK[[#This Row],[DB_ROW]]-1))</f>
        <v/>
      </c>
      <c r="AP996" s="6" t="e">
        <f ca="1">IF(B_MSK[[#This Row],[A_1]]="","",B_MSK[[#This Row],[A_1]])*1</f>
        <v>#VALUE!</v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Row],[stt]]="ada",INDEX([3]!db[NB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Row],[concat]],[3]!db[NB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Row],[concat]],[3]!db[NB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Row],[A_]])-1))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44931</v>
      </c>
      <c r="AO997" s="6" t="str">
        <f ca="1">IF(B_MSK[[#This Row],[DB_ROW]]="","",INDEX([3]!db[JENIS],B_MSK[[#This Row],[DB_ROW]]-1))</f>
        <v/>
      </c>
      <c r="AP997" s="6" t="e">
        <f ca="1">IF(B_MSK[[#This Row],[A_1]]="","",B_MSK[[#This Row],[A_1]])*1</f>
        <v>#VALUE!</v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Row],[stt]]="ada",INDEX([3]!db[NB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Row],[concat]],[3]!db[NB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Row],[concat]],[3]!db[NB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Row],[A_]])-1))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44931</v>
      </c>
      <c r="AO998" s="6" t="str">
        <f ca="1">IF(B_MSK[[#This Row],[DB_ROW]]="","",INDEX([3]!db[JENIS],B_MSK[[#This Row],[DB_ROW]]-1))</f>
        <v/>
      </c>
      <c r="AP998" s="6" t="e">
        <f ca="1">IF(B_MSK[[#This Row],[A_1]]="","",B_MSK[[#This Row],[A_1]])*1</f>
        <v>#VALUE!</v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Row],[stt]]="ada",INDEX([3]!db[NB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Row],[concat]],[3]!db[NB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Row],[concat]],[3]!db[NB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Row],[A_]])-1))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44931</v>
      </c>
      <c r="AO999" s="6" t="str">
        <f ca="1">IF(B_MSK[[#This Row],[DB_ROW]]="","",INDEX([3]!db[JENIS],B_MSK[[#This Row],[DB_ROW]]-1))</f>
        <v/>
      </c>
      <c r="AP999" s="6" t="e">
        <f ca="1">IF(B_MSK[[#This Row],[A_1]]="","",B_MSK[[#This Row],[A_1]])*1</f>
        <v>#VALUE!</v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Row],[stt]]="ada",INDEX([3]!db[NB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Row],[concat]],[3]!db[NB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Row],[concat]],[3]!db[NB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Row],[A_]])-1))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44931</v>
      </c>
      <c r="AO1000" s="6" t="str">
        <f ca="1">IF(B_MSK[[#This Row],[DB_ROW]]="","",INDEX([3]!db[JENIS],B_MSK[[#This Row],[DB_ROW]]-1))</f>
        <v/>
      </c>
      <c r="AP1000" s="6" t="e">
        <f ca="1">IF(B_MSK[[#This Row],[A_1]]="","",B_MSK[[#This Row],[A_1]])*1</f>
        <v>#VALUE!</v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Row],[stt]]="ada",INDEX([3]!db[NB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Row],[concat]],[3]!db[NB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Row],[concat]],[3]!db[NB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Row],[A_]])-1))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44931</v>
      </c>
      <c r="AO1001" s="6" t="str">
        <f ca="1">IF(B_MSK[[#This Row],[DB_ROW]]="","",INDEX([3]!db[JENIS],B_MSK[[#This Row],[DB_ROW]]-1))</f>
        <v/>
      </c>
      <c r="AP1001" s="6" t="e">
        <f ca="1">IF(B_MSK[[#This Row],[A_1]]="","",B_MSK[[#This Row],[A_1]])*1</f>
        <v>#VALUE!</v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Row],[stt]]="ada",INDEX([3]!db[NB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Row],[concat]],[3]!db[NB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Row],[concat]],[3]!db[NB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Row],[A_]])-1))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44931</v>
      </c>
      <c r="AO1002" s="6" t="str">
        <f ca="1">IF(B_MSK[[#This Row],[DB_ROW]]="","",INDEX([3]!db[JENIS],B_MSK[[#This Row],[DB_ROW]]-1))</f>
        <v/>
      </c>
      <c r="AP1002" s="6" t="e">
        <f ca="1">IF(B_MSK[[#This Row],[A_1]]="","",B_MSK[[#This Row],[A_1]])*1</f>
        <v>#VALUE!</v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Row],[stt]]="ada",INDEX([3]!db[NB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Row],[concat]],[3]!db[NB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Row],[concat]],[3]!db[NB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Row],[A_]])-1))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44931</v>
      </c>
      <c r="AO1003" s="6" t="str">
        <f ca="1">IF(B_MSK[[#This Row],[DB_ROW]]="","",INDEX([3]!db[JENIS],B_MSK[[#This Row],[DB_ROW]]-1))</f>
        <v/>
      </c>
      <c r="AP1003" s="6" t="e">
        <f ca="1">IF(B_MSK[[#This Row],[A_1]]="","",B_MSK[[#This Row],[A_1]])*1</f>
        <v>#VALUE!</v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Row],[stt]]="ada",INDEX([3]!db[NB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Row],[concat]],[3]!db[NB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Row],[concat]],[3]!db[NB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Row],[A_]])-1))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44931</v>
      </c>
      <c r="AO1004" s="6" t="str">
        <f ca="1">IF(B_MSK[[#This Row],[DB_ROW]]="","",INDEX([3]!db[JENIS],B_MSK[[#This Row],[DB_ROW]]-1))</f>
        <v/>
      </c>
      <c r="AP1004" s="6" t="e">
        <f ca="1">IF(B_MSK[[#This Row],[A_1]]="","",B_MSK[[#This Row],[A_1]])*1</f>
        <v>#VALUE!</v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Row],[stt]]="ada",INDEX([3]!db[NB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Row],[concat]],[3]!db[NB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Row],[concat]],[3]!db[NB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Row],[A_]])-1))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44931</v>
      </c>
      <c r="AO1005" s="6" t="str">
        <f ca="1">IF(B_MSK[[#This Row],[DB_ROW]]="","",INDEX([3]!db[JENIS],B_MSK[[#This Row],[DB_ROW]]-1))</f>
        <v/>
      </c>
      <c r="AP1005" s="6" t="e">
        <f ca="1">IF(B_MSK[[#This Row],[A_1]]="","",B_MSK[[#This Row],[A_1]])*1</f>
        <v>#VALUE!</v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Row],[stt]]="ada",INDEX([3]!db[NB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Row],[concat]],[3]!db[NB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Row],[concat]],[3]!db[NB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Row],[A_]])-1))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44931</v>
      </c>
      <c r="AO1006" s="6" t="str">
        <f ca="1">IF(B_MSK[[#This Row],[DB_ROW]]="","",INDEX([3]!db[JENIS],B_MSK[[#This Row],[DB_ROW]]-1))</f>
        <v/>
      </c>
      <c r="AP1006" s="6" t="e">
        <f ca="1">IF(B_MSK[[#This Row],[A_1]]="","",B_MSK[[#This Row],[A_1]])*1</f>
        <v>#VALUE!</v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Row],[stt]]="ada",INDEX([3]!db[NB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Row],[concat]],[3]!db[NB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Row],[concat]],[3]!db[NB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Row],[A_]])-1))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44931</v>
      </c>
      <c r="AO1007" s="6" t="str">
        <f ca="1">IF(B_MSK[[#This Row],[DB_ROW]]="","",INDEX([3]!db[JENIS],B_MSK[[#This Row],[DB_ROW]]-1))</f>
        <v/>
      </c>
      <c r="AP1007" s="6" t="e">
        <f ca="1">IF(B_MSK[[#This Row],[A_1]]="","",B_MSK[[#This Row],[A_1]])*1</f>
        <v>#VALUE!</v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Row],[stt]]="ada",INDEX([3]!db[NB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Row],[concat]],[3]!db[NB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Row],[concat]],[3]!db[NB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Row],[A_]])-1))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44931</v>
      </c>
      <c r="AO1008" s="6" t="str">
        <f ca="1">IF(B_MSK[[#This Row],[DB_ROW]]="","",INDEX([3]!db[JENIS],B_MSK[[#This Row],[DB_ROW]]-1))</f>
        <v/>
      </c>
      <c r="AP1008" s="6" t="e">
        <f ca="1">IF(B_MSK[[#This Row],[A_1]]="","",B_MSK[[#This Row],[A_1]])*1</f>
        <v>#VALUE!</v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Row],[stt]]="ada",INDEX([3]!db[NB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Row],[concat]],[3]!db[NB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Row],[concat]],[3]!db[NB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Row],[A_]])-1))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44931</v>
      </c>
      <c r="AO1009" s="6" t="str">
        <f ca="1">IF(B_MSK[[#This Row],[DB_ROW]]="","",INDEX([3]!db[JENIS],B_MSK[[#This Row],[DB_ROW]]-1))</f>
        <v/>
      </c>
      <c r="AP1009" s="6" t="e">
        <f ca="1">IF(B_MSK[[#This Row],[A_1]]="","",B_MSK[[#This Row],[A_1]])*1</f>
        <v>#VALUE!</v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Row],[stt]]="ada",INDEX([3]!db[NB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Row],[concat]],[3]!db[NB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Row],[concat]],[3]!db[NB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Row],[A_]])-1))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44931</v>
      </c>
      <c r="AO1010" s="6" t="str">
        <f ca="1">IF(B_MSK[[#This Row],[DB_ROW]]="","",INDEX([3]!db[JENIS],B_MSK[[#This Row],[DB_ROW]]-1))</f>
        <v/>
      </c>
      <c r="AP1010" s="6" t="e">
        <f ca="1">IF(B_MSK[[#This Row],[A_1]]="","",B_MSK[[#This Row],[A_1]])*1</f>
        <v>#VALUE!</v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Row],[stt]]="ada",INDEX([3]!db[NB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Row],[concat]],[3]!db[NB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Row],[concat]],[3]!db[NB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Row],[A_]])-1))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44931</v>
      </c>
      <c r="AO1011" s="6" t="str">
        <f ca="1">IF(B_MSK[[#This Row],[DB_ROW]]="","",INDEX([3]!db[JENIS],B_MSK[[#This Row],[DB_ROW]]-1))</f>
        <v/>
      </c>
      <c r="AP1011" s="6" t="e">
        <f ca="1">IF(B_MSK[[#This Row],[A_1]]="","",B_MSK[[#This Row],[A_1]])*1</f>
        <v>#VALUE!</v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Row],[stt]]="ada",INDEX([3]!db[NB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Row],[concat]],[3]!db[NB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Row],[concat]],[3]!db[NB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Row],[A_]])-1))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44931</v>
      </c>
      <c r="AO1012" s="6" t="str">
        <f ca="1">IF(B_MSK[[#This Row],[DB_ROW]]="","",INDEX([3]!db[JENIS],B_MSK[[#This Row],[DB_ROW]]-1))</f>
        <v/>
      </c>
      <c r="AP1012" s="6" t="e">
        <f ca="1">IF(B_MSK[[#This Row],[A_1]]="","",B_MSK[[#This Row],[A_1]])*1</f>
        <v>#VALUE!</v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Row],[stt]]="ada",INDEX([3]!db[NB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Row],[concat]],[3]!db[NB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Row],[concat]],[3]!db[NB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Row],[A_]])-1))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44931</v>
      </c>
      <c r="AO1013" s="6" t="str">
        <f ca="1">IF(B_MSK[[#This Row],[DB_ROW]]="","",INDEX([3]!db[JENIS],B_MSK[[#This Row],[DB_ROW]]-1))</f>
        <v/>
      </c>
      <c r="AP1013" s="6" t="e">
        <f ca="1">IF(B_MSK[[#This Row],[A_1]]="","",B_MSK[[#This Row],[A_1]])*1</f>
        <v>#VALUE!</v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Row],[stt]]="ada",INDEX([3]!db[NB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Row],[concat]],[3]!db[NB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Row],[concat]],[3]!db[NB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Row],[A_]])-1))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44931</v>
      </c>
      <c r="AO1014" s="6" t="str">
        <f ca="1">IF(B_MSK[[#This Row],[DB_ROW]]="","",INDEX([3]!db[JENIS],B_MSK[[#This Row],[DB_ROW]]-1))</f>
        <v/>
      </c>
      <c r="AP1014" s="6" t="e">
        <f ca="1">IF(B_MSK[[#This Row],[A_1]]="","",B_MSK[[#This Row],[A_1]])*1</f>
        <v>#VALUE!</v>
      </c>
    </row>
    <row r="1015" spans="1:42" x14ac:dyDescent="0.25">
      <c r="A1015" s="7" t="s">
        <v>110</v>
      </c>
      <c r="B1015" s="6" t="str">
        <f>IF(B_MSK[[#This Row],[N_ID]]="","",INDEX([5]!NOTA[ID],MATCH(B_MSK[[#This Row],[N_ID]],[5]!NOTA[ID_P],0)))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Row],[N_ID]]="","",COUNTIF([5]!NOTA[ID_H],B_MSK[[#This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5" s="2" t="str">
        <f>IF(B_MSK[[#This Row],[ID NOTA]]="","",IF(INDEX([5]!NOTA[TANGGAL],MATCH(B_MSK[[#This Row],[ID NOTA]],[5]!NOTA[ID],0))=0,"",INDEX([5]!NOTA[TANGGAL],MATCH(B_MSK[[#This Row],[ID NOTA]],[5]!NOTA[ID],0))))</f>
        <v/>
      </c>
      <c r="G1015" s="8" t="str">
        <f ca="1">IF(B_MSK[[#This Row],[stt]]="ada",INDEX([3]!db[NB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/>
      </c>
      <c r="J1015" s="6" t="str">
        <f ca="1">IF(B_MSK[[#This Row],[//]]="","",IF(INDEX([5]!NOTA[C],B_MSK[[#This Row],[//]]-2)="","",INDEX([5]!NOTA[C],B_MSK[[#This Row],[//]]-2)))</f>
        <v/>
      </c>
      <c r="K1015" s="6" t="str">
        <f ca="1">IF(B_MSK[[#This Row],[//]]="","",IF(INDEX([5]!NOTA[QTY],B_MSK[[#This Row],[//]]-2)=0,"",INDEX([5]!NOTA[QTY],B_MSK[[#This Row],[//]]-2)))</f>
        <v/>
      </c>
      <c r="L101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5" s="14" t="str">
        <f ca="1">IF(B_MSK[[#This Row],[//]]="","",INDEX([5]!NOTA[HARGA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4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Row],[concat]],[3]!db[NB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Row],[concat]],[3]!db[NB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Row],[A_]])-1))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44931</v>
      </c>
      <c r="AO1015" s="6" t="str">
        <f ca="1">IF(B_MSK[[#This Row],[DB_ROW]]="","",INDEX([3]!db[JENIS],B_MSK[[#This Row],[DB_ROW]]-1))</f>
        <v/>
      </c>
      <c r="AP1015" s="6" t="e">
        <f ca="1">IF(B_MSK[[#This Row],[A_1]]="","",B_MSK[[#This Row],[A_1]])*1</f>
        <v>#VALUE!</v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/>
      </c>
      <c r="D1016" s="6" t="str">
        <f>IF(B_MSK[[#This Row],[N_ID]]="","",COUNTIF([5]!NOTA[ID_H],B_MSK[[#This Row],[ID NOTA]]))</f>
        <v/>
      </c>
      <c r="E10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6" s="2" t="str">
        <f>IF(B_MSK[[#This Row],[ID NOTA]]="","",IF(INDEX([5]!NOTA[TANGGAL],MATCH(B_MSK[[#This Row],[ID NOTA]],[5]!NOTA[ID],0))=0,"",INDEX([5]!NOTA[TANGGAL],MATCH(B_MSK[[#This Row],[ID NOTA]],[5]!NOTA[ID],0))))</f>
        <v/>
      </c>
      <c r="G1016" s="8" t="str">
        <f ca="1">IF(B_MSK[[#This Row],[stt]]="ada",INDEX([3]!db[NB BM],B_MSK[DB_ROW]-1),"")</f>
        <v/>
      </c>
      <c r="H1016" s="8" t="str">
        <f ca="1">IF(B_MSK[[#This Row],[//]]="","",INDEX([2]!NOTA[SUPPLIER_H],B_MSK[[#This Row],[//]]-2))</f>
        <v/>
      </c>
      <c r="I1016" s="28" t="str">
        <f ca="1">IF(B_MSK[[#This Row],[//]]="","",IF(B_MSK[[#This Row],[C]]="",B_MSK[[#This Row],[JMLH BRG]]&amp;" "&amp;B_MSK[[#This Row],[SAT]],INDEX([3]!db[QTY/ CTN],B_MSK[[#This Row],[DB_ROW]]-1)))</f>
        <v/>
      </c>
      <c r="J1016" s="6" t="str">
        <f ca="1">IF(B_MSK[[#This Row],[//]]="","",IF(INDEX([5]!NOTA[C],B_MSK[[#This Row],[//]]-2)="","",INDEX([5]!NOTA[C],B_MSK[[#This Row],[//]]-2)))</f>
        <v/>
      </c>
      <c r="K1016" s="6" t="str">
        <f ca="1">IF(B_MSK[[#This Row],[//]]="","",IF(INDEX([5]!NOTA[QTY],B_MSK[[#This Row],[//]]-2)=0,"",INDEX([5]!NOTA[QTY],B_MSK[[#This Row],[//]]-2)))</f>
        <v/>
      </c>
      <c r="L101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6" s="14" t="str">
        <f ca="1">IF(B_MSK[[#This Row],[//]]="","",INDEX([5]!NOTA[HARGA SATUAN],B_MSK[[#This Row],[//]]-2))</f>
        <v/>
      </c>
      <c r="N1016" s="14" t="str">
        <f ca="1">IF(B_MSK[[#This Row],[//]]="","",IF(INDEX([4]!NOTA[HARGA/ CTN_H],B_MSK[[#This Row],[//]]-2)&lt;1,"",INDEX([4]!NOTA[HARGA/ CTN_H],B_MSK[[#This Row],[//]]-2)))</f>
        <v/>
      </c>
      <c r="O1016" s="3" t="str">
        <f ca="1">IF(B_MSK[[#This Row],[//]]="","",IF(INDEX([4]!NOTA[DISC 1],B_MSK[[#This Row],[//]]-2)=0,"",INDEX([4]!NOTA[DISC 1],B_MSK[[#This Row],[//]]-2)))</f>
        <v/>
      </c>
      <c r="P1016" s="3" t="str">
        <f ca="1">IF(B_MSK[[#This Row],[//]]="","",IF(INDEX([4]!NOTA[DISC 2],B_MSK[[#This Row],[//]]-2)=0,"",INDEX([4]!NOTA[DISC 2],B_MSK[[#This Row],[//]]-2)))</f>
        <v/>
      </c>
      <c r="Q1016" s="13" t="str">
        <f ca="1">IF(B_MSK[[#This Row],[//]]="","",INDEX([4]!NOTA[TOTAL],B_MSK[[#This Row],[//]]-2))</f>
        <v/>
      </c>
      <c r="R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6" s="4" t="str">
        <f ca="1">IF(B_MSK[[#This Row],[NAMA BARANG]]="","",IF(INDEX([4]!NOTA[KETERANGAN],B_MSK[[#This Row],[//]]-2)=0,"",INDEX([4]!NOTA[KETERANGAN],B_MSK[[#This Row],[//]]-2)))</f>
        <v/>
      </c>
      <c r="U1016" s="8" t="str">
        <f ca="1">IF(B_MSK[[#This Row],[//]]="","",INDEX([4]!NOTA[NAMA BARANG],B_MSK[[#This Row],[//]]-2))</f>
        <v/>
      </c>
      <c r="V10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6" s="6" t="str">
        <f ca="1">IF(B_MSK[[#This Row],[N.B.nota]]="","",IF(MATCH(B_MSK[[#This Row],[concat]],[3]!db[NB NOTA_C],0)&gt;0,"ada",0))</f>
        <v/>
      </c>
      <c r="X1016" s="6" t="str">
        <f ca="1">IF(B_MSK[[#This Row],[N.B.nota]]="","",ADDRESS(ROW(B_MSK[QB]),COLUMN(B_MSK[QB]))&amp;":"&amp;ADDRESS(ROW(),COLUMN(B_MSK[QB])))</f>
        <v/>
      </c>
      <c r="Y1016" s="6" t="str">
        <f ca="1">IF(B_MSK[[#This Row],[concat]]="","",MATCH(B_MSK[[#This Row],[concat]],[3]!db[NB NOTA_C],0)+1)</f>
        <v/>
      </c>
      <c r="Z1016" s="6" t="str">
        <f ca="1">IF(B_MSK[[#This Row],[//]]="","",HYPERLINK("[..\\DB.xlsx]DB!e"&amp;B_MSK[[#This Row],[DB_ROW]],"&gt;"))</f>
        <v/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Row],[A_]])-1))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>
        <f ca="1">IF(ISNUMBER(B_MSK[[#This Row],[TANGGAL DATANG]]),B_MSK[[#This Row],[TANGGAL DATANG]],AN1015)</f>
        <v>44931</v>
      </c>
      <c r="AO1016" s="6" t="str">
        <f ca="1">IF(B_MSK[[#This Row],[DB_ROW]]="","",INDEX([3]!db[JENIS],B_MSK[[#This Row],[DB_ROW]]-1))</f>
        <v/>
      </c>
      <c r="AP1016" s="6" t="e">
        <f ca="1">IF(B_MSK[[#This Row],[A_1]]="","",B_MSK[[#This Row],[A_1]])*1</f>
        <v>#VALUE!</v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/>
      </c>
      <c r="D1017" s="6" t="str">
        <f>IF(B_MSK[[#This Row],[N_ID]]="","",COUNTIF([5]!NOTA[ID_H],B_MSK[[#This Row],[ID NOTA]]))</f>
        <v/>
      </c>
      <c r="E10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7" s="2" t="str">
        <f>IF(B_MSK[[#This Row],[ID NOTA]]="","",IF(INDEX([5]!NOTA[TANGGAL],MATCH(B_MSK[[#This Row],[ID NOTA]],[5]!NOTA[ID],0))=0,"",INDEX([5]!NOTA[TANGGAL],MATCH(B_MSK[[#This Row],[ID NOTA]],[5]!NOTA[ID],0))))</f>
        <v/>
      </c>
      <c r="G1017" s="8" t="str">
        <f ca="1">IF(B_MSK[[#This Row],[stt]]="ada",INDEX([3]!db[NB BM],B_MSK[DB_ROW]-1),"")</f>
        <v/>
      </c>
      <c r="H1017" s="8" t="str">
        <f ca="1">IF(B_MSK[[#This Row],[//]]="","",INDEX([2]!NOTA[SUPPLIER_H],B_MSK[[#This Row],[//]]-2))</f>
        <v/>
      </c>
      <c r="I1017" s="28" t="str">
        <f ca="1">IF(B_MSK[[#This Row],[//]]="","",IF(B_MSK[[#This Row],[C]]="",B_MSK[[#This Row],[JMLH BRG]]&amp;" "&amp;B_MSK[[#This Row],[SAT]],INDEX([3]!db[QTY/ CTN],B_MSK[[#This Row],[DB_ROW]]-1)))</f>
        <v/>
      </c>
      <c r="J1017" s="6" t="str">
        <f ca="1">IF(B_MSK[[#This Row],[//]]="","",IF(INDEX([5]!NOTA[C],B_MSK[[#This Row],[//]]-2)="","",INDEX([5]!NOTA[C],B_MSK[[#This Row],[//]]-2)))</f>
        <v/>
      </c>
      <c r="K1017" s="6" t="str">
        <f ca="1">IF(B_MSK[[#This Row],[//]]="","",IF(INDEX([5]!NOTA[QTY],B_MSK[[#This Row],[//]]-2)=0,"",INDEX([5]!NOTA[QTY],B_MSK[[#This Row],[//]]-2)))</f>
        <v/>
      </c>
      <c r="L101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7" s="14" t="str">
        <f ca="1">IF(B_MSK[[#This Row],[//]]="","",INDEX([5]!NOTA[HARGA SATUAN],B_MSK[[#This Row],[//]]-2))</f>
        <v/>
      </c>
      <c r="N1017" s="14" t="str">
        <f ca="1">IF(B_MSK[[#This Row],[//]]="","",IF(INDEX([4]!NOTA[HARGA/ CTN_H],B_MSK[[#This Row],[//]]-2)&lt;1,"",INDEX([4]!NOTA[HARGA/ CTN_H],B_MSK[[#This Row],[//]]-2)))</f>
        <v/>
      </c>
      <c r="O1017" s="3" t="str">
        <f ca="1">IF(B_MSK[[#This Row],[//]]="","",IF(INDEX([4]!NOTA[DISC 1],B_MSK[[#This Row],[//]]-2)=0,"",INDEX([4]!NOTA[DISC 1],B_MSK[[#This Row],[//]]-2)))</f>
        <v/>
      </c>
      <c r="P1017" s="3" t="str">
        <f ca="1">IF(B_MSK[[#This Row],[//]]="","",IF(INDEX([4]!NOTA[DISC 2],B_MSK[[#This Row],[//]]-2)=0,"",INDEX([4]!NOTA[DISC 2],B_MSK[[#This Row],[//]]-2)))</f>
        <v/>
      </c>
      <c r="Q1017" s="13" t="str">
        <f ca="1">IF(B_MSK[[#This Row],[//]]="","",INDEX([4]!NOTA[TOTAL],B_MSK[[#This Row],[//]]-2))</f>
        <v/>
      </c>
      <c r="R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7" s="4" t="str">
        <f ca="1">IF(B_MSK[[#This Row],[NAMA BARANG]]="","",IF(INDEX([4]!NOTA[KETERANGAN],B_MSK[[#This Row],[//]]-2)=0,"",INDEX([4]!NOTA[KETERANGAN],B_MSK[[#This Row],[//]]-2)))</f>
        <v/>
      </c>
      <c r="U1017" s="8" t="str">
        <f ca="1">IF(B_MSK[[#This Row],[//]]="","",INDEX([4]!NOTA[NAMA BARANG],B_MSK[[#This Row],[//]]-2))</f>
        <v/>
      </c>
      <c r="V10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7" s="6" t="str">
        <f ca="1">IF(B_MSK[[#This Row],[N.B.nota]]="","",IF(MATCH(B_MSK[[#This Row],[concat]],[3]!db[NB NOTA_C],0)&gt;0,"ada",0))</f>
        <v/>
      </c>
      <c r="X1017" s="6" t="str">
        <f ca="1">IF(B_MSK[[#This Row],[N.B.nota]]="","",ADDRESS(ROW(B_MSK[QB]),COLUMN(B_MSK[QB]))&amp;":"&amp;ADDRESS(ROW(),COLUMN(B_MSK[QB])))</f>
        <v/>
      </c>
      <c r="Y1017" s="6" t="str">
        <f ca="1">IF(B_MSK[[#This Row],[concat]]="","",MATCH(B_MSK[[#This Row],[concat]],[3]!db[NB NOTA_C],0)+1)</f>
        <v/>
      </c>
      <c r="Z1017" s="6" t="str">
        <f ca="1">IF(B_MSK[[#This Row],[//]]="","",HYPERLINK("[..\\DB.xlsx]DB!e"&amp;B_MSK[[#This Row],[DB_ROW]],"&gt;"))</f>
        <v/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Row],[A_]])-1))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>
        <f ca="1">IF(ISNUMBER(B_MSK[[#This Row],[TANGGAL DATANG]]),B_MSK[[#This Row],[TANGGAL DATANG]],AN1016)</f>
        <v>44931</v>
      </c>
      <c r="AO1017" s="6" t="str">
        <f ca="1">IF(B_MSK[[#This Row],[DB_ROW]]="","",INDEX([3]!db[JENIS],B_MSK[[#This Row],[DB_ROW]]-1))</f>
        <v/>
      </c>
      <c r="AP1017" s="6" t="e">
        <f ca="1">IF(B_MSK[[#This Row],[A_1]]="","",B_MSK[[#This Row],[A_1]])*1</f>
        <v>#VALUE!</v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/>
      </c>
      <c r="D1018" s="6" t="str">
        <f>IF(B_MSK[[#This Row],[N_ID]]="","",COUNTIF([5]!NOTA[ID_H],B_MSK[[#This Row],[ID NOTA]]))</f>
        <v/>
      </c>
      <c r="E10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8" s="2" t="str">
        <f>IF(B_MSK[[#This Row],[ID NOTA]]="","",IF(INDEX([5]!NOTA[TANGGAL],MATCH(B_MSK[[#This Row],[ID NOTA]],[5]!NOTA[ID],0))=0,"",INDEX([5]!NOTA[TANGGAL],MATCH(B_MSK[[#This Row],[ID NOTA]],[5]!NOTA[ID],0))))</f>
        <v/>
      </c>
      <c r="G1018" s="8" t="str">
        <f ca="1">IF(B_MSK[[#This Row],[stt]]="ada",INDEX([3]!db[NB BM],B_MSK[DB_ROW]-1),"")</f>
        <v/>
      </c>
      <c r="H1018" s="8" t="str">
        <f ca="1">IF(B_MSK[[#This Row],[//]]="","",INDEX([2]!NOTA[SUPPLIER_H],B_MSK[[#This Row],[//]]-2))</f>
        <v/>
      </c>
      <c r="I1018" s="28" t="str">
        <f ca="1">IF(B_MSK[[#This Row],[//]]="","",IF(B_MSK[[#This Row],[C]]="",B_MSK[[#This Row],[JMLH BRG]]&amp;" "&amp;B_MSK[[#This Row],[SAT]],INDEX([3]!db[QTY/ CTN],B_MSK[[#This Row],[DB_ROW]]-1)))</f>
        <v/>
      </c>
      <c r="J1018" s="6" t="str">
        <f ca="1">IF(B_MSK[[#This Row],[//]]="","",IF(INDEX([5]!NOTA[C],B_MSK[[#This Row],[//]]-2)="","",INDEX([5]!NOTA[C],B_MSK[[#This Row],[//]]-2)))</f>
        <v/>
      </c>
      <c r="K1018" s="6" t="str">
        <f ca="1">IF(B_MSK[[#This Row],[//]]="","",IF(INDEX([5]!NOTA[QTY],B_MSK[[#This Row],[//]]-2)=0,"",INDEX([5]!NOTA[QTY],B_MSK[[#This Row],[//]]-2)))</f>
        <v/>
      </c>
      <c r="L101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8" s="14" t="str">
        <f ca="1">IF(B_MSK[[#This Row],[//]]="","",INDEX([5]!NOTA[HARGA SATUAN],B_MSK[[#This Row],[//]]-2))</f>
        <v/>
      </c>
      <c r="N1018" s="14" t="str">
        <f ca="1">IF(B_MSK[[#This Row],[//]]="","",IF(INDEX([4]!NOTA[HARGA/ CTN_H],B_MSK[[#This Row],[//]]-2)&lt;1,"",INDEX([4]!NOTA[HARGA/ CTN_H],B_MSK[[#This Row],[//]]-2)))</f>
        <v/>
      </c>
      <c r="O1018" s="3" t="str">
        <f ca="1">IF(B_MSK[[#This Row],[//]]="","",IF(INDEX([4]!NOTA[DISC 1],B_MSK[[#This Row],[//]]-2)=0,"",INDEX([4]!NOTA[DISC 1],B_MSK[[#This Row],[//]]-2)))</f>
        <v/>
      </c>
      <c r="P1018" s="3" t="str">
        <f ca="1">IF(B_MSK[[#This Row],[//]]="","",IF(INDEX([4]!NOTA[DISC 2],B_MSK[[#This Row],[//]]-2)=0,"",INDEX([4]!NOTA[DISC 2],B_MSK[[#This Row],[//]]-2)))</f>
        <v/>
      </c>
      <c r="Q1018" s="13" t="str">
        <f ca="1">IF(B_MSK[[#This Row],[//]]="","",INDEX([4]!NOTA[TOTAL],B_MSK[[#This Row],[//]]-2))</f>
        <v/>
      </c>
      <c r="R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8" s="4" t="str">
        <f ca="1">IF(B_MSK[[#This Row],[NAMA BARANG]]="","",IF(INDEX([4]!NOTA[KETERANGAN],B_MSK[[#This Row],[//]]-2)=0,"",INDEX([4]!NOTA[KETERANGAN],B_MSK[[#This Row],[//]]-2)))</f>
        <v/>
      </c>
      <c r="U1018" s="8" t="str">
        <f ca="1">IF(B_MSK[[#This Row],[//]]="","",INDEX([4]!NOTA[NAMA BARANG],B_MSK[[#This Row],[//]]-2))</f>
        <v/>
      </c>
      <c r="V10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8" s="6" t="str">
        <f ca="1">IF(B_MSK[[#This Row],[N.B.nota]]="","",IF(MATCH(B_MSK[[#This Row],[concat]],[3]!db[NB NOTA_C],0)&gt;0,"ada",0))</f>
        <v/>
      </c>
      <c r="X1018" s="6" t="str">
        <f ca="1">IF(B_MSK[[#This Row],[N.B.nota]]="","",ADDRESS(ROW(B_MSK[QB]),COLUMN(B_MSK[QB]))&amp;":"&amp;ADDRESS(ROW(),COLUMN(B_MSK[QB])))</f>
        <v/>
      </c>
      <c r="Y1018" s="6" t="str">
        <f ca="1">IF(B_MSK[[#This Row],[concat]]="","",MATCH(B_MSK[[#This Row],[concat]],[3]!db[NB NOTA_C],0)+1)</f>
        <v/>
      </c>
      <c r="Z1018" s="6" t="str">
        <f ca="1">IF(B_MSK[[#This Row],[//]]="","",HYPERLINK("[..\\DB.xlsx]DB!e"&amp;B_MSK[[#This Row],[DB_ROW]],"&gt;"))</f>
        <v/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Row],[A_]])-1))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>
        <f ca="1">IF(ISNUMBER(B_MSK[[#This Row],[TANGGAL DATANG]]),B_MSK[[#This Row],[TANGGAL DATANG]],AN1017)</f>
        <v>44931</v>
      </c>
      <c r="AO1018" s="6" t="str">
        <f ca="1">IF(B_MSK[[#This Row],[DB_ROW]]="","",INDEX([3]!db[JENIS],B_MSK[[#This Row],[DB_ROW]]-1))</f>
        <v/>
      </c>
      <c r="AP1018" s="6" t="e">
        <f ca="1">IF(B_MSK[[#This Row],[A_1]]="","",B_MSK[[#This Row],[A_1]])*1</f>
        <v>#VALUE!</v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/>
      </c>
      <c r="D1019" s="6" t="str">
        <f>IF(B_MSK[[#This Row],[N_ID]]="","",COUNTIF([5]!NOTA[ID_H],B_MSK[[#This Row],[ID NOTA]]))</f>
        <v/>
      </c>
      <c r="E10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9" s="2" t="str">
        <f>IF(B_MSK[[#This Row],[ID NOTA]]="","",IF(INDEX([5]!NOTA[TANGGAL],MATCH(B_MSK[[#This Row],[ID NOTA]],[5]!NOTA[ID],0))=0,"",INDEX([5]!NOTA[TANGGAL],MATCH(B_MSK[[#This Row],[ID NOTA]],[5]!NOTA[ID],0))))</f>
        <v/>
      </c>
      <c r="G1019" s="8" t="str">
        <f ca="1">IF(B_MSK[[#This Row],[stt]]="ada",INDEX([3]!db[NB BM],B_MSK[DB_ROW]-1),"")</f>
        <v/>
      </c>
      <c r="H1019" s="8" t="str">
        <f ca="1">IF(B_MSK[[#This Row],[//]]="","",INDEX([2]!NOTA[SUPPLIER_H],B_MSK[[#This Row],[//]]-2))</f>
        <v/>
      </c>
      <c r="I1019" s="28" t="str">
        <f ca="1">IF(B_MSK[[#This Row],[//]]="","",IF(B_MSK[[#This Row],[C]]="",B_MSK[[#This Row],[JMLH BRG]]&amp;" "&amp;B_MSK[[#This Row],[SAT]],INDEX([3]!db[QTY/ CTN],B_MSK[[#This Row],[DB_ROW]]-1)))</f>
        <v/>
      </c>
      <c r="J1019" s="6" t="str">
        <f ca="1">IF(B_MSK[[#This Row],[//]]="","",IF(INDEX([5]!NOTA[C],B_MSK[[#This Row],[//]]-2)="","",INDEX([5]!NOTA[C],B_MSK[[#This Row],[//]]-2)))</f>
        <v/>
      </c>
      <c r="K1019" s="6" t="str">
        <f ca="1">IF(B_MSK[[#This Row],[//]]="","",IF(INDEX([5]!NOTA[QTY],B_MSK[[#This Row],[//]]-2)=0,"",INDEX([5]!NOTA[QTY],B_MSK[[#This Row],[//]]-2)))</f>
        <v/>
      </c>
      <c r="L101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9" s="14" t="str">
        <f ca="1">IF(B_MSK[[#This Row],[//]]="","",INDEX([5]!NOTA[HARGA SATUAN],B_MSK[[#This Row],[//]]-2))</f>
        <v/>
      </c>
      <c r="N1019" s="14" t="str">
        <f ca="1">IF(B_MSK[[#This Row],[//]]="","",IF(INDEX([4]!NOTA[HARGA/ CTN_H],B_MSK[[#This Row],[//]]-2)&lt;1,"",INDEX([4]!NOTA[HARGA/ CTN_H],B_MSK[[#This Row],[//]]-2)))</f>
        <v/>
      </c>
      <c r="O1019" s="3" t="str">
        <f ca="1">IF(B_MSK[[#This Row],[//]]="","",IF(INDEX([4]!NOTA[DISC 1],B_MSK[[#This Row],[//]]-2)=0,"",INDEX([4]!NOTA[DISC 1],B_MSK[[#This Row],[//]]-2)))</f>
        <v/>
      </c>
      <c r="P1019" s="3" t="str">
        <f ca="1">IF(B_MSK[[#This Row],[//]]="","",IF(INDEX([4]!NOTA[DISC 2],B_MSK[[#This Row],[//]]-2)=0,"",INDEX([4]!NOTA[DISC 2],B_MSK[[#This Row],[//]]-2)))</f>
        <v/>
      </c>
      <c r="Q1019" s="13" t="str">
        <f ca="1">IF(B_MSK[[#This Row],[//]]="","",INDEX([4]!NOTA[TOTAL],B_MSK[[#This Row],[//]]-2))</f>
        <v/>
      </c>
      <c r="R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9" s="4" t="str">
        <f ca="1">IF(B_MSK[[#This Row],[NAMA BARANG]]="","",IF(INDEX([4]!NOTA[KETERANGAN],B_MSK[[#This Row],[//]]-2)=0,"",INDEX([4]!NOTA[KETERANGAN],B_MSK[[#This Row],[//]]-2)))</f>
        <v/>
      </c>
      <c r="U1019" s="8" t="str">
        <f ca="1">IF(B_MSK[[#This Row],[//]]="","",INDEX([4]!NOTA[NAMA BARANG],B_MSK[[#This Row],[//]]-2))</f>
        <v/>
      </c>
      <c r="V10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9" s="6" t="str">
        <f ca="1">IF(B_MSK[[#This Row],[N.B.nota]]="","",IF(MATCH(B_MSK[[#This Row],[concat]],[3]!db[NB NOTA_C],0)&gt;0,"ada",0))</f>
        <v/>
      </c>
      <c r="X1019" s="6" t="str">
        <f ca="1">IF(B_MSK[[#This Row],[N.B.nota]]="","",ADDRESS(ROW(B_MSK[QB]),COLUMN(B_MSK[QB]))&amp;":"&amp;ADDRESS(ROW(),COLUMN(B_MSK[QB])))</f>
        <v/>
      </c>
      <c r="Y1019" s="6" t="str">
        <f ca="1">IF(B_MSK[[#This Row],[concat]]="","",MATCH(B_MSK[[#This Row],[concat]],[3]!db[NB NOTA_C],0)+1)</f>
        <v/>
      </c>
      <c r="Z1019" s="6" t="str">
        <f ca="1">IF(B_MSK[[#This Row],[//]]="","",HYPERLINK("[..\\DB.xlsx]DB!e"&amp;B_MSK[[#This Row],[DB_ROW]],"&gt;"))</f>
        <v/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Row],[A_]])-1))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>
        <f ca="1">IF(ISNUMBER(B_MSK[[#This Row],[TANGGAL DATANG]]),B_MSK[[#This Row],[TANGGAL DATANG]],AN1018)</f>
        <v>44931</v>
      </c>
      <c r="AO1019" s="6" t="str">
        <f ca="1">IF(B_MSK[[#This Row],[DB_ROW]]="","",INDEX([3]!db[JENIS],B_MSK[[#This Row],[DB_ROW]]-1))</f>
        <v/>
      </c>
      <c r="AP1019" s="6" t="e">
        <f ca="1">IF(B_MSK[[#This Row],[A_1]]="","",B_MSK[[#This Row],[A_1]])*1</f>
        <v>#VALUE!</v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/>
      </c>
      <c r="D1020" s="6" t="str">
        <f>IF(B_MSK[[#This Row],[N_ID]]="","",COUNTIF([5]!NOTA[ID_H],B_MSK[[#This Row],[ID NOTA]]))</f>
        <v/>
      </c>
      <c r="E10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0" s="2" t="str">
        <f>IF(B_MSK[[#This Row],[ID NOTA]]="","",IF(INDEX([5]!NOTA[TANGGAL],MATCH(B_MSK[[#This Row],[ID NOTA]],[5]!NOTA[ID],0))=0,"",INDEX([5]!NOTA[TANGGAL],MATCH(B_MSK[[#This Row],[ID NOTA]],[5]!NOTA[ID],0))))</f>
        <v/>
      </c>
      <c r="G1020" s="8" t="str">
        <f ca="1">IF(B_MSK[[#This Row],[stt]]="ada",INDEX([3]!db[NB BM],B_MSK[DB_ROW]-1),"")</f>
        <v/>
      </c>
      <c r="H1020" s="8" t="str">
        <f ca="1">IF(B_MSK[[#This Row],[//]]="","",INDEX([2]!NOTA[SUPPLIER_H],B_MSK[[#This Row],[//]]-2))</f>
        <v/>
      </c>
      <c r="I1020" s="28" t="str">
        <f ca="1">IF(B_MSK[[#This Row],[//]]="","",IF(B_MSK[[#This Row],[C]]="",B_MSK[[#This Row],[JMLH BRG]]&amp;" "&amp;B_MSK[[#This Row],[SAT]],INDEX([3]!db[QTY/ CTN],B_MSK[[#This Row],[DB_ROW]]-1)))</f>
        <v/>
      </c>
      <c r="J1020" s="6" t="str">
        <f ca="1">IF(B_MSK[[#This Row],[//]]="","",IF(INDEX([5]!NOTA[C],B_MSK[[#This Row],[//]]-2)="","",INDEX([5]!NOTA[C],B_MSK[[#This Row],[//]]-2)))</f>
        <v/>
      </c>
      <c r="K1020" s="6" t="str">
        <f ca="1">IF(B_MSK[[#This Row],[//]]="","",IF(INDEX([5]!NOTA[QTY],B_MSK[[#This Row],[//]]-2)=0,"",INDEX([5]!NOTA[QTY],B_MSK[[#This Row],[//]]-2)))</f>
        <v/>
      </c>
      <c r="L102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0" s="14" t="str">
        <f ca="1">IF(B_MSK[[#This Row],[//]]="","",INDEX([5]!NOTA[HARGA SATUAN],B_MSK[[#This Row],[//]]-2))</f>
        <v/>
      </c>
      <c r="N1020" s="14" t="str">
        <f ca="1">IF(B_MSK[[#This Row],[//]]="","",IF(INDEX([4]!NOTA[HARGA/ CTN_H],B_MSK[[#This Row],[//]]-2)&lt;1,"",INDEX([4]!NOTA[HARGA/ CTN_H],B_MSK[[#This Row],[//]]-2)))</f>
        <v/>
      </c>
      <c r="O1020" s="3" t="str">
        <f ca="1">IF(B_MSK[[#This Row],[//]]="","",IF(INDEX([4]!NOTA[DISC 1],B_MSK[[#This Row],[//]]-2)=0,"",INDEX([4]!NOTA[DISC 1],B_MSK[[#This Row],[//]]-2)))</f>
        <v/>
      </c>
      <c r="P1020" s="3" t="str">
        <f ca="1">IF(B_MSK[[#This Row],[//]]="","",IF(INDEX([4]!NOTA[DISC 2],B_MSK[[#This Row],[//]]-2)=0,"",INDEX([4]!NOTA[DISC 2],B_MSK[[#This Row],[//]]-2)))</f>
        <v/>
      </c>
      <c r="Q1020" s="13" t="str">
        <f ca="1">IF(B_MSK[[#This Row],[//]]="","",INDEX([4]!NOTA[TOTAL],B_MSK[[#This Row],[//]]-2))</f>
        <v/>
      </c>
      <c r="R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0" s="4" t="str">
        <f ca="1">IF(B_MSK[[#This Row],[NAMA BARANG]]="","",IF(INDEX([4]!NOTA[KETERANGAN],B_MSK[[#This Row],[//]]-2)=0,"",INDEX([4]!NOTA[KETERANGAN],B_MSK[[#This Row],[//]]-2)))</f>
        <v/>
      </c>
      <c r="U1020" s="8" t="str">
        <f ca="1">IF(B_MSK[[#This Row],[//]]="","",INDEX([4]!NOTA[NAMA BARANG],B_MSK[[#This Row],[//]]-2))</f>
        <v/>
      </c>
      <c r="V10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0" s="6" t="str">
        <f ca="1">IF(B_MSK[[#This Row],[N.B.nota]]="","",IF(MATCH(B_MSK[[#This Row],[concat]],[3]!db[NB NOTA_C],0)&gt;0,"ada",0))</f>
        <v/>
      </c>
      <c r="X1020" s="6" t="str">
        <f ca="1">IF(B_MSK[[#This Row],[N.B.nota]]="","",ADDRESS(ROW(B_MSK[QB]),COLUMN(B_MSK[QB]))&amp;":"&amp;ADDRESS(ROW(),COLUMN(B_MSK[QB])))</f>
        <v/>
      </c>
      <c r="Y1020" s="6" t="str">
        <f ca="1">IF(B_MSK[[#This Row],[concat]]="","",MATCH(B_MSK[[#This Row],[concat]],[3]!db[NB NOTA_C],0)+1)</f>
        <v/>
      </c>
      <c r="Z1020" s="6" t="str">
        <f ca="1">IF(B_MSK[[#This Row],[//]]="","",HYPERLINK("[..\\DB.xlsx]DB!e"&amp;B_MSK[[#This Row],[DB_ROW]],"&gt;"))</f>
        <v/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Row],[A_]])-1))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>
        <f ca="1">IF(ISNUMBER(B_MSK[[#This Row],[TANGGAL DATANG]]),B_MSK[[#This Row],[TANGGAL DATANG]],AN1019)</f>
        <v>44931</v>
      </c>
      <c r="AO1020" s="6" t="str">
        <f ca="1">IF(B_MSK[[#This Row],[DB_ROW]]="","",INDEX([3]!db[JENIS],B_MSK[[#This Row],[DB_ROW]]-1))</f>
        <v/>
      </c>
      <c r="AP1020" s="6" t="e">
        <f ca="1">IF(B_MSK[[#This Row],[A_1]]="","",B_MSK[[#This Row],[A_1]])*1</f>
        <v>#VALUE!</v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/>
      </c>
      <c r="D1021" s="6" t="str">
        <f>IF(B_MSK[[#This Row],[N_ID]]="","",COUNTIF([5]!NOTA[ID_H],B_MSK[[#This Row],[ID NOTA]]))</f>
        <v/>
      </c>
      <c r="E10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1" s="2" t="str">
        <f>IF(B_MSK[[#This Row],[ID NOTA]]="","",IF(INDEX([5]!NOTA[TANGGAL],MATCH(B_MSK[[#This Row],[ID NOTA]],[5]!NOTA[ID],0))=0,"",INDEX([5]!NOTA[TANGGAL],MATCH(B_MSK[[#This Row],[ID NOTA]],[5]!NOTA[ID],0))))</f>
        <v/>
      </c>
      <c r="G1021" s="8" t="str">
        <f ca="1">IF(B_MSK[[#This Row],[stt]]="ada",INDEX([3]!db[NB BM],B_MSK[DB_ROW]-1),"")</f>
        <v/>
      </c>
      <c r="H1021" s="8" t="str">
        <f ca="1">IF(B_MSK[[#This Row],[//]]="","",INDEX([2]!NOTA[SUPPLIER_H],B_MSK[[#This Row],[//]]-2))</f>
        <v/>
      </c>
      <c r="I1021" s="28" t="str">
        <f ca="1">IF(B_MSK[[#This Row],[//]]="","",IF(B_MSK[[#This Row],[C]]="",B_MSK[[#This Row],[JMLH BRG]]&amp;" "&amp;B_MSK[[#This Row],[SAT]],INDEX([3]!db[QTY/ CTN],B_MSK[[#This Row],[DB_ROW]]-1)))</f>
        <v/>
      </c>
      <c r="J1021" s="6" t="str">
        <f ca="1">IF(B_MSK[[#This Row],[//]]="","",IF(INDEX([5]!NOTA[C],B_MSK[[#This Row],[//]]-2)="","",INDEX([5]!NOTA[C],B_MSK[[#This Row],[//]]-2)))</f>
        <v/>
      </c>
      <c r="K1021" s="6" t="str">
        <f ca="1">IF(B_MSK[[#This Row],[//]]="","",IF(INDEX([5]!NOTA[QTY],B_MSK[[#This Row],[//]]-2)=0,"",INDEX([5]!NOTA[QTY],B_MSK[[#This Row],[//]]-2)))</f>
        <v/>
      </c>
      <c r="L102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1" s="14" t="str">
        <f ca="1">IF(B_MSK[[#This Row],[//]]="","",INDEX([5]!NOTA[HARGA SATUAN],B_MSK[[#This Row],[//]]-2))</f>
        <v/>
      </c>
      <c r="N1021" s="14" t="str">
        <f ca="1">IF(B_MSK[[#This Row],[//]]="","",IF(INDEX([4]!NOTA[HARGA/ CTN_H],B_MSK[[#This Row],[//]]-2)&lt;1,"",INDEX([4]!NOTA[HARGA/ CTN_H],B_MSK[[#This Row],[//]]-2)))</f>
        <v/>
      </c>
      <c r="O1021" s="3" t="str">
        <f ca="1">IF(B_MSK[[#This Row],[//]]="","",IF(INDEX([4]!NOTA[DISC 1],B_MSK[[#This Row],[//]]-2)=0,"",INDEX([4]!NOTA[DISC 1],B_MSK[[#This Row],[//]]-2)))</f>
        <v/>
      </c>
      <c r="P1021" s="3" t="str">
        <f ca="1">IF(B_MSK[[#This Row],[//]]="","",IF(INDEX([4]!NOTA[DISC 2],B_MSK[[#This Row],[//]]-2)=0,"",INDEX([4]!NOTA[DISC 2],B_MSK[[#This Row],[//]]-2)))</f>
        <v/>
      </c>
      <c r="Q1021" s="13" t="str">
        <f ca="1">IF(B_MSK[[#This Row],[//]]="","",INDEX([4]!NOTA[TOTAL],B_MSK[[#This Row],[//]]-2))</f>
        <v/>
      </c>
      <c r="R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1" s="4" t="str">
        <f ca="1">IF(B_MSK[[#This Row],[NAMA BARANG]]="","",IF(INDEX([4]!NOTA[KETERANGAN],B_MSK[[#This Row],[//]]-2)=0,"",INDEX([4]!NOTA[KETERANGAN],B_MSK[[#This Row],[//]]-2)))</f>
        <v/>
      </c>
      <c r="U1021" s="8" t="str">
        <f ca="1">IF(B_MSK[[#This Row],[//]]="","",INDEX([4]!NOTA[NAMA BARANG],B_MSK[[#This Row],[//]]-2))</f>
        <v/>
      </c>
      <c r="V10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1" s="6" t="str">
        <f ca="1">IF(B_MSK[[#This Row],[N.B.nota]]="","",IF(MATCH(B_MSK[[#This Row],[concat]],[3]!db[NB NOTA_C],0)&gt;0,"ada",0))</f>
        <v/>
      </c>
      <c r="X1021" s="6" t="str">
        <f ca="1">IF(B_MSK[[#This Row],[N.B.nota]]="","",ADDRESS(ROW(B_MSK[QB]),COLUMN(B_MSK[QB]))&amp;":"&amp;ADDRESS(ROW(),COLUMN(B_MSK[QB])))</f>
        <v/>
      </c>
      <c r="Y1021" s="6" t="str">
        <f ca="1">IF(B_MSK[[#This Row],[concat]]="","",MATCH(B_MSK[[#This Row],[concat]],[3]!db[NB NOTA_C],0)+1)</f>
        <v/>
      </c>
      <c r="Z1021" s="6" t="str">
        <f ca="1">IF(B_MSK[[#This Row],[//]]="","",HYPERLINK("[..\\DB.xlsx]DB!e"&amp;B_MSK[[#This Row],[DB_ROW]],"&gt;"))</f>
        <v/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Row],[A_]])-1))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>
        <f ca="1">IF(ISNUMBER(B_MSK[[#This Row],[TANGGAL DATANG]]),B_MSK[[#This Row],[TANGGAL DATANG]],AN1020)</f>
        <v>44931</v>
      </c>
      <c r="AO1021" s="6" t="str">
        <f ca="1">IF(B_MSK[[#This Row],[DB_ROW]]="","",INDEX([3]!db[JENIS],B_MSK[[#This Row],[DB_ROW]]-1))</f>
        <v/>
      </c>
      <c r="AP1021" s="6" t="e">
        <f ca="1">IF(B_MSK[[#This Row],[A_1]]="","",B_MSK[[#This Row],[A_1]])*1</f>
        <v>#VALUE!</v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/>
      </c>
      <c r="D1022" s="6" t="str">
        <f>IF(B_MSK[[#This Row],[N_ID]]="","",COUNTIF([5]!NOTA[ID_H],B_MSK[[#This Row],[ID NOTA]]))</f>
        <v/>
      </c>
      <c r="E10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2" s="2" t="str">
        <f>IF(B_MSK[[#This Row],[ID NOTA]]="","",IF(INDEX([5]!NOTA[TANGGAL],MATCH(B_MSK[[#This Row],[ID NOTA]],[5]!NOTA[ID],0))=0,"",INDEX([5]!NOTA[TANGGAL],MATCH(B_MSK[[#This Row],[ID NOTA]],[5]!NOTA[ID],0))))</f>
        <v/>
      </c>
      <c r="G1022" s="8" t="str">
        <f ca="1">IF(B_MSK[[#This Row],[stt]]="ada",INDEX([3]!db[NB BM],B_MSK[DB_ROW]-1),"")</f>
        <v/>
      </c>
      <c r="H1022" s="8" t="str">
        <f ca="1">IF(B_MSK[[#This Row],[//]]="","",INDEX([2]!NOTA[SUPPLIER_H],B_MSK[[#This Row],[//]]-2))</f>
        <v/>
      </c>
      <c r="I1022" s="28" t="str">
        <f ca="1">IF(B_MSK[[#This Row],[//]]="","",IF(B_MSK[[#This Row],[C]]="",B_MSK[[#This Row],[JMLH BRG]]&amp;" "&amp;B_MSK[[#This Row],[SAT]],INDEX([3]!db[QTY/ CTN],B_MSK[[#This Row],[DB_ROW]]-1)))</f>
        <v/>
      </c>
      <c r="J1022" s="6" t="str">
        <f ca="1">IF(B_MSK[[#This Row],[//]]="","",IF(INDEX([5]!NOTA[C],B_MSK[[#This Row],[//]]-2)="","",INDEX([5]!NOTA[C],B_MSK[[#This Row],[//]]-2)))</f>
        <v/>
      </c>
      <c r="K1022" s="6" t="str">
        <f ca="1">IF(B_MSK[[#This Row],[//]]="","",IF(INDEX([5]!NOTA[QTY],B_MSK[[#This Row],[//]]-2)=0,"",INDEX([5]!NOTA[QTY],B_MSK[[#This Row],[//]]-2)))</f>
        <v/>
      </c>
      <c r="L102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2" s="14" t="str">
        <f ca="1">IF(B_MSK[[#This Row],[//]]="","",INDEX([5]!NOTA[HARGA SATUAN],B_MSK[[#This Row],[//]]-2))</f>
        <v/>
      </c>
      <c r="N1022" s="14" t="str">
        <f ca="1">IF(B_MSK[[#This Row],[//]]="","",IF(INDEX([4]!NOTA[HARGA/ CTN_H],B_MSK[[#This Row],[//]]-2)&lt;1,"",INDEX([4]!NOTA[HARGA/ CTN_H],B_MSK[[#This Row],[//]]-2)))</f>
        <v/>
      </c>
      <c r="O1022" s="3" t="str">
        <f ca="1">IF(B_MSK[[#This Row],[//]]="","",IF(INDEX([4]!NOTA[DISC 1],B_MSK[[#This Row],[//]]-2)=0,"",INDEX([4]!NOTA[DISC 1],B_MSK[[#This Row],[//]]-2)))</f>
        <v/>
      </c>
      <c r="P1022" s="3" t="str">
        <f ca="1">IF(B_MSK[[#This Row],[//]]="","",IF(INDEX([4]!NOTA[DISC 2],B_MSK[[#This Row],[//]]-2)=0,"",INDEX([4]!NOTA[DISC 2],B_MSK[[#This Row],[//]]-2)))</f>
        <v/>
      </c>
      <c r="Q1022" s="13" t="str">
        <f ca="1">IF(B_MSK[[#This Row],[//]]="","",INDEX([4]!NOTA[TOTAL],B_MSK[[#This Row],[//]]-2))</f>
        <v/>
      </c>
      <c r="R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2" s="4" t="str">
        <f ca="1">IF(B_MSK[[#This Row],[NAMA BARANG]]="","",IF(INDEX([4]!NOTA[KETERANGAN],B_MSK[[#This Row],[//]]-2)=0,"",INDEX([4]!NOTA[KETERANGAN],B_MSK[[#This Row],[//]]-2)))</f>
        <v/>
      </c>
      <c r="U1022" s="8" t="str">
        <f ca="1">IF(B_MSK[[#This Row],[//]]="","",INDEX([4]!NOTA[NAMA BARANG],B_MSK[[#This Row],[//]]-2))</f>
        <v/>
      </c>
      <c r="V10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2" s="6" t="str">
        <f ca="1">IF(B_MSK[[#This Row],[N.B.nota]]="","",IF(MATCH(B_MSK[[#This Row],[concat]],[3]!db[NB NOTA_C],0)&gt;0,"ada",0))</f>
        <v/>
      </c>
      <c r="X1022" s="6" t="str">
        <f ca="1">IF(B_MSK[[#This Row],[N.B.nota]]="","",ADDRESS(ROW(B_MSK[QB]),COLUMN(B_MSK[QB]))&amp;":"&amp;ADDRESS(ROW(),COLUMN(B_MSK[QB])))</f>
        <v/>
      </c>
      <c r="Y1022" s="6" t="str">
        <f ca="1">IF(B_MSK[[#This Row],[concat]]="","",MATCH(B_MSK[[#This Row],[concat]],[3]!db[NB NOTA_C],0)+1)</f>
        <v/>
      </c>
      <c r="Z1022" s="6" t="str">
        <f ca="1">IF(B_MSK[[#This Row],[//]]="","",HYPERLINK("[..\\DB.xlsx]DB!e"&amp;B_MSK[[#This Row],[DB_ROW]],"&gt;"))</f>
        <v/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Row],[A_]])-1))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>
        <f ca="1">IF(ISNUMBER(B_MSK[[#This Row],[TANGGAL DATANG]]),B_MSK[[#This Row],[TANGGAL DATANG]],AN1021)</f>
        <v>44931</v>
      </c>
      <c r="AO1022" s="6" t="str">
        <f ca="1">IF(B_MSK[[#This Row],[DB_ROW]]="","",INDEX([3]!db[JENIS],B_MSK[[#This Row],[DB_ROW]]-1))</f>
        <v/>
      </c>
      <c r="AP1022" s="6" t="e">
        <f ca="1">IF(B_MSK[[#This Row],[A_1]]="","",B_MSK[[#This Row],[A_1]])*1</f>
        <v>#VALUE!</v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/>
      </c>
      <c r="D1023" s="6" t="str">
        <f>IF(B_MSK[[#This Row],[N_ID]]="","",COUNTIF([5]!NOTA[ID_H],B_MSK[[#This Row],[ID NOTA]]))</f>
        <v/>
      </c>
      <c r="E10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3" s="2" t="str">
        <f>IF(B_MSK[[#This Row],[ID NOTA]]="","",IF(INDEX([5]!NOTA[TANGGAL],MATCH(B_MSK[[#This Row],[ID NOTA]],[5]!NOTA[ID],0))=0,"",INDEX([5]!NOTA[TANGGAL],MATCH(B_MSK[[#This Row],[ID NOTA]],[5]!NOTA[ID],0))))</f>
        <v/>
      </c>
      <c r="G1023" s="8" t="str">
        <f ca="1">IF(B_MSK[[#This Row],[stt]]="ada",INDEX([3]!db[NB BM],B_MSK[DB_ROW]-1),"")</f>
        <v/>
      </c>
      <c r="H1023" s="8" t="str">
        <f ca="1">IF(B_MSK[[#This Row],[//]]="","",INDEX([2]!NOTA[SUPPLIER_H],B_MSK[[#This Row],[//]]-2))</f>
        <v/>
      </c>
      <c r="I1023" s="28" t="str">
        <f ca="1">IF(B_MSK[[#This Row],[//]]="","",IF(B_MSK[[#This Row],[C]]="",B_MSK[[#This Row],[JMLH BRG]]&amp;" "&amp;B_MSK[[#This Row],[SAT]],INDEX([3]!db[QTY/ CTN],B_MSK[[#This Row],[DB_ROW]]-1)))</f>
        <v/>
      </c>
      <c r="J1023" s="6" t="str">
        <f ca="1">IF(B_MSK[[#This Row],[//]]="","",IF(INDEX([5]!NOTA[C],B_MSK[[#This Row],[//]]-2)="","",INDEX([5]!NOTA[C],B_MSK[[#This Row],[//]]-2)))</f>
        <v/>
      </c>
      <c r="K1023" s="6" t="str">
        <f ca="1">IF(B_MSK[[#This Row],[//]]="","",IF(INDEX([5]!NOTA[QTY],B_MSK[[#This Row],[//]]-2)=0,"",INDEX([5]!NOTA[QTY],B_MSK[[#This Row],[//]]-2)))</f>
        <v/>
      </c>
      <c r="L102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3" s="14" t="str">
        <f ca="1">IF(B_MSK[[#This Row],[//]]="","",INDEX([5]!NOTA[HARGA SATUAN],B_MSK[[#This Row],[//]]-2))</f>
        <v/>
      </c>
      <c r="N1023" s="14" t="str">
        <f ca="1">IF(B_MSK[[#This Row],[//]]="","",IF(INDEX([4]!NOTA[HARGA/ CTN_H],B_MSK[[#This Row],[//]]-2)&lt;1,"",INDEX([4]!NOTA[HARGA/ CTN_H],B_MSK[[#This Row],[//]]-2)))</f>
        <v/>
      </c>
      <c r="O1023" s="3" t="str">
        <f ca="1">IF(B_MSK[[#This Row],[//]]="","",IF(INDEX([4]!NOTA[DISC 1],B_MSK[[#This Row],[//]]-2)=0,"",INDEX([4]!NOTA[DISC 1],B_MSK[[#This Row],[//]]-2)))</f>
        <v/>
      </c>
      <c r="P1023" s="3" t="str">
        <f ca="1">IF(B_MSK[[#This Row],[//]]="","",IF(INDEX([4]!NOTA[DISC 2],B_MSK[[#This Row],[//]]-2)=0,"",INDEX([4]!NOTA[DISC 2],B_MSK[[#This Row],[//]]-2)))</f>
        <v/>
      </c>
      <c r="Q1023" s="13" t="str">
        <f ca="1">IF(B_MSK[[#This Row],[//]]="","",INDEX([4]!NOTA[TOTAL],B_MSK[[#This Row],[//]]-2))</f>
        <v/>
      </c>
      <c r="R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3" s="4" t="str">
        <f ca="1">IF(B_MSK[[#This Row],[NAMA BARANG]]="","",IF(INDEX([4]!NOTA[KETERANGAN],B_MSK[[#This Row],[//]]-2)=0,"",INDEX([4]!NOTA[KETERANGAN],B_MSK[[#This Row],[//]]-2)))</f>
        <v/>
      </c>
      <c r="U1023" s="8" t="str">
        <f ca="1">IF(B_MSK[[#This Row],[//]]="","",INDEX([4]!NOTA[NAMA BARANG],B_MSK[[#This Row],[//]]-2))</f>
        <v/>
      </c>
      <c r="V10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3" s="6" t="str">
        <f ca="1">IF(B_MSK[[#This Row],[N.B.nota]]="","",IF(MATCH(B_MSK[[#This Row],[concat]],[3]!db[NB NOTA_C],0)&gt;0,"ada",0))</f>
        <v/>
      </c>
      <c r="X1023" s="6" t="str">
        <f ca="1">IF(B_MSK[[#This Row],[N.B.nota]]="","",ADDRESS(ROW(B_MSK[QB]),COLUMN(B_MSK[QB]))&amp;":"&amp;ADDRESS(ROW(),COLUMN(B_MSK[QB])))</f>
        <v/>
      </c>
      <c r="Y1023" s="6" t="str">
        <f ca="1">IF(B_MSK[[#This Row],[concat]]="","",MATCH(B_MSK[[#This Row],[concat]],[3]!db[NB NOTA_C],0)+1)</f>
        <v/>
      </c>
      <c r="Z1023" s="6" t="str">
        <f ca="1">IF(B_MSK[[#This Row],[//]]="","",HYPERLINK("[..\\DB.xlsx]DB!e"&amp;B_MSK[[#This Row],[DB_ROW]],"&gt;"))</f>
        <v/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Row],[A_]])-1))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>
        <f ca="1">IF(ISNUMBER(B_MSK[[#This Row],[TANGGAL DATANG]]),B_MSK[[#This Row],[TANGGAL DATANG]],AN1022)</f>
        <v>44931</v>
      </c>
      <c r="AO1023" s="6" t="str">
        <f ca="1">IF(B_MSK[[#This Row],[DB_ROW]]="","",INDEX([3]!db[JENIS],B_MSK[[#This Row],[DB_ROW]]-1))</f>
        <v/>
      </c>
      <c r="AP1023" s="6" t="e">
        <f ca="1">IF(B_MSK[[#This Row],[A_1]]="","",B_MSK[[#This Row],[A_1]])*1</f>
        <v>#VALUE!</v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/>
      </c>
      <c r="D1024" s="6" t="str">
        <f>IF(B_MSK[[#This Row],[N_ID]]="","",COUNTIF([5]!NOTA[ID_H],B_MSK[[#This Row],[ID NOTA]]))</f>
        <v/>
      </c>
      <c r="E10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4" s="2" t="str">
        <f>IF(B_MSK[[#This Row],[ID NOTA]]="","",IF(INDEX([5]!NOTA[TANGGAL],MATCH(B_MSK[[#This Row],[ID NOTA]],[5]!NOTA[ID],0))=0,"",INDEX([5]!NOTA[TANGGAL],MATCH(B_MSK[[#This Row],[ID NOTA]],[5]!NOTA[ID],0))))</f>
        <v/>
      </c>
      <c r="G1024" s="8" t="str">
        <f ca="1">IF(B_MSK[[#This Row],[stt]]="ada",INDEX([3]!db[NB BM],B_MSK[DB_ROW]-1),"")</f>
        <v/>
      </c>
      <c r="H1024" s="8" t="str">
        <f ca="1">IF(B_MSK[[#This Row],[//]]="","",INDEX([2]!NOTA[SUPPLIER_H],B_MSK[[#This Row],[//]]-2))</f>
        <v/>
      </c>
      <c r="I1024" s="28" t="str">
        <f ca="1">IF(B_MSK[[#This Row],[//]]="","",IF(B_MSK[[#This Row],[C]]="",B_MSK[[#This Row],[JMLH BRG]]&amp;" "&amp;B_MSK[[#This Row],[SAT]],INDEX([3]!db[QTY/ CTN],B_MSK[[#This Row],[DB_ROW]]-1)))</f>
        <v/>
      </c>
      <c r="J1024" s="6" t="str">
        <f ca="1">IF(B_MSK[[#This Row],[//]]="","",IF(INDEX([5]!NOTA[C],B_MSK[[#This Row],[//]]-2)="","",INDEX([5]!NOTA[C],B_MSK[[#This Row],[//]]-2)))</f>
        <v/>
      </c>
      <c r="K1024" s="6" t="str">
        <f ca="1">IF(B_MSK[[#This Row],[//]]="","",IF(INDEX([5]!NOTA[QTY],B_MSK[[#This Row],[//]]-2)=0,"",INDEX([5]!NOTA[QTY],B_MSK[[#This Row],[//]]-2)))</f>
        <v/>
      </c>
      <c r="L102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4" s="14" t="str">
        <f ca="1">IF(B_MSK[[#This Row],[//]]="","",INDEX([5]!NOTA[HARGA SATUAN],B_MSK[[#This Row],[//]]-2))</f>
        <v/>
      </c>
      <c r="N1024" s="14" t="str">
        <f ca="1">IF(B_MSK[[#This Row],[//]]="","",IF(INDEX([4]!NOTA[HARGA/ CTN_H],B_MSK[[#This Row],[//]]-2)&lt;1,"",INDEX([4]!NOTA[HARGA/ CTN_H],B_MSK[[#This Row],[//]]-2)))</f>
        <v/>
      </c>
      <c r="O1024" s="3" t="str">
        <f ca="1">IF(B_MSK[[#This Row],[//]]="","",IF(INDEX([4]!NOTA[DISC 1],B_MSK[[#This Row],[//]]-2)=0,"",INDEX([4]!NOTA[DISC 1],B_MSK[[#This Row],[//]]-2)))</f>
        <v/>
      </c>
      <c r="P1024" s="3" t="str">
        <f ca="1">IF(B_MSK[[#This Row],[//]]="","",IF(INDEX([4]!NOTA[DISC 2],B_MSK[[#This Row],[//]]-2)=0,"",INDEX([4]!NOTA[DISC 2],B_MSK[[#This Row],[//]]-2)))</f>
        <v/>
      </c>
      <c r="Q1024" s="13" t="str">
        <f ca="1">IF(B_MSK[[#This Row],[//]]="","",INDEX([4]!NOTA[TOTAL],B_MSK[[#This Row],[//]]-2))</f>
        <v/>
      </c>
      <c r="R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4" s="4" t="str">
        <f ca="1">IF(B_MSK[[#This Row],[NAMA BARANG]]="","",IF(INDEX([4]!NOTA[KETERANGAN],B_MSK[[#This Row],[//]]-2)=0,"",INDEX([4]!NOTA[KETERANGAN],B_MSK[[#This Row],[//]]-2)))</f>
        <v/>
      </c>
      <c r="U1024" s="8" t="str">
        <f ca="1">IF(B_MSK[[#This Row],[//]]="","",INDEX([4]!NOTA[NAMA BARANG],B_MSK[[#This Row],[//]]-2))</f>
        <v/>
      </c>
      <c r="V10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4" s="6" t="str">
        <f ca="1">IF(B_MSK[[#This Row],[N.B.nota]]="","",IF(MATCH(B_MSK[[#This Row],[concat]],[3]!db[NB NOTA_C],0)&gt;0,"ada",0))</f>
        <v/>
      </c>
      <c r="X1024" s="6" t="str">
        <f ca="1">IF(B_MSK[[#This Row],[N.B.nota]]="","",ADDRESS(ROW(B_MSK[QB]),COLUMN(B_MSK[QB]))&amp;":"&amp;ADDRESS(ROW(),COLUMN(B_MSK[QB])))</f>
        <v/>
      </c>
      <c r="Y1024" s="6" t="str">
        <f ca="1">IF(B_MSK[[#This Row],[concat]]="","",MATCH(B_MSK[[#This Row],[concat]],[3]!db[NB NOTA_C],0)+1)</f>
        <v/>
      </c>
      <c r="Z1024" s="6" t="str">
        <f ca="1">IF(B_MSK[[#This Row],[//]]="","",HYPERLINK("[..\\DB.xlsx]DB!e"&amp;B_MSK[[#This Row],[DB_ROW]],"&gt;"))</f>
        <v/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Row],[A_]])-1))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>
        <f ca="1">IF(ISNUMBER(B_MSK[[#This Row],[TANGGAL DATANG]]),B_MSK[[#This Row],[TANGGAL DATANG]],AN1023)</f>
        <v>44931</v>
      </c>
      <c r="AO1024" s="6" t="str">
        <f ca="1">IF(B_MSK[[#This Row],[DB_ROW]]="","",INDEX([3]!db[JENIS],B_MSK[[#This Row],[DB_ROW]]-1))</f>
        <v/>
      </c>
      <c r="AP1024" s="6" t="e">
        <f ca="1">IF(B_MSK[[#This Row],[A_1]]="","",B_MSK[[#This Row],[A_1]])*1</f>
        <v>#VALUE!</v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/>
      </c>
      <c r="D1025" s="6" t="str">
        <f>IF(B_MSK[[#This Row],[N_ID]]="","",COUNTIF([5]!NOTA[ID_H],B_MSK[[#This Row],[ID NOTA]]))</f>
        <v/>
      </c>
      <c r="E10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5" s="2" t="str">
        <f>IF(B_MSK[[#This Row],[ID NOTA]]="","",IF(INDEX([5]!NOTA[TANGGAL],MATCH(B_MSK[[#This Row],[ID NOTA]],[5]!NOTA[ID],0))=0,"",INDEX([5]!NOTA[TANGGAL],MATCH(B_MSK[[#This Row],[ID NOTA]],[5]!NOTA[ID],0))))</f>
        <v/>
      </c>
      <c r="G1025" s="8" t="str">
        <f ca="1">IF(B_MSK[[#This Row],[stt]]="ada",INDEX([3]!db[NB BM],B_MSK[DB_ROW]-1),"")</f>
        <v/>
      </c>
      <c r="H1025" s="8" t="str">
        <f ca="1">IF(B_MSK[[#This Row],[//]]="","",INDEX([2]!NOTA[SUPPLIER_H],B_MSK[[#This Row],[//]]-2))</f>
        <v/>
      </c>
      <c r="I1025" s="28" t="str">
        <f ca="1">IF(B_MSK[[#This Row],[//]]="","",IF(B_MSK[[#This Row],[C]]="",B_MSK[[#This Row],[JMLH BRG]]&amp;" "&amp;B_MSK[[#This Row],[SAT]],INDEX([3]!db[QTY/ CTN],B_MSK[[#This Row],[DB_ROW]]-1)))</f>
        <v/>
      </c>
      <c r="J1025" s="6" t="str">
        <f ca="1">IF(B_MSK[[#This Row],[//]]="","",IF(INDEX([5]!NOTA[C],B_MSK[[#This Row],[//]]-2)="","",INDEX([5]!NOTA[C],B_MSK[[#This Row],[//]]-2)))</f>
        <v/>
      </c>
      <c r="K1025" s="6" t="str">
        <f ca="1">IF(B_MSK[[#This Row],[//]]="","",IF(INDEX([5]!NOTA[QTY],B_MSK[[#This Row],[//]]-2)=0,"",INDEX([5]!NOTA[QTY],B_MSK[[#This Row],[//]]-2)))</f>
        <v/>
      </c>
      <c r="L102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5" s="14" t="str">
        <f ca="1">IF(B_MSK[[#This Row],[//]]="","",INDEX([5]!NOTA[HARGA SATUAN],B_MSK[[#This Row],[//]]-2))</f>
        <v/>
      </c>
      <c r="N1025" s="14" t="str">
        <f ca="1">IF(B_MSK[[#This Row],[//]]="","",IF(INDEX([4]!NOTA[HARGA/ CTN_H],B_MSK[[#This Row],[//]]-2)&lt;1,"",INDEX([4]!NOTA[HARGA/ CTN_H],B_MSK[[#This Row],[//]]-2)))</f>
        <v/>
      </c>
      <c r="O1025" s="3" t="str">
        <f ca="1">IF(B_MSK[[#This Row],[//]]="","",IF(INDEX([4]!NOTA[DISC 1],B_MSK[[#This Row],[//]]-2)=0,"",INDEX([4]!NOTA[DISC 1],B_MSK[[#This Row],[//]]-2)))</f>
        <v/>
      </c>
      <c r="P1025" s="3" t="str">
        <f ca="1">IF(B_MSK[[#This Row],[//]]="","",IF(INDEX([4]!NOTA[DISC 2],B_MSK[[#This Row],[//]]-2)=0,"",INDEX([4]!NOTA[DISC 2],B_MSK[[#This Row],[//]]-2)))</f>
        <v/>
      </c>
      <c r="Q1025" s="13" t="str">
        <f ca="1">IF(B_MSK[[#This Row],[//]]="","",INDEX([4]!NOTA[TOTAL],B_MSK[[#This Row],[//]]-2))</f>
        <v/>
      </c>
      <c r="R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5" s="4" t="str">
        <f ca="1">IF(B_MSK[[#This Row],[NAMA BARANG]]="","",IF(INDEX([4]!NOTA[KETERANGAN],B_MSK[[#This Row],[//]]-2)=0,"",INDEX([4]!NOTA[KETERANGAN],B_MSK[[#This Row],[//]]-2)))</f>
        <v/>
      </c>
      <c r="U1025" s="8" t="str">
        <f ca="1">IF(B_MSK[[#This Row],[//]]="","",INDEX([4]!NOTA[NAMA BARANG],B_MSK[[#This Row],[//]]-2))</f>
        <v/>
      </c>
      <c r="V10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5" s="6" t="str">
        <f ca="1">IF(B_MSK[[#This Row],[N.B.nota]]="","",IF(MATCH(B_MSK[[#This Row],[concat]],[3]!db[NB NOTA_C],0)&gt;0,"ada",0))</f>
        <v/>
      </c>
      <c r="X1025" s="6" t="str">
        <f ca="1">IF(B_MSK[[#This Row],[N.B.nota]]="","",ADDRESS(ROW(B_MSK[QB]),COLUMN(B_MSK[QB]))&amp;":"&amp;ADDRESS(ROW(),COLUMN(B_MSK[QB])))</f>
        <v/>
      </c>
      <c r="Y1025" s="6" t="str">
        <f ca="1">IF(B_MSK[[#This Row],[concat]]="","",MATCH(B_MSK[[#This Row],[concat]],[3]!db[NB NOTA_C],0)+1)</f>
        <v/>
      </c>
      <c r="Z1025" s="6" t="str">
        <f ca="1">IF(B_MSK[[#This Row],[//]]="","",HYPERLINK("[..\\DB.xlsx]DB!e"&amp;B_MSK[[#This Row],[DB_ROW]],"&gt;"))</f>
        <v/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Row],[A_]])-1))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>
        <f ca="1">IF(ISNUMBER(B_MSK[[#This Row],[TANGGAL DATANG]]),B_MSK[[#This Row],[TANGGAL DATANG]],AN1024)</f>
        <v>44931</v>
      </c>
      <c r="AO1025" s="6" t="str">
        <f ca="1">IF(B_MSK[[#This Row],[DB_ROW]]="","",INDEX([3]!db[JENIS],B_MSK[[#This Row],[DB_ROW]]-1))</f>
        <v/>
      </c>
      <c r="AP1025" s="6" t="e">
        <f ca="1">IF(B_MSK[[#This Row],[A_1]]="","",B_MSK[[#This Row],[A_1]])*1</f>
        <v>#VALUE!</v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/>
      </c>
      <c r="D1026" s="6" t="str">
        <f>IF(B_MSK[[#This Row],[N_ID]]="","",COUNTIF([5]!NOTA[ID_H],B_MSK[[#This Row],[ID NOTA]]))</f>
        <v/>
      </c>
      <c r="E10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6" s="2" t="str">
        <f>IF(B_MSK[[#This Row],[ID NOTA]]="","",IF(INDEX([5]!NOTA[TANGGAL],MATCH(B_MSK[[#This Row],[ID NOTA]],[5]!NOTA[ID],0))=0,"",INDEX([5]!NOTA[TANGGAL],MATCH(B_MSK[[#This Row],[ID NOTA]],[5]!NOTA[ID],0))))</f>
        <v/>
      </c>
      <c r="G1026" s="8" t="str">
        <f ca="1">IF(B_MSK[[#This Row],[stt]]="ada",INDEX([3]!db[NB BM],B_MSK[DB_ROW]-1),"")</f>
        <v/>
      </c>
      <c r="H1026" s="8" t="str">
        <f ca="1">IF(B_MSK[[#This Row],[//]]="","",INDEX([2]!NOTA[SUPPLIER_H],B_MSK[[#This Row],[//]]-2))</f>
        <v/>
      </c>
      <c r="I1026" s="28" t="str">
        <f ca="1">IF(B_MSK[[#This Row],[//]]="","",IF(B_MSK[[#This Row],[C]]="",B_MSK[[#This Row],[JMLH BRG]]&amp;" "&amp;B_MSK[[#This Row],[SAT]],INDEX([3]!db[QTY/ CTN],B_MSK[[#This Row],[DB_ROW]]-1)))</f>
        <v/>
      </c>
      <c r="J1026" s="6" t="str">
        <f ca="1">IF(B_MSK[[#This Row],[//]]="","",IF(INDEX([5]!NOTA[C],B_MSK[[#This Row],[//]]-2)="","",INDEX([5]!NOTA[C],B_MSK[[#This Row],[//]]-2)))</f>
        <v/>
      </c>
      <c r="K1026" s="6" t="str">
        <f ca="1">IF(B_MSK[[#This Row],[//]]="","",IF(INDEX([5]!NOTA[QTY],B_MSK[[#This Row],[//]]-2)=0,"",INDEX([5]!NOTA[QTY],B_MSK[[#This Row],[//]]-2)))</f>
        <v/>
      </c>
      <c r="L102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6" s="14" t="str">
        <f ca="1">IF(B_MSK[[#This Row],[//]]="","",INDEX([5]!NOTA[HARGA SATUAN],B_MSK[[#This Row],[//]]-2))</f>
        <v/>
      </c>
      <c r="N1026" s="14" t="str">
        <f ca="1">IF(B_MSK[[#This Row],[//]]="","",IF(INDEX([4]!NOTA[HARGA/ CTN_H],B_MSK[[#This Row],[//]]-2)&lt;1,"",INDEX([4]!NOTA[HARGA/ CTN_H],B_MSK[[#This Row],[//]]-2)))</f>
        <v/>
      </c>
      <c r="O1026" s="3" t="str">
        <f ca="1">IF(B_MSK[[#This Row],[//]]="","",IF(INDEX([4]!NOTA[DISC 1],B_MSK[[#This Row],[//]]-2)=0,"",INDEX([4]!NOTA[DISC 1],B_MSK[[#This Row],[//]]-2)))</f>
        <v/>
      </c>
      <c r="P1026" s="3" t="str">
        <f ca="1">IF(B_MSK[[#This Row],[//]]="","",IF(INDEX([4]!NOTA[DISC 2],B_MSK[[#This Row],[//]]-2)=0,"",INDEX([4]!NOTA[DISC 2],B_MSK[[#This Row],[//]]-2)))</f>
        <v/>
      </c>
      <c r="Q1026" s="13" t="str">
        <f ca="1">IF(B_MSK[[#This Row],[//]]="","",INDEX([4]!NOTA[TOTAL],B_MSK[[#This Row],[//]]-2))</f>
        <v/>
      </c>
      <c r="R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6" s="4" t="str">
        <f ca="1">IF(B_MSK[[#This Row],[NAMA BARANG]]="","",IF(INDEX([4]!NOTA[KETERANGAN],B_MSK[[#This Row],[//]]-2)=0,"",INDEX([4]!NOTA[KETERANGAN],B_MSK[[#This Row],[//]]-2)))</f>
        <v/>
      </c>
      <c r="U1026" s="8" t="str">
        <f ca="1">IF(B_MSK[[#This Row],[//]]="","",INDEX([4]!NOTA[NAMA BARANG],B_MSK[[#This Row],[//]]-2))</f>
        <v/>
      </c>
      <c r="V10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6" s="6" t="str">
        <f ca="1">IF(B_MSK[[#This Row],[N.B.nota]]="","",IF(MATCH(B_MSK[[#This Row],[concat]],[3]!db[NB NOTA_C],0)&gt;0,"ada",0))</f>
        <v/>
      </c>
      <c r="X1026" s="6" t="str">
        <f ca="1">IF(B_MSK[[#This Row],[N.B.nota]]="","",ADDRESS(ROW(B_MSK[QB]),COLUMN(B_MSK[QB]))&amp;":"&amp;ADDRESS(ROW(),COLUMN(B_MSK[QB])))</f>
        <v/>
      </c>
      <c r="Y1026" s="6" t="str">
        <f ca="1">IF(B_MSK[[#This Row],[concat]]="","",MATCH(B_MSK[[#This Row],[concat]],[3]!db[NB NOTA_C],0)+1)</f>
        <v/>
      </c>
      <c r="Z1026" s="6" t="str">
        <f ca="1">IF(B_MSK[[#This Row],[//]]="","",HYPERLINK("[..\\DB.xlsx]DB!e"&amp;B_MSK[[#This Row],[DB_ROW]],"&gt;"))</f>
        <v/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Row],[A_]])-1))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>
        <f ca="1">IF(ISNUMBER(B_MSK[[#This Row],[TANGGAL DATANG]]),B_MSK[[#This Row],[TANGGAL DATANG]],AN1025)</f>
        <v>44931</v>
      </c>
      <c r="AO1026" s="6" t="str">
        <f ca="1">IF(B_MSK[[#This Row],[DB_ROW]]="","",INDEX([3]!db[JENIS],B_MSK[[#This Row],[DB_ROW]]-1))</f>
        <v/>
      </c>
      <c r="AP1026" s="6" t="e">
        <f ca="1">IF(B_MSK[[#This Row],[A_1]]="","",B_MSK[[#This Row],[A_1]])*1</f>
        <v>#VALUE!</v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/>
      </c>
      <c r="D1027" s="6" t="str">
        <f>IF(B_MSK[[#This Row],[N_ID]]="","",COUNTIF([5]!NOTA[ID_H],B_MSK[[#This Row],[ID NOTA]]))</f>
        <v/>
      </c>
      <c r="E10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7" s="2" t="str">
        <f>IF(B_MSK[[#This Row],[ID NOTA]]="","",IF(INDEX([5]!NOTA[TANGGAL],MATCH(B_MSK[[#This Row],[ID NOTA]],[5]!NOTA[ID],0))=0,"",INDEX([5]!NOTA[TANGGAL],MATCH(B_MSK[[#This Row],[ID NOTA]],[5]!NOTA[ID],0))))</f>
        <v/>
      </c>
      <c r="G1027" s="8" t="str">
        <f ca="1">IF(B_MSK[[#This Row],[stt]]="ada",INDEX([3]!db[NB BM],B_MSK[DB_ROW]-1),"")</f>
        <v/>
      </c>
      <c r="H1027" s="8" t="str">
        <f ca="1">IF(B_MSK[[#This Row],[//]]="","",INDEX([2]!NOTA[SUPPLIER_H],B_MSK[[#This Row],[//]]-2))</f>
        <v/>
      </c>
      <c r="I1027" s="28" t="str">
        <f ca="1">IF(B_MSK[[#This Row],[//]]="","",IF(B_MSK[[#This Row],[C]]="",B_MSK[[#This Row],[JMLH BRG]]&amp;" "&amp;B_MSK[[#This Row],[SAT]],INDEX([3]!db[QTY/ CTN],B_MSK[[#This Row],[DB_ROW]]-1)))</f>
        <v/>
      </c>
      <c r="J1027" s="6" t="str">
        <f ca="1">IF(B_MSK[[#This Row],[//]]="","",IF(INDEX([5]!NOTA[C],B_MSK[[#This Row],[//]]-2)="","",INDEX([5]!NOTA[C],B_MSK[[#This Row],[//]]-2)))</f>
        <v/>
      </c>
      <c r="K1027" s="6" t="str">
        <f ca="1">IF(B_MSK[[#This Row],[//]]="","",IF(INDEX([5]!NOTA[QTY],B_MSK[[#This Row],[//]]-2)=0,"",INDEX([5]!NOTA[QTY],B_MSK[[#This Row],[//]]-2)))</f>
        <v/>
      </c>
      <c r="L102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7" s="14" t="str">
        <f ca="1">IF(B_MSK[[#This Row],[//]]="","",INDEX([5]!NOTA[HARGA SATUAN],B_MSK[[#This Row],[//]]-2))</f>
        <v/>
      </c>
      <c r="N1027" s="14" t="str">
        <f ca="1">IF(B_MSK[[#This Row],[//]]="","",IF(INDEX([4]!NOTA[HARGA/ CTN_H],B_MSK[[#This Row],[//]]-2)&lt;1,"",INDEX([4]!NOTA[HARGA/ CTN_H],B_MSK[[#This Row],[//]]-2)))</f>
        <v/>
      </c>
      <c r="O1027" s="3" t="str">
        <f ca="1">IF(B_MSK[[#This Row],[//]]="","",IF(INDEX([4]!NOTA[DISC 1],B_MSK[[#This Row],[//]]-2)=0,"",INDEX([4]!NOTA[DISC 1],B_MSK[[#This Row],[//]]-2)))</f>
        <v/>
      </c>
      <c r="P1027" s="3" t="str">
        <f ca="1">IF(B_MSK[[#This Row],[//]]="","",IF(INDEX([4]!NOTA[DISC 2],B_MSK[[#This Row],[//]]-2)=0,"",INDEX([4]!NOTA[DISC 2],B_MSK[[#This Row],[//]]-2)))</f>
        <v/>
      </c>
      <c r="Q1027" s="13" t="str">
        <f ca="1">IF(B_MSK[[#This Row],[//]]="","",INDEX([4]!NOTA[TOTAL],B_MSK[[#This Row],[//]]-2))</f>
        <v/>
      </c>
      <c r="R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7" s="4" t="str">
        <f ca="1">IF(B_MSK[[#This Row],[NAMA BARANG]]="","",IF(INDEX([4]!NOTA[KETERANGAN],B_MSK[[#This Row],[//]]-2)=0,"",INDEX([4]!NOTA[KETERANGAN],B_MSK[[#This Row],[//]]-2)))</f>
        <v/>
      </c>
      <c r="U1027" s="8" t="str">
        <f ca="1">IF(B_MSK[[#This Row],[//]]="","",INDEX([4]!NOTA[NAMA BARANG],B_MSK[[#This Row],[//]]-2))</f>
        <v/>
      </c>
      <c r="V10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7" s="6" t="str">
        <f ca="1">IF(B_MSK[[#This Row],[N.B.nota]]="","",IF(MATCH(B_MSK[[#This Row],[concat]],[3]!db[NB NOTA_C],0)&gt;0,"ada",0))</f>
        <v/>
      </c>
      <c r="X1027" s="6" t="str">
        <f ca="1">IF(B_MSK[[#This Row],[N.B.nota]]="","",ADDRESS(ROW(B_MSK[QB]),COLUMN(B_MSK[QB]))&amp;":"&amp;ADDRESS(ROW(),COLUMN(B_MSK[QB])))</f>
        <v/>
      </c>
      <c r="Y1027" s="6" t="str">
        <f ca="1">IF(B_MSK[[#This Row],[concat]]="","",MATCH(B_MSK[[#This Row],[concat]],[3]!db[NB NOTA_C],0)+1)</f>
        <v/>
      </c>
      <c r="Z1027" s="6" t="str">
        <f ca="1">IF(B_MSK[[#This Row],[//]]="","",HYPERLINK("[..\\DB.xlsx]DB!e"&amp;B_MSK[[#This Row],[DB_ROW]],"&gt;"))</f>
        <v/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Row],[A_]])-1))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>
        <f ca="1">IF(ISNUMBER(B_MSK[[#This Row],[TANGGAL DATANG]]),B_MSK[[#This Row],[TANGGAL DATANG]],AN1026)</f>
        <v>44931</v>
      </c>
      <c r="AO1027" s="6" t="str">
        <f ca="1">IF(B_MSK[[#This Row],[DB_ROW]]="","",INDEX([3]!db[JENIS],B_MSK[[#This Row],[DB_ROW]]-1))</f>
        <v/>
      </c>
      <c r="AP1027" s="6" t="e">
        <f ca="1">IF(B_MSK[[#This Row],[A_1]]="","",B_MSK[[#This Row],[A_1]])*1</f>
        <v>#VALUE!</v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/>
      </c>
      <c r="D1028" s="6" t="str">
        <f>IF(B_MSK[[#This Row],[N_ID]]="","",COUNTIF([5]!NOTA[ID_H],B_MSK[[#This Row],[ID NOTA]]))</f>
        <v/>
      </c>
      <c r="E10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8" s="2" t="str">
        <f>IF(B_MSK[[#This Row],[ID NOTA]]="","",IF(INDEX([5]!NOTA[TANGGAL],MATCH(B_MSK[[#This Row],[ID NOTA]],[5]!NOTA[ID],0))=0,"",INDEX([5]!NOTA[TANGGAL],MATCH(B_MSK[[#This Row],[ID NOTA]],[5]!NOTA[ID],0))))</f>
        <v/>
      </c>
      <c r="G1028" s="8" t="str">
        <f ca="1">IF(B_MSK[[#This Row],[stt]]="ada",INDEX([3]!db[NB BM],B_MSK[DB_ROW]-1),"")</f>
        <v/>
      </c>
      <c r="H1028" s="8" t="str">
        <f ca="1">IF(B_MSK[[#This Row],[//]]="","",INDEX([2]!NOTA[SUPPLIER_H],B_MSK[[#This Row],[//]]-2))</f>
        <v/>
      </c>
      <c r="I1028" s="28" t="str">
        <f ca="1">IF(B_MSK[[#This Row],[//]]="","",IF(B_MSK[[#This Row],[C]]="",B_MSK[[#This Row],[JMLH BRG]]&amp;" "&amp;B_MSK[[#This Row],[SAT]],INDEX([3]!db[QTY/ CTN],B_MSK[[#This Row],[DB_ROW]]-1)))</f>
        <v/>
      </c>
      <c r="J1028" s="6" t="str">
        <f ca="1">IF(B_MSK[[#This Row],[//]]="","",IF(INDEX([5]!NOTA[C],B_MSK[[#This Row],[//]]-2)="","",INDEX([5]!NOTA[C],B_MSK[[#This Row],[//]]-2)))</f>
        <v/>
      </c>
      <c r="K1028" s="6" t="str">
        <f ca="1">IF(B_MSK[[#This Row],[//]]="","",IF(INDEX([5]!NOTA[QTY],B_MSK[[#This Row],[//]]-2)=0,"",INDEX([5]!NOTA[QTY],B_MSK[[#This Row],[//]]-2)))</f>
        <v/>
      </c>
      <c r="L102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8" s="14" t="str">
        <f ca="1">IF(B_MSK[[#This Row],[//]]="","",INDEX([5]!NOTA[HARGA SATUAN],B_MSK[[#This Row],[//]]-2))</f>
        <v/>
      </c>
      <c r="N1028" s="14" t="str">
        <f ca="1">IF(B_MSK[[#This Row],[//]]="","",IF(INDEX([4]!NOTA[HARGA/ CTN_H],B_MSK[[#This Row],[//]]-2)&lt;1,"",INDEX([4]!NOTA[HARGA/ CTN_H],B_MSK[[#This Row],[//]]-2)))</f>
        <v/>
      </c>
      <c r="O1028" s="3" t="str">
        <f ca="1">IF(B_MSK[[#This Row],[//]]="","",IF(INDEX([4]!NOTA[DISC 1],B_MSK[[#This Row],[//]]-2)=0,"",INDEX([4]!NOTA[DISC 1],B_MSK[[#This Row],[//]]-2)))</f>
        <v/>
      </c>
      <c r="P1028" s="3" t="str">
        <f ca="1">IF(B_MSK[[#This Row],[//]]="","",IF(INDEX([4]!NOTA[DISC 2],B_MSK[[#This Row],[//]]-2)=0,"",INDEX([4]!NOTA[DISC 2],B_MSK[[#This Row],[//]]-2)))</f>
        <v/>
      </c>
      <c r="Q1028" s="13" t="str">
        <f ca="1">IF(B_MSK[[#This Row],[//]]="","",INDEX([4]!NOTA[TOTAL],B_MSK[[#This Row],[//]]-2))</f>
        <v/>
      </c>
      <c r="R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8" s="4" t="str">
        <f ca="1">IF(B_MSK[[#This Row],[NAMA BARANG]]="","",IF(INDEX([4]!NOTA[KETERANGAN],B_MSK[[#This Row],[//]]-2)=0,"",INDEX([4]!NOTA[KETERANGAN],B_MSK[[#This Row],[//]]-2)))</f>
        <v/>
      </c>
      <c r="U1028" s="8" t="str">
        <f ca="1">IF(B_MSK[[#This Row],[//]]="","",INDEX([4]!NOTA[NAMA BARANG],B_MSK[[#This Row],[//]]-2))</f>
        <v/>
      </c>
      <c r="V10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8" s="6" t="str">
        <f ca="1">IF(B_MSK[[#This Row],[N.B.nota]]="","",IF(MATCH(B_MSK[[#This Row],[concat]],[3]!db[NB NOTA_C],0)&gt;0,"ada",0))</f>
        <v/>
      </c>
      <c r="X1028" s="6" t="str">
        <f ca="1">IF(B_MSK[[#This Row],[N.B.nota]]="","",ADDRESS(ROW(B_MSK[QB]),COLUMN(B_MSK[QB]))&amp;":"&amp;ADDRESS(ROW(),COLUMN(B_MSK[QB])))</f>
        <v/>
      </c>
      <c r="Y1028" s="6" t="str">
        <f ca="1">IF(B_MSK[[#This Row],[concat]]="","",MATCH(B_MSK[[#This Row],[concat]],[3]!db[NB NOTA_C],0)+1)</f>
        <v/>
      </c>
      <c r="Z1028" s="6" t="str">
        <f ca="1">IF(B_MSK[[#This Row],[//]]="","",HYPERLINK("[..\\DB.xlsx]DB!e"&amp;B_MSK[[#This Row],[DB_ROW]],"&gt;"))</f>
        <v/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Row],[A_]])-1))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>
        <f ca="1">IF(ISNUMBER(B_MSK[[#This Row],[TANGGAL DATANG]]),B_MSK[[#This Row],[TANGGAL DATANG]],AN1027)</f>
        <v>44931</v>
      </c>
      <c r="AO1028" s="6" t="str">
        <f ca="1">IF(B_MSK[[#This Row],[DB_ROW]]="","",INDEX([3]!db[JENIS],B_MSK[[#This Row],[DB_ROW]]-1))</f>
        <v/>
      </c>
      <c r="AP1028" s="6" t="e">
        <f ca="1">IF(B_MSK[[#This Row],[A_1]]="","",B_MSK[[#This Row],[A_1]])*1</f>
        <v>#VALUE!</v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/>
      </c>
      <c r="D1029" s="6" t="str">
        <f>IF(B_MSK[[#This Row],[N_ID]]="","",COUNTIF([5]!NOTA[ID_H],B_MSK[[#This Row],[ID NOTA]]))</f>
        <v/>
      </c>
      <c r="E10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9" s="2" t="str">
        <f>IF(B_MSK[[#This Row],[ID NOTA]]="","",IF(INDEX([5]!NOTA[TANGGAL],MATCH(B_MSK[[#This Row],[ID NOTA]],[5]!NOTA[ID],0))=0,"",INDEX([5]!NOTA[TANGGAL],MATCH(B_MSK[[#This Row],[ID NOTA]],[5]!NOTA[ID],0))))</f>
        <v/>
      </c>
      <c r="G1029" s="8" t="str">
        <f ca="1">IF(B_MSK[[#This Row],[stt]]="ada",INDEX([3]!db[NB BM],B_MSK[DB_ROW]-1),"")</f>
        <v/>
      </c>
      <c r="H1029" s="8" t="str">
        <f ca="1">IF(B_MSK[[#This Row],[//]]="","",INDEX([2]!NOTA[SUPPLIER_H],B_MSK[[#This Row],[//]]-2))</f>
        <v/>
      </c>
      <c r="I1029" s="28" t="str">
        <f ca="1">IF(B_MSK[[#This Row],[//]]="","",IF(B_MSK[[#This Row],[C]]="",B_MSK[[#This Row],[JMLH BRG]]&amp;" "&amp;B_MSK[[#This Row],[SAT]],INDEX([3]!db[QTY/ CTN],B_MSK[[#This Row],[DB_ROW]]-1)))</f>
        <v/>
      </c>
      <c r="J1029" s="6" t="str">
        <f ca="1">IF(B_MSK[[#This Row],[//]]="","",IF(INDEX([5]!NOTA[C],B_MSK[[#This Row],[//]]-2)="","",INDEX([5]!NOTA[C],B_MSK[[#This Row],[//]]-2)))</f>
        <v/>
      </c>
      <c r="K1029" s="6" t="str">
        <f ca="1">IF(B_MSK[[#This Row],[//]]="","",IF(INDEX([5]!NOTA[QTY],B_MSK[[#This Row],[//]]-2)=0,"",INDEX([5]!NOTA[QTY],B_MSK[[#This Row],[//]]-2)))</f>
        <v/>
      </c>
      <c r="L102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9" s="14" t="str">
        <f ca="1">IF(B_MSK[[#This Row],[//]]="","",INDEX([5]!NOTA[HARGA SATUAN],B_MSK[[#This Row],[//]]-2))</f>
        <v/>
      </c>
      <c r="N1029" s="14" t="str">
        <f ca="1">IF(B_MSK[[#This Row],[//]]="","",IF(INDEX([4]!NOTA[HARGA/ CTN_H],B_MSK[[#This Row],[//]]-2)&lt;1,"",INDEX([4]!NOTA[HARGA/ CTN_H],B_MSK[[#This Row],[//]]-2)))</f>
        <v/>
      </c>
      <c r="O1029" s="3" t="str">
        <f ca="1">IF(B_MSK[[#This Row],[//]]="","",IF(INDEX([4]!NOTA[DISC 1],B_MSK[[#This Row],[//]]-2)=0,"",INDEX([4]!NOTA[DISC 1],B_MSK[[#This Row],[//]]-2)))</f>
        <v/>
      </c>
      <c r="P1029" s="3" t="str">
        <f ca="1">IF(B_MSK[[#This Row],[//]]="","",IF(INDEX([4]!NOTA[DISC 2],B_MSK[[#This Row],[//]]-2)=0,"",INDEX([4]!NOTA[DISC 2],B_MSK[[#This Row],[//]]-2)))</f>
        <v/>
      </c>
      <c r="Q1029" s="13" t="str">
        <f ca="1">IF(B_MSK[[#This Row],[//]]="","",INDEX([4]!NOTA[TOTAL],B_MSK[[#This Row],[//]]-2))</f>
        <v/>
      </c>
      <c r="R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9" s="4" t="str">
        <f ca="1">IF(B_MSK[[#This Row],[NAMA BARANG]]="","",IF(INDEX([4]!NOTA[KETERANGAN],B_MSK[[#This Row],[//]]-2)=0,"",INDEX([4]!NOTA[KETERANGAN],B_MSK[[#This Row],[//]]-2)))</f>
        <v/>
      </c>
      <c r="U1029" s="8" t="str">
        <f ca="1">IF(B_MSK[[#This Row],[//]]="","",INDEX([4]!NOTA[NAMA BARANG],B_MSK[[#This Row],[//]]-2))</f>
        <v/>
      </c>
      <c r="V10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9" s="6" t="str">
        <f ca="1">IF(B_MSK[[#This Row],[N.B.nota]]="","",IF(MATCH(B_MSK[[#This Row],[concat]],[3]!db[NB NOTA_C],0)&gt;0,"ada",0))</f>
        <v/>
      </c>
      <c r="X1029" s="6" t="str">
        <f ca="1">IF(B_MSK[[#This Row],[N.B.nota]]="","",ADDRESS(ROW(B_MSK[QB]),COLUMN(B_MSK[QB]))&amp;":"&amp;ADDRESS(ROW(),COLUMN(B_MSK[QB])))</f>
        <v/>
      </c>
      <c r="Y1029" s="6" t="str">
        <f ca="1">IF(B_MSK[[#This Row],[concat]]="","",MATCH(B_MSK[[#This Row],[concat]],[3]!db[NB NOTA_C],0)+1)</f>
        <v/>
      </c>
      <c r="Z1029" s="6" t="str">
        <f ca="1">IF(B_MSK[[#This Row],[//]]="","",HYPERLINK("[..\\DB.xlsx]DB!e"&amp;B_MSK[[#This Row],[DB_ROW]],"&gt;"))</f>
        <v/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Row],[A_]])-1))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>
        <f ca="1">IF(ISNUMBER(B_MSK[[#This Row],[TANGGAL DATANG]]),B_MSK[[#This Row],[TANGGAL DATANG]],AN1028)</f>
        <v>44931</v>
      </c>
      <c r="AO1029" s="6" t="str">
        <f ca="1">IF(B_MSK[[#This Row],[DB_ROW]]="","",INDEX([3]!db[JENIS],B_MSK[[#This Row],[DB_ROW]]-1))</f>
        <v/>
      </c>
      <c r="AP1029" s="6" t="e">
        <f ca="1">IF(B_MSK[[#This Row],[A_1]]="","",B_MSK[[#This Row],[A_1]])*1</f>
        <v>#VALUE!</v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/>
      </c>
      <c r="D1030" s="6" t="str">
        <f>IF(B_MSK[[#This Row],[N_ID]]="","",COUNTIF([5]!NOTA[ID_H],B_MSK[[#This Row],[ID NOTA]]))</f>
        <v/>
      </c>
      <c r="E10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0" s="2" t="str">
        <f>IF(B_MSK[[#This Row],[ID NOTA]]="","",IF(INDEX([5]!NOTA[TANGGAL],MATCH(B_MSK[[#This Row],[ID NOTA]],[5]!NOTA[ID],0))=0,"",INDEX([5]!NOTA[TANGGAL],MATCH(B_MSK[[#This Row],[ID NOTA]],[5]!NOTA[ID],0))))</f>
        <v/>
      </c>
      <c r="G1030" s="8" t="str">
        <f ca="1">IF(B_MSK[[#This Row],[stt]]="ada",INDEX([3]!db[NB BM],B_MSK[DB_ROW]-1),"")</f>
        <v/>
      </c>
      <c r="H1030" s="8" t="str">
        <f ca="1">IF(B_MSK[[#This Row],[//]]="","",INDEX([2]!NOTA[SUPPLIER_H],B_MSK[[#This Row],[//]]-2))</f>
        <v/>
      </c>
      <c r="I1030" s="28" t="str">
        <f ca="1">IF(B_MSK[[#This Row],[//]]="","",IF(B_MSK[[#This Row],[C]]="",B_MSK[[#This Row],[JMLH BRG]]&amp;" "&amp;B_MSK[[#This Row],[SAT]],INDEX([3]!db[QTY/ CTN],B_MSK[[#This Row],[DB_ROW]]-1)))</f>
        <v/>
      </c>
      <c r="J1030" s="6" t="str">
        <f ca="1">IF(B_MSK[[#This Row],[//]]="","",IF(INDEX([5]!NOTA[C],B_MSK[[#This Row],[//]]-2)="","",INDEX([5]!NOTA[C],B_MSK[[#This Row],[//]]-2)))</f>
        <v/>
      </c>
      <c r="K1030" s="6" t="str">
        <f ca="1">IF(B_MSK[[#This Row],[//]]="","",IF(INDEX([5]!NOTA[QTY],B_MSK[[#This Row],[//]]-2)=0,"",INDEX([5]!NOTA[QTY],B_MSK[[#This Row],[//]]-2)))</f>
        <v/>
      </c>
      <c r="L103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0" s="14" t="str">
        <f ca="1">IF(B_MSK[[#This Row],[//]]="","",INDEX([5]!NOTA[HARGA SATUAN],B_MSK[[#This Row],[//]]-2))</f>
        <v/>
      </c>
      <c r="N1030" s="14" t="str">
        <f ca="1">IF(B_MSK[[#This Row],[//]]="","",IF(INDEX([4]!NOTA[HARGA/ CTN_H],B_MSK[[#This Row],[//]]-2)&lt;1,"",INDEX([4]!NOTA[HARGA/ CTN_H],B_MSK[[#This Row],[//]]-2)))</f>
        <v/>
      </c>
      <c r="O1030" s="3" t="str">
        <f ca="1">IF(B_MSK[[#This Row],[//]]="","",IF(INDEX([4]!NOTA[DISC 1],B_MSK[[#This Row],[//]]-2)=0,"",INDEX([4]!NOTA[DISC 1],B_MSK[[#This Row],[//]]-2)))</f>
        <v/>
      </c>
      <c r="P1030" s="3" t="str">
        <f ca="1">IF(B_MSK[[#This Row],[//]]="","",IF(INDEX([4]!NOTA[DISC 2],B_MSK[[#This Row],[//]]-2)=0,"",INDEX([4]!NOTA[DISC 2],B_MSK[[#This Row],[//]]-2)))</f>
        <v/>
      </c>
      <c r="Q1030" s="13" t="str">
        <f ca="1">IF(B_MSK[[#This Row],[//]]="","",INDEX([4]!NOTA[TOTAL],B_MSK[[#This Row],[//]]-2))</f>
        <v/>
      </c>
      <c r="R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0" s="4" t="str">
        <f ca="1">IF(B_MSK[[#This Row],[NAMA BARANG]]="","",IF(INDEX([4]!NOTA[KETERANGAN],B_MSK[[#This Row],[//]]-2)=0,"",INDEX([4]!NOTA[KETERANGAN],B_MSK[[#This Row],[//]]-2)))</f>
        <v/>
      </c>
      <c r="U1030" s="8" t="str">
        <f ca="1">IF(B_MSK[[#This Row],[//]]="","",INDEX([4]!NOTA[NAMA BARANG],B_MSK[[#This Row],[//]]-2))</f>
        <v/>
      </c>
      <c r="V10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0" s="6" t="str">
        <f ca="1">IF(B_MSK[[#This Row],[N.B.nota]]="","",IF(MATCH(B_MSK[[#This Row],[concat]],[3]!db[NB NOTA_C],0)&gt;0,"ada",0))</f>
        <v/>
      </c>
      <c r="X1030" s="6" t="str">
        <f ca="1">IF(B_MSK[[#This Row],[N.B.nota]]="","",ADDRESS(ROW(B_MSK[QB]),COLUMN(B_MSK[QB]))&amp;":"&amp;ADDRESS(ROW(),COLUMN(B_MSK[QB])))</f>
        <v/>
      </c>
      <c r="Y1030" s="6" t="str">
        <f ca="1">IF(B_MSK[[#This Row],[concat]]="","",MATCH(B_MSK[[#This Row],[concat]],[3]!db[NB NOTA_C],0)+1)</f>
        <v/>
      </c>
      <c r="Z1030" s="6" t="str">
        <f ca="1">IF(B_MSK[[#This Row],[//]]="","",HYPERLINK("[..\\DB.xlsx]DB!e"&amp;B_MSK[[#This Row],[DB_ROW]],"&gt;"))</f>
        <v/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Row],[A_]])-1))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>
        <f ca="1">IF(ISNUMBER(B_MSK[[#This Row],[TANGGAL DATANG]]),B_MSK[[#This Row],[TANGGAL DATANG]],AN1029)</f>
        <v>44931</v>
      </c>
      <c r="AO1030" s="6" t="str">
        <f ca="1">IF(B_MSK[[#This Row],[DB_ROW]]="","",INDEX([3]!db[JENIS],B_MSK[[#This Row],[DB_ROW]]-1))</f>
        <v/>
      </c>
      <c r="AP1030" s="6" t="e">
        <f ca="1">IF(B_MSK[[#This Row],[A_1]]="","",B_MSK[[#This Row],[A_1]])*1</f>
        <v>#VALUE!</v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/>
      </c>
      <c r="D1031" s="6" t="str">
        <f>IF(B_MSK[[#This Row],[N_ID]]="","",COUNTIF([5]!NOTA[ID_H],B_MSK[[#This Row],[ID NOTA]]))</f>
        <v/>
      </c>
      <c r="E10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1" s="2" t="str">
        <f>IF(B_MSK[[#This Row],[ID NOTA]]="","",IF(INDEX([5]!NOTA[TANGGAL],MATCH(B_MSK[[#This Row],[ID NOTA]],[5]!NOTA[ID],0))=0,"",INDEX([5]!NOTA[TANGGAL],MATCH(B_MSK[[#This Row],[ID NOTA]],[5]!NOTA[ID],0))))</f>
        <v/>
      </c>
      <c r="G1031" s="8" t="str">
        <f ca="1">IF(B_MSK[[#This Row],[stt]]="ada",INDEX([3]!db[NB BM],B_MSK[DB_ROW]-1),"")</f>
        <v/>
      </c>
      <c r="H1031" s="8" t="str">
        <f ca="1">IF(B_MSK[[#This Row],[//]]="","",INDEX([2]!NOTA[SUPPLIER_H],B_MSK[[#This Row],[//]]-2))</f>
        <v/>
      </c>
      <c r="I1031" s="28" t="str">
        <f ca="1">IF(B_MSK[[#This Row],[//]]="","",IF(B_MSK[[#This Row],[C]]="",B_MSK[[#This Row],[JMLH BRG]]&amp;" "&amp;B_MSK[[#This Row],[SAT]],INDEX([3]!db[QTY/ CTN],B_MSK[[#This Row],[DB_ROW]]-1)))</f>
        <v/>
      </c>
      <c r="J1031" s="6" t="str">
        <f ca="1">IF(B_MSK[[#This Row],[//]]="","",IF(INDEX([5]!NOTA[C],B_MSK[[#This Row],[//]]-2)="","",INDEX([5]!NOTA[C],B_MSK[[#This Row],[//]]-2)))</f>
        <v/>
      </c>
      <c r="K1031" s="6" t="str">
        <f ca="1">IF(B_MSK[[#This Row],[//]]="","",IF(INDEX([5]!NOTA[QTY],B_MSK[[#This Row],[//]]-2)=0,"",INDEX([5]!NOTA[QTY],B_MSK[[#This Row],[//]]-2)))</f>
        <v/>
      </c>
      <c r="L103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1" s="14" t="str">
        <f ca="1">IF(B_MSK[[#This Row],[//]]="","",INDEX([5]!NOTA[HARGA SATUAN],B_MSK[[#This Row],[//]]-2))</f>
        <v/>
      </c>
      <c r="N1031" s="14" t="str">
        <f ca="1">IF(B_MSK[[#This Row],[//]]="","",IF(INDEX([4]!NOTA[HARGA/ CTN_H],B_MSK[[#This Row],[//]]-2)&lt;1,"",INDEX([4]!NOTA[HARGA/ CTN_H],B_MSK[[#This Row],[//]]-2)))</f>
        <v/>
      </c>
      <c r="O1031" s="3" t="str">
        <f ca="1">IF(B_MSK[[#This Row],[//]]="","",IF(INDEX([4]!NOTA[DISC 1],B_MSK[[#This Row],[//]]-2)=0,"",INDEX([4]!NOTA[DISC 1],B_MSK[[#This Row],[//]]-2)))</f>
        <v/>
      </c>
      <c r="P1031" s="3" t="str">
        <f ca="1">IF(B_MSK[[#This Row],[//]]="","",IF(INDEX([4]!NOTA[DISC 2],B_MSK[[#This Row],[//]]-2)=0,"",INDEX([4]!NOTA[DISC 2],B_MSK[[#This Row],[//]]-2)))</f>
        <v/>
      </c>
      <c r="Q1031" s="13" t="str">
        <f ca="1">IF(B_MSK[[#This Row],[//]]="","",INDEX([4]!NOTA[TOTAL],B_MSK[[#This Row],[//]]-2))</f>
        <v/>
      </c>
      <c r="R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1" s="4" t="str">
        <f ca="1">IF(B_MSK[[#This Row],[NAMA BARANG]]="","",IF(INDEX([4]!NOTA[KETERANGAN],B_MSK[[#This Row],[//]]-2)=0,"",INDEX([4]!NOTA[KETERANGAN],B_MSK[[#This Row],[//]]-2)))</f>
        <v/>
      </c>
      <c r="U1031" s="8" t="str">
        <f ca="1">IF(B_MSK[[#This Row],[//]]="","",INDEX([4]!NOTA[NAMA BARANG],B_MSK[[#This Row],[//]]-2))</f>
        <v/>
      </c>
      <c r="V10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1" s="6" t="str">
        <f ca="1">IF(B_MSK[[#This Row],[N.B.nota]]="","",IF(MATCH(B_MSK[[#This Row],[concat]],[3]!db[NB NOTA_C],0)&gt;0,"ada",0))</f>
        <v/>
      </c>
      <c r="X1031" s="6" t="str">
        <f ca="1">IF(B_MSK[[#This Row],[N.B.nota]]="","",ADDRESS(ROW(B_MSK[QB]),COLUMN(B_MSK[QB]))&amp;":"&amp;ADDRESS(ROW(),COLUMN(B_MSK[QB])))</f>
        <v/>
      </c>
      <c r="Y1031" s="6" t="str">
        <f ca="1">IF(B_MSK[[#This Row],[concat]]="","",MATCH(B_MSK[[#This Row],[concat]],[3]!db[NB NOTA_C],0)+1)</f>
        <v/>
      </c>
      <c r="Z1031" s="6" t="str">
        <f ca="1">IF(B_MSK[[#This Row],[//]]="","",HYPERLINK("[..\\DB.xlsx]DB!e"&amp;B_MSK[[#This Row],[DB_ROW]],"&gt;"))</f>
        <v/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Row],[A_]])-1))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>
        <f ca="1">IF(ISNUMBER(B_MSK[[#This Row],[TANGGAL DATANG]]),B_MSK[[#This Row],[TANGGAL DATANG]],AN1030)</f>
        <v>44931</v>
      </c>
      <c r="AO1031" s="6" t="str">
        <f ca="1">IF(B_MSK[[#This Row],[DB_ROW]]="","",INDEX([3]!db[JENIS],B_MSK[[#This Row],[DB_ROW]]-1))</f>
        <v/>
      </c>
      <c r="AP1031" s="6" t="e">
        <f ca="1">IF(B_MSK[[#This Row],[A_1]]="","",B_MSK[[#This Row],[A_1]])*1</f>
        <v>#VALUE!</v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/>
      </c>
      <c r="D1032" s="6" t="str">
        <f>IF(B_MSK[[#This Row],[N_ID]]="","",COUNTIF([5]!NOTA[ID_H],B_MSK[[#This Row],[ID NOTA]]))</f>
        <v/>
      </c>
      <c r="E10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2" s="2" t="str">
        <f>IF(B_MSK[[#This Row],[ID NOTA]]="","",IF(INDEX([5]!NOTA[TANGGAL],MATCH(B_MSK[[#This Row],[ID NOTA]],[5]!NOTA[ID],0))=0,"",INDEX([5]!NOTA[TANGGAL],MATCH(B_MSK[[#This Row],[ID NOTA]],[5]!NOTA[ID],0))))</f>
        <v/>
      </c>
      <c r="G1032" s="8" t="str">
        <f ca="1">IF(B_MSK[[#This Row],[stt]]="ada",INDEX([3]!db[NB BM],B_MSK[DB_ROW]-1),"")</f>
        <v/>
      </c>
      <c r="H1032" s="8" t="str">
        <f ca="1">IF(B_MSK[[#This Row],[//]]="","",INDEX([2]!NOTA[SUPPLIER_H],B_MSK[[#This Row],[//]]-2))</f>
        <v/>
      </c>
      <c r="I1032" s="28" t="str">
        <f ca="1">IF(B_MSK[[#This Row],[//]]="","",IF(B_MSK[[#This Row],[C]]="",B_MSK[[#This Row],[JMLH BRG]]&amp;" "&amp;B_MSK[[#This Row],[SAT]],INDEX([3]!db[QTY/ CTN],B_MSK[[#This Row],[DB_ROW]]-1)))</f>
        <v/>
      </c>
      <c r="J1032" s="6" t="str">
        <f ca="1">IF(B_MSK[[#This Row],[//]]="","",IF(INDEX([5]!NOTA[C],B_MSK[[#This Row],[//]]-2)="","",INDEX([5]!NOTA[C],B_MSK[[#This Row],[//]]-2)))</f>
        <v/>
      </c>
      <c r="K1032" s="6" t="str">
        <f ca="1">IF(B_MSK[[#This Row],[//]]="","",IF(INDEX([5]!NOTA[QTY],B_MSK[[#This Row],[//]]-2)=0,"",INDEX([5]!NOTA[QTY],B_MSK[[#This Row],[//]]-2)))</f>
        <v/>
      </c>
      <c r="L103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2" s="14" t="str">
        <f ca="1">IF(B_MSK[[#This Row],[//]]="","",INDEX([5]!NOTA[HARGA SATUAN],B_MSK[[#This Row],[//]]-2))</f>
        <v/>
      </c>
      <c r="N1032" s="14" t="str">
        <f ca="1">IF(B_MSK[[#This Row],[//]]="","",IF(INDEX([4]!NOTA[HARGA/ CTN_H],B_MSK[[#This Row],[//]]-2)&lt;1,"",INDEX([4]!NOTA[HARGA/ CTN_H],B_MSK[[#This Row],[//]]-2)))</f>
        <v/>
      </c>
      <c r="O1032" s="3" t="str">
        <f ca="1">IF(B_MSK[[#This Row],[//]]="","",IF(INDEX([4]!NOTA[DISC 1],B_MSK[[#This Row],[//]]-2)=0,"",INDEX([4]!NOTA[DISC 1],B_MSK[[#This Row],[//]]-2)))</f>
        <v/>
      </c>
      <c r="P1032" s="3" t="str">
        <f ca="1">IF(B_MSK[[#This Row],[//]]="","",IF(INDEX([4]!NOTA[DISC 2],B_MSK[[#This Row],[//]]-2)=0,"",INDEX([4]!NOTA[DISC 2],B_MSK[[#This Row],[//]]-2)))</f>
        <v/>
      </c>
      <c r="Q1032" s="13" t="str">
        <f ca="1">IF(B_MSK[[#This Row],[//]]="","",INDEX([4]!NOTA[TOTAL],B_MSK[[#This Row],[//]]-2))</f>
        <v/>
      </c>
      <c r="R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2" s="4" t="str">
        <f ca="1">IF(B_MSK[[#This Row],[NAMA BARANG]]="","",IF(INDEX([4]!NOTA[KETERANGAN],B_MSK[[#This Row],[//]]-2)=0,"",INDEX([4]!NOTA[KETERANGAN],B_MSK[[#This Row],[//]]-2)))</f>
        <v/>
      </c>
      <c r="U1032" s="8" t="str">
        <f ca="1">IF(B_MSK[[#This Row],[//]]="","",INDEX([4]!NOTA[NAMA BARANG],B_MSK[[#This Row],[//]]-2))</f>
        <v/>
      </c>
      <c r="V10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2" s="6" t="str">
        <f ca="1">IF(B_MSK[[#This Row],[N.B.nota]]="","",IF(MATCH(B_MSK[[#This Row],[concat]],[3]!db[NB NOTA_C],0)&gt;0,"ada",0))</f>
        <v/>
      </c>
      <c r="X1032" s="6" t="str">
        <f ca="1">IF(B_MSK[[#This Row],[N.B.nota]]="","",ADDRESS(ROW(B_MSK[QB]),COLUMN(B_MSK[QB]))&amp;":"&amp;ADDRESS(ROW(),COLUMN(B_MSK[QB])))</f>
        <v/>
      </c>
      <c r="Y1032" s="6" t="str">
        <f ca="1">IF(B_MSK[[#This Row],[concat]]="","",MATCH(B_MSK[[#This Row],[concat]],[3]!db[NB NOTA_C],0)+1)</f>
        <v/>
      </c>
      <c r="Z1032" s="6" t="str">
        <f ca="1">IF(B_MSK[[#This Row],[//]]="","",HYPERLINK("[..\\DB.xlsx]DB!e"&amp;B_MSK[[#This Row],[DB_ROW]],"&gt;"))</f>
        <v/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Row],[A_]])-1))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>
        <f ca="1">IF(ISNUMBER(B_MSK[[#This Row],[TANGGAL DATANG]]),B_MSK[[#This Row],[TANGGAL DATANG]],AN1031)</f>
        <v>44931</v>
      </c>
      <c r="AO1032" s="6" t="str">
        <f ca="1">IF(B_MSK[[#This Row],[DB_ROW]]="","",INDEX([3]!db[JENIS],B_MSK[[#This Row],[DB_ROW]]-1))</f>
        <v/>
      </c>
      <c r="AP1032" s="6" t="e">
        <f ca="1">IF(B_MSK[[#This Row],[A_1]]="","",B_MSK[[#This Row],[A_1]])*1</f>
        <v>#VALUE!</v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/>
      </c>
      <c r="D1033" s="6" t="str">
        <f>IF(B_MSK[[#This Row],[N_ID]]="","",COUNTIF([5]!NOTA[ID_H],B_MSK[[#This Row],[ID NOTA]]))</f>
        <v/>
      </c>
      <c r="E10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3" s="2" t="str">
        <f>IF(B_MSK[[#This Row],[ID NOTA]]="","",IF(INDEX([5]!NOTA[TANGGAL],MATCH(B_MSK[[#This Row],[ID NOTA]],[5]!NOTA[ID],0))=0,"",INDEX([5]!NOTA[TANGGAL],MATCH(B_MSK[[#This Row],[ID NOTA]],[5]!NOTA[ID],0))))</f>
        <v/>
      </c>
      <c r="G1033" s="8" t="str">
        <f ca="1">IF(B_MSK[[#This Row],[stt]]="ada",INDEX([3]!db[NB BM],B_MSK[DB_ROW]-1),"")</f>
        <v/>
      </c>
      <c r="H1033" s="8" t="str">
        <f ca="1">IF(B_MSK[[#This Row],[//]]="","",INDEX([2]!NOTA[SUPPLIER_H],B_MSK[[#This Row],[//]]-2))</f>
        <v/>
      </c>
      <c r="I1033" s="28" t="str">
        <f ca="1">IF(B_MSK[[#This Row],[//]]="","",IF(B_MSK[[#This Row],[C]]="",B_MSK[[#This Row],[JMLH BRG]]&amp;" "&amp;B_MSK[[#This Row],[SAT]],INDEX([3]!db[QTY/ CTN],B_MSK[[#This Row],[DB_ROW]]-1)))</f>
        <v/>
      </c>
      <c r="J1033" s="6" t="str">
        <f ca="1">IF(B_MSK[[#This Row],[//]]="","",IF(INDEX([5]!NOTA[C],B_MSK[[#This Row],[//]]-2)="","",INDEX([5]!NOTA[C],B_MSK[[#This Row],[//]]-2)))</f>
        <v/>
      </c>
      <c r="K1033" s="6" t="str">
        <f ca="1">IF(B_MSK[[#This Row],[//]]="","",IF(INDEX([5]!NOTA[QTY],B_MSK[[#This Row],[//]]-2)=0,"",INDEX([5]!NOTA[QTY],B_MSK[[#This Row],[//]]-2)))</f>
        <v/>
      </c>
      <c r="L103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3" s="14" t="str">
        <f ca="1">IF(B_MSK[[#This Row],[//]]="","",INDEX([5]!NOTA[HARGA SATUAN],B_MSK[[#This Row],[//]]-2))</f>
        <v/>
      </c>
      <c r="N1033" s="14" t="str">
        <f ca="1">IF(B_MSK[[#This Row],[//]]="","",IF(INDEX([4]!NOTA[HARGA/ CTN_H],B_MSK[[#This Row],[//]]-2)&lt;1,"",INDEX([4]!NOTA[HARGA/ CTN_H],B_MSK[[#This Row],[//]]-2)))</f>
        <v/>
      </c>
      <c r="O1033" s="3" t="str">
        <f ca="1">IF(B_MSK[[#This Row],[//]]="","",IF(INDEX([4]!NOTA[DISC 1],B_MSK[[#This Row],[//]]-2)=0,"",INDEX([4]!NOTA[DISC 1],B_MSK[[#This Row],[//]]-2)))</f>
        <v/>
      </c>
      <c r="P1033" s="3" t="str">
        <f ca="1">IF(B_MSK[[#This Row],[//]]="","",IF(INDEX([4]!NOTA[DISC 2],B_MSK[[#This Row],[//]]-2)=0,"",INDEX([4]!NOTA[DISC 2],B_MSK[[#This Row],[//]]-2)))</f>
        <v/>
      </c>
      <c r="Q1033" s="13" t="str">
        <f ca="1">IF(B_MSK[[#This Row],[//]]="","",INDEX([4]!NOTA[TOTAL],B_MSK[[#This Row],[//]]-2))</f>
        <v/>
      </c>
      <c r="R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3" s="4" t="str">
        <f ca="1">IF(B_MSK[[#This Row],[NAMA BARANG]]="","",IF(INDEX([4]!NOTA[KETERANGAN],B_MSK[[#This Row],[//]]-2)=0,"",INDEX([4]!NOTA[KETERANGAN],B_MSK[[#This Row],[//]]-2)))</f>
        <v/>
      </c>
      <c r="U1033" s="8" t="str">
        <f ca="1">IF(B_MSK[[#This Row],[//]]="","",INDEX([4]!NOTA[NAMA BARANG],B_MSK[[#This Row],[//]]-2))</f>
        <v/>
      </c>
      <c r="V10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3" s="6" t="str">
        <f ca="1">IF(B_MSK[[#This Row],[N.B.nota]]="","",IF(MATCH(B_MSK[[#This Row],[concat]],[3]!db[NB NOTA_C],0)&gt;0,"ada",0))</f>
        <v/>
      </c>
      <c r="X1033" s="6" t="str">
        <f ca="1">IF(B_MSK[[#This Row],[N.B.nota]]="","",ADDRESS(ROW(B_MSK[QB]),COLUMN(B_MSK[QB]))&amp;":"&amp;ADDRESS(ROW(),COLUMN(B_MSK[QB])))</f>
        <v/>
      </c>
      <c r="Y1033" s="6" t="str">
        <f ca="1">IF(B_MSK[[#This Row],[concat]]="","",MATCH(B_MSK[[#This Row],[concat]],[3]!db[NB NOTA_C],0)+1)</f>
        <v/>
      </c>
      <c r="Z1033" s="6" t="str">
        <f ca="1">IF(B_MSK[[#This Row],[//]]="","",HYPERLINK("[..\\DB.xlsx]DB!e"&amp;B_MSK[[#This Row],[DB_ROW]],"&gt;"))</f>
        <v/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Row],[A_]])-1))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>
        <f ca="1">IF(ISNUMBER(B_MSK[[#This Row],[TANGGAL DATANG]]),B_MSK[[#This Row],[TANGGAL DATANG]],AN1032)</f>
        <v>44931</v>
      </c>
      <c r="AO1033" s="6" t="str">
        <f ca="1">IF(B_MSK[[#This Row],[DB_ROW]]="","",INDEX([3]!db[JENIS],B_MSK[[#This Row],[DB_ROW]]-1))</f>
        <v/>
      </c>
      <c r="AP1033" s="6" t="e">
        <f ca="1">IF(B_MSK[[#This Row],[A_1]]="","",B_MSK[[#This Row],[A_1]])*1</f>
        <v>#VALUE!</v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/>
      </c>
      <c r="D1034" s="6" t="str">
        <f>IF(B_MSK[[#This Row],[N_ID]]="","",COUNTIF([5]!NOTA[ID_H],B_MSK[[#This Row],[ID NOTA]]))</f>
        <v/>
      </c>
      <c r="E10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4" s="2" t="str">
        <f>IF(B_MSK[[#This Row],[ID NOTA]]="","",IF(INDEX([5]!NOTA[TANGGAL],MATCH(B_MSK[[#This Row],[ID NOTA]],[5]!NOTA[ID],0))=0,"",INDEX([5]!NOTA[TANGGAL],MATCH(B_MSK[[#This Row],[ID NOTA]],[5]!NOTA[ID],0))))</f>
        <v/>
      </c>
      <c r="G1034" s="8" t="str">
        <f ca="1">IF(B_MSK[[#This Row],[stt]]="ada",INDEX([3]!db[NB BM],B_MSK[DB_ROW]-1),"")</f>
        <v/>
      </c>
      <c r="H1034" s="8" t="str">
        <f ca="1">IF(B_MSK[[#This Row],[//]]="","",INDEX([2]!NOTA[SUPPLIER_H],B_MSK[[#This Row],[//]]-2))</f>
        <v/>
      </c>
      <c r="I1034" s="28" t="str">
        <f ca="1">IF(B_MSK[[#This Row],[//]]="","",IF(B_MSK[[#This Row],[C]]="",B_MSK[[#This Row],[JMLH BRG]]&amp;" "&amp;B_MSK[[#This Row],[SAT]],INDEX([3]!db[QTY/ CTN],B_MSK[[#This Row],[DB_ROW]]-1)))</f>
        <v/>
      </c>
      <c r="J1034" s="6" t="str">
        <f ca="1">IF(B_MSK[[#This Row],[//]]="","",IF(INDEX([5]!NOTA[C],B_MSK[[#This Row],[//]]-2)="","",INDEX([5]!NOTA[C],B_MSK[[#This Row],[//]]-2)))</f>
        <v/>
      </c>
      <c r="K1034" s="6" t="str">
        <f ca="1">IF(B_MSK[[#This Row],[//]]="","",IF(INDEX([5]!NOTA[QTY],B_MSK[[#This Row],[//]]-2)=0,"",INDEX([5]!NOTA[QTY],B_MSK[[#This Row],[//]]-2)))</f>
        <v/>
      </c>
      <c r="L103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4" s="14" t="str">
        <f ca="1">IF(B_MSK[[#This Row],[//]]="","",INDEX([5]!NOTA[HARGA SATUAN],B_MSK[[#This Row],[//]]-2))</f>
        <v/>
      </c>
      <c r="N1034" s="14" t="str">
        <f ca="1">IF(B_MSK[[#This Row],[//]]="","",IF(INDEX([4]!NOTA[HARGA/ CTN_H],B_MSK[[#This Row],[//]]-2)&lt;1,"",INDEX([4]!NOTA[HARGA/ CTN_H],B_MSK[[#This Row],[//]]-2)))</f>
        <v/>
      </c>
      <c r="O1034" s="3" t="str">
        <f ca="1">IF(B_MSK[[#This Row],[//]]="","",IF(INDEX([4]!NOTA[DISC 1],B_MSK[[#This Row],[//]]-2)=0,"",INDEX([4]!NOTA[DISC 1],B_MSK[[#This Row],[//]]-2)))</f>
        <v/>
      </c>
      <c r="P1034" s="3" t="str">
        <f ca="1">IF(B_MSK[[#This Row],[//]]="","",IF(INDEX([4]!NOTA[DISC 2],B_MSK[[#This Row],[//]]-2)=0,"",INDEX([4]!NOTA[DISC 2],B_MSK[[#This Row],[//]]-2)))</f>
        <v/>
      </c>
      <c r="Q1034" s="13" t="str">
        <f ca="1">IF(B_MSK[[#This Row],[//]]="","",INDEX([4]!NOTA[TOTAL],B_MSK[[#This Row],[//]]-2))</f>
        <v/>
      </c>
      <c r="R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4" s="4" t="str">
        <f ca="1">IF(B_MSK[[#This Row],[NAMA BARANG]]="","",IF(INDEX([4]!NOTA[KETERANGAN],B_MSK[[#This Row],[//]]-2)=0,"",INDEX([4]!NOTA[KETERANGAN],B_MSK[[#This Row],[//]]-2)))</f>
        <v/>
      </c>
      <c r="U1034" s="8" t="str">
        <f ca="1">IF(B_MSK[[#This Row],[//]]="","",INDEX([4]!NOTA[NAMA BARANG],B_MSK[[#This Row],[//]]-2))</f>
        <v/>
      </c>
      <c r="V10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4" s="6" t="str">
        <f ca="1">IF(B_MSK[[#This Row],[N.B.nota]]="","",IF(MATCH(B_MSK[[#This Row],[concat]],[3]!db[NB NOTA_C],0)&gt;0,"ada",0))</f>
        <v/>
      </c>
      <c r="X1034" s="6" t="str">
        <f ca="1">IF(B_MSK[[#This Row],[N.B.nota]]="","",ADDRESS(ROW(B_MSK[QB]),COLUMN(B_MSK[QB]))&amp;":"&amp;ADDRESS(ROW(),COLUMN(B_MSK[QB])))</f>
        <v/>
      </c>
      <c r="Y1034" s="6" t="str">
        <f ca="1">IF(B_MSK[[#This Row],[concat]]="","",MATCH(B_MSK[[#This Row],[concat]],[3]!db[NB NOTA_C],0)+1)</f>
        <v/>
      </c>
      <c r="Z1034" s="6" t="str">
        <f ca="1">IF(B_MSK[[#This Row],[//]]="","",HYPERLINK("[..\\DB.xlsx]DB!e"&amp;B_MSK[[#This Row],[DB_ROW]],"&gt;"))</f>
        <v/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Row],[A_]])-1))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>
        <f ca="1">IF(ISNUMBER(B_MSK[[#This Row],[TANGGAL DATANG]]),B_MSK[[#This Row],[TANGGAL DATANG]],AN1033)</f>
        <v>44931</v>
      </c>
      <c r="AO1034" s="6" t="str">
        <f ca="1">IF(B_MSK[[#This Row],[DB_ROW]]="","",INDEX([3]!db[JENIS],B_MSK[[#This Row],[DB_ROW]]-1))</f>
        <v/>
      </c>
      <c r="AP1034" s="6" t="e">
        <f ca="1">IF(B_MSK[[#This Row],[A_1]]="","",B_MSK[[#This Row],[A_1]])*1</f>
        <v>#VALUE!</v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/>
      </c>
      <c r="D1035" s="6" t="str">
        <f>IF(B_MSK[[#This Row],[N_ID]]="","",COUNTIF([5]!NOTA[ID_H],B_MSK[[#This Row],[ID NOTA]]))</f>
        <v/>
      </c>
      <c r="E10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5" s="2" t="str">
        <f>IF(B_MSK[[#This Row],[ID NOTA]]="","",IF(INDEX([5]!NOTA[TANGGAL],MATCH(B_MSK[[#This Row],[ID NOTA]],[5]!NOTA[ID],0))=0,"",INDEX([5]!NOTA[TANGGAL],MATCH(B_MSK[[#This Row],[ID NOTA]],[5]!NOTA[ID],0))))</f>
        <v/>
      </c>
      <c r="G1035" s="8" t="str">
        <f ca="1">IF(B_MSK[[#This Row],[stt]]="ada",INDEX([3]!db[NB BM],B_MSK[DB_ROW]-1),"")</f>
        <v/>
      </c>
      <c r="H1035" s="8" t="str">
        <f ca="1">IF(B_MSK[[#This Row],[//]]="","",INDEX([2]!NOTA[SUPPLIER_H],B_MSK[[#This Row],[//]]-2))</f>
        <v/>
      </c>
      <c r="I1035" s="28" t="str">
        <f ca="1">IF(B_MSK[[#This Row],[//]]="","",IF(B_MSK[[#This Row],[C]]="",B_MSK[[#This Row],[JMLH BRG]]&amp;" "&amp;B_MSK[[#This Row],[SAT]],INDEX([3]!db[QTY/ CTN],B_MSK[[#This Row],[DB_ROW]]-1)))</f>
        <v/>
      </c>
      <c r="J1035" s="6" t="str">
        <f ca="1">IF(B_MSK[[#This Row],[//]]="","",IF(INDEX([5]!NOTA[C],B_MSK[[#This Row],[//]]-2)="","",INDEX([5]!NOTA[C],B_MSK[[#This Row],[//]]-2)))</f>
        <v/>
      </c>
      <c r="K1035" s="6" t="str">
        <f ca="1">IF(B_MSK[[#This Row],[//]]="","",IF(INDEX([5]!NOTA[QTY],B_MSK[[#This Row],[//]]-2)=0,"",INDEX([5]!NOTA[QTY],B_MSK[[#This Row],[//]]-2)))</f>
        <v/>
      </c>
      <c r="L103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5" s="14" t="str">
        <f ca="1">IF(B_MSK[[#This Row],[//]]="","",INDEX([5]!NOTA[HARGA SATUAN],B_MSK[[#This Row],[//]]-2))</f>
        <v/>
      </c>
      <c r="N1035" s="14" t="str">
        <f ca="1">IF(B_MSK[[#This Row],[//]]="","",IF(INDEX([4]!NOTA[HARGA/ CTN_H],B_MSK[[#This Row],[//]]-2)&lt;1,"",INDEX([4]!NOTA[HARGA/ CTN_H],B_MSK[[#This Row],[//]]-2)))</f>
        <v/>
      </c>
      <c r="O1035" s="3" t="str">
        <f ca="1">IF(B_MSK[[#This Row],[//]]="","",IF(INDEX([4]!NOTA[DISC 1],B_MSK[[#This Row],[//]]-2)=0,"",INDEX([4]!NOTA[DISC 1],B_MSK[[#This Row],[//]]-2)))</f>
        <v/>
      </c>
      <c r="P1035" s="3" t="str">
        <f ca="1">IF(B_MSK[[#This Row],[//]]="","",IF(INDEX([4]!NOTA[DISC 2],B_MSK[[#This Row],[//]]-2)=0,"",INDEX([4]!NOTA[DISC 2],B_MSK[[#This Row],[//]]-2)))</f>
        <v/>
      </c>
      <c r="Q1035" s="13" t="str">
        <f ca="1">IF(B_MSK[[#This Row],[//]]="","",INDEX([4]!NOTA[TOTAL],B_MSK[[#This Row],[//]]-2))</f>
        <v/>
      </c>
      <c r="R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5" s="4" t="str">
        <f ca="1">IF(B_MSK[[#This Row],[NAMA BARANG]]="","",IF(INDEX([4]!NOTA[KETERANGAN],B_MSK[[#This Row],[//]]-2)=0,"",INDEX([4]!NOTA[KETERANGAN],B_MSK[[#This Row],[//]]-2)))</f>
        <v/>
      </c>
      <c r="U1035" s="8" t="str">
        <f ca="1">IF(B_MSK[[#This Row],[//]]="","",INDEX([4]!NOTA[NAMA BARANG],B_MSK[[#This Row],[//]]-2))</f>
        <v/>
      </c>
      <c r="V10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5" s="6" t="str">
        <f ca="1">IF(B_MSK[[#This Row],[N.B.nota]]="","",IF(MATCH(B_MSK[[#This Row],[concat]],[3]!db[NB NOTA_C],0)&gt;0,"ada",0))</f>
        <v/>
      </c>
      <c r="X1035" s="6" t="str">
        <f ca="1">IF(B_MSK[[#This Row],[N.B.nota]]="","",ADDRESS(ROW(B_MSK[QB]),COLUMN(B_MSK[QB]))&amp;":"&amp;ADDRESS(ROW(),COLUMN(B_MSK[QB])))</f>
        <v/>
      </c>
      <c r="Y1035" s="6" t="str">
        <f ca="1">IF(B_MSK[[#This Row],[concat]]="","",MATCH(B_MSK[[#This Row],[concat]],[3]!db[NB NOTA_C],0)+1)</f>
        <v/>
      </c>
      <c r="Z1035" s="6" t="str">
        <f ca="1">IF(B_MSK[[#This Row],[//]]="","",HYPERLINK("[..\\DB.xlsx]DB!e"&amp;B_MSK[[#This Row],[DB_ROW]],"&gt;"))</f>
        <v/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Row],[A_]])-1))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>
        <f ca="1">IF(ISNUMBER(B_MSK[[#This Row],[TANGGAL DATANG]]),B_MSK[[#This Row],[TANGGAL DATANG]],AN1034)</f>
        <v>44931</v>
      </c>
      <c r="AO1035" s="6" t="str">
        <f ca="1">IF(B_MSK[[#This Row],[DB_ROW]]="","",INDEX([3]!db[JENIS],B_MSK[[#This Row],[DB_ROW]]-1))</f>
        <v/>
      </c>
      <c r="AP1035" s="6" t="e">
        <f ca="1">IF(B_MSK[[#This Row],[A_1]]="","",B_MSK[[#This Row],[A_1]])*1</f>
        <v>#VALUE!</v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/>
      </c>
      <c r="D1036" s="6" t="str">
        <f>IF(B_MSK[[#This Row],[N_ID]]="","",COUNTIF([5]!NOTA[ID_H],B_MSK[[#This Row],[ID NOTA]]))</f>
        <v/>
      </c>
      <c r="E10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6" s="2" t="str">
        <f>IF(B_MSK[[#This Row],[ID NOTA]]="","",IF(INDEX([5]!NOTA[TANGGAL],MATCH(B_MSK[[#This Row],[ID NOTA]],[5]!NOTA[ID],0))=0,"",INDEX([5]!NOTA[TANGGAL],MATCH(B_MSK[[#This Row],[ID NOTA]],[5]!NOTA[ID],0))))</f>
        <v/>
      </c>
      <c r="G1036" s="8" t="str">
        <f ca="1">IF(B_MSK[[#This Row],[stt]]="ada",INDEX([3]!db[NB BM],B_MSK[DB_ROW]-1),"")</f>
        <v/>
      </c>
      <c r="H1036" s="8" t="str">
        <f ca="1">IF(B_MSK[[#This Row],[//]]="","",INDEX([2]!NOTA[SUPPLIER_H],B_MSK[[#This Row],[//]]-2))</f>
        <v/>
      </c>
      <c r="I1036" s="28" t="str">
        <f ca="1">IF(B_MSK[[#This Row],[//]]="","",IF(B_MSK[[#This Row],[C]]="",B_MSK[[#This Row],[JMLH BRG]]&amp;" "&amp;B_MSK[[#This Row],[SAT]],INDEX([3]!db[QTY/ CTN],B_MSK[[#This Row],[DB_ROW]]-1)))</f>
        <v/>
      </c>
      <c r="J1036" s="6" t="str">
        <f ca="1">IF(B_MSK[[#This Row],[//]]="","",IF(INDEX([5]!NOTA[C],B_MSK[[#This Row],[//]]-2)="","",INDEX([5]!NOTA[C],B_MSK[[#This Row],[//]]-2)))</f>
        <v/>
      </c>
      <c r="K1036" s="6" t="str">
        <f ca="1">IF(B_MSK[[#This Row],[//]]="","",IF(INDEX([5]!NOTA[QTY],B_MSK[[#This Row],[//]]-2)=0,"",INDEX([5]!NOTA[QTY],B_MSK[[#This Row],[//]]-2)))</f>
        <v/>
      </c>
      <c r="L103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6" s="14" t="str">
        <f ca="1">IF(B_MSK[[#This Row],[//]]="","",INDEX([5]!NOTA[HARGA SATUAN],B_MSK[[#This Row],[//]]-2))</f>
        <v/>
      </c>
      <c r="N1036" s="14" t="str">
        <f ca="1">IF(B_MSK[[#This Row],[//]]="","",IF(INDEX([4]!NOTA[HARGA/ CTN_H],B_MSK[[#This Row],[//]]-2)&lt;1,"",INDEX([4]!NOTA[HARGA/ CTN_H],B_MSK[[#This Row],[//]]-2)))</f>
        <v/>
      </c>
      <c r="O1036" s="3" t="str">
        <f ca="1">IF(B_MSK[[#This Row],[//]]="","",IF(INDEX([4]!NOTA[DISC 1],B_MSK[[#This Row],[//]]-2)=0,"",INDEX([4]!NOTA[DISC 1],B_MSK[[#This Row],[//]]-2)))</f>
        <v/>
      </c>
      <c r="P1036" s="3" t="str">
        <f ca="1">IF(B_MSK[[#This Row],[//]]="","",IF(INDEX([4]!NOTA[DISC 2],B_MSK[[#This Row],[//]]-2)=0,"",INDEX([4]!NOTA[DISC 2],B_MSK[[#This Row],[//]]-2)))</f>
        <v/>
      </c>
      <c r="Q1036" s="13" t="str">
        <f ca="1">IF(B_MSK[[#This Row],[//]]="","",INDEX([4]!NOTA[TOTAL],B_MSK[[#This Row],[//]]-2))</f>
        <v/>
      </c>
      <c r="R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6" s="4" t="str">
        <f ca="1">IF(B_MSK[[#This Row],[NAMA BARANG]]="","",IF(INDEX([4]!NOTA[KETERANGAN],B_MSK[[#This Row],[//]]-2)=0,"",INDEX([4]!NOTA[KETERANGAN],B_MSK[[#This Row],[//]]-2)))</f>
        <v/>
      </c>
      <c r="U1036" s="8" t="str">
        <f ca="1">IF(B_MSK[[#This Row],[//]]="","",INDEX([4]!NOTA[NAMA BARANG],B_MSK[[#This Row],[//]]-2))</f>
        <v/>
      </c>
      <c r="V10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6" s="6" t="str">
        <f ca="1">IF(B_MSK[[#This Row],[N.B.nota]]="","",IF(MATCH(B_MSK[[#This Row],[concat]],[3]!db[NB NOTA_C],0)&gt;0,"ada",0))</f>
        <v/>
      </c>
      <c r="X1036" s="6" t="str">
        <f ca="1">IF(B_MSK[[#This Row],[N.B.nota]]="","",ADDRESS(ROW(B_MSK[QB]),COLUMN(B_MSK[QB]))&amp;":"&amp;ADDRESS(ROW(),COLUMN(B_MSK[QB])))</f>
        <v/>
      </c>
      <c r="Y1036" s="6" t="str">
        <f ca="1">IF(B_MSK[[#This Row],[concat]]="","",MATCH(B_MSK[[#This Row],[concat]],[3]!db[NB NOTA_C],0)+1)</f>
        <v/>
      </c>
      <c r="Z1036" s="6" t="str">
        <f ca="1">IF(B_MSK[[#This Row],[//]]="","",HYPERLINK("[..\\DB.xlsx]DB!e"&amp;B_MSK[[#This Row],[DB_ROW]],"&gt;"))</f>
        <v/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Row],[A_]])-1))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>
        <f ca="1">IF(ISNUMBER(B_MSK[[#This Row],[TANGGAL DATANG]]),B_MSK[[#This Row],[TANGGAL DATANG]],AN1035)</f>
        <v>44931</v>
      </c>
      <c r="AO1036" s="6" t="str">
        <f ca="1">IF(B_MSK[[#This Row],[DB_ROW]]="","",INDEX([3]!db[JENIS],B_MSK[[#This Row],[DB_ROW]]-1))</f>
        <v/>
      </c>
      <c r="AP1036" s="6" t="e">
        <f ca="1">IF(B_MSK[[#This Row],[A_1]]="","",B_MSK[[#This Row],[A_1]])*1</f>
        <v>#VALUE!</v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/>
      </c>
      <c r="D1037" s="6" t="str">
        <f>IF(B_MSK[[#This Row],[N_ID]]="","",COUNTIF([5]!NOTA[ID_H],B_MSK[[#This Row],[ID NOTA]]))</f>
        <v/>
      </c>
      <c r="E10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7" s="2" t="str">
        <f>IF(B_MSK[[#This Row],[ID NOTA]]="","",IF(INDEX([5]!NOTA[TANGGAL],MATCH(B_MSK[[#This Row],[ID NOTA]],[5]!NOTA[ID],0))=0,"",INDEX([5]!NOTA[TANGGAL],MATCH(B_MSK[[#This Row],[ID NOTA]],[5]!NOTA[ID],0))))</f>
        <v/>
      </c>
      <c r="G1037" s="8" t="str">
        <f ca="1">IF(B_MSK[[#This Row],[stt]]="ada",INDEX([3]!db[NB BM],B_MSK[DB_ROW]-1),"")</f>
        <v/>
      </c>
      <c r="H1037" s="8" t="str">
        <f ca="1">IF(B_MSK[[#This Row],[//]]="","",INDEX([2]!NOTA[SUPPLIER_H],B_MSK[[#This Row],[//]]-2))</f>
        <v/>
      </c>
      <c r="I1037" s="28" t="str">
        <f ca="1">IF(B_MSK[[#This Row],[//]]="","",IF(B_MSK[[#This Row],[C]]="",B_MSK[[#This Row],[JMLH BRG]]&amp;" "&amp;B_MSK[[#This Row],[SAT]],INDEX([3]!db[QTY/ CTN],B_MSK[[#This Row],[DB_ROW]]-1)))</f>
        <v/>
      </c>
      <c r="J1037" s="6" t="str">
        <f ca="1">IF(B_MSK[[#This Row],[//]]="","",IF(INDEX([5]!NOTA[C],B_MSK[[#This Row],[//]]-2)="","",INDEX([5]!NOTA[C],B_MSK[[#This Row],[//]]-2)))</f>
        <v/>
      </c>
      <c r="K1037" s="6" t="str">
        <f ca="1">IF(B_MSK[[#This Row],[//]]="","",IF(INDEX([5]!NOTA[QTY],B_MSK[[#This Row],[//]]-2)=0,"",INDEX([5]!NOTA[QTY],B_MSK[[#This Row],[//]]-2)))</f>
        <v/>
      </c>
      <c r="L103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7" s="14" t="str">
        <f ca="1">IF(B_MSK[[#This Row],[//]]="","",INDEX([5]!NOTA[HARGA SATUAN],B_MSK[[#This Row],[//]]-2))</f>
        <v/>
      </c>
      <c r="N1037" s="14" t="str">
        <f ca="1">IF(B_MSK[[#This Row],[//]]="","",IF(INDEX([4]!NOTA[HARGA/ CTN_H],B_MSK[[#This Row],[//]]-2)&lt;1,"",INDEX([4]!NOTA[HARGA/ CTN_H],B_MSK[[#This Row],[//]]-2)))</f>
        <v/>
      </c>
      <c r="O1037" s="3" t="str">
        <f ca="1">IF(B_MSK[[#This Row],[//]]="","",IF(INDEX([4]!NOTA[DISC 1],B_MSK[[#This Row],[//]]-2)=0,"",INDEX([4]!NOTA[DISC 1],B_MSK[[#This Row],[//]]-2)))</f>
        <v/>
      </c>
      <c r="P1037" s="3" t="str">
        <f ca="1">IF(B_MSK[[#This Row],[//]]="","",IF(INDEX([4]!NOTA[DISC 2],B_MSK[[#This Row],[//]]-2)=0,"",INDEX([4]!NOTA[DISC 2],B_MSK[[#This Row],[//]]-2)))</f>
        <v/>
      </c>
      <c r="Q1037" s="13" t="str">
        <f ca="1">IF(B_MSK[[#This Row],[//]]="","",INDEX([4]!NOTA[TOTAL],B_MSK[[#This Row],[//]]-2))</f>
        <v/>
      </c>
      <c r="R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7" s="4" t="str">
        <f ca="1">IF(B_MSK[[#This Row],[NAMA BARANG]]="","",IF(INDEX([4]!NOTA[KETERANGAN],B_MSK[[#This Row],[//]]-2)=0,"",INDEX([4]!NOTA[KETERANGAN],B_MSK[[#This Row],[//]]-2)))</f>
        <v/>
      </c>
      <c r="U1037" s="8" t="str">
        <f ca="1">IF(B_MSK[[#This Row],[//]]="","",INDEX([4]!NOTA[NAMA BARANG],B_MSK[[#This Row],[//]]-2))</f>
        <v/>
      </c>
      <c r="V10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7" s="6" t="str">
        <f ca="1">IF(B_MSK[[#This Row],[N.B.nota]]="","",IF(MATCH(B_MSK[[#This Row],[concat]],[3]!db[NB NOTA_C],0)&gt;0,"ada",0))</f>
        <v/>
      </c>
      <c r="X1037" s="6" t="str">
        <f ca="1">IF(B_MSK[[#This Row],[N.B.nota]]="","",ADDRESS(ROW(B_MSK[QB]),COLUMN(B_MSK[QB]))&amp;":"&amp;ADDRESS(ROW(),COLUMN(B_MSK[QB])))</f>
        <v/>
      </c>
      <c r="Y1037" s="6" t="str">
        <f ca="1">IF(B_MSK[[#This Row],[concat]]="","",MATCH(B_MSK[[#This Row],[concat]],[3]!db[NB NOTA_C],0)+1)</f>
        <v/>
      </c>
      <c r="Z1037" s="6" t="str">
        <f ca="1">IF(B_MSK[[#This Row],[//]]="","",HYPERLINK("[..\\DB.xlsx]DB!e"&amp;B_MSK[[#This Row],[DB_ROW]],"&gt;"))</f>
        <v/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Row],[A_]])-1))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>
        <f ca="1">IF(ISNUMBER(B_MSK[[#This Row],[TANGGAL DATANG]]),B_MSK[[#This Row],[TANGGAL DATANG]],AN1036)</f>
        <v>44931</v>
      </c>
      <c r="AO1037" s="6" t="str">
        <f ca="1">IF(B_MSK[[#This Row],[DB_ROW]]="","",INDEX([3]!db[JENIS],B_MSK[[#This Row],[DB_ROW]]-1))</f>
        <v/>
      </c>
      <c r="AP1037" s="6" t="e">
        <f ca="1">IF(B_MSK[[#This Row],[A_1]]="","",B_MSK[[#This Row],[A_1]])*1</f>
        <v>#VALUE!</v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/>
      </c>
      <c r="D1038" s="6" t="str">
        <f>IF(B_MSK[[#This Row],[N_ID]]="","",COUNTIF([5]!NOTA[ID_H],B_MSK[[#This Row],[ID NOTA]]))</f>
        <v/>
      </c>
      <c r="E10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8" s="2" t="str">
        <f>IF(B_MSK[[#This Row],[ID NOTA]]="","",IF(INDEX([5]!NOTA[TANGGAL],MATCH(B_MSK[[#This Row],[ID NOTA]],[5]!NOTA[ID],0))=0,"",INDEX([5]!NOTA[TANGGAL],MATCH(B_MSK[[#This Row],[ID NOTA]],[5]!NOTA[ID],0))))</f>
        <v/>
      </c>
      <c r="G1038" s="8" t="str">
        <f ca="1">IF(B_MSK[[#This Row],[stt]]="ada",INDEX([3]!db[NB BM],B_MSK[DB_ROW]-1),"")</f>
        <v/>
      </c>
      <c r="H1038" s="8" t="str">
        <f ca="1">IF(B_MSK[[#This Row],[//]]="","",INDEX([2]!NOTA[SUPPLIER_H],B_MSK[[#This Row],[//]]-2))</f>
        <v/>
      </c>
      <c r="I1038" s="28" t="str">
        <f ca="1">IF(B_MSK[[#This Row],[//]]="","",IF(B_MSK[[#This Row],[C]]="",B_MSK[[#This Row],[JMLH BRG]]&amp;" "&amp;B_MSK[[#This Row],[SAT]],INDEX([3]!db[QTY/ CTN],B_MSK[[#This Row],[DB_ROW]]-1)))</f>
        <v/>
      </c>
      <c r="J1038" s="6" t="str">
        <f ca="1">IF(B_MSK[[#This Row],[//]]="","",IF(INDEX([5]!NOTA[C],B_MSK[[#This Row],[//]]-2)="","",INDEX([5]!NOTA[C],B_MSK[[#This Row],[//]]-2)))</f>
        <v/>
      </c>
      <c r="K1038" s="6" t="str">
        <f ca="1">IF(B_MSK[[#This Row],[//]]="","",IF(INDEX([5]!NOTA[QTY],B_MSK[[#This Row],[//]]-2)=0,"",INDEX([5]!NOTA[QTY],B_MSK[[#This Row],[//]]-2)))</f>
        <v/>
      </c>
      <c r="L103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8" s="14" t="str">
        <f ca="1">IF(B_MSK[[#This Row],[//]]="","",INDEX([5]!NOTA[HARGA SATUAN],B_MSK[[#This Row],[//]]-2))</f>
        <v/>
      </c>
      <c r="N1038" s="14" t="str">
        <f ca="1">IF(B_MSK[[#This Row],[//]]="","",IF(INDEX([4]!NOTA[HARGA/ CTN_H],B_MSK[[#This Row],[//]]-2)&lt;1,"",INDEX([4]!NOTA[HARGA/ CTN_H],B_MSK[[#This Row],[//]]-2)))</f>
        <v/>
      </c>
      <c r="O1038" s="3" t="str">
        <f ca="1">IF(B_MSK[[#This Row],[//]]="","",IF(INDEX([4]!NOTA[DISC 1],B_MSK[[#This Row],[//]]-2)=0,"",INDEX([4]!NOTA[DISC 1],B_MSK[[#This Row],[//]]-2)))</f>
        <v/>
      </c>
      <c r="P1038" s="3" t="str">
        <f ca="1">IF(B_MSK[[#This Row],[//]]="","",IF(INDEX([4]!NOTA[DISC 2],B_MSK[[#This Row],[//]]-2)=0,"",INDEX([4]!NOTA[DISC 2],B_MSK[[#This Row],[//]]-2)))</f>
        <v/>
      </c>
      <c r="Q1038" s="13" t="str">
        <f ca="1">IF(B_MSK[[#This Row],[//]]="","",INDEX([4]!NOTA[TOTAL],B_MSK[[#This Row],[//]]-2))</f>
        <v/>
      </c>
      <c r="R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8" s="4" t="str">
        <f ca="1">IF(B_MSK[[#This Row],[NAMA BARANG]]="","",IF(INDEX([4]!NOTA[KETERANGAN],B_MSK[[#This Row],[//]]-2)=0,"",INDEX([4]!NOTA[KETERANGAN],B_MSK[[#This Row],[//]]-2)))</f>
        <v/>
      </c>
      <c r="U1038" s="8" t="str">
        <f ca="1">IF(B_MSK[[#This Row],[//]]="","",INDEX([4]!NOTA[NAMA BARANG],B_MSK[[#This Row],[//]]-2))</f>
        <v/>
      </c>
      <c r="V10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8" s="6" t="str">
        <f ca="1">IF(B_MSK[[#This Row],[N.B.nota]]="","",IF(MATCH(B_MSK[[#This Row],[concat]],[3]!db[NB NOTA_C],0)&gt;0,"ada",0))</f>
        <v/>
      </c>
      <c r="X1038" s="6" t="str">
        <f ca="1">IF(B_MSK[[#This Row],[N.B.nota]]="","",ADDRESS(ROW(B_MSK[QB]),COLUMN(B_MSK[QB]))&amp;":"&amp;ADDRESS(ROW(),COLUMN(B_MSK[QB])))</f>
        <v/>
      </c>
      <c r="Y1038" s="6" t="str">
        <f ca="1">IF(B_MSK[[#This Row],[concat]]="","",MATCH(B_MSK[[#This Row],[concat]],[3]!db[NB NOTA_C],0)+1)</f>
        <v/>
      </c>
      <c r="Z1038" s="6" t="str">
        <f ca="1">IF(B_MSK[[#This Row],[//]]="","",HYPERLINK("[..\\DB.xlsx]DB!e"&amp;B_MSK[[#This Row],[DB_ROW]],"&gt;"))</f>
        <v/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Row],[A_]])-1))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>
        <f ca="1">IF(ISNUMBER(B_MSK[[#This Row],[TANGGAL DATANG]]),B_MSK[[#This Row],[TANGGAL DATANG]],AN1037)</f>
        <v>44931</v>
      </c>
      <c r="AO1038" s="6" t="str">
        <f ca="1">IF(B_MSK[[#This Row],[DB_ROW]]="","",INDEX([3]!db[JENIS],B_MSK[[#This Row],[DB_ROW]]-1))</f>
        <v/>
      </c>
      <c r="AP1038" s="6" t="e">
        <f ca="1">IF(B_MSK[[#This Row],[A_1]]="","",B_MSK[[#This Row],[A_1]])*1</f>
        <v>#VALUE!</v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/>
      </c>
      <c r="D1039" s="6" t="str">
        <f>IF(B_MSK[[#This Row],[N_ID]]="","",COUNTIF([5]!NOTA[ID_H],B_MSK[[#This Row],[ID NOTA]]))</f>
        <v/>
      </c>
      <c r="E10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9" s="2" t="str">
        <f>IF(B_MSK[[#This Row],[ID NOTA]]="","",IF(INDEX([5]!NOTA[TANGGAL],MATCH(B_MSK[[#This Row],[ID NOTA]],[5]!NOTA[ID],0))=0,"",INDEX([5]!NOTA[TANGGAL],MATCH(B_MSK[[#This Row],[ID NOTA]],[5]!NOTA[ID],0))))</f>
        <v/>
      </c>
      <c r="G1039" s="8" t="str">
        <f ca="1">IF(B_MSK[[#This Row],[stt]]="ada",INDEX([3]!db[NB BM],B_MSK[DB_ROW]-1),"")</f>
        <v/>
      </c>
      <c r="H1039" s="8" t="str">
        <f ca="1">IF(B_MSK[[#This Row],[//]]="","",INDEX([2]!NOTA[SUPPLIER_H],B_MSK[[#This Row],[//]]-2))</f>
        <v/>
      </c>
      <c r="I1039" s="28" t="str">
        <f ca="1">IF(B_MSK[[#This Row],[//]]="","",IF(B_MSK[[#This Row],[C]]="",B_MSK[[#This Row],[JMLH BRG]]&amp;" "&amp;B_MSK[[#This Row],[SAT]],INDEX([3]!db[QTY/ CTN],B_MSK[[#This Row],[DB_ROW]]-1)))</f>
        <v/>
      </c>
      <c r="J1039" s="6" t="str">
        <f ca="1">IF(B_MSK[[#This Row],[//]]="","",IF(INDEX([5]!NOTA[C],B_MSK[[#This Row],[//]]-2)="","",INDEX([5]!NOTA[C],B_MSK[[#This Row],[//]]-2)))</f>
        <v/>
      </c>
      <c r="K1039" s="6" t="str">
        <f ca="1">IF(B_MSK[[#This Row],[//]]="","",IF(INDEX([5]!NOTA[QTY],B_MSK[[#This Row],[//]]-2)=0,"",INDEX([5]!NOTA[QTY],B_MSK[[#This Row],[//]]-2)))</f>
        <v/>
      </c>
      <c r="L103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9" s="14" t="str">
        <f ca="1">IF(B_MSK[[#This Row],[//]]="","",INDEX([5]!NOTA[HARGA SATUAN],B_MSK[[#This Row],[//]]-2))</f>
        <v/>
      </c>
      <c r="N1039" s="14" t="str">
        <f ca="1">IF(B_MSK[[#This Row],[//]]="","",IF(INDEX([4]!NOTA[HARGA/ CTN_H],B_MSK[[#This Row],[//]]-2)&lt;1,"",INDEX([4]!NOTA[HARGA/ CTN_H],B_MSK[[#This Row],[//]]-2)))</f>
        <v/>
      </c>
      <c r="O1039" s="3" t="str">
        <f ca="1">IF(B_MSK[[#This Row],[//]]="","",IF(INDEX([4]!NOTA[DISC 1],B_MSK[[#This Row],[//]]-2)=0,"",INDEX([4]!NOTA[DISC 1],B_MSK[[#This Row],[//]]-2)))</f>
        <v/>
      </c>
      <c r="P1039" s="3" t="str">
        <f ca="1">IF(B_MSK[[#This Row],[//]]="","",IF(INDEX([4]!NOTA[DISC 2],B_MSK[[#This Row],[//]]-2)=0,"",INDEX([4]!NOTA[DISC 2],B_MSK[[#This Row],[//]]-2)))</f>
        <v/>
      </c>
      <c r="Q1039" s="13" t="str">
        <f ca="1">IF(B_MSK[[#This Row],[//]]="","",INDEX([4]!NOTA[TOTAL],B_MSK[[#This Row],[//]]-2))</f>
        <v/>
      </c>
      <c r="R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9" s="4" t="str">
        <f ca="1">IF(B_MSK[[#This Row],[NAMA BARANG]]="","",IF(INDEX([4]!NOTA[KETERANGAN],B_MSK[[#This Row],[//]]-2)=0,"",INDEX([4]!NOTA[KETERANGAN],B_MSK[[#This Row],[//]]-2)))</f>
        <v/>
      </c>
      <c r="U1039" s="8" t="str">
        <f ca="1">IF(B_MSK[[#This Row],[//]]="","",INDEX([4]!NOTA[NAMA BARANG],B_MSK[[#This Row],[//]]-2))</f>
        <v/>
      </c>
      <c r="V10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9" s="6" t="str">
        <f ca="1">IF(B_MSK[[#This Row],[N.B.nota]]="","",IF(MATCH(B_MSK[[#This Row],[concat]],[3]!db[NB NOTA_C],0)&gt;0,"ada",0))</f>
        <v/>
      </c>
      <c r="X1039" s="6" t="str">
        <f ca="1">IF(B_MSK[[#This Row],[N.B.nota]]="","",ADDRESS(ROW(B_MSK[QB]),COLUMN(B_MSK[QB]))&amp;":"&amp;ADDRESS(ROW(),COLUMN(B_MSK[QB])))</f>
        <v/>
      </c>
      <c r="Y1039" s="6" t="str">
        <f ca="1">IF(B_MSK[[#This Row],[concat]]="","",MATCH(B_MSK[[#This Row],[concat]],[3]!db[NB NOTA_C],0)+1)</f>
        <v/>
      </c>
      <c r="Z1039" s="6" t="str">
        <f ca="1">IF(B_MSK[[#This Row],[//]]="","",HYPERLINK("[..\\DB.xlsx]DB!e"&amp;B_MSK[[#This Row],[DB_ROW]],"&gt;"))</f>
        <v/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Row],[A_]])-1))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>
        <f ca="1">IF(ISNUMBER(B_MSK[[#This Row],[TANGGAL DATANG]]),B_MSK[[#This Row],[TANGGAL DATANG]],AN1038)</f>
        <v>44931</v>
      </c>
      <c r="AO1039" s="6" t="str">
        <f ca="1">IF(B_MSK[[#This Row],[DB_ROW]]="","",INDEX([3]!db[JENIS],B_MSK[[#This Row],[DB_ROW]]-1))</f>
        <v/>
      </c>
      <c r="AP1039" s="6" t="e">
        <f ca="1">IF(B_MSK[[#This Row],[A_1]]="","",B_MSK[[#This Row],[A_1]])*1</f>
        <v>#VALUE!</v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/>
      </c>
      <c r="D1040" s="6" t="str">
        <f>IF(B_MSK[[#This Row],[N_ID]]="","",COUNTIF([5]!NOTA[ID_H],B_MSK[[#This Row],[ID NOTA]]))</f>
        <v/>
      </c>
      <c r="E10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0" s="2" t="str">
        <f>IF(B_MSK[[#This Row],[ID NOTA]]="","",IF(INDEX([5]!NOTA[TANGGAL],MATCH(B_MSK[[#This Row],[ID NOTA]],[5]!NOTA[ID],0))=0,"",INDEX([5]!NOTA[TANGGAL],MATCH(B_MSK[[#This Row],[ID NOTA]],[5]!NOTA[ID],0))))</f>
        <v/>
      </c>
      <c r="G1040" s="8" t="str">
        <f ca="1">IF(B_MSK[[#This Row],[stt]]="ada",INDEX([3]!db[NB BM],B_MSK[DB_ROW]-1),"")</f>
        <v/>
      </c>
      <c r="H1040" s="8" t="str">
        <f ca="1">IF(B_MSK[[#This Row],[//]]="","",INDEX([2]!NOTA[SUPPLIER_H],B_MSK[[#This Row],[//]]-2))</f>
        <v/>
      </c>
      <c r="I1040" s="28" t="str">
        <f ca="1">IF(B_MSK[[#This Row],[//]]="","",IF(B_MSK[[#This Row],[C]]="",B_MSK[[#This Row],[JMLH BRG]]&amp;" "&amp;B_MSK[[#This Row],[SAT]],INDEX([3]!db[QTY/ CTN],B_MSK[[#This Row],[DB_ROW]]-1)))</f>
        <v/>
      </c>
      <c r="J1040" s="6" t="str">
        <f ca="1">IF(B_MSK[[#This Row],[//]]="","",IF(INDEX([5]!NOTA[C],B_MSK[[#This Row],[//]]-2)="","",INDEX([5]!NOTA[C],B_MSK[[#This Row],[//]]-2)))</f>
        <v/>
      </c>
      <c r="K1040" s="6" t="str">
        <f ca="1">IF(B_MSK[[#This Row],[//]]="","",IF(INDEX([5]!NOTA[QTY],B_MSK[[#This Row],[//]]-2)=0,"",INDEX([5]!NOTA[QTY],B_MSK[[#This Row],[//]]-2)))</f>
        <v/>
      </c>
      <c r="L104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0" s="14" t="str">
        <f ca="1">IF(B_MSK[[#This Row],[//]]="","",INDEX([5]!NOTA[HARGA SATUAN],B_MSK[[#This Row],[//]]-2))</f>
        <v/>
      </c>
      <c r="N1040" s="14" t="str">
        <f ca="1">IF(B_MSK[[#This Row],[//]]="","",IF(INDEX([4]!NOTA[HARGA/ CTN_H],B_MSK[[#This Row],[//]]-2)&lt;1,"",INDEX([4]!NOTA[HARGA/ CTN_H],B_MSK[[#This Row],[//]]-2)))</f>
        <v/>
      </c>
      <c r="O1040" s="3" t="str">
        <f ca="1">IF(B_MSK[[#This Row],[//]]="","",IF(INDEX([4]!NOTA[DISC 1],B_MSK[[#This Row],[//]]-2)=0,"",INDEX([4]!NOTA[DISC 1],B_MSK[[#This Row],[//]]-2)))</f>
        <v/>
      </c>
      <c r="P1040" s="3" t="str">
        <f ca="1">IF(B_MSK[[#This Row],[//]]="","",IF(INDEX([4]!NOTA[DISC 2],B_MSK[[#This Row],[//]]-2)=0,"",INDEX([4]!NOTA[DISC 2],B_MSK[[#This Row],[//]]-2)))</f>
        <v/>
      </c>
      <c r="Q1040" s="13" t="str">
        <f ca="1">IF(B_MSK[[#This Row],[//]]="","",INDEX([4]!NOTA[TOTAL],B_MSK[[#This Row],[//]]-2))</f>
        <v/>
      </c>
      <c r="R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0" s="4" t="str">
        <f ca="1">IF(B_MSK[[#This Row],[NAMA BARANG]]="","",IF(INDEX([4]!NOTA[KETERANGAN],B_MSK[[#This Row],[//]]-2)=0,"",INDEX([4]!NOTA[KETERANGAN],B_MSK[[#This Row],[//]]-2)))</f>
        <v/>
      </c>
      <c r="U1040" s="8" t="str">
        <f ca="1">IF(B_MSK[[#This Row],[//]]="","",INDEX([4]!NOTA[NAMA BARANG],B_MSK[[#This Row],[//]]-2))</f>
        <v/>
      </c>
      <c r="V10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0" s="6" t="str">
        <f ca="1">IF(B_MSK[[#This Row],[N.B.nota]]="","",IF(MATCH(B_MSK[[#This Row],[concat]],[3]!db[NB NOTA_C],0)&gt;0,"ada",0))</f>
        <v/>
      </c>
      <c r="X1040" s="6" t="str">
        <f ca="1">IF(B_MSK[[#This Row],[N.B.nota]]="","",ADDRESS(ROW(B_MSK[QB]),COLUMN(B_MSK[QB]))&amp;":"&amp;ADDRESS(ROW(),COLUMN(B_MSK[QB])))</f>
        <v/>
      </c>
      <c r="Y1040" s="6" t="str">
        <f ca="1">IF(B_MSK[[#This Row],[concat]]="","",MATCH(B_MSK[[#This Row],[concat]],[3]!db[NB NOTA_C],0)+1)</f>
        <v/>
      </c>
      <c r="Z1040" s="6" t="str">
        <f ca="1">IF(B_MSK[[#This Row],[//]]="","",HYPERLINK("[..\\DB.xlsx]DB!e"&amp;B_MSK[[#This Row],[DB_ROW]],"&gt;"))</f>
        <v/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Row],[A_]])-1))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>
        <f ca="1">IF(ISNUMBER(B_MSK[[#This Row],[TANGGAL DATANG]]),B_MSK[[#This Row],[TANGGAL DATANG]],AN1039)</f>
        <v>44931</v>
      </c>
      <c r="AO1040" s="6" t="str">
        <f ca="1">IF(B_MSK[[#This Row],[DB_ROW]]="","",INDEX([3]!db[JENIS],B_MSK[[#This Row],[DB_ROW]]-1))</f>
        <v/>
      </c>
      <c r="AP1040" s="6" t="e">
        <f ca="1">IF(B_MSK[[#This Row],[A_1]]="","",B_MSK[[#This Row],[A_1]])*1</f>
        <v>#VALUE!</v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/>
      </c>
      <c r="D1041" s="6" t="str">
        <f>IF(B_MSK[[#This Row],[N_ID]]="","",COUNTIF([5]!NOTA[ID_H],B_MSK[[#This Row],[ID NOTA]]))</f>
        <v/>
      </c>
      <c r="E10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1" s="2" t="str">
        <f>IF(B_MSK[[#This Row],[ID NOTA]]="","",IF(INDEX([5]!NOTA[TANGGAL],MATCH(B_MSK[[#This Row],[ID NOTA]],[5]!NOTA[ID],0))=0,"",INDEX([5]!NOTA[TANGGAL],MATCH(B_MSK[[#This Row],[ID NOTA]],[5]!NOTA[ID],0))))</f>
        <v/>
      </c>
      <c r="G1041" s="8" t="str">
        <f ca="1">IF(B_MSK[[#This Row],[stt]]="ada",INDEX([3]!db[NB BM],B_MSK[DB_ROW]-1),"")</f>
        <v/>
      </c>
      <c r="H1041" s="8" t="str">
        <f ca="1">IF(B_MSK[[#This Row],[//]]="","",INDEX([2]!NOTA[SUPPLIER_H],B_MSK[[#This Row],[//]]-2))</f>
        <v/>
      </c>
      <c r="I1041" s="28" t="str">
        <f ca="1">IF(B_MSK[[#This Row],[//]]="","",IF(B_MSK[[#This Row],[C]]="",B_MSK[[#This Row],[JMLH BRG]]&amp;" "&amp;B_MSK[[#This Row],[SAT]],INDEX([3]!db[QTY/ CTN],B_MSK[[#This Row],[DB_ROW]]-1)))</f>
        <v/>
      </c>
      <c r="J1041" s="6" t="str">
        <f ca="1">IF(B_MSK[[#This Row],[//]]="","",IF(INDEX([5]!NOTA[C],B_MSK[[#This Row],[//]]-2)="","",INDEX([5]!NOTA[C],B_MSK[[#This Row],[//]]-2)))</f>
        <v/>
      </c>
      <c r="K1041" s="6" t="str">
        <f ca="1">IF(B_MSK[[#This Row],[//]]="","",IF(INDEX([5]!NOTA[QTY],B_MSK[[#This Row],[//]]-2)=0,"",INDEX([5]!NOTA[QTY],B_MSK[[#This Row],[//]]-2)))</f>
        <v/>
      </c>
      <c r="L104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1" s="14" t="str">
        <f ca="1">IF(B_MSK[[#This Row],[//]]="","",INDEX([5]!NOTA[HARGA SATUAN],B_MSK[[#This Row],[//]]-2))</f>
        <v/>
      </c>
      <c r="N1041" s="14" t="str">
        <f ca="1">IF(B_MSK[[#This Row],[//]]="","",IF(INDEX([4]!NOTA[HARGA/ CTN_H],B_MSK[[#This Row],[//]]-2)&lt;1,"",INDEX([4]!NOTA[HARGA/ CTN_H],B_MSK[[#This Row],[//]]-2)))</f>
        <v/>
      </c>
      <c r="O1041" s="3" t="str">
        <f ca="1">IF(B_MSK[[#This Row],[//]]="","",IF(INDEX([4]!NOTA[DISC 1],B_MSK[[#This Row],[//]]-2)=0,"",INDEX([4]!NOTA[DISC 1],B_MSK[[#This Row],[//]]-2)))</f>
        <v/>
      </c>
      <c r="P1041" s="3" t="str">
        <f ca="1">IF(B_MSK[[#This Row],[//]]="","",IF(INDEX([4]!NOTA[DISC 2],B_MSK[[#This Row],[//]]-2)=0,"",INDEX([4]!NOTA[DISC 2],B_MSK[[#This Row],[//]]-2)))</f>
        <v/>
      </c>
      <c r="Q1041" s="13" t="str">
        <f ca="1">IF(B_MSK[[#This Row],[//]]="","",INDEX([4]!NOTA[TOTAL],B_MSK[[#This Row],[//]]-2))</f>
        <v/>
      </c>
      <c r="R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1" s="4" t="str">
        <f ca="1">IF(B_MSK[[#This Row],[NAMA BARANG]]="","",IF(INDEX([4]!NOTA[KETERANGAN],B_MSK[[#This Row],[//]]-2)=0,"",INDEX([4]!NOTA[KETERANGAN],B_MSK[[#This Row],[//]]-2)))</f>
        <v/>
      </c>
      <c r="U1041" s="8" t="str">
        <f ca="1">IF(B_MSK[[#This Row],[//]]="","",INDEX([4]!NOTA[NAMA BARANG],B_MSK[[#This Row],[//]]-2))</f>
        <v/>
      </c>
      <c r="V10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1" s="6" t="str">
        <f ca="1">IF(B_MSK[[#This Row],[N.B.nota]]="","",IF(MATCH(B_MSK[[#This Row],[concat]],[3]!db[NB NOTA_C],0)&gt;0,"ada",0))</f>
        <v/>
      </c>
      <c r="X1041" s="6" t="str">
        <f ca="1">IF(B_MSK[[#This Row],[N.B.nota]]="","",ADDRESS(ROW(B_MSK[QB]),COLUMN(B_MSK[QB]))&amp;":"&amp;ADDRESS(ROW(),COLUMN(B_MSK[QB])))</f>
        <v/>
      </c>
      <c r="Y1041" s="6" t="str">
        <f ca="1">IF(B_MSK[[#This Row],[concat]]="","",MATCH(B_MSK[[#This Row],[concat]],[3]!db[NB NOTA_C],0)+1)</f>
        <v/>
      </c>
      <c r="Z1041" s="6" t="str">
        <f ca="1">IF(B_MSK[[#This Row],[//]]="","",HYPERLINK("[..\\DB.xlsx]DB!e"&amp;B_MSK[[#This Row],[DB_ROW]],"&gt;"))</f>
        <v/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Row],[A_]])-1))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>
        <f ca="1">IF(ISNUMBER(B_MSK[[#This Row],[TANGGAL DATANG]]),B_MSK[[#This Row],[TANGGAL DATANG]],AN1040)</f>
        <v>44931</v>
      </c>
      <c r="AO1041" s="6" t="str">
        <f ca="1">IF(B_MSK[[#This Row],[DB_ROW]]="","",INDEX([3]!db[JENIS],B_MSK[[#This Row],[DB_ROW]]-1))</f>
        <v/>
      </c>
      <c r="AP1041" s="6" t="e">
        <f ca="1">IF(B_MSK[[#This Row],[A_1]]="","",B_MSK[[#This Row],[A_1]])*1</f>
        <v>#VALUE!</v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/>
      </c>
      <c r="D1042" s="6" t="str">
        <f>IF(B_MSK[[#This Row],[N_ID]]="","",COUNTIF([5]!NOTA[ID_H],B_MSK[[#This Row],[ID NOTA]]))</f>
        <v/>
      </c>
      <c r="E10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2" s="2" t="str">
        <f>IF(B_MSK[[#This Row],[ID NOTA]]="","",IF(INDEX([5]!NOTA[TANGGAL],MATCH(B_MSK[[#This Row],[ID NOTA]],[5]!NOTA[ID],0))=0,"",INDEX([5]!NOTA[TANGGAL],MATCH(B_MSK[[#This Row],[ID NOTA]],[5]!NOTA[ID],0))))</f>
        <v/>
      </c>
      <c r="G1042" s="8" t="str">
        <f ca="1">IF(B_MSK[[#This Row],[stt]]="ada",INDEX([3]!db[NB BM],B_MSK[DB_ROW]-1),"")</f>
        <v/>
      </c>
      <c r="H1042" s="8" t="str">
        <f ca="1">IF(B_MSK[[#This Row],[//]]="","",INDEX([2]!NOTA[SUPPLIER_H],B_MSK[[#This Row],[//]]-2))</f>
        <v/>
      </c>
      <c r="I1042" s="28" t="str">
        <f ca="1">IF(B_MSK[[#This Row],[//]]="","",IF(B_MSK[[#This Row],[C]]="",B_MSK[[#This Row],[JMLH BRG]]&amp;" "&amp;B_MSK[[#This Row],[SAT]],INDEX([3]!db[QTY/ CTN],B_MSK[[#This Row],[DB_ROW]]-1)))</f>
        <v/>
      </c>
      <c r="J1042" s="6" t="str">
        <f ca="1">IF(B_MSK[[#This Row],[//]]="","",IF(INDEX([5]!NOTA[C],B_MSK[[#This Row],[//]]-2)="","",INDEX([5]!NOTA[C],B_MSK[[#This Row],[//]]-2)))</f>
        <v/>
      </c>
      <c r="K1042" s="6" t="str">
        <f ca="1">IF(B_MSK[[#This Row],[//]]="","",IF(INDEX([5]!NOTA[QTY],B_MSK[[#This Row],[//]]-2)=0,"",INDEX([5]!NOTA[QTY],B_MSK[[#This Row],[//]]-2)))</f>
        <v/>
      </c>
      <c r="L104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2" s="14" t="str">
        <f ca="1">IF(B_MSK[[#This Row],[//]]="","",INDEX([5]!NOTA[HARGA SATUAN],B_MSK[[#This Row],[//]]-2))</f>
        <v/>
      </c>
      <c r="N1042" s="14" t="str">
        <f ca="1">IF(B_MSK[[#This Row],[//]]="","",IF(INDEX([4]!NOTA[HARGA/ CTN_H],B_MSK[[#This Row],[//]]-2)&lt;1,"",INDEX([4]!NOTA[HARGA/ CTN_H],B_MSK[[#This Row],[//]]-2)))</f>
        <v/>
      </c>
      <c r="O1042" s="3" t="str">
        <f ca="1">IF(B_MSK[[#This Row],[//]]="","",IF(INDEX([4]!NOTA[DISC 1],B_MSK[[#This Row],[//]]-2)=0,"",INDEX([4]!NOTA[DISC 1],B_MSK[[#This Row],[//]]-2)))</f>
        <v/>
      </c>
      <c r="P1042" s="3" t="str">
        <f ca="1">IF(B_MSK[[#This Row],[//]]="","",IF(INDEX([4]!NOTA[DISC 2],B_MSK[[#This Row],[//]]-2)=0,"",INDEX([4]!NOTA[DISC 2],B_MSK[[#This Row],[//]]-2)))</f>
        <v/>
      </c>
      <c r="Q1042" s="13" t="str">
        <f ca="1">IF(B_MSK[[#This Row],[//]]="","",INDEX([4]!NOTA[TOTAL],B_MSK[[#This Row],[//]]-2))</f>
        <v/>
      </c>
      <c r="R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2" s="4" t="str">
        <f ca="1">IF(B_MSK[[#This Row],[NAMA BARANG]]="","",IF(INDEX([4]!NOTA[KETERANGAN],B_MSK[[#This Row],[//]]-2)=0,"",INDEX([4]!NOTA[KETERANGAN],B_MSK[[#This Row],[//]]-2)))</f>
        <v/>
      </c>
      <c r="U1042" s="8" t="str">
        <f ca="1">IF(B_MSK[[#This Row],[//]]="","",INDEX([4]!NOTA[NAMA BARANG],B_MSK[[#This Row],[//]]-2))</f>
        <v/>
      </c>
      <c r="V10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2" s="6" t="str">
        <f ca="1">IF(B_MSK[[#This Row],[N.B.nota]]="","",IF(MATCH(B_MSK[[#This Row],[concat]],[3]!db[NB NOTA_C],0)&gt;0,"ada",0))</f>
        <v/>
      </c>
      <c r="X1042" s="6" t="str">
        <f ca="1">IF(B_MSK[[#This Row],[N.B.nota]]="","",ADDRESS(ROW(B_MSK[QB]),COLUMN(B_MSK[QB]))&amp;":"&amp;ADDRESS(ROW(),COLUMN(B_MSK[QB])))</f>
        <v/>
      </c>
      <c r="Y1042" s="6" t="str">
        <f ca="1">IF(B_MSK[[#This Row],[concat]]="","",MATCH(B_MSK[[#This Row],[concat]],[3]!db[NB NOTA_C],0)+1)</f>
        <v/>
      </c>
      <c r="Z1042" s="6" t="str">
        <f ca="1">IF(B_MSK[[#This Row],[//]]="","",HYPERLINK("[..\\DB.xlsx]DB!e"&amp;B_MSK[[#This Row],[DB_ROW]],"&gt;"))</f>
        <v/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Row],[A_]])-1))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>
        <f ca="1">IF(ISNUMBER(B_MSK[[#This Row],[TANGGAL DATANG]]),B_MSK[[#This Row],[TANGGAL DATANG]],AN1041)</f>
        <v>44931</v>
      </c>
      <c r="AO1042" s="6" t="str">
        <f ca="1">IF(B_MSK[[#This Row],[DB_ROW]]="","",INDEX([3]!db[JENIS],B_MSK[[#This Row],[DB_ROW]]-1))</f>
        <v/>
      </c>
      <c r="AP1042" s="6" t="e">
        <f ca="1">IF(B_MSK[[#This Row],[A_1]]="","",B_MSK[[#This Row],[A_1]])*1</f>
        <v>#VALUE!</v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/>
      </c>
      <c r="D1043" s="6" t="str">
        <f>IF(B_MSK[[#This Row],[N_ID]]="","",COUNTIF([5]!NOTA[ID_H],B_MSK[[#This Row],[ID NOTA]]))</f>
        <v/>
      </c>
      <c r="E10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3" s="2" t="str">
        <f>IF(B_MSK[[#This Row],[ID NOTA]]="","",IF(INDEX([5]!NOTA[TANGGAL],MATCH(B_MSK[[#This Row],[ID NOTA]],[5]!NOTA[ID],0))=0,"",INDEX([5]!NOTA[TANGGAL],MATCH(B_MSK[[#This Row],[ID NOTA]],[5]!NOTA[ID],0))))</f>
        <v/>
      </c>
      <c r="G1043" s="8" t="str">
        <f ca="1">IF(B_MSK[[#This Row],[stt]]="ada",INDEX([3]!db[NB BM],B_MSK[DB_ROW]-1),"")</f>
        <v/>
      </c>
      <c r="H1043" s="8" t="str">
        <f ca="1">IF(B_MSK[[#This Row],[//]]="","",INDEX([2]!NOTA[SUPPLIER_H],B_MSK[[#This Row],[//]]-2))</f>
        <v/>
      </c>
      <c r="I1043" s="28" t="str">
        <f ca="1">IF(B_MSK[[#This Row],[//]]="","",IF(B_MSK[[#This Row],[C]]="",B_MSK[[#This Row],[JMLH BRG]]&amp;" "&amp;B_MSK[[#This Row],[SAT]],INDEX([3]!db[QTY/ CTN],B_MSK[[#This Row],[DB_ROW]]-1)))</f>
        <v/>
      </c>
      <c r="J1043" s="6" t="str">
        <f ca="1">IF(B_MSK[[#This Row],[//]]="","",IF(INDEX([5]!NOTA[C],B_MSK[[#This Row],[//]]-2)="","",INDEX([5]!NOTA[C],B_MSK[[#This Row],[//]]-2)))</f>
        <v/>
      </c>
      <c r="K1043" s="6" t="str">
        <f ca="1">IF(B_MSK[[#This Row],[//]]="","",IF(INDEX([5]!NOTA[QTY],B_MSK[[#This Row],[//]]-2)=0,"",INDEX([5]!NOTA[QTY],B_MSK[[#This Row],[//]]-2)))</f>
        <v/>
      </c>
      <c r="L104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3" s="14" t="str">
        <f ca="1">IF(B_MSK[[#This Row],[//]]="","",INDEX([5]!NOTA[HARGA SATUAN],B_MSK[[#This Row],[//]]-2))</f>
        <v/>
      </c>
      <c r="N1043" s="14" t="str">
        <f ca="1">IF(B_MSK[[#This Row],[//]]="","",IF(INDEX([4]!NOTA[HARGA/ CTN_H],B_MSK[[#This Row],[//]]-2)&lt;1,"",INDEX([4]!NOTA[HARGA/ CTN_H],B_MSK[[#This Row],[//]]-2)))</f>
        <v/>
      </c>
      <c r="O1043" s="3" t="str">
        <f ca="1">IF(B_MSK[[#This Row],[//]]="","",IF(INDEX([4]!NOTA[DISC 1],B_MSK[[#This Row],[//]]-2)=0,"",INDEX([4]!NOTA[DISC 1],B_MSK[[#This Row],[//]]-2)))</f>
        <v/>
      </c>
      <c r="P1043" s="3" t="str">
        <f ca="1">IF(B_MSK[[#This Row],[//]]="","",IF(INDEX([4]!NOTA[DISC 2],B_MSK[[#This Row],[//]]-2)=0,"",INDEX([4]!NOTA[DISC 2],B_MSK[[#This Row],[//]]-2)))</f>
        <v/>
      </c>
      <c r="Q1043" s="13" t="str">
        <f ca="1">IF(B_MSK[[#This Row],[//]]="","",INDEX([4]!NOTA[TOTAL],B_MSK[[#This Row],[//]]-2))</f>
        <v/>
      </c>
      <c r="R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3" s="4" t="str">
        <f ca="1">IF(B_MSK[[#This Row],[NAMA BARANG]]="","",IF(INDEX([4]!NOTA[KETERANGAN],B_MSK[[#This Row],[//]]-2)=0,"",INDEX([4]!NOTA[KETERANGAN],B_MSK[[#This Row],[//]]-2)))</f>
        <v/>
      </c>
      <c r="U1043" s="8" t="str">
        <f ca="1">IF(B_MSK[[#This Row],[//]]="","",INDEX([4]!NOTA[NAMA BARANG],B_MSK[[#This Row],[//]]-2))</f>
        <v/>
      </c>
      <c r="V10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3" s="6" t="str">
        <f ca="1">IF(B_MSK[[#This Row],[N.B.nota]]="","",IF(MATCH(B_MSK[[#This Row],[concat]],[3]!db[NB NOTA_C],0)&gt;0,"ada",0))</f>
        <v/>
      </c>
      <c r="X1043" s="6" t="str">
        <f ca="1">IF(B_MSK[[#This Row],[N.B.nota]]="","",ADDRESS(ROW(B_MSK[QB]),COLUMN(B_MSK[QB]))&amp;":"&amp;ADDRESS(ROW(),COLUMN(B_MSK[QB])))</f>
        <v/>
      </c>
      <c r="Y1043" s="6" t="str">
        <f ca="1">IF(B_MSK[[#This Row],[concat]]="","",MATCH(B_MSK[[#This Row],[concat]],[3]!db[NB NOTA_C],0)+1)</f>
        <v/>
      </c>
      <c r="Z1043" s="6" t="str">
        <f ca="1">IF(B_MSK[[#This Row],[//]]="","",HYPERLINK("[..\\DB.xlsx]DB!e"&amp;B_MSK[[#This Row],[DB_ROW]],"&gt;"))</f>
        <v/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Row],[A_]])-1))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>
        <f ca="1">IF(ISNUMBER(B_MSK[[#This Row],[TANGGAL DATANG]]),B_MSK[[#This Row],[TANGGAL DATANG]],AN1042)</f>
        <v>44931</v>
      </c>
      <c r="AO1043" s="6" t="str">
        <f ca="1">IF(B_MSK[[#This Row],[DB_ROW]]="","",INDEX([3]!db[JENIS],B_MSK[[#This Row],[DB_ROW]]-1))</f>
        <v/>
      </c>
      <c r="AP1043" s="6" t="e">
        <f ca="1">IF(B_MSK[[#This Row],[A_1]]="","",B_MSK[[#This Row],[A_1]])*1</f>
        <v>#VALUE!</v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/>
      </c>
      <c r="D1044" s="6" t="str">
        <f>IF(B_MSK[[#This Row],[N_ID]]="","",COUNTIF([5]!NOTA[ID_H],B_MSK[[#This Row],[ID NOTA]]))</f>
        <v/>
      </c>
      <c r="E10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4" s="2" t="str">
        <f>IF(B_MSK[[#This Row],[ID NOTA]]="","",IF(INDEX([5]!NOTA[TANGGAL],MATCH(B_MSK[[#This Row],[ID NOTA]],[5]!NOTA[ID],0))=0,"",INDEX([5]!NOTA[TANGGAL],MATCH(B_MSK[[#This Row],[ID NOTA]],[5]!NOTA[ID],0))))</f>
        <v/>
      </c>
      <c r="G1044" s="8" t="str">
        <f ca="1">IF(B_MSK[[#This Row],[stt]]="ada",INDEX([3]!db[NB BM],B_MSK[DB_ROW]-1),"")</f>
        <v/>
      </c>
      <c r="H1044" s="8" t="str">
        <f ca="1">IF(B_MSK[[#This Row],[//]]="","",INDEX([2]!NOTA[SUPPLIER_H],B_MSK[[#This Row],[//]]-2))</f>
        <v/>
      </c>
      <c r="I1044" s="28" t="str">
        <f ca="1">IF(B_MSK[[#This Row],[//]]="","",IF(B_MSK[[#This Row],[C]]="",B_MSK[[#This Row],[JMLH BRG]]&amp;" "&amp;B_MSK[[#This Row],[SAT]],INDEX([3]!db[QTY/ CTN],B_MSK[[#This Row],[DB_ROW]]-1)))</f>
        <v/>
      </c>
      <c r="J1044" s="6" t="str">
        <f ca="1">IF(B_MSK[[#This Row],[//]]="","",IF(INDEX([5]!NOTA[C],B_MSK[[#This Row],[//]]-2)="","",INDEX([5]!NOTA[C],B_MSK[[#This Row],[//]]-2)))</f>
        <v/>
      </c>
      <c r="K1044" s="6" t="str">
        <f ca="1">IF(B_MSK[[#This Row],[//]]="","",IF(INDEX([5]!NOTA[QTY],B_MSK[[#This Row],[//]]-2)=0,"",INDEX([5]!NOTA[QTY],B_MSK[[#This Row],[//]]-2)))</f>
        <v/>
      </c>
      <c r="L104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4" s="14" t="str">
        <f ca="1">IF(B_MSK[[#This Row],[//]]="","",INDEX([5]!NOTA[HARGA SATUAN],B_MSK[[#This Row],[//]]-2))</f>
        <v/>
      </c>
      <c r="N1044" s="14" t="str">
        <f ca="1">IF(B_MSK[[#This Row],[//]]="","",IF(INDEX([4]!NOTA[HARGA/ CTN_H],B_MSK[[#This Row],[//]]-2)&lt;1,"",INDEX([4]!NOTA[HARGA/ CTN_H],B_MSK[[#This Row],[//]]-2)))</f>
        <v/>
      </c>
      <c r="O1044" s="3" t="str">
        <f ca="1">IF(B_MSK[[#This Row],[//]]="","",IF(INDEX([4]!NOTA[DISC 1],B_MSK[[#This Row],[//]]-2)=0,"",INDEX([4]!NOTA[DISC 1],B_MSK[[#This Row],[//]]-2)))</f>
        <v/>
      </c>
      <c r="P1044" s="3" t="str">
        <f ca="1">IF(B_MSK[[#This Row],[//]]="","",IF(INDEX([4]!NOTA[DISC 2],B_MSK[[#This Row],[//]]-2)=0,"",INDEX([4]!NOTA[DISC 2],B_MSK[[#This Row],[//]]-2)))</f>
        <v/>
      </c>
      <c r="Q1044" s="13" t="str">
        <f ca="1">IF(B_MSK[[#This Row],[//]]="","",INDEX([4]!NOTA[TOTAL],B_MSK[[#This Row],[//]]-2))</f>
        <v/>
      </c>
      <c r="R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4" s="4" t="str">
        <f ca="1">IF(B_MSK[[#This Row],[NAMA BARANG]]="","",IF(INDEX([4]!NOTA[KETERANGAN],B_MSK[[#This Row],[//]]-2)=0,"",INDEX([4]!NOTA[KETERANGAN],B_MSK[[#This Row],[//]]-2)))</f>
        <v/>
      </c>
      <c r="U1044" s="8" t="str">
        <f ca="1">IF(B_MSK[[#This Row],[//]]="","",INDEX([4]!NOTA[NAMA BARANG],B_MSK[[#This Row],[//]]-2))</f>
        <v/>
      </c>
      <c r="V10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4" s="6" t="str">
        <f ca="1">IF(B_MSK[[#This Row],[N.B.nota]]="","",IF(MATCH(B_MSK[[#This Row],[concat]],[3]!db[NB NOTA_C],0)&gt;0,"ada",0))</f>
        <v/>
      </c>
      <c r="X1044" s="6" t="str">
        <f ca="1">IF(B_MSK[[#This Row],[N.B.nota]]="","",ADDRESS(ROW(B_MSK[QB]),COLUMN(B_MSK[QB]))&amp;":"&amp;ADDRESS(ROW(),COLUMN(B_MSK[QB])))</f>
        <v/>
      </c>
      <c r="Y1044" s="6" t="str">
        <f ca="1">IF(B_MSK[[#This Row],[concat]]="","",MATCH(B_MSK[[#This Row],[concat]],[3]!db[NB NOTA_C],0)+1)</f>
        <v/>
      </c>
      <c r="Z1044" s="6" t="str">
        <f ca="1">IF(B_MSK[[#This Row],[//]]="","",HYPERLINK("[..\\DB.xlsx]DB!e"&amp;B_MSK[[#This Row],[DB_ROW]],"&gt;"))</f>
        <v/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Row],[A_]])-1))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>
        <f ca="1">IF(ISNUMBER(B_MSK[[#This Row],[TANGGAL DATANG]]),B_MSK[[#This Row],[TANGGAL DATANG]],AN1043)</f>
        <v>44931</v>
      </c>
      <c r="AO1044" s="6" t="str">
        <f ca="1">IF(B_MSK[[#This Row],[DB_ROW]]="","",INDEX([3]!db[JENIS],B_MSK[[#This Row],[DB_ROW]]-1))</f>
        <v/>
      </c>
      <c r="AP1044" s="6" t="e">
        <f ca="1">IF(B_MSK[[#This Row],[A_1]]="","",B_MSK[[#This Row],[A_1]])*1</f>
        <v>#VALUE!</v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/>
      </c>
      <c r="D1045" s="6" t="str">
        <f>IF(B_MSK[[#This Row],[N_ID]]="","",COUNTIF([5]!NOTA[ID_H],B_MSK[[#This Row],[ID NOTA]]))</f>
        <v/>
      </c>
      <c r="E10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5" s="2" t="str">
        <f>IF(B_MSK[[#This Row],[ID NOTA]]="","",IF(INDEX([5]!NOTA[TANGGAL],MATCH(B_MSK[[#This Row],[ID NOTA]],[5]!NOTA[ID],0))=0,"",INDEX([5]!NOTA[TANGGAL],MATCH(B_MSK[[#This Row],[ID NOTA]],[5]!NOTA[ID],0))))</f>
        <v/>
      </c>
      <c r="G1045" s="8" t="str">
        <f ca="1">IF(B_MSK[[#This Row],[stt]]="ada",INDEX([3]!db[NB BM],B_MSK[DB_ROW]-1),"")</f>
        <v/>
      </c>
      <c r="H1045" s="8" t="str">
        <f ca="1">IF(B_MSK[[#This Row],[//]]="","",INDEX([2]!NOTA[SUPPLIER_H],B_MSK[[#This Row],[//]]-2))</f>
        <v/>
      </c>
      <c r="I1045" s="28" t="str">
        <f ca="1">IF(B_MSK[[#This Row],[//]]="","",IF(B_MSK[[#This Row],[C]]="",B_MSK[[#This Row],[JMLH BRG]]&amp;" "&amp;B_MSK[[#This Row],[SAT]],INDEX([3]!db[QTY/ CTN],B_MSK[[#This Row],[DB_ROW]]-1)))</f>
        <v/>
      </c>
      <c r="J1045" s="6" t="str">
        <f ca="1">IF(B_MSK[[#This Row],[//]]="","",IF(INDEX([5]!NOTA[C],B_MSK[[#This Row],[//]]-2)="","",INDEX([5]!NOTA[C],B_MSK[[#This Row],[//]]-2)))</f>
        <v/>
      </c>
      <c r="K1045" s="6" t="str">
        <f ca="1">IF(B_MSK[[#This Row],[//]]="","",IF(INDEX([5]!NOTA[QTY],B_MSK[[#This Row],[//]]-2)=0,"",INDEX([5]!NOTA[QTY],B_MSK[[#This Row],[//]]-2)))</f>
        <v/>
      </c>
      <c r="L104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5" s="14" t="str">
        <f ca="1">IF(B_MSK[[#This Row],[//]]="","",INDEX([5]!NOTA[HARGA SATUAN],B_MSK[[#This Row],[//]]-2))</f>
        <v/>
      </c>
      <c r="N1045" s="14" t="str">
        <f ca="1">IF(B_MSK[[#This Row],[//]]="","",IF(INDEX([4]!NOTA[HARGA/ CTN_H],B_MSK[[#This Row],[//]]-2)&lt;1,"",INDEX([4]!NOTA[HARGA/ CTN_H],B_MSK[[#This Row],[//]]-2)))</f>
        <v/>
      </c>
      <c r="O1045" s="3" t="str">
        <f ca="1">IF(B_MSK[[#This Row],[//]]="","",IF(INDEX([4]!NOTA[DISC 1],B_MSK[[#This Row],[//]]-2)=0,"",INDEX([4]!NOTA[DISC 1],B_MSK[[#This Row],[//]]-2)))</f>
        <v/>
      </c>
      <c r="P1045" s="3" t="str">
        <f ca="1">IF(B_MSK[[#This Row],[//]]="","",IF(INDEX([4]!NOTA[DISC 2],B_MSK[[#This Row],[//]]-2)=0,"",INDEX([4]!NOTA[DISC 2],B_MSK[[#This Row],[//]]-2)))</f>
        <v/>
      </c>
      <c r="Q1045" s="13" t="str">
        <f ca="1">IF(B_MSK[[#This Row],[//]]="","",INDEX([4]!NOTA[TOTAL],B_MSK[[#This Row],[//]]-2))</f>
        <v/>
      </c>
      <c r="R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5" s="4" t="str">
        <f ca="1">IF(B_MSK[[#This Row],[NAMA BARANG]]="","",IF(INDEX([4]!NOTA[KETERANGAN],B_MSK[[#This Row],[//]]-2)=0,"",INDEX([4]!NOTA[KETERANGAN],B_MSK[[#This Row],[//]]-2)))</f>
        <v/>
      </c>
      <c r="U1045" s="8" t="str">
        <f ca="1">IF(B_MSK[[#This Row],[//]]="","",INDEX([4]!NOTA[NAMA BARANG],B_MSK[[#This Row],[//]]-2))</f>
        <v/>
      </c>
      <c r="V10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5" s="6" t="str">
        <f ca="1">IF(B_MSK[[#This Row],[N.B.nota]]="","",IF(MATCH(B_MSK[[#This Row],[concat]],[3]!db[NB NOTA_C],0)&gt;0,"ada",0))</f>
        <v/>
      </c>
      <c r="X1045" s="6" t="str">
        <f ca="1">IF(B_MSK[[#This Row],[N.B.nota]]="","",ADDRESS(ROW(B_MSK[QB]),COLUMN(B_MSK[QB]))&amp;":"&amp;ADDRESS(ROW(),COLUMN(B_MSK[QB])))</f>
        <v/>
      </c>
      <c r="Y1045" s="6" t="str">
        <f ca="1">IF(B_MSK[[#This Row],[concat]]="","",MATCH(B_MSK[[#This Row],[concat]],[3]!db[NB NOTA_C],0)+1)</f>
        <v/>
      </c>
      <c r="Z1045" s="6" t="str">
        <f ca="1">IF(B_MSK[[#This Row],[//]]="","",HYPERLINK("[..\\DB.xlsx]DB!e"&amp;B_MSK[[#This Row],[DB_ROW]],"&gt;"))</f>
        <v/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Row],[A_]])-1))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>
        <f ca="1">IF(ISNUMBER(B_MSK[[#This Row],[TANGGAL DATANG]]),B_MSK[[#This Row],[TANGGAL DATANG]],AN1044)</f>
        <v>44931</v>
      </c>
      <c r="AO1045" s="6" t="str">
        <f ca="1">IF(B_MSK[[#This Row],[DB_ROW]]="","",INDEX([3]!db[JENIS],B_MSK[[#This Row],[DB_ROW]]-1))</f>
        <v/>
      </c>
      <c r="AP1045" s="6" t="e">
        <f ca="1">IF(B_MSK[[#This Row],[A_1]]="","",B_MSK[[#This Row],[A_1]])*1</f>
        <v>#VALUE!</v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/>
      </c>
      <c r="D1046" s="6" t="str">
        <f>IF(B_MSK[[#This Row],[N_ID]]="","",COUNTIF([5]!NOTA[ID_H],B_MSK[[#This Row],[ID NOTA]]))</f>
        <v/>
      </c>
      <c r="E10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6" s="2" t="str">
        <f>IF(B_MSK[[#This Row],[ID NOTA]]="","",IF(INDEX([5]!NOTA[TANGGAL],MATCH(B_MSK[[#This Row],[ID NOTA]],[5]!NOTA[ID],0))=0,"",INDEX([5]!NOTA[TANGGAL],MATCH(B_MSK[[#This Row],[ID NOTA]],[5]!NOTA[ID],0))))</f>
        <v/>
      </c>
      <c r="G1046" s="8" t="str">
        <f ca="1">IF(B_MSK[[#This Row],[stt]]="ada",INDEX([3]!db[NB BM],B_MSK[DB_ROW]-1),"")</f>
        <v/>
      </c>
      <c r="H1046" s="8" t="str">
        <f ca="1">IF(B_MSK[[#This Row],[//]]="","",INDEX([2]!NOTA[SUPPLIER_H],B_MSK[[#This Row],[//]]-2))</f>
        <v/>
      </c>
      <c r="I1046" s="28" t="str">
        <f ca="1">IF(B_MSK[[#This Row],[//]]="","",IF(B_MSK[[#This Row],[C]]="",B_MSK[[#This Row],[JMLH BRG]]&amp;" "&amp;B_MSK[[#This Row],[SAT]],INDEX([3]!db[QTY/ CTN],B_MSK[[#This Row],[DB_ROW]]-1)))</f>
        <v/>
      </c>
      <c r="J1046" s="6" t="str">
        <f ca="1">IF(B_MSK[[#This Row],[//]]="","",IF(INDEX([5]!NOTA[C],B_MSK[[#This Row],[//]]-2)="","",INDEX([5]!NOTA[C],B_MSK[[#This Row],[//]]-2)))</f>
        <v/>
      </c>
      <c r="K1046" s="6" t="str">
        <f ca="1">IF(B_MSK[[#This Row],[//]]="","",IF(INDEX([5]!NOTA[QTY],B_MSK[[#This Row],[//]]-2)=0,"",INDEX([5]!NOTA[QTY],B_MSK[[#This Row],[//]]-2)))</f>
        <v/>
      </c>
      <c r="L104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6" s="14" t="str">
        <f ca="1">IF(B_MSK[[#This Row],[//]]="","",INDEX([5]!NOTA[HARGA SATUAN],B_MSK[[#This Row],[//]]-2))</f>
        <v/>
      </c>
      <c r="N1046" s="14" t="str">
        <f ca="1">IF(B_MSK[[#This Row],[//]]="","",IF(INDEX([4]!NOTA[HARGA/ CTN_H],B_MSK[[#This Row],[//]]-2)&lt;1,"",INDEX([4]!NOTA[HARGA/ CTN_H],B_MSK[[#This Row],[//]]-2)))</f>
        <v/>
      </c>
      <c r="O1046" s="3" t="str">
        <f ca="1">IF(B_MSK[[#This Row],[//]]="","",IF(INDEX([4]!NOTA[DISC 1],B_MSK[[#This Row],[//]]-2)=0,"",INDEX([4]!NOTA[DISC 1],B_MSK[[#This Row],[//]]-2)))</f>
        <v/>
      </c>
      <c r="P1046" s="3" t="str">
        <f ca="1">IF(B_MSK[[#This Row],[//]]="","",IF(INDEX([4]!NOTA[DISC 2],B_MSK[[#This Row],[//]]-2)=0,"",INDEX([4]!NOTA[DISC 2],B_MSK[[#This Row],[//]]-2)))</f>
        <v/>
      </c>
      <c r="Q1046" s="13" t="str">
        <f ca="1">IF(B_MSK[[#This Row],[//]]="","",INDEX([4]!NOTA[TOTAL],B_MSK[[#This Row],[//]]-2))</f>
        <v/>
      </c>
      <c r="R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6" s="4" t="str">
        <f ca="1">IF(B_MSK[[#This Row],[NAMA BARANG]]="","",IF(INDEX([4]!NOTA[KETERANGAN],B_MSK[[#This Row],[//]]-2)=0,"",INDEX([4]!NOTA[KETERANGAN],B_MSK[[#This Row],[//]]-2)))</f>
        <v/>
      </c>
      <c r="U1046" s="8" t="str">
        <f ca="1">IF(B_MSK[[#This Row],[//]]="","",INDEX([4]!NOTA[NAMA BARANG],B_MSK[[#This Row],[//]]-2))</f>
        <v/>
      </c>
      <c r="V10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6" s="6" t="str">
        <f ca="1">IF(B_MSK[[#This Row],[N.B.nota]]="","",IF(MATCH(B_MSK[[#This Row],[concat]],[3]!db[NB NOTA_C],0)&gt;0,"ada",0))</f>
        <v/>
      </c>
      <c r="X1046" s="6" t="str">
        <f ca="1">IF(B_MSK[[#This Row],[N.B.nota]]="","",ADDRESS(ROW(B_MSK[QB]),COLUMN(B_MSK[QB]))&amp;":"&amp;ADDRESS(ROW(),COLUMN(B_MSK[QB])))</f>
        <v/>
      </c>
      <c r="Y1046" s="6" t="str">
        <f ca="1">IF(B_MSK[[#This Row],[concat]]="","",MATCH(B_MSK[[#This Row],[concat]],[3]!db[NB NOTA_C],0)+1)</f>
        <v/>
      </c>
      <c r="Z1046" s="6" t="str">
        <f ca="1">IF(B_MSK[[#This Row],[//]]="","",HYPERLINK("[..\\DB.xlsx]DB!e"&amp;B_MSK[[#This Row],[DB_ROW]],"&gt;"))</f>
        <v/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Row],[A_]])-1))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>
        <f ca="1">IF(ISNUMBER(B_MSK[[#This Row],[TANGGAL DATANG]]),B_MSK[[#This Row],[TANGGAL DATANG]],AN1045)</f>
        <v>44931</v>
      </c>
      <c r="AO1046" s="6" t="str">
        <f ca="1">IF(B_MSK[[#This Row],[DB_ROW]]="","",INDEX([3]!db[JENIS],B_MSK[[#This Row],[DB_ROW]]-1))</f>
        <v/>
      </c>
      <c r="AP1046" s="6" t="e">
        <f ca="1">IF(B_MSK[[#This Row],[A_1]]="","",B_MSK[[#This Row],[A_1]])*1</f>
        <v>#VALUE!</v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/>
      </c>
      <c r="D1047" s="6" t="str">
        <f>IF(B_MSK[[#This Row],[N_ID]]="","",COUNTIF([5]!NOTA[ID_H],B_MSK[[#This Row],[ID NOTA]]))</f>
        <v/>
      </c>
      <c r="E10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7" s="2" t="str">
        <f>IF(B_MSK[[#This Row],[ID NOTA]]="","",IF(INDEX([5]!NOTA[TANGGAL],MATCH(B_MSK[[#This Row],[ID NOTA]],[5]!NOTA[ID],0))=0,"",INDEX([5]!NOTA[TANGGAL],MATCH(B_MSK[[#This Row],[ID NOTA]],[5]!NOTA[ID],0))))</f>
        <v/>
      </c>
      <c r="G1047" s="8" t="str">
        <f ca="1">IF(B_MSK[[#This Row],[stt]]="ada",INDEX([3]!db[NB BM],B_MSK[DB_ROW]-1),"")</f>
        <v/>
      </c>
      <c r="H1047" s="8" t="str">
        <f ca="1">IF(B_MSK[[#This Row],[//]]="","",INDEX([2]!NOTA[SUPPLIER_H],B_MSK[[#This Row],[//]]-2))</f>
        <v/>
      </c>
      <c r="I1047" s="28" t="str">
        <f ca="1">IF(B_MSK[[#This Row],[//]]="","",IF(B_MSK[[#This Row],[C]]="",B_MSK[[#This Row],[JMLH BRG]]&amp;" "&amp;B_MSK[[#This Row],[SAT]],INDEX([3]!db[QTY/ CTN],B_MSK[[#This Row],[DB_ROW]]-1)))</f>
        <v/>
      </c>
      <c r="J1047" s="6" t="str">
        <f ca="1">IF(B_MSK[[#This Row],[//]]="","",IF(INDEX([5]!NOTA[C],B_MSK[[#This Row],[//]]-2)="","",INDEX([5]!NOTA[C],B_MSK[[#This Row],[//]]-2)))</f>
        <v/>
      </c>
      <c r="K1047" s="6" t="str">
        <f ca="1">IF(B_MSK[[#This Row],[//]]="","",IF(INDEX([5]!NOTA[QTY],B_MSK[[#This Row],[//]]-2)=0,"",INDEX([5]!NOTA[QTY],B_MSK[[#This Row],[//]]-2)))</f>
        <v/>
      </c>
      <c r="L104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7" s="14" t="str">
        <f ca="1">IF(B_MSK[[#This Row],[//]]="","",INDEX([5]!NOTA[HARGA SATUAN],B_MSK[[#This Row],[//]]-2))</f>
        <v/>
      </c>
      <c r="N1047" s="14" t="str">
        <f ca="1">IF(B_MSK[[#This Row],[//]]="","",IF(INDEX([4]!NOTA[HARGA/ CTN_H],B_MSK[[#This Row],[//]]-2)&lt;1,"",INDEX([4]!NOTA[HARGA/ CTN_H],B_MSK[[#This Row],[//]]-2)))</f>
        <v/>
      </c>
      <c r="O1047" s="3" t="str">
        <f ca="1">IF(B_MSK[[#This Row],[//]]="","",IF(INDEX([4]!NOTA[DISC 1],B_MSK[[#This Row],[//]]-2)=0,"",INDEX([4]!NOTA[DISC 1],B_MSK[[#This Row],[//]]-2)))</f>
        <v/>
      </c>
      <c r="P1047" s="3" t="str">
        <f ca="1">IF(B_MSK[[#This Row],[//]]="","",IF(INDEX([4]!NOTA[DISC 2],B_MSK[[#This Row],[//]]-2)=0,"",INDEX([4]!NOTA[DISC 2],B_MSK[[#This Row],[//]]-2)))</f>
        <v/>
      </c>
      <c r="Q1047" s="13" t="str">
        <f ca="1">IF(B_MSK[[#This Row],[//]]="","",INDEX([4]!NOTA[TOTAL],B_MSK[[#This Row],[//]]-2))</f>
        <v/>
      </c>
      <c r="R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7" s="4" t="str">
        <f ca="1">IF(B_MSK[[#This Row],[NAMA BARANG]]="","",IF(INDEX([4]!NOTA[KETERANGAN],B_MSK[[#This Row],[//]]-2)=0,"",INDEX([4]!NOTA[KETERANGAN],B_MSK[[#This Row],[//]]-2)))</f>
        <v/>
      </c>
      <c r="U1047" s="8" t="str">
        <f ca="1">IF(B_MSK[[#This Row],[//]]="","",INDEX([4]!NOTA[NAMA BARANG],B_MSK[[#This Row],[//]]-2))</f>
        <v/>
      </c>
      <c r="V10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7" s="6" t="str">
        <f ca="1">IF(B_MSK[[#This Row],[N.B.nota]]="","",IF(MATCH(B_MSK[[#This Row],[concat]],[3]!db[NB NOTA_C],0)&gt;0,"ada",0))</f>
        <v/>
      </c>
      <c r="X1047" s="6" t="str">
        <f ca="1">IF(B_MSK[[#This Row],[N.B.nota]]="","",ADDRESS(ROW(B_MSK[QB]),COLUMN(B_MSK[QB]))&amp;":"&amp;ADDRESS(ROW(),COLUMN(B_MSK[QB])))</f>
        <v/>
      </c>
      <c r="Y1047" s="6" t="str">
        <f ca="1">IF(B_MSK[[#This Row],[concat]]="","",MATCH(B_MSK[[#This Row],[concat]],[3]!db[NB NOTA_C],0)+1)</f>
        <v/>
      </c>
      <c r="Z1047" s="6" t="str">
        <f ca="1">IF(B_MSK[[#This Row],[//]]="","",HYPERLINK("[..\\DB.xlsx]DB!e"&amp;B_MSK[[#This Row],[DB_ROW]],"&gt;"))</f>
        <v/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Row],[A_]])-1))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>
        <f ca="1">IF(ISNUMBER(B_MSK[[#This Row],[TANGGAL DATANG]]),B_MSK[[#This Row],[TANGGAL DATANG]],AN1046)</f>
        <v>44931</v>
      </c>
      <c r="AO1047" s="6" t="str">
        <f ca="1">IF(B_MSK[[#This Row],[DB_ROW]]="","",INDEX([3]!db[JENIS],B_MSK[[#This Row],[DB_ROW]]-1))</f>
        <v/>
      </c>
      <c r="AP1047" s="6" t="e">
        <f ca="1">IF(B_MSK[[#This Row],[A_1]]="","",B_MSK[[#This Row],[A_1]])*1</f>
        <v>#VALUE!</v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/>
      </c>
      <c r="D1048" s="6" t="str">
        <f>IF(B_MSK[[#This Row],[N_ID]]="","",COUNTIF([5]!NOTA[ID_H],B_MSK[[#This Row],[ID NOTA]]))</f>
        <v/>
      </c>
      <c r="E10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8" s="2" t="str">
        <f>IF(B_MSK[[#This Row],[ID NOTA]]="","",IF(INDEX([5]!NOTA[TANGGAL],MATCH(B_MSK[[#This Row],[ID NOTA]],[5]!NOTA[ID],0))=0,"",INDEX([5]!NOTA[TANGGAL],MATCH(B_MSK[[#This Row],[ID NOTA]],[5]!NOTA[ID],0))))</f>
        <v/>
      </c>
      <c r="G1048" s="8" t="str">
        <f ca="1">IF(B_MSK[[#This Row],[stt]]="ada",INDEX([3]!db[NB BM],B_MSK[DB_ROW]-1),"")</f>
        <v/>
      </c>
      <c r="H1048" s="8" t="str">
        <f ca="1">IF(B_MSK[[#This Row],[//]]="","",INDEX([2]!NOTA[SUPPLIER_H],B_MSK[[#This Row],[//]]-2))</f>
        <v/>
      </c>
      <c r="I1048" s="28" t="str">
        <f ca="1">IF(B_MSK[[#This Row],[//]]="","",IF(B_MSK[[#This Row],[C]]="",B_MSK[[#This Row],[JMLH BRG]]&amp;" "&amp;B_MSK[[#This Row],[SAT]],INDEX([3]!db[QTY/ CTN],B_MSK[[#This Row],[DB_ROW]]-1)))</f>
        <v/>
      </c>
      <c r="J1048" s="6" t="str">
        <f ca="1">IF(B_MSK[[#This Row],[//]]="","",IF(INDEX([5]!NOTA[C],B_MSK[[#This Row],[//]]-2)="","",INDEX([5]!NOTA[C],B_MSK[[#This Row],[//]]-2)))</f>
        <v/>
      </c>
      <c r="K1048" s="6" t="str">
        <f ca="1">IF(B_MSK[[#This Row],[//]]="","",IF(INDEX([5]!NOTA[QTY],B_MSK[[#This Row],[//]]-2)=0,"",INDEX([5]!NOTA[QTY],B_MSK[[#This Row],[//]]-2)))</f>
        <v/>
      </c>
      <c r="L104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8" s="14" t="str">
        <f ca="1">IF(B_MSK[[#This Row],[//]]="","",INDEX([5]!NOTA[HARGA SATUAN],B_MSK[[#This Row],[//]]-2))</f>
        <v/>
      </c>
      <c r="N1048" s="14" t="str">
        <f ca="1">IF(B_MSK[[#This Row],[//]]="","",IF(INDEX([4]!NOTA[HARGA/ CTN_H],B_MSK[[#This Row],[//]]-2)&lt;1,"",INDEX([4]!NOTA[HARGA/ CTN_H],B_MSK[[#This Row],[//]]-2)))</f>
        <v/>
      </c>
      <c r="O1048" s="3" t="str">
        <f ca="1">IF(B_MSK[[#This Row],[//]]="","",IF(INDEX([4]!NOTA[DISC 1],B_MSK[[#This Row],[//]]-2)=0,"",INDEX([4]!NOTA[DISC 1],B_MSK[[#This Row],[//]]-2)))</f>
        <v/>
      </c>
      <c r="P1048" s="3" t="str">
        <f ca="1">IF(B_MSK[[#This Row],[//]]="","",IF(INDEX([4]!NOTA[DISC 2],B_MSK[[#This Row],[//]]-2)=0,"",INDEX([4]!NOTA[DISC 2],B_MSK[[#This Row],[//]]-2)))</f>
        <v/>
      </c>
      <c r="Q1048" s="13" t="str">
        <f ca="1">IF(B_MSK[[#This Row],[//]]="","",INDEX([4]!NOTA[TOTAL],B_MSK[[#This Row],[//]]-2))</f>
        <v/>
      </c>
      <c r="R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8" s="4" t="str">
        <f ca="1">IF(B_MSK[[#This Row],[NAMA BARANG]]="","",IF(INDEX([4]!NOTA[KETERANGAN],B_MSK[[#This Row],[//]]-2)=0,"",INDEX([4]!NOTA[KETERANGAN],B_MSK[[#This Row],[//]]-2)))</f>
        <v/>
      </c>
      <c r="U1048" s="8" t="str">
        <f ca="1">IF(B_MSK[[#This Row],[//]]="","",INDEX([4]!NOTA[NAMA BARANG],B_MSK[[#This Row],[//]]-2))</f>
        <v/>
      </c>
      <c r="V10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8" s="6" t="str">
        <f ca="1">IF(B_MSK[[#This Row],[N.B.nota]]="","",IF(MATCH(B_MSK[[#This Row],[concat]],[3]!db[NB NOTA_C],0)&gt;0,"ada",0))</f>
        <v/>
      </c>
      <c r="X1048" s="6" t="str">
        <f ca="1">IF(B_MSK[[#This Row],[N.B.nota]]="","",ADDRESS(ROW(B_MSK[QB]),COLUMN(B_MSK[QB]))&amp;":"&amp;ADDRESS(ROW(),COLUMN(B_MSK[QB])))</f>
        <v/>
      </c>
      <c r="Y1048" s="6" t="str">
        <f ca="1">IF(B_MSK[[#This Row],[concat]]="","",MATCH(B_MSK[[#This Row],[concat]],[3]!db[NB NOTA_C],0)+1)</f>
        <v/>
      </c>
      <c r="Z1048" s="6" t="str">
        <f ca="1">IF(B_MSK[[#This Row],[//]]="","",HYPERLINK("[..\\DB.xlsx]DB!e"&amp;B_MSK[[#This Row],[DB_ROW]],"&gt;"))</f>
        <v/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Row],[A_]])-1))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>
        <f ca="1">IF(ISNUMBER(B_MSK[[#This Row],[TANGGAL DATANG]]),B_MSK[[#This Row],[TANGGAL DATANG]],AN1047)</f>
        <v>44931</v>
      </c>
      <c r="AO1048" s="6" t="str">
        <f ca="1">IF(B_MSK[[#This Row],[DB_ROW]]="","",INDEX([3]!db[JENIS],B_MSK[[#This Row],[DB_ROW]]-1))</f>
        <v/>
      </c>
      <c r="AP1048" s="6" t="e">
        <f ca="1">IF(B_MSK[[#This Row],[A_1]]="","",B_MSK[[#This Row],[A_1]])*1</f>
        <v>#VALUE!</v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/>
      </c>
      <c r="D1049" s="6" t="str">
        <f>IF(B_MSK[[#This Row],[N_ID]]="","",COUNTIF([5]!NOTA[ID_H],B_MSK[[#This Row],[ID NOTA]]))</f>
        <v/>
      </c>
      <c r="E10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9" s="2" t="str">
        <f>IF(B_MSK[[#This Row],[ID NOTA]]="","",IF(INDEX([5]!NOTA[TANGGAL],MATCH(B_MSK[[#This Row],[ID NOTA]],[5]!NOTA[ID],0))=0,"",INDEX([5]!NOTA[TANGGAL],MATCH(B_MSK[[#This Row],[ID NOTA]],[5]!NOTA[ID],0))))</f>
        <v/>
      </c>
      <c r="G1049" s="8" t="str">
        <f ca="1">IF(B_MSK[[#This Row],[stt]]="ada",INDEX([3]!db[NB BM],B_MSK[DB_ROW]-1),"")</f>
        <v/>
      </c>
      <c r="H1049" s="8" t="str">
        <f ca="1">IF(B_MSK[[#This Row],[//]]="","",INDEX([2]!NOTA[SUPPLIER_H],B_MSK[[#This Row],[//]]-2))</f>
        <v/>
      </c>
      <c r="I1049" s="28" t="str">
        <f ca="1">IF(B_MSK[[#This Row],[//]]="","",IF(B_MSK[[#This Row],[C]]="",B_MSK[[#This Row],[JMLH BRG]]&amp;" "&amp;B_MSK[[#This Row],[SAT]],INDEX([3]!db[QTY/ CTN],B_MSK[[#This Row],[DB_ROW]]-1)))</f>
        <v/>
      </c>
      <c r="J1049" s="6" t="str">
        <f ca="1">IF(B_MSK[[#This Row],[//]]="","",IF(INDEX([5]!NOTA[C],B_MSK[[#This Row],[//]]-2)="","",INDEX([5]!NOTA[C],B_MSK[[#This Row],[//]]-2)))</f>
        <v/>
      </c>
      <c r="K1049" s="6" t="str">
        <f ca="1">IF(B_MSK[[#This Row],[//]]="","",IF(INDEX([5]!NOTA[QTY],B_MSK[[#This Row],[//]]-2)=0,"",INDEX([5]!NOTA[QTY],B_MSK[[#This Row],[//]]-2)))</f>
        <v/>
      </c>
      <c r="L104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9" s="14" t="str">
        <f ca="1">IF(B_MSK[[#This Row],[//]]="","",INDEX([5]!NOTA[HARGA SATUAN],B_MSK[[#This Row],[//]]-2))</f>
        <v/>
      </c>
      <c r="N1049" s="14" t="str">
        <f ca="1">IF(B_MSK[[#This Row],[//]]="","",IF(INDEX([4]!NOTA[HARGA/ CTN_H],B_MSK[[#This Row],[//]]-2)&lt;1,"",INDEX([4]!NOTA[HARGA/ CTN_H],B_MSK[[#This Row],[//]]-2)))</f>
        <v/>
      </c>
      <c r="O1049" s="3" t="str">
        <f ca="1">IF(B_MSK[[#This Row],[//]]="","",IF(INDEX([4]!NOTA[DISC 1],B_MSK[[#This Row],[//]]-2)=0,"",INDEX([4]!NOTA[DISC 1],B_MSK[[#This Row],[//]]-2)))</f>
        <v/>
      </c>
      <c r="P1049" s="3" t="str">
        <f ca="1">IF(B_MSK[[#This Row],[//]]="","",IF(INDEX([4]!NOTA[DISC 2],B_MSK[[#This Row],[//]]-2)=0,"",INDEX([4]!NOTA[DISC 2],B_MSK[[#This Row],[//]]-2)))</f>
        <v/>
      </c>
      <c r="Q1049" s="13" t="str">
        <f ca="1">IF(B_MSK[[#This Row],[//]]="","",INDEX([4]!NOTA[TOTAL],B_MSK[[#This Row],[//]]-2))</f>
        <v/>
      </c>
      <c r="R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9" s="4" t="str">
        <f ca="1">IF(B_MSK[[#This Row],[NAMA BARANG]]="","",IF(INDEX([4]!NOTA[KETERANGAN],B_MSK[[#This Row],[//]]-2)=0,"",INDEX([4]!NOTA[KETERANGAN],B_MSK[[#This Row],[//]]-2)))</f>
        <v/>
      </c>
      <c r="U1049" s="8" t="str">
        <f ca="1">IF(B_MSK[[#This Row],[//]]="","",INDEX([4]!NOTA[NAMA BARANG],B_MSK[[#This Row],[//]]-2))</f>
        <v/>
      </c>
      <c r="V10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9" s="6" t="str">
        <f ca="1">IF(B_MSK[[#This Row],[N.B.nota]]="","",IF(MATCH(B_MSK[[#This Row],[concat]],[3]!db[NB NOTA_C],0)&gt;0,"ada",0))</f>
        <v/>
      </c>
      <c r="X1049" s="6" t="str">
        <f ca="1">IF(B_MSK[[#This Row],[N.B.nota]]="","",ADDRESS(ROW(B_MSK[QB]),COLUMN(B_MSK[QB]))&amp;":"&amp;ADDRESS(ROW(),COLUMN(B_MSK[QB])))</f>
        <v/>
      </c>
      <c r="Y1049" s="6" t="str">
        <f ca="1">IF(B_MSK[[#This Row],[concat]]="","",MATCH(B_MSK[[#This Row],[concat]],[3]!db[NB NOTA_C],0)+1)</f>
        <v/>
      </c>
      <c r="Z1049" s="6" t="str">
        <f ca="1">IF(B_MSK[[#This Row],[//]]="","",HYPERLINK("[..\\DB.xlsx]DB!e"&amp;B_MSK[[#This Row],[DB_ROW]],"&gt;"))</f>
        <v/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Row],[A_]])-1))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>
        <f ca="1">IF(ISNUMBER(B_MSK[[#This Row],[TANGGAL DATANG]]),B_MSK[[#This Row],[TANGGAL DATANG]],AN1048)</f>
        <v>44931</v>
      </c>
      <c r="AO1049" s="6" t="str">
        <f ca="1">IF(B_MSK[[#This Row],[DB_ROW]]="","",INDEX([3]!db[JENIS],B_MSK[[#This Row],[DB_ROW]]-1))</f>
        <v/>
      </c>
      <c r="AP1049" s="6" t="e">
        <f ca="1">IF(B_MSK[[#This Row],[A_1]]="","",B_MSK[[#This Row],[A_1]])*1</f>
        <v>#VALUE!</v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/>
      </c>
      <c r="D1050" s="6" t="str">
        <f>IF(B_MSK[[#This Row],[N_ID]]="","",COUNTIF([5]!NOTA[ID_H],B_MSK[[#This Row],[ID NOTA]]))</f>
        <v/>
      </c>
      <c r="E10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0" s="2" t="str">
        <f>IF(B_MSK[[#This Row],[ID NOTA]]="","",IF(INDEX([5]!NOTA[TANGGAL],MATCH(B_MSK[[#This Row],[ID NOTA]],[5]!NOTA[ID],0))=0,"",INDEX([5]!NOTA[TANGGAL],MATCH(B_MSK[[#This Row],[ID NOTA]],[5]!NOTA[ID],0))))</f>
        <v/>
      </c>
      <c r="G1050" s="8" t="str">
        <f ca="1">IF(B_MSK[[#This Row],[stt]]="ada",INDEX([3]!db[NB BM],B_MSK[DB_ROW]-1),"")</f>
        <v/>
      </c>
      <c r="H1050" s="8" t="str">
        <f ca="1">IF(B_MSK[[#This Row],[//]]="","",INDEX([2]!NOTA[SUPPLIER_H],B_MSK[[#This Row],[//]]-2))</f>
        <v/>
      </c>
      <c r="I1050" s="28" t="str">
        <f ca="1">IF(B_MSK[[#This Row],[//]]="","",IF(B_MSK[[#This Row],[C]]="",B_MSK[[#This Row],[JMLH BRG]]&amp;" "&amp;B_MSK[[#This Row],[SAT]],INDEX([3]!db[QTY/ CTN],B_MSK[[#This Row],[DB_ROW]]-1)))</f>
        <v/>
      </c>
      <c r="J1050" s="6" t="str">
        <f ca="1">IF(B_MSK[[#This Row],[//]]="","",IF(INDEX([5]!NOTA[C],B_MSK[[#This Row],[//]]-2)="","",INDEX([5]!NOTA[C],B_MSK[[#This Row],[//]]-2)))</f>
        <v/>
      </c>
      <c r="K1050" s="6" t="str">
        <f ca="1">IF(B_MSK[[#This Row],[//]]="","",IF(INDEX([5]!NOTA[QTY],B_MSK[[#This Row],[//]]-2)=0,"",INDEX([5]!NOTA[QTY],B_MSK[[#This Row],[//]]-2)))</f>
        <v/>
      </c>
      <c r="L105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0" s="14" t="str">
        <f ca="1">IF(B_MSK[[#This Row],[//]]="","",INDEX([5]!NOTA[HARGA SATUAN],B_MSK[[#This Row],[//]]-2))</f>
        <v/>
      </c>
      <c r="N1050" s="14" t="str">
        <f ca="1">IF(B_MSK[[#This Row],[//]]="","",IF(INDEX([4]!NOTA[HARGA/ CTN_H],B_MSK[[#This Row],[//]]-2)&lt;1,"",INDEX([4]!NOTA[HARGA/ CTN_H],B_MSK[[#This Row],[//]]-2)))</f>
        <v/>
      </c>
      <c r="O1050" s="3" t="str">
        <f ca="1">IF(B_MSK[[#This Row],[//]]="","",IF(INDEX([4]!NOTA[DISC 1],B_MSK[[#This Row],[//]]-2)=0,"",INDEX([4]!NOTA[DISC 1],B_MSK[[#This Row],[//]]-2)))</f>
        <v/>
      </c>
      <c r="P1050" s="3" t="str">
        <f ca="1">IF(B_MSK[[#This Row],[//]]="","",IF(INDEX([4]!NOTA[DISC 2],B_MSK[[#This Row],[//]]-2)=0,"",INDEX([4]!NOTA[DISC 2],B_MSK[[#This Row],[//]]-2)))</f>
        <v/>
      </c>
      <c r="Q1050" s="13" t="str">
        <f ca="1">IF(B_MSK[[#This Row],[//]]="","",INDEX([4]!NOTA[TOTAL],B_MSK[[#This Row],[//]]-2))</f>
        <v/>
      </c>
      <c r="R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0" s="4" t="str">
        <f ca="1">IF(B_MSK[[#This Row],[NAMA BARANG]]="","",IF(INDEX([4]!NOTA[KETERANGAN],B_MSK[[#This Row],[//]]-2)=0,"",INDEX([4]!NOTA[KETERANGAN],B_MSK[[#This Row],[//]]-2)))</f>
        <v/>
      </c>
      <c r="U1050" s="8" t="str">
        <f ca="1">IF(B_MSK[[#This Row],[//]]="","",INDEX([4]!NOTA[NAMA BARANG],B_MSK[[#This Row],[//]]-2))</f>
        <v/>
      </c>
      <c r="V10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0" s="6" t="str">
        <f ca="1">IF(B_MSK[[#This Row],[N.B.nota]]="","",IF(MATCH(B_MSK[[#This Row],[concat]],[3]!db[NB NOTA_C],0)&gt;0,"ada",0))</f>
        <v/>
      </c>
      <c r="X1050" s="6" t="str">
        <f ca="1">IF(B_MSK[[#This Row],[N.B.nota]]="","",ADDRESS(ROW(B_MSK[QB]),COLUMN(B_MSK[QB]))&amp;":"&amp;ADDRESS(ROW(),COLUMN(B_MSK[QB])))</f>
        <v/>
      </c>
      <c r="Y1050" s="6" t="str">
        <f ca="1">IF(B_MSK[[#This Row],[concat]]="","",MATCH(B_MSK[[#This Row],[concat]],[3]!db[NB NOTA_C],0)+1)</f>
        <v/>
      </c>
      <c r="Z1050" s="6" t="str">
        <f ca="1">IF(B_MSK[[#This Row],[//]]="","",HYPERLINK("[..\\DB.xlsx]DB!e"&amp;B_MSK[[#This Row],[DB_ROW]],"&gt;"))</f>
        <v/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Row],[A_]])-1))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>
        <f ca="1">IF(ISNUMBER(B_MSK[[#This Row],[TANGGAL DATANG]]),B_MSK[[#This Row],[TANGGAL DATANG]],AN1049)</f>
        <v>44931</v>
      </c>
      <c r="AO1050" s="6" t="str">
        <f ca="1">IF(B_MSK[[#This Row],[DB_ROW]]="","",INDEX([3]!db[JENIS],B_MSK[[#This Row],[DB_ROW]]-1))</f>
        <v/>
      </c>
      <c r="AP1050" s="6" t="e">
        <f ca="1">IF(B_MSK[[#This Row],[A_1]]="","",B_MSK[[#This Row],[A_1]])*1</f>
        <v>#VALUE!</v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/>
      </c>
      <c r="D1051" s="6" t="str">
        <f>IF(B_MSK[[#This Row],[N_ID]]="","",COUNTIF([5]!NOTA[ID_H],B_MSK[[#This Row],[ID NOTA]]))</f>
        <v/>
      </c>
      <c r="E10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1" s="2" t="str">
        <f>IF(B_MSK[[#This Row],[ID NOTA]]="","",IF(INDEX([5]!NOTA[TANGGAL],MATCH(B_MSK[[#This Row],[ID NOTA]],[5]!NOTA[ID],0))=0,"",INDEX([5]!NOTA[TANGGAL],MATCH(B_MSK[[#This Row],[ID NOTA]],[5]!NOTA[ID],0))))</f>
        <v/>
      </c>
      <c r="G1051" s="8" t="str">
        <f ca="1">IF(B_MSK[[#This Row],[stt]]="ada",INDEX([3]!db[NB BM],B_MSK[DB_ROW]-1),"")</f>
        <v/>
      </c>
      <c r="H1051" s="8" t="str">
        <f ca="1">IF(B_MSK[[#This Row],[//]]="","",INDEX([2]!NOTA[SUPPLIER_H],B_MSK[[#This Row],[//]]-2))</f>
        <v/>
      </c>
      <c r="I1051" s="28" t="str">
        <f ca="1">IF(B_MSK[[#This Row],[//]]="","",IF(B_MSK[[#This Row],[C]]="",B_MSK[[#This Row],[JMLH BRG]]&amp;" "&amp;B_MSK[[#This Row],[SAT]],INDEX([3]!db[QTY/ CTN],B_MSK[[#This Row],[DB_ROW]]-1)))</f>
        <v/>
      </c>
      <c r="J1051" s="6" t="str">
        <f ca="1">IF(B_MSK[[#This Row],[//]]="","",IF(INDEX([5]!NOTA[C],B_MSK[[#This Row],[//]]-2)="","",INDEX([5]!NOTA[C],B_MSK[[#This Row],[//]]-2)))</f>
        <v/>
      </c>
      <c r="K1051" s="6" t="str">
        <f ca="1">IF(B_MSK[[#This Row],[//]]="","",IF(INDEX([5]!NOTA[QTY],B_MSK[[#This Row],[//]]-2)=0,"",INDEX([5]!NOTA[QTY],B_MSK[[#This Row],[//]]-2)))</f>
        <v/>
      </c>
      <c r="L105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1" s="14" t="str">
        <f ca="1">IF(B_MSK[[#This Row],[//]]="","",INDEX([5]!NOTA[HARGA SATUAN],B_MSK[[#This Row],[//]]-2))</f>
        <v/>
      </c>
      <c r="N1051" s="14" t="str">
        <f ca="1">IF(B_MSK[[#This Row],[//]]="","",IF(INDEX([4]!NOTA[HARGA/ CTN_H],B_MSK[[#This Row],[//]]-2)&lt;1,"",INDEX([4]!NOTA[HARGA/ CTN_H],B_MSK[[#This Row],[//]]-2)))</f>
        <v/>
      </c>
      <c r="O1051" s="3" t="str">
        <f ca="1">IF(B_MSK[[#This Row],[//]]="","",IF(INDEX([4]!NOTA[DISC 1],B_MSK[[#This Row],[//]]-2)=0,"",INDEX([4]!NOTA[DISC 1],B_MSK[[#This Row],[//]]-2)))</f>
        <v/>
      </c>
      <c r="P1051" s="3" t="str">
        <f ca="1">IF(B_MSK[[#This Row],[//]]="","",IF(INDEX([4]!NOTA[DISC 2],B_MSK[[#This Row],[//]]-2)=0,"",INDEX([4]!NOTA[DISC 2],B_MSK[[#This Row],[//]]-2)))</f>
        <v/>
      </c>
      <c r="Q1051" s="13" t="str">
        <f ca="1">IF(B_MSK[[#This Row],[//]]="","",INDEX([4]!NOTA[TOTAL],B_MSK[[#This Row],[//]]-2))</f>
        <v/>
      </c>
      <c r="R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1" s="4" t="str">
        <f ca="1">IF(B_MSK[[#This Row],[NAMA BARANG]]="","",IF(INDEX([4]!NOTA[KETERANGAN],B_MSK[[#This Row],[//]]-2)=0,"",INDEX([4]!NOTA[KETERANGAN],B_MSK[[#This Row],[//]]-2)))</f>
        <v/>
      </c>
      <c r="U1051" s="8" t="str">
        <f ca="1">IF(B_MSK[[#This Row],[//]]="","",INDEX([4]!NOTA[NAMA BARANG],B_MSK[[#This Row],[//]]-2))</f>
        <v/>
      </c>
      <c r="V10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1" s="6" t="str">
        <f ca="1">IF(B_MSK[[#This Row],[N.B.nota]]="","",IF(MATCH(B_MSK[[#This Row],[concat]],[3]!db[NB NOTA_C],0)&gt;0,"ada",0))</f>
        <v/>
      </c>
      <c r="X1051" s="6" t="str">
        <f ca="1">IF(B_MSK[[#This Row],[N.B.nota]]="","",ADDRESS(ROW(B_MSK[QB]),COLUMN(B_MSK[QB]))&amp;":"&amp;ADDRESS(ROW(),COLUMN(B_MSK[QB])))</f>
        <v/>
      </c>
      <c r="Y1051" s="6" t="str">
        <f ca="1">IF(B_MSK[[#This Row],[concat]]="","",MATCH(B_MSK[[#This Row],[concat]],[3]!db[NB NOTA_C],0)+1)</f>
        <v/>
      </c>
      <c r="Z1051" s="6" t="str">
        <f ca="1">IF(B_MSK[[#This Row],[//]]="","",HYPERLINK("[..\\DB.xlsx]DB!e"&amp;B_MSK[[#This Row],[DB_ROW]],"&gt;"))</f>
        <v/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Row],[A_]])-1))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>
        <f ca="1">IF(ISNUMBER(B_MSK[[#This Row],[TANGGAL DATANG]]),B_MSK[[#This Row],[TANGGAL DATANG]],AN1050)</f>
        <v>44931</v>
      </c>
      <c r="AO1051" s="6" t="str">
        <f ca="1">IF(B_MSK[[#This Row],[DB_ROW]]="","",INDEX([3]!db[JENIS],B_MSK[[#This Row],[DB_ROW]]-1))</f>
        <v/>
      </c>
      <c r="AP1051" s="6" t="e">
        <f ca="1">IF(B_MSK[[#This Row],[A_1]]="","",B_MSK[[#This Row],[A_1]])*1</f>
        <v>#VALUE!</v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/>
      </c>
      <c r="D1052" s="6" t="str">
        <f>IF(B_MSK[[#This Row],[N_ID]]="","",COUNTIF([5]!NOTA[ID_H],B_MSK[[#This Row],[ID NOTA]]))</f>
        <v/>
      </c>
      <c r="E10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2" s="2" t="str">
        <f>IF(B_MSK[[#This Row],[ID NOTA]]="","",IF(INDEX([5]!NOTA[TANGGAL],MATCH(B_MSK[[#This Row],[ID NOTA]],[5]!NOTA[ID],0))=0,"",INDEX([5]!NOTA[TANGGAL],MATCH(B_MSK[[#This Row],[ID NOTA]],[5]!NOTA[ID],0))))</f>
        <v/>
      </c>
      <c r="G1052" s="8" t="str">
        <f ca="1">IF(B_MSK[[#This Row],[stt]]="ada",INDEX([3]!db[NB BM],B_MSK[DB_ROW]-1),"")</f>
        <v/>
      </c>
      <c r="H1052" s="8" t="str">
        <f ca="1">IF(B_MSK[[#This Row],[//]]="","",INDEX([2]!NOTA[SUPPLIER_H],B_MSK[[#This Row],[//]]-2))</f>
        <v/>
      </c>
      <c r="I1052" s="28" t="str">
        <f ca="1">IF(B_MSK[[#This Row],[//]]="","",IF(B_MSK[[#This Row],[C]]="",B_MSK[[#This Row],[JMLH BRG]]&amp;" "&amp;B_MSK[[#This Row],[SAT]],INDEX([3]!db[QTY/ CTN],B_MSK[[#This Row],[DB_ROW]]-1)))</f>
        <v/>
      </c>
      <c r="J1052" s="6" t="str">
        <f ca="1">IF(B_MSK[[#This Row],[//]]="","",IF(INDEX([5]!NOTA[C],B_MSK[[#This Row],[//]]-2)="","",INDEX([5]!NOTA[C],B_MSK[[#This Row],[//]]-2)))</f>
        <v/>
      </c>
      <c r="K1052" s="6" t="str">
        <f ca="1">IF(B_MSK[[#This Row],[//]]="","",IF(INDEX([5]!NOTA[QTY],B_MSK[[#This Row],[//]]-2)=0,"",INDEX([5]!NOTA[QTY],B_MSK[[#This Row],[//]]-2)))</f>
        <v/>
      </c>
      <c r="L105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2" s="14" t="str">
        <f ca="1">IF(B_MSK[[#This Row],[//]]="","",INDEX([5]!NOTA[HARGA SATUAN],B_MSK[[#This Row],[//]]-2))</f>
        <v/>
      </c>
      <c r="N1052" s="14" t="str">
        <f ca="1">IF(B_MSK[[#This Row],[//]]="","",IF(INDEX([4]!NOTA[HARGA/ CTN_H],B_MSK[[#This Row],[//]]-2)&lt;1,"",INDEX([4]!NOTA[HARGA/ CTN_H],B_MSK[[#This Row],[//]]-2)))</f>
        <v/>
      </c>
      <c r="O1052" s="3" t="str">
        <f ca="1">IF(B_MSK[[#This Row],[//]]="","",IF(INDEX([4]!NOTA[DISC 1],B_MSK[[#This Row],[//]]-2)=0,"",INDEX([4]!NOTA[DISC 1],B_MSK[[#This Row],[//]]-2)))</f>
        <v/>
      </c>
      <c r="P1052" s="3" t="str">
        <f ca="1">IF(B_MSK[[#This Row],[//]]="","",IF(INDEX([4]!NOTA[DISC 2],B_MSK[[#This Row],[//]]-2)=0,"",INDEX([4]!NOTA[DISC 2],B_MSK[[#This Row],[//]]-2)))</f>
        <v/>
      </c>
      <c r="Q1052" s="13" t="str">
        <f ca="1">IF(B_MSK[[#This Row],[//]]="","",INDEX([4]!NOTA[TOTAL],B_MSK[[#This Row],[//]]-2))</f>
        <v/>
      </c>
      <c r="R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2" s="4" t="str">
        <f ca="1">IF(B_MSK[[#This Row],[NAMA BARANG]]="","",IF(INDEX([4]!NOTA[KETERANGAN],B_MSK[[#This Row],[//]]-2)=0,"",INDEX([4]!NOTA[KETERANGAN],B_MSK[[#This Row],[//]]-2)))</f>
        <v/>
      </c>
      <c r="U1052" s="8" t="str">
        <f ca="1">IF(B_MSK[[#This Row],[//]]="","",INDEX([4]!NOTA[NAMA BARANG],B_MSK[[#This Row],[//]]-2))</f>
        <v/>
      </c>
      <c r="V10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2" s="6" t="str">
        <f ca="1">IF(B_MSK[[#This Row],[N.B.nota]]="","",IF(MATCH(B_MSK[[#This Row],[concat]],[3]!db[NB NOTA_C],0)&gt;0,"ada",0))</f>
        <v/>
      </c>
      <c r="X1052" s="6" t="str">
        <f ca="1">IF(B_MSK[[#This Row],[N.B.nota]]="","",ADDRESS(ROW(B_MSK[QB]),COLUMN(B_MSK[QB]))&amp;":"&amp;ADDRESS(ROW(),COLUMN(B_MSK[QB])))</f>
        <v/>
      </c>
      <c r="Y1052" s="6" t="str">
        <f ca="1">IF(B_MSK[[#This Row],[concat]]="","",MATCH(B_MSK[[#This Row],[concat]],[3]!db[NB NOTA_C],0)+1)</f>
        <v/>
      </c>
      <c r="Z1052" s="6" t="str">
        <f ca="1">IF(B_MSK[[#This Row],[//]]="","",HYPERLINK("[..\\DB.xlsx]DB!e"&amp;B_MSK[[#This Row],[DB_ROW]],"&gt;"))</f>
        <v/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Row],[A_]])-1))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>
        <f ca="1">IF(ISNUMBER(B_MSK[[#This Row],[TANGGAL DATANG]]),B_MSK[[#This Row],[TANGGAL DATANG]],AN1051)</f>
        <v>44931</v>
      </c>
      <c r="AO1052" s="6" t="str">
        <f ca="1">IF(B_MSK[[#This Row],[DB_ROW]]="","",INDEX([3]!db[JENIS],B_MSK[[#This Row],[DB_ROW]]-1))</f>
        <v/>
      </c>
      <c r="AP1052" s="6" t="e">
        <f ca="1">IF(B_MSK[[#This Row],[A_1]]="","",B_MSK[[#This Row],[A_1]])*1</f>
        <v>#VALUE!</v>
      </c>
    </row>
    <row r="1053" spans="1:42" x14ac:dyDescent="0.25">
      <c r="A1053" s="7" t="s">
        <v>110</v>
      </c>
      <c r="B1053" s="6" t="str">
        <f>IF(B_MSK[[#This Row],[N_ID]]="","",INDEX([5]!NOTA[ID],MATCH(B_MSK[[#This Row],[N_ID]],[5]!NOTA[ID_P],0)))</f>
        <v/>
      </c>
      <c r="C1053" s="6" t="str">
        <f ca="1">IF(B_MSK[[#This Row],[//]]="","",HYPERLINK("[NOTA_.xlsx]NOTA!C"&amp;B_MSK[[#This Row],[//]],"&gt;"))</f>
        <v/>
      </c>
      <c r="D1053" s="6" t="str">
        <f>IF(B_MSK[[#This Row],[N_ID]]="","",COUNTIF([5]!NOTA[ID_H],B_MSK[[#This Row],[ID NOTA]]))</f>
        <v/>
      </c>
      <c r="E10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3" s="2" t="str">
        <f>IF(B_MSK[[#This Row],[ID NOTA]]="","",IF(INDEX([5]!NOTA[TANGGAL],MATCH(B_MSK[[#This Row],[ID NOTA]],[5]!NOTA[ID],0))=0,"",INDEX([5]!NOTA[TANGGAL],MATCH(B_MSK[[#This Row],[ID NOTA]],[5]!NOTA[ID],0))))</f>
        <v/>
      </c>
      <c r="G1053" s="8" t="str">
        <f ca="1">IF(B_MSK[[#This Row],[stt]]="ada",INDEX([3]!db[NB BM],B_MSK[DB_ROW]-1),"")</f>
        <v/>
      </c>
      <c r="H1053" s="8" t="str">
        <f ca="1">IF(B_MSK[[#This Row],[//]]="","",INDEX([6]!NOTA[SUPPLIER_H],B_MSK[[#This Row],[//]]-2))</f>
        <v/>
      </c>
      <c r="I1053" s="28" t="str">
        <f ca="1">IF(B_MSK[[#This Row],[//]]="","",IF(B_MSK[[#This Row],[C]]="",B_MSK[[#This Row],[JMLH BRG]]&amp;" "&amp;B_MSK[[#This Row],[SAT]],INDEX([3]!db[QTY/ CTN],B_MSK[[#This Row],[DB_ROW]]-1)))</f>
        <v/>
      </c>
      <c r="J1053" s="6" t="str">
        <f ca="1">IF(B_MSK[[#This Row],[//]]="","",IF(INDEX([5]!NOTA[C],B_MSK[[#This Row],[//]]-2)="","",INDEX([5]!NOTA[C],B_MSK[[#This Row],[//]]-2)))</f>
        <v/>
      </c>
      <c r="K1053" s="6" t="str">
        <f ca="1">IF(B_MSK[[#This Row],[//]]="","",IF(INDEX([5]!NOTA[QTY],B_MSK[[#This Row],[//]]-2)=0,"",INDEX([5]!NOTA[QTY],B_MSK[[#This Row],[//]]-2)))</f>
        <v/>
      </c>
      <c r="L105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3" s="14" t="str">
        <f ca="1">IF(B_MSK[[#This Row],[//]]="","",INDEX([5]!NOTA[HARGA SATUAN],B_MSK[[#This Row],[//]]-2))</f>
        <v/>
      </c>
      <c r="N1053" s="14" t="str">
        <f ca="1">IF(B_MSK[[#This Row],[//]]="","",IF(INDEX([4]!NOTA[HARGA/ CTN_H],B_MSK[[#This Row],[//]]-2)&lt;1,"",INDEX([4]!NOTA[HARGA/ CTN_H],B_MSK[[#This Row],[//]]-2)))</f>
        <v/>
      </c>
      <c r="O1053" s="3" t="str">
        <f ca="1">IF(B_MSK[[#This Row],[//]]="","",IF(INDEX([4]!NOTA[DISC 1],B_MSK[[#This Row],[//]]-2)=0,"",INDEX([4]!NOTA[DISC 1],B_MSK[[#This Row],[//]]-2)))</f>
        <v/>
      </c>
      <c r="P1053" s="3" t="str">
        <f ca="1">IF(B_MSK[[#This Row],[//]]="","",IF(INDEX([4]!NOTA[DISC 2],B_MSK[[#This Row],[//]]-2)=0,"",INDEX([4]!NOTA[DISC 2],B_MSK[[#This Row],[//]]-2)))</f>
        <v/>
      </c>
      <c r="Q1053" s="13" t="str">
        <f ca="1">IF(B_MSK[[#This Row],[//]]="","",INDEX([4]!NOTA[TOTAL],B_MSK[[#This Row],[//]]-2))</f>
        <v/>
      </c>
      <c r="R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3" s="34" t="str">
        <f ca="1">IF(B_MSK[[#This Row],[NAMA BARANG]]="","",IF(INDEX([4]!NOTA[KETERANGAN],B_MSK[[#This Row],[//]]-2)=0,"",INDEX([4]!NOTA[KETERANGAN],B_MSK[[#This Row],[//]]-2)))</f>
        <v/>
      </c>
      <c r="U1053" s="8" t="str">
        <f ca="1">IF(B_MSK[[#This Row],[//]]="","",INDEX([4]!NOTA[NAMA BARANG],B_MSK[[#This Row],[//]]-2))</f>
        <v/>
      </c>
      <c r="V10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3" s="6" t="str">
        <f ca="1">IF(B_MSK[[#This Row],[N.B.nota]]="","",IF(MATCH(B_MSK[[#This Row],[concat]],[3]!db[NB NOTA_C],0)&gt;0,"ada",0))</f>
        <v/>
      </c>
      <c r="X1053" s="6" t="str">
        <f ca="1">IF(B_MSK[[#This Row],[N.B.nota]]="","",ADDRESS(ROW(B_MSK[QB]),COLUMN(B_MSK[QB]))&amp;":"&amp;ADDRESS(ROW(),COLUMN(B_MSK[QB])))</f>
        <v/>
      </c>
      <c r="Y1053" s="6" t="str">
        <f ca="1">IF(B_MSK[[#This Row],[concat]]="","",MATCH(B_MSK[[#This Row],[concat]],[3]!db[NB NOTA_C],0)+1)</f>
        <v/>
      </c>
      <c r="Z1053" s="6" t="str">
        <f ca="1">IF(B_MSK[[#This Row],[//]]="","",HYPERLINK("[..\\DB.xlsx]DB!e"&amp;B_MSK[[#This Row],[DB_ROW]],"&gt;"))</f>
        <v/>
      </c>
      <c r="AA1053" s="12" t="str">
        <f ca="1">IF(ISNUMBER(B_MSK[[#This Row],[HARGA CTN]]),IF(B_MSK[[#This Row],[A_2]]=B_MSK[[#This Row],[SAT]],B_MSK[[#This Row],[ HARGA SATUAN ]],B_MSK[[#This Row],[HARGA CTN]]/B_MSK[[#This Row],[A_1]]),"")</f>
        <v/>
      </c>
      <c r="AB1053" s="8" t="str">
        <f ca="1">IF(OR(B_MSK[[#This Row],[HARGA_1]]=0,B_MSK[[#This Row],[HARGA_1]]=""),"","/ "&amp;B_MSK[[#This Row],[A_2]])</f>
        <v/>
      </c>
      <c r="AC10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3" s="6" t="str">
        <f ca="1">IF(ISNUMBER(B_MSK[[#This Row],[ JUMLAH ]]),SUBSTITUTE(SUBSTITUTE(SUBSTITUTE(B_MSK[[#This Row],[QTY/ CTN]]," ","_",2),"(",""),")","")&amp;"_","")</f>
        <v/>
      </c>
      <c r="AF1053" s="6" t="str">
        <f ca="1">IF(B_MSK[[#This Row],[A_B]]="","",SEARCH("_",B_MSK[[#This Row],[A_B]]))</f>
        <v/>
      </c>
      <c r="AG1053" s="6" t="str">
        <f ca="1">IF(B_MSK[[#This Row],[A_B]]="","",LEN(B_MSK[[#This Row],[A_B]]))</f>
        <v/>
      </c>
      <c r="AH1053" s="6" t="str">
        <f ca="1">IF(B_MSK[[#This Row],[A_B]]="","",LEFT(B_MSK[[#This Row],[QTY/ CTN]],B_MSK[[#This Row],[A_B_1]]))</f>
        <v/>
      </c>
      <c r="AI1053" s="6" t="str">
        <f ca="1">IF(B_MSK[[#This Row],[A_B]]="","",LEFT(B_MSK[[#This Row],[A_]],SEARCH(" ",B_MSK[[#This Row],[A_]])-1))</f>
        <v/>
      </c>
      <c r="AJ1053" s="6" t="str">
        <f ca="1">IF(B_MSK[[#This Row],[A_B]]="","",RIGHT(B_MSK[[#This Row],[A_]],LEN(B_MSK[[#This Row],[A_]])-SEARCH(" ",B_MSK[[#This Row],[A_]])))</f>
        <v/>
      </c>
      <c r="AK10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3" s="6" t="str">
        <f ca="1">IF(B_MSK[[#This Row],[B_]]="","",LEFT(B_MSK[[#This Row],[B_]],SEARCH(" ",B_MSK[[#This Row],[B_]])))</f>
        <v/>
      </c>
      <c r="AM1053" s="6" t="str">
        <f ca="1">IF(B_MSK[[#This Row],[B_]]="","",RIGHT(B_MSK[[#This Row],[B_]],LEN(B_MSK[[#This Row],[B_]])-SEARCH(" ",B_MSK[[#This Row],[B_]])))</f>
        <v/>
      </c>
      <c r="AN1053" s="2">
        <f ca="1">IF(ISNUMBER(B_MSK[[#This Row],[TANGGAL DATANG]]),B_MSK[[#This Row],[TANGGAL DATANG]],AN1052)</f>
        <v>44931</v>
      </c>
      <c r="AO1053" s="6" t="str">
        <f ca="1">IF(B_MSK[[#This Row],[DB_ROW]]="","",INDEX([3]!db[JENIS],B_MSK[[#This Row],[DB_ROW]]-1))</f>
        <v/>
      </c>
      <c r="AP1053" s="6" t="e">
        <f ca="1">IF(B_MSK[[#This Row],[A_1]]="","",B_MSK[[#This Row],[A_1]])*1</f>
        <v>#VALUE!</v>
      </c>
    </row>
    <row r="1054" spans="1:42" x14ac:dyDescent="0.25">
      <c r="A1054" s="7" t="s">
        <v>110</v>
      </c>
      <c r="B1054" s="6" t="str">
        <f>IF(B_MSK[[#This Row],[N_ID]]="","",INDEX([5]!NOTA[ID],MATCH(B_MSK[[#This Row],[N_ID]],[5]!NOTA[ID_P],0)))</f>
        <v/>
      </c>
      <c r="C1054" s="6" t="str">
        <f ca="1">IF(B_MSK[[#This Row],[//]]="","",HYPERLINK("[NOTA_.xlsx]NOTA!C"&amp;B_MSK[[#This Row],[//]],"&gt;"))</f>
        <v/>
      </c>
      <c r="D1054" s="6" t="str">
        <f>IF(B_MSK[[#This Row],[N_ID]]="","",COUNTIF([5]!NOTA[ID_H],B_MSK[[#This Row],[ID NOTA]]))</f>
        <v/>
      </c>
      <c r="E10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4" s="2" t="str">
        <f>IF(B_MSK[[#This Row],[ID NOTA]]="","",IF(INDEX([5]!NOTA[TANGGAL],MATCH(B_MSK[[#This Row],[ID NOTA]],[5]!NOTA[ID],0))=0,"",INDEX([5]!NOTA[TANGGAL],MATCH(B_MSK[[#This Row],[ID NOTA]],[5]!NOTA[ID],0))))</f>
        <v/>
      </c>
      <c r="G1054" s="8" t="str">
        <f ca="1">IF(B_MSK[[#This Row],[stt]]="ada",INDEX([3]!db[NB BM],B_MSK[DB_ROW]-1),"")</f>
        <v/>
      </c>
      <c r="H1054" s="8" t="str">
        <f ca="1">IF(B_MSK[[#This Row],[//]]="","",INDEX([6]!NOTA[SUPPLIER_H],B_MSK[[#This Row],[//]]-2))</f>
        <v/>
      </c>
      <c r="I1054" s="28" t="str">
        <f ca="1">IF(B_MSK[[#This Row],[//]]="","",IF(B_MSK[[#This Row],[C]]="",B_MSK[[#This Row],[JMLH BRG]]&amp;" "&amp;B_MSK[[#This Row],[SAT]],INDEX([3]!db[QTY/ CTN],B_MSK[[#This Row],[DB_ROW]]-1)))</f>
        <v/>
      </c>
      <c r="J1054" s="6" t="str">
        <f ca="1">IF(B_MSK[[#This Row],[//]]="","",IF(INDEX([5]!NOTA[C],B_MSK[[#This Row],[//]]-2)="","",INDEX([5]!NOTA[C],B_MSK[[#This Row],[//]]-2)))</f>
        <v/>
      </c>
      <c r="K1054" s="6" t="str">
        <f ca="1">IF(B_MSK[[#This Row],[//]]="","",IF(INDEX([5]!NOTA[QTY],B_MSK[[#This Row],[//]]-2)=0,"",INDEX([5]!NOTA[QTY],B_MSK[[#This Row],[//]]-2)))</f>
        <v/>
      </c>
      <c r="L105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4" s="14" t="str">
        <f ca="1">IF(B_MSK[[#This Row],[//]]="","",INDEX([5]!NOTA[HARGA SATUAN],B_MSK[[#This Row],[//]]-2))</f>
        <v/>
      </c>
      <c r="N1054" s="14" t="str">
        <f ca="1">IF(B_MSK[[#This Row],[//]]="","",IF(INDEX([4]!NOTA[HARGA/ CTN_H],B_MSK[[#This Row],[//]]-2)&lt;1,"",INDEX([4]!NOTA[HARGA/ CTN_H],B_MSK[[#This Row],[//]]-2)))</f>
        <v/>
      </c>
      <c r="O1054" s="3" t="str">
        <f ca="1">IF(B_MSK[[#This Row],[//]]="","",IF(INDEX([4]!NOTA[DISC 1],B_MSK[[#This Row],[//]]-2)=0,"",INDEX([4]!NOTA[DISC 1],B_MSK[[#This Row],[//]]-2)))</f>
        <v/>
      </c>
      <c r="P1054" s="3" t="str">
        <f ca="1">IF(B_MSK[[#This Row],[//]]="","",IF(INDEX([4]!NOTA[DISC 2],B_MSK[[#This Row],[//]]-2)=0,"",INDEX([4]!NOTA[DISC 2],B_MSK[[#This Row],[//]]-2)))</f>
        <v/>
      </c>
      <c r="Q1054" s="13" t="str">
        <f ca="1">IF(B_MSK[[#This Row],[//]]="","",INDEX([4]!NOTA[TOTAL],B_MSK[[#This Row],[//]]-2))</f>
        <v/>
      </c>
      <c r="R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4" s="34" t="str">
        <f ca="1">IF(B_MSK[[#This Row],[NAMA BARANG]]="","",IF(INDEX([4]!NOTA[KETERANGAN],B_MSK[[#This Row],[//]]-2)=0,"",INDEX([4]!NOTA[KETERANGAN],B_MSK[[#This Row],[//]]-2)))</f>
        <v/>
      </c>
      <c r="U1054" s="8" t="str">
        <f ca="1">IF(B_MSK[[#This Row],[//]]="","",INDEX([4]!NOTA[NAMA BARANG],B_MSK[[#This Row],[//]]-2))</f>
        <v/>
      </c>
      <c r="V10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4" s="6" t="str">
        <f ca="1">IF(B_MSK[[#This Row],[N.B.nota]]="","",IF(MATCH(B_MSK[[#This Row],[concat]],[3]!db[NB NOTA_C],0)&gt;0,"ada",0))</f>
        <v/>
      </c>
      <c r="X1054" s="6" t="str">
        <f ca="1">IF(B_MSK[[#This Row],[N.B.nota]]="","",ADDRESS(ROW(B_MSK[QB]),COLUMN(B_MSK[QB]))&amp;":"&amp;ADDRESS(ROW(),COLUMN(B_MSK[QB])))</f>
        <v/>
      </c>
      <c r="Y1054" s="6" t="str">
        <f ca="1">IF(B_MSK[[#This Row],[concat]]="","",MATCH(B_MSK[[#This Row],[concat]],[3]!db[NB NOTA_C],0)+1)</f>
        <v/>
      </c>
      <c r="Z1054" s="6" t="str">
        <f ca="1">IF(B_MSK[[#This Row],[//]]="","",HYPERLINK("[..\\DB.xlsx]DB!e"&amp;B_MSK[[#This Row],[DB_ROW]],"&gt;"))</f>
        <v/>
      </c>
      <c r="AA1054" s="12" t="str">
        <f ca="1">IF(ISNUMBER(B_MSK[[#This Row],[HARGA CTN]]),IF(B_MSK[[#This Row],[A_2]]=B_MSK[[#This Row],[SAT]],B_MSK[[#This Row],[ HARGA SATUAN ]],B_MSK[[#This Row],[HARGA CTN]]/B_MSK[[#This Row],[A_1]]),"")</f>
        <v/>
      </c>
      <c r="AB1054" s="8" t="str">
        <f ca="1">IF(OR(B_MSK[[#This Row],[HARGA_1]]=0,B_MSK[[#This Row],[HARGA_1]]=""),"","/ "&amp;B_MSK[[#This Row],[A_2]])</f>
        <v/>
      </c>
      <c r="AC10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4" s="6" t="str">
        <f ca="1">IF(ISNUMBER(B_MSK[[#This Row],[ JUMLAH ]]),SUBSTITUTE(SUBSTITUTE(SUBSTITUTE(B_MSK[[#This Row],[QTY/ CTN]]," ","_",2),"(",""),")","")&amp;"_","")</f>
        <v/>
      </c>
      <c r="AF1054" s="6" t="str">
        <f ca="1">IF(B_MSK[[#This Row],[A_B]]="","",SEARCH("_",B_MSK[[#This Row],[A_B]]))</f>
        <v/>
      </c>
      <c r="AG1054" s="6" t="str">
        <f ca="1">IF(B_MSK[[#This Row],[A_B]]="","",LEN(B_MSK[[#This Row],[A_B]]))</f>
        <v/>
      </c>
      <c r="AH1054" s="6" t="str">
        <f ca="1">IF(B_MSK[[#This Row],[A_B]]="","",LEFT(B_MSK[[#This Row],[QTY/ CTN]],B_MSK[[#This Row],[A_B_1]]))</f>
        <v/>
      </c>
      <c r="AI1054" s="6" t="str">
        <f ca="1">IF(B_MSK[[#This Row],[A_B]]="","",LEFT(B_MSK[[#This Row],[A_]],SEARCH(" ",B_MSK[[#This Row],[A_]])-1))</f>
        <v/>
      </c>
      <c r="AJ1054" s="6" t="str">
        <f ca="1">IF(B_MSK[[#This Row],[A_B]]="","",RIGHT(B_MSK[[#This Row],[A_]],LEN(B_MSK[[#This Row],[A_]])-SEARCH(" ",B_MSK[[#This Row],[A_]])))</f>
        <v/>
      </c>
      <c r="AK10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4" s="6" t="str">
        <f ca="1">IF(B_MSK[[#This Row],[B_]]="","",LEFT(B_MSK[[#This Row],[B_]],SEARCH(" ",B_MSK[[#This Row],[B_]])))</f>
        <v/>
      </c>
      <c r="AM1054" s="6" t="str">
        <f ca="1">IF(B_MSK[[#This Row],[B_]]="","",RIGHT(B_MSK[[#This Row],[B_]],LEN(B_MSK[[#This Row],[B_]])-SEARCH(" ",B_MSK[[#This Row],[B_]])))</f>
        <v/>
      </c>
      <c r="AN1054" s="2">
        <f ca="1">IF(ISNUMBER(B_MSK[[#This Row],[TANGGAL DATANG]]),B_MSK[[#This Row],[TANGGAL DATANG]],AN1053)</f>
        <v>44931</v>
      </c>
      <c r="AO1054" s="6" t="str">
        <f ca="1">IF(B_MSK[[#This Row],[DB_ROW]]="","",INDEX([3]!db[JENIS],B_MSK[[#This Row],[DB_ROW]]-1))</f>
        <v/>
      </c>
      <c r="AP1054" s="6" t="e">
        <f ca="1">IF(B_MSK[[#This Row],[A_1]]="","",B_MSK[[#This Row],[A_1]])*1</f>
        <v>#VALUE!</v>
      </c>
    </row>
    <row r="1055" spans="1:42" x14ac:dyDescent="0.25">
      <c r="A1055" s="7" t="s">
        <v>110</v>
      </c>
      <c r="B1055" s="6" t="str">
        <f>IF(B_MSK[[#This Row],[N_ID]]="","",INDEX([5]!NOTA[ID],MATCH(B_MSK[[#This Row],[N_ID]],[5]!NOTA[ID_P],0)))</f>
        <v/>
      </c>
      <c r="C1055" s="6" t="str">
        <f ca="1">IF(B_MSK[[#This Row],[//]]="","",HYPERLINK("[NOTA_.xlsx]NOTA!C"&amp;B_MSK[[#This Row],[//]],"&gt;"))</f>
        <v/>
      </c>
      <c r="D1055" s="6" t="str">
        <f>IF(B_MSK[[#This Row],[N_ID]]="","",COUNTIF([5]!NOTA[ID_H],B_MSK[[#This Row],[ID NOTA]]))</f>
        <v/>
      </c>
      <c r="E10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5" s="2" t="str">
        <f>IF(B_MSK[[#This Row],[ID NOTA]]="","",IF(INDEX([5]!NOTA[TANGGAL],MATCH(B_MSK[[#This Row],[ID NOTA]],[5]!NOTA[ID],0))=0,"",INDEX([5]!NOTA[TANGGAL],MATCH(B_MSK[[#This Row],[ID NOTA]],[5]!NOTA[ID],0))))</f>
        <v/>
      </c>
      <c r="G1055" s="8" t="str">
        <f ca="1">IF(B_MSK[[#This Row],[stt]]="ada",INDEX([3]!db[NB BM],B_MSK[DB_ROW]-1),"")</f>
        <v/>
      </c>
      <c r="H1055" s="8" t="str">
        <f ca="1">IF(B_MSK[[#This Row],[//]]="","",INDEX([6]!NOTA[SUPPLIER_H],B_MSK[[#This Row],[//]]-2))</f>
        <v/>
      </c>
      <c r="I1055" s="28" t="str">
        <f ca="1">IF(B_MSK[[#This Row],[//]]="","",IF(B_MSK[[#This Row],[C]]="",B_MSK[[#This Row],[JMLH BRG]]&amp;" "&amp;B_MSK[[#This Row],[SAT]],INDEX([3]!db[QTY/ CTN],B_MSK[[#This Row],[DB_ROW]]-1)))</f>
        <v/>
      </c>
      <c r="J1055" s="6" t="str">
        <f ca="1">IF(B_MSK[[#This Row],[//]]="","",IF(INDEX([5]!NOTA[C],B_MSK[[#This Row],[//]]-2)="","",INDEX([5]!NOTA[C],B_MSK[[#This Row],[//]]-2)))</f>
        <v/>
      </c>
      <c r="K1055" s="6" t="str">
        <f ca="1">IF(B_MSK[[#This Row],[//]]="","",IF(INDEX([5]!NOTA[QTY],B_MSK[[#This Row],[//]]-2)=0,"",INDEX([5]!NOTA[QTY],B_MSK[[#This Row],[//]]-2)))</f>
        <v/>
      </c>
      <c r="L105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5" s="14" t="str">
        <f ca="1">IF(B_MSK[[#This Row],[//]]="","",INDEX([5]!NOTA[HARGA SATUAN],B_MSK[[#This Row],[//]]-2))</f>
        <v/>
      </c>
      <c r="N1055" s="14" t="str">
        <f ca="1">IF(B_MSK[[#This Row],[//]]="","",IF(INDEX([4]!NOTA[HARGA/ CTN_H],B_MSK[[#This Row],[//]]-2)&lt;1,"",INDEX([4]!NOTA[HARGA/ CTN_H],B_MSK[[#This Row],[//]]-2)))</f>
        <v/>
      </c>
      <c r="O1055" s="3" t="str">
        <f ca="1">IF(B_MSK[[#This Row],[//]]="","",IF(INDEX([4]!NOTA[DISC 1],B_MSK[[#This Row],[//]]-2)=0,"",INDEX([4]!NOTA[DISC 1],B_MSK[[#This Row],[//]]-2)))</f>
        <v/>
      </c>
      <c r="P1055" s="3" t="str">
        <f ca="1">IF(B_MSK[[#This Row],[//]]="","",IF(INDEX([4]!NOTA[DISC 2],B_MSK[[#This Row],[//]]-2)=0,"",INDEX([4]!NOTA[DISC 2],B_MSK[[#This Row],[//]]-2)))</f>
        <v/>
      </c>
      <c r="Q1055" s="13" t="str">
        <f ca="1">IF(B_MSK[[#This Row],[//]]="","",INDEX([4]!NOTA[TOTAL],B_MSK[[#This Row],[//]]-2))</f>
        <v/>
      </c>
      <c r="R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5" s="34" t="str">
        <f ca="1">IF(B_MSK[[#This Row],[NAMA BARANG]]="","",IF(INDEX([4]!NOTA[KETERANGAN],B_MSK[[#This Row],[//]]-2)=0,"",INDEX([4]!NOTA[KETERANGAN],B_MSK[[#This Row],[//]]-2)))</f>
        <v/>
      </c>
      <c r="U1055" s="8" t="str">
        <f ca="1">IF(B_MSK[[#This Row],[//]]="","",INDEX([4]!NOTA[NAMA BARANG],B_MSK[[#This Row],[//]]-2))</f>
        <v/>
      </c>
      <c r="V10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5" s="6" t="str">
        <f ca="1">IF(B_MSK[[#This Row],[N.B.nota]]="","",IF(MATCH(B_MSK[[#This Row],[concat]],[3]!db[NB NOTA_C],0)&gt;0,"ada",0))</f>
        <v/>
      </c>
      <c r="X1055" s="6" t="str">
        <f ca="1">IF(B_MSK[[#This Row],[N.B.nota]]="","",ADDRESS(ROW(B_MSK[QB]),COLUMN(B_MSK[QB]))&amp;":"&amp;ADDRESS(ROW(),COLUMN(B_MSK[QB])))</f>
        <v/>
      </c>
      <c r="Y1055" s="6" t="str">
        <f ca="1">IF(B_MSK[[#This Row],[concat]]="","",MATCH(B_MSK[[#This Row],[concat]],[3]!db[NB NOTA_C],0)+1)</f>
        <v/>
      </c>
      <c r="Z1055" s="6" t="str">
        <f ca="1">IF(B_MSK[[#This Row],[//]]="","",HYPERLINK("[..\\DB.xlsx]DB!e"&amp;B_MSK[[#This Row],[DB_ROW]],"&gt;"))</f>
        <v/>
      </c>
      <c r="AA1055" s="12" t="str">
        <f ca="1">IF(ISNUMBER(B_MSK[[#This Row],[HARGA CTN]]),IF(B_MSK[[#This Row],[A_2]]=B_MSK[[#This Row],[SAT]],B_MSK[[#This Row],[ HARGA SATUAN ]],B_MSK[[#This Row],[HARGA CTN]]/B_MSK[[#This Row],[A_1]]),"")</f>
        <v/>
      </c>
      <c r="AB1055" s="8" t="str">
        <f ca="1">IF(OR(B_MSK[[#This Row],[HARGA_1]]=0,B_MSK[[#This Row],[HARGA_1]]=""),"","/ "&amp;B_MSK[[#This Row],[A_2]])</f>
        <v/>
      </c>
      <c r="AC10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5" s="6" t="str">
        <f ca="1">IF(ISNUMBER(B_MSK[[#This Row],[ JUMLAH ]]),SUBSTITUTE(SUBSTITUTE(SUBSTITUTE(B_MSK[[#This Row],[QTY/ CTN]]," ","_",2),"(",""),")","")&amp;"_","")</f>
        <v/>
      </c>
      <c r="AF1055" s="6" t="str">
        <f ca="1">IF(B_MSK[[#This Row],[A_B]]="","",SEARCH("_",B_MSK[[#This Row],[A_B]]))</f>
        <v/>
      </c>
      <c r="AG1055" s="6" t="str">
        <f ca="1">IF(B_MSK[[#This Row],[A_B]]="","",LEN(B_MSK[[#This Row],[A_B]]))</f>
        <v/>
      </c>
      <c r="AH1055" s="6" t="str">
        <f ca="1">IF(B_MSK[[#This Row],[A_B]]="","",LEFT(B_MSK[[#This Row],[QTY/ CTN]],B_MSK[[#This Row],[A_B_1]]))</f>
        <v/>
      </c>
      <c r="AI1055" s="6" t="str">
        <f ca="1">IF(B_MSK[[#This Row],[A_B]]="","",LEFT(B_MSK[[#This Row],[A_]],SEARCH(" ",B_MSK[[#This Row],[A_]])-1))</f>
        <v/>
      </c>
      <c r="AJ1055" s="6" t="str">
        <f ca="1">IF(B_MSK[[#This Row],[A_B]]="","",RIGHT(B_MSK[[#This Row],[A_]],LEN(B_MSK[[#This Row],[A_]])-SEARCH(" ",B_MSK[[#This Row],[A_]])))</f>
        <v/>
      </c>
      <c r="AK10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5" s="6" t="str">
        <f ca="1">IF(B_MSK[[#This Row],[B_]]="","",LEFT(B_MSK[[#This Row],[B_]],SEARCH(" ",B_MSK[[#This Row],[B_]])))</f>
        <v/>
      </c>
      <c r="AM1055" s="6" t="str">
        <f ca="1">IF(B_MSK[[#This Row],[B_]]="","",RIGHT(B_MSK[[#This Row],[B_]],LEN(B_MSK[[#This Row],[B_]])-SEARCH(" ",B_MSK[[#This Row],[B_]])))</f>
        <v/>
      </c>
      <c r="AN1055" s="2">
        <f ca="1">IF(ISNUMBER(B_MSK[[#This Row],[TANGGAL DATANG]]),B_MSK[[#This Row],[TANGGAL DATANG]],AN1054)</f>
        <v>44931</v>
      </c>
      <c r="AO1055" s="6" t="str">
        <f ca="1">IF(B_MSK[[#This Row],[DB_ROW]]="","",INDEX([3]!db[JENIS],B_MSK[[#This Row],[DB_ROW]]-1))</f>
        <v/>
      </c>
      <c r="AP1055" s="6" t="e">
        <f ca="1">IF(B_MSK[[#This Row],[A_1]]="","",B_MSK[[#This Row],[A_1]])*1</f>
        <v>#VALUE!</v>
      </c>
    </row>
    <row r="1056" spans="1:42" x14ac:dyDescent="0.25">
      <c r="A1056" s="7" t="s">
        <v>110</v>
      </c>
      <c r="B1056" s="6" t="str">
        <f>IF(B_MSK[[#This Row],[N_ID]]="","",INDEX([5]!NOTA[ID],MATCH(B_MSK[[#This Row],[N_ID]],[5]!NOTA[ID_P],0)))</f>
        <v/>
      </c>
      <c r="C1056" s="6" t="str">
        <f ca="1">IF(B_MSK[[#This Row],[//]]="","",HYPERLINK("[NOTA_.xlsx]NOTA!C"&amp;B_MSK[[#This Row],[//]],"&gt;"))</f>
        <v/>
      </c>
      <c r="D1056" s="6" t="str">
        <f>IF(B_MSK[[#This Row],[N_ID]]="","",COUNTIF([5]!NOTA[ID_H],B_MSK[[#This Row],[ID NOTA]]))</f>
        <v/>
      </c>
      <c r="E10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6" s="2" t="str">
        <f>IF(B_MSK[[#This Row],[ID NOTA]]="","",IF(INDEX([5]!NOTA[TANGGAL],MATCH(B_MSK[[#This Row],[ID NOTA]],[5]!NOTA[ID],0))=0,"",INDEX([5]!NOTA[TANGGAL],MATCH(B_MSK[[#This Row],[ID NOTA]],[5]!NOTA[ID],0))))</f>
        <v/>
      </c>
      <c r="G1056" s="8" t="str">
        <f ca="1">IF(B_MSK[[#This Row],[stt]]="ada",INDEX([3]!db[NB BM],B_MSK[DB_ROW]-1),"")</f>
        <v/>
      </c>
      <c r="H1056" s="8" t="str">
        <f ca="1">IF(B_MSK[[#This Row],[//]]="","",INDEX([6]!NOTA[SUPPLIER_H],B_MSK[[#This Row],[//]]-2))</f>
        <v/>
      </c>
      <c r="I1056" s="28" t="str">
        <f ca="1">IF(B_MSK[[#This Row],[//]]="","",IF(B_MSK[[#This Row],[C]]="",B_MSK[[#This Row],[JMLH BRG]]&amp;" "&amp;B_MSK[[#This Row],[SAT]],INDEX([3]!db[QTY/ CTN],B_MSK[[#This Row],[DB_ROW]]-1)))</f>
        <v/>
      </c>
      <c r="J1056" s="6" t="str">
        <f ca="1">IF(B_MSK[[#This Row],[//]]="","",IF(INDEX([5]!NOTA[C],B_MSK[[#This Row],[//]]-2)="","",INDEX([5]!NOTA[C],B_MSK[[#This Row],[//]]-2)))</f>
        <v/>
      </c>
      <c r="K1056" s="6" t="str">
        <f ca="1">IF(B_MSK[[#This Row],[//]]="","",IF(INDEX([5]!NOTA[QTY],B_MSK[[#This Row],[//]]-2)=0,"",INDEX([5]!NOTA[QTY],B_MSK[[#This Row],[//]]-2)))</f>
        <v/>
      </c>
      <c r="L105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6" s="14" t="str">
        <f ca="1">IF(B_MSK[[#This Row],[//]]="","",INDEX([5]!NOTA[HARGA SATUAN],B_MSK[[#This Row],[//]]-2))</f>
        <v/>
      </c>
      <c r="N1056" s="14" t="str">
        <f ca="1">IF(B_MSK[[#This Row],[//]]="","",IF(INDEX([4]!NOTA[HARGA/ CTN_H],B_MSK[[#This Row],[//]]-2)&lt;1,"",INDEX([4]!NOTA[HARGA/ CTN_H],B_MSK[[#This Row],[//]]-2)))</f>
        <v/>
      </c>
      <c r="O1056" s="3" t="str">
        <f ca="1">IF(B_MSK[[#This Row],[//]]="","",IF(INDEX([4]!NOTA[DISC 1],B_MSK[[#This Row],[//]]-2)=0,"",INDEX([4]!NOTA[DISC 1],B_MSK[[#This Row],[//]]-2)))</f>
        <v/>
      </c>
      <c r="P1056" s="3" t="str">
        <f ca="1">IF(B_MSK[[#This Row],[//]]="","",IF(INDEX([4]!NOTA[DISC 2],B_MSK[[#This Row],[//]]-2)=0,"",INDEX([4]!NOTA[DISC 2],B_MSK[[#This Row],[//]]-2)))</f>
        <v/>
      </c>
      <c r="Q1056" s="13" t="str">
        <f ca="1">IF(B_MSK[[#This Row],[//]]="","",INDEX([4]!NOTA[TOTAL],B_MSK[[#This Row],[//]]-2))</f>
        <v/>
      </c>
      <c r="R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6" s="34" t="str">
        <f ca="1">IF(B_MSK[[#This Row],[NAMA BARANG]]="","",IF(INDEX([4]!NOTA[KETERANGAN],B_MSK[[#This Row],[//]]-2)=0,"",INDEX([4]!NOTA[KETERANGAN],B_MSK[[#This Row],[//]]-2)))</f>
        <v/>
      </c>
      <c r="U1056" s="8" t="str">
        <f ca="1">IF(B_MSK[[#This Row],[//]]="","",INDEX([4]!NOTA[NAMA BARANG],B_MSK[[#This Row],[//]]-2))</f>
        <v/>
      </c>
      <c r="V10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6" s="6" t="str">
        <f ca="1">IF(B_MSK[[#This Row],[N.B.nota]]="","",IF(MATCH(B_MSK[[#This Row],[concat]],[3]!db[NB NOTA_C],0)&gt;0,"ada",0))</f>
        <v/>
      </c>
      <c r="X1056" s="6" t="str">
        <f ca="1">IF(B_MSK[[#This Row],[N.B.nota]]="","",ADDRESS(ROW(B_MSK[QB]),COLUMN(B_MSK[QB]))&amp;":"&amp;ADDRESS(ROW(),COLUMN(B_MSK[QB])))</f>
        <v/>
      </c>
      <c r="Y1056" s="6" t="str">
        <f ca="1">IF(B_MSK[[#This Row],[concat]]="","",MATCH(B_MSK[[#This Row],[concat]],[3]!db[NB NOTA_C],0)+1)</f>
        <v/>
      </c>
      <c r="Z1056" s="6" t="str">
        <f ca="1">IF(B_MSK[[#This Row],[//]]="","",HYPERLINK("[..\\DB.xlsx]DB!e"&amp;B_MSK[[#This Row],[DB_ROW]],"&gt;"))</f>
        <v/>
      </c>
      <c r="AA1056" s="12" t="str">
        <f ca="1">IF(ISNUMBER(B_MSK[[#This Row],[HARGA CTN]]),IF(B_MSK[[#This Row],[A_2]]=B_MSK[[#This Row],[SAT]],B_MSK[[#This Row],[ HARGA SATUAN ]],B_MSK[[#This Row],[HARGA CTN]]/B_MSK[[#This Row],[A_1]]),"")</f>
        <v/>
      </c>
      <c r="AB1056" s="8" t="str">
        <f ca="1">IF(OR(B_MSK[[#This Row],[HARGA_1]]=0,B_MSK[[#This Row],[HARGA_1]]=""),"","/ "&amp;B_MSK[[#This Row],[A_2]])</f>
        <v/>
      </c>
      <c r="AC10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6" s="6" t="str">
        <f ca="1">IF(ISNUMBER(B_MSK[[#This Row],[ JUMLAH ]]),SUBSTITUTE(SUBSTITUTE(SUBSTITUTE(B_MSK[[#This Row],[QTY/ CTN]]," ","_",2),"(",""),")","")&amp;"_","")</f>
        <v/>
      </c>
      <c r="AF1056" s="6" t="str">
        <f ca="1">IF(B_MSK[[#This Row],[A_B]]="","",SEARCH("_",B_MSK[[#This Row],[A_B]]))</f>
        <v/>
      </c>
      <c r="AG1056" s="6" t="str">
        <f ca="1">IF(B_MSK[[#This Row],[A_B]]="","",LEN(B_MSK[[#This Row],[A_B]]))</f>
        <v/>
      </c>
      <c r="AH1056" s="6" t="str">
        <f ca="1">IF(B_MSK[[#This Row],[A_B]]="","",LEFT(B_MSK[[#This Row],[QTY/ CTN]],B_MSK[[#This Row],[A_B_1]]))</f>
        <v/>
      </c>
      <c r="AI1056" s="6" t="str">
        <f ca="1">IF(B_MSK[[#This Row],[A_B]]="","",LEFT(B_MSK[[#This Row],[A_]],SEARCH(" ",B_MSK[[#This Row],[A_]])-1))</f>
        <v/>
      </c>
      <c r="AJ1056" s="6" t="str">
        <f ca="1">IF(B_MSK[[#This Row],[A_B]]="","",RIGHT(B_MSK[[#This Row],[A_]],LEN(B_MSK[[#This Row],[A_]])-SEARCH(" ",B_MSK[[#This Row],[A_]])))</f>
        <v/>
      </c>
      <c r="AK10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6" s="6" t="str">
        <f ca="1">IF(B_MSK[[#This Row],[B_]]="","",LEFT(B_MSK[[#This Row],[B_]],SEARCH(" ",B_MSK[[#This Row],[B_]])))</f>
        <v/>
      </c>
      <c r="AM1056" s="6" t="str">
        <f ca="1">IF(B_MSK[[#This Row],[B_]]="","",RIGHT(B_MSK[[#This Row],[B_]],LEN(B_MSK[[#This Row],[B_]])-SEARCH(" ",B_MSK[[#This Row],[B_]])))</f>
        <v/>
      </c>
      <c r="AN1056" s="2">
        <f ca="1">IF(ISNUMBER(B_MSK[[#This Row],[TANGGAL DATANG]]),B_MSK[[#This Row],[TANGGAL DATANG]],AN1055)</f>
        <v>44931</v>
      </c>
      <c r="AO1056" s="6" t="str">
        <f ca="1">IF(B_MSK[[#This Row],[DB_ROW]]="","",INDEX([3]!db[JENIS],B_MSK[[#This Row],[DB_ROW]]-1))</f>
        <v/>
      </c>
      <c r="AP1056" s="6" t="e">
        <f ca="1">IF(B_MSK[[#This Row],[A_1]]="","",B_MSK[[#This Row],[A_1]])*1</f>
        <v>#VALUE!</v>
      </c>
    </row>
    <row r="1057" spans="1:42" x14ac:dyDescent="0.25">
      <c r="A1057" s="7" t="s">
        <v>110</v>
      </c>
      <c r="B1057" s="6" t="str">
        <f>IF(B_MSK[[#This Row],[N_ID]]="","",INDEX([5]!NOTA[ID],MATCH(B_MSK[[#This Row],[N_ID]],[5]!NOTA[ID_P],0)))</f>
        <v/>
      </c>
      <c r="C1057" s="6" t="str">
        <f ca="1">IF(B_MSK[[#This Row],[//]]="","",HYPERLINK("[NOTA_.xlsx]NOTA!C"&amp;B_MSK[[#This Row],[//]],"&gt;"))</f>
        <v/>
      </c>
      <c r="D1057" s="6" t="str">
        <f>IF(B_MSK[[#This Row],[N_ID]]="","",COUNTIF([5]!NOTA[ID_H],B_MSK[[#This Row],[ID NOTA]]))</f>
        <v/>
      </c>
      <c r="E10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7" s="2" t="str">
        <f>IF(B_MSK[[#This Row],[ID NOTA]]="","",IF(INDEX([5]!NOTA[TANGGAL],MATCH(B_MSK[[#This Row],[ID NOTA]],[5]!NOTA[ID],0))=0,"",INDEX([5]!NOTA[TANGGAL],MATCH(B_MSK[[#This Row],[ID NOTA]],[5]!NOTA[ID],0))))</f>
        <v/>
      </c>
      <c r="G1057" s="8" t="str">
        <f ca="1">IF(B_MSK[[#This Row],[stt]]="ada",INDEX([3]!db[NB BM],B_MSK[DB_ROW]-1),"")</f>
        <v/>
      </c>
      <c r="H1057" s="8" t="str">
        <f ca="1">IF(B_MSK[[#This Row],[//]]="","",INDEX([6]!NOTA[SUPPLIER_H],B_MSK[[#This Row],[//]]-2))</f>
        <v/>
      </c>
      <c r="I1057" s="28" t="str">
        <f ca="1">IF(B_MSK[[#This Row],[//]]="","",IF(B_MSK[[#This Row],[C]]="",B_MSK[[#This Row],[JMLH BRG]]&amp;" "&amp;B_MSK[[#This Row],[SAT]],INDEX([3]!db[QTY/ CTN],B_MSK[[#This Row],[DB_ROW]]-1)))</f>
        <v/>
      </c>
      <c r="J1057" s="6" t="str">
        <f ca="1">IF(B_MSK[[#This Row],[//]]="","",IF(INDEX([5]!NOTA[C],B_MSK[[#This Row],[//]]-2)="","",INDEX([5]!NOTA[C],B_MSK[[#This Row],[//]]-2)))</f>
        <v/>
      </c>
      <c r="K1057" s="6" t="str">
        <f ca="1">IF(B_MSK[[#This Row],[//]]="","",IF(INDEX([5]!NOTA[QTY],B_MSK[[#This Row],[//]]-2)=0,"",INDEX([5]!NOTA[QTY],B_MSK[[#This Row],[//]]-2)))</f>
        <v/>
      </c>
      <c r="L105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7" s="14" t="str">
        <f ca="1">IF(B_MSK[[#This Row],[//]]="","",INDEX([5]!NOTA[HARGA SATUAN],B_MSK[[#This Row],[//]]-2))</f>
        <v/>
      </c>
      <c r="N1057" s="14" t="str">
        <f ca="1">IF(B_MSK[[#This Row],[//]]="","",IF(INDEX([4]!NOTA[HARGA/ CTN_H],B_MSK[[#This Row],[//]]-2)&lt;1,"",INDEX([4]!NOTA[HARGA/ CTN_H],B_MSK[[#This Row],[//]]-2)))</f>
        <v/>
      </c>
      <c r="O1057" s="3" t="str">
        <f ca="1">IF(B_MSK[[#This Row],[//]]="","",IF(INDEX([4]!NOTA[DISC 1],B_MSK[[#This Row],[//]]-2)=0,"",INDEX([4]!NOTA[DISC 1],B_MSK[[#This Row],[//]]-2)))</f>
        <v/>
      </c>
      <c r="P1057" s="3" t="str">
        <f ca="1">IF(B_MSK[[#This Row],[//]]="","",IF(INDEX([4]!NOTA[DISC 2],B_MSK[[#This Row],[//]]-2)=0,"",INDEX([4]!NOTA[DISC 2],B_MSK[[#This Row],[//]]-2)))</f>
        <v/>
      </c>
      <c r="Q1057" s="13" t="str">
        <f ca="1">IF(B_MSK[[#This Row],[//]]="","",INDEX([4]!NOTA[TOTAL],B_MSK[[#This Row],[//]]-2))</f>
        <v/>
      </c>
      <c r="R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7" s="34" t="str">
        <f ca="1">IF(B_MSK[[#This Row],[NAMA BARANG]]="","",IF(INDEX([4]!NOTA[KETERANGAN],B_MSK[[#This Row],[//]]-2)=0,"",INDEX([4]!NOTA[KETERANGAN],B_MSK[[#This Row],[//]]-2)))</f>
        <v/>
      </c>
      <c r="U1057" s="8" t="str">
        <f ca="1">IF(B_MSK[[#This Row],[//]]="","",INDEX([4]!NOTA[NAMA BARANG],B_MSK[[#This Row],[//]]-2))</f>
        <v/>
      </c>
      <c r="V10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7" s="6" t="str">
        <f ca="1">IF(B_MSK[[#This Row],[N.B.nota]]="","",IF(MATCH(B_MSK[[#This Row],[concat]],[3]!db[NB NOTA_C],0)&gt;0,"ada",0))</f>
        <v/>
      </c>
      <c r="X1057" s="6" t="str">
        <f ca="1">IF(B_MSK[[#This Row],[N.B.nota]]="","",ADDRESS(ROW(B_MSK[QB]),COLUMN(B_MSK[QB]))&amp;":"&amp;ADDRESS(ROW(),COLUMN(B_MSK[QB])))</f>
        <v/>
      </c>
      <c r="Y1057" s="6" t="str">
        <f ca="1">IF(B_MSK[[#This Row],[concat]]="","",MATCH(B_MSK[[#This Row],[concat]],[3]!db[NB NOTA_C],0)+1)</f>
        <v/>
      </c>
      <c r="Z1057" s="6" t="str">
        <f ca="1">IF(B_MSK[[#This Row],[//]]="","",HYPERLINK("[..\\DB.xlsx]DB!e"&amp;B_MSK[[#This Row],[DB_ROW]],"&gt;"))</f>
        <v/>
      </c>
      <c r="AA1057" s="12" t="str">
        <f ca="1">IF(ISNUMBER(B_MSK[[#This Row],[HARGA CTN]]),IF(B_MSK[[#This Row],[A_2]]=B_MSK[[#This Row],[SAT]],B_MSK[[#This Row],[ HARGA SATUAN ]],B_MSK[[#This Row],[HARGA CTN]]/B_MSK[[#This Row],[A_1]]),"")</f>
        <v/>
      </c>
      <c r="AB1057" s="8" t="str">
        <f ca="1">IF(OR(B_MSK[[#This Row],[HARGA_1]]=0,B_MSK[[#This Row],[HARGA_1]]=""),"","/ "&amp;B_MSK[[#This Row],[A_2]])</f>
        <v/>
      </c>
      <c r="AC10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7" s="6" t="str">
        <f ca="1">IF(ISNUMBER(B_MSK[[#This Row],[ JUMLAH ]]),SUBSTITUTE(SUBSTITUTE(SUBSTITUTE(B_MSK[[#This Row],[QTY/ CTN]]," ","_",2),"(",""),")","")&amp;"_","")</f>
        <v/>
      </c>
      <c r="AF1057" s="6" t="str">
        <f ca="1">IF(B_MSK[[#This Row],[A_B]]="","",SEARCH("_",B_MSK[[#This Row],[A_B]]))</f>
        <v/>
      </c>
      <c r="AG1057" s="6" t="str">
        <f ca="1">IF(B_MSK[[#This Row],[A_B]]="","",LEN(B_MSK[[#This Row],[A_B]]))</f>
        <v/>
      </c>
      <c r="AH1057" s="6" t="str">
        <f ca="1">IF(B_MSK[[#This Row],[A_B]]="","",LEFT(B_MSK[[#This Row],[QTY/ CTN]],B_MSK[[#This Row],[A_B_1]]))</f>
        <v/>
      </c>
      <c r="AI1057" s="6" t="str">
        <f ca="1">IF(B_MSK[[#This Row],[A_B]]="","",LEFT(B_MSK[[#This Row],[A_]],SEARCH(" ",B_MSK[[#This Row],[A_]])-1))</f>
        <v/>
      </c>
      <c r="AJ1057" s="6" t="str">
        <f ca="1">IF(B_MSK[[#This Row],[A_B]]="","",RIGHT(B_MSK[[#This Row],[A_]],LEN(B_MSK[[#This Row],[A_]])-SEARCH(" ",B_MSK[[#This Row],[A_]])))</f>
        <v/>
      </c>
      <c r="AK10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7" s="6" t="str">
        <f ca="1">IF(B_MSK[[#This Row],[B_]]="","",LEFT(B_MSK[[#This Row],[B_]],SEARCH(" ",B_MSK[[#This Row],[B_]])))</f>
        <v/>
      </c>
      <c r="AM1057" s="6" t="str">
        <f ca="1">IF(B_MSK[[#This Row],[B_]]="","",RIGHT(B_MSK[[#This Row],[B_]],LEN(B_MSK[[#This Row],[B_]])-SEARCH(" ",B_MSK[[#This Row],[B_]])))</f>
        <v/>
      </c>
      <c r="AN1057" s="2">
        <f ca="1">IF(ISNUMBER(B_MSK[[#This Row],[TANGGAL DATANG]]),B_MSK[[#This Row],[TANGGAL DATANG]],AN1056)</f>
        <v>44931</v>
      </c>
      <c r="AO1057" s="6" t="str">
        <f ca="1">IF(B_MSK[[#This Row],[DB_ROW]]="","",INDEX([3]!db[JENIS],B_MSK[[#This Row],[DB_ROW]]-1))</f>
        <v/>
      </c>
      <c r="AP1057" s="6" t="e">
        <f ca="1">IF(B_MSK[[#This Row],[A_1]]="","",B_MSK[[#This Row],[A_1]])*1</f>
        <v>#VALUE!</v>
      </c>
    </row>
    <row r="1058" spans="1:42" x14ac:dyDescent="0.25">
      <c r="A1058" s="7" t="s">
        <v>110</v>
      </c>
      <c r="B1058" s="6" t="str">
        <f>IF(B_MSK[[#This Row],[N_ID]]="","",INDEX([5]!NOTA[ID],MATCH(B_MSK[[#This Row],[N_ID]],[5]!NOTA[ID_P],0)))</f>
        <v/>
      </c>
      <c r="C1058" s="6" t="str">
        <f ca="1">IF(B_MSK[[#This Row],[//]]="","",HYPERLINK("[NOTA_.xlsx]NOTA!C"&amp;B_MSK[[#This Row],[//]],"&gt;"))</f>
        <v/>
      </c>
      <c r="D1058" s="6" t="str">
        <f>IF(B_MSK[[#This Row],[N_ID]]="","",COUNTIF([5]!NOTA[ID_H],B_MSK[[#This Row],[ID NOTA]]))</f>
        <v/>
      </c>
      <c r="E10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8" s="2" t="str">
        <f>IF(B_MSK[[#This Row],[ID NOTA]]="","",IF(INDEX([5]!NOTA[TANGGAL],MATCH(B_MSK[[#This Row],[ID NOTA]],[5]!NOTA[ID],0))=0,"",INDEX([5]!NOTA[TANGGAL],MATCH(B_MSK[[#This Row],[ID NOTA]],[5]!NOTA[ID],0))))</f>
        <v/>
      </c>
      <c r="G1058" s="8" t="str">
        <f ca="1">IF(B_MSK[[#This Row],[stt]]="ada",INDEX([3]!db[NB BM],B_MSK[DB_ROW]-1),"")</f>
        <v/>
      </c>
      <c r="H1058" s="8" t="str">
        <f ca="1">IF(B_MSK[[#This Row],[//]]="","",INDEX([6]!NOTA[SUPPLIER_H],B_MSK[[#This Row],[//]]-2))</f>
        <v/>
      </c>
      <c r="I1058" s="28" t="str">
        <f ca="1">IF(B_MSK[[#This Row],[//]]="","",IF(B_MSK[[#This Row],[C]]="",B_MSK[[#This Row],[JMLH BRG]]&amp;" "&amp;B_MSK[[#This Row],[SAT]],INDEX([3]!db[QTY/ CTN],B_MSK[[#This Row],[DB_ROW]]-1)))</f>
        <v/>
      </c>
      <c r="J1058" s="6" t="str">
        <f ca="1">IF(B_MSK[[#This Row],[//]]="","",IF(INDEX([5]!NOTA[C],B_MSK[[#This Row],[//]]-2)="","",INDEX([5]!NOTA[C],B_MSK[[#This Row],[//]]-2)))</f>
        <v/>
      </c>
      <c r="K1058" s="6" t="str">
        <f ca="1">IF(B_MSK[[#This Row],[//]]="","",IF(INDEX([5]!NOTA[QTY],B_MSK[[#This Row],[//]]-2)=0,"",INDEX([5]!NOTA[QTY],B_MSK[[#This Row],[//]]-2)))</f>
        <v/>
      </c>
      <c r="L105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8" s="14" t="str">
        <f ca="1">IF(B_MSK[[#This Row],[//]]="","",INDEX([5]!NOTA[HARGA SATUAN],B_MSK[[#This Row],[//]]-2))</f>
        <v/>
      </c>
      <c r="N1058" s="14" t="str">
        <f ca="1">IF(B_MSK[[#This Row],[//]]="","",IF(INDEX([4]!NOTA[HARGA/ CTN_H],B_MSK[[#This Row],[//]]-2)&lt;1,"",INDEX([4]!NOTA[HARGA/ CTN_H],B_MSK[[#This Row],[//]]-2)))</f>
        <v/>
      </c>
      <c r="O1058" s="3" t="str">
        <f ca="1">IF(B_MSK[[#This Row],[//]]="","",IF(INDEX([4]!NOTA[DISC 1],B_MSK[[#This Row],[//]]-2)=0,"",INDEX([4]!NOTA[DISC 1],B_MSK[[#This Row],[//]]-2)))</f>
        <v/>
      </c>
      <c r="P1058" s="3" t="str">
        <f ca="1">IF(B_MSK[[#This Row],[//]]="","",IF(INDEX([4]!NOTA[DISC 2],B_MSK[[#This Row],[//]]-2)=0,"",INDEX([4]!NOTA[DISC 2],B_MSK[[#This Row],[//]]-2)))</f>
        <v/>
      </c>
      <c r="Q1058" s="13" t="str">
        <f ca="1">IF(B_MSK[[#This Row],[//]]="","",INDEX([4]!NOTA[TOTAL],B_MSK[[#This Row],[//]]-2))</f>
        <v/>
      </c>
      <c r="R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8" s="34" t="str">
        <f ca="1">IF(B_MSK[[#This Row],[NAMA BARANG]]="","",IF(INDEX([4]!NOTA[KETERANGAN],B_MSK[[#This Row],[//]]-2)=0,"",INDEX([4]!NOTA[KETERANGAN],B_MSK[[#This Row],[//]]-2)))</f>
        <v/>
      </c>
      <c r="U1058" s="8" t="str">
        <f ca="1">IF(B_MSK[[#This Row],[//]]="","",INDEX([4]!NOTA[NAMA BARANG],B_MSK[[#This Row],[//]]-2))</f>
        <v/>
      </c>
      <c r="V10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8" s="6" t="str">
        <f ca="1">IF(B_MSK[[#This Row],[N.B.nota]]="","",IF(MATCH(B_MSK[[#This Row],[concat]],[3]!db[NB NOTA_C],0)&gt;0,"ada",0))</f>
        <v/>
      </c>
      <c r="X1058" s="6" t="str">
        <f ca="1">IF(B_MSK[[#This Row],[N.B.nota]]="","",ADDRESS(ROW(B_MSK[QB]),COLUMN(B_MSK[QB]))&amp;":"&amp;ADDRESS(ROW(),COLUMN(B_MSK[QB])))</f>
        <v/>
      </c>
      <c r="Y1058" s="6" t="str">
        <f ca="1">IF(B_MSK[[#This Row],[concat]]="","",MATCH(B_MSK[[#This Row],[concat]],[3]!db[NB NOTA_C],0)+1)</f>
        <v/>
      </c>
      <c r="Z1058" s="6" t="str">
        <f ca="1">IF(B_MSK[[#This Row],[//]]="","",HYPERLINK("[..\\DB.xlsx]DB!e"&amp;B_MSK[[#This Row],[DB_ROW]],"&gt;"))</f>
        <v/>
      </c>
      <c r="AA1058" s="12" t="str">
        <f ca="1">IF(ISNUMBER(B_MSK[[#This Row],[HARGA CTN]]),IF(B_MSK[[#This Row],[A_2]]=B_MSK[[#This Row],[SAT]],B_MSK[[#This Row],[ HARGA SATUAN ]],B_MSK[[#This Row],[HARGA CTN]]/B_MSK[[#This Row],[A_1]]),"")</f>
        <v/>
      </c>
      <c r="AB1058" s="8" t="str">
        <f ca="1">IF(OR(B_MSK[[#This Row],[HARGA_1]]=0,B_MSK[[#This Row],[HARGA_1]]=""),"","/ "&amp;B_MSK[[#This Row],[A_2]])</f>
        <v/>
      </c>
      <c r="AC10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8" s="6" t="str">
        <f ca="1">IF(ISNUMBER(B_MSK[[#This Row],[ JUMLAH ]]),SUBSTITUTE(SUBSTITUTE(SUBSTITUTE(B_MSK[[#This Row],[QTY/ CTN]]," ","_",2),"(",""),")","")&amp;"_","")</f>
        <v/>
      </c>
      <c r="AF1058" s="6" t="str">
        <f ca="1">IF(B_MSK[[#This Row],[A_B]]="","",SEARCH("_",B_MSK[[#This Row],[A_B]]))</f>
        <v/>
      </c>
      <c r="AG1058" s="6" t="str">
        <f ca="1">IF(B_MSK[[#This Row],[A_B]]="","",LEN(B_MSK[[#This Row],[A_B]]))</f>
        <v/>
      </c>
      <c r="AH1058" s="6" t="str">
        <f ca="1">IF(B_MSK[[#This Row],[A_B]]="","",LEFT(B_MSK[[#This Row],[QTY/ CTN]],B_MSK[[#This Row],[A_B_1]]))</f>
        <v/>
      </c>
      <c r="AI1058" s="6" t="str">
        <f ca="1">IF(B_MSK[[#This Row],[A_B]]="","",LEFT(B_MSK[[#This Row],[A_]],SEARCH(" ",B_MSK[[#This Row],[A_]])-1))</f>
        <v/>
      </c>
      <c r="AJ1058" s="6" t="str">
        <f ca="1">IF(B_MSK[[#This Row],[A_B]]="","",RIGHT(B_MSK[[#This Row],[A_]],LEN(B_MSK[[#This Row],[A_]])-SEARCH(" ",B_MSK[[#This Row],[A_]])))</f>
        <v/>
      </c>
      <c r="AK10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8" s="6" t="str">
        <f ca="1">IF(B_MSK[[#This Row],[B_]]="","",LEFT(B_MSK[[#This Row],[B_]],SEARCH(" ",B_MSK[[#This Row],[B_]])))</f>
        <v/>
      </c>
      <c r="AM1058" s="6" t="str">
        <f ca="1">IF(B_MSK[[#This Row],[B_]]="","",RIGHT(B_MSK[[#This Row],[B_]],LEN(B_MSK[[#This Row],[B_]])-SEARCH(" ",B_MSK[[#This Row],[B_]])))</f>
        <v/>
      </c>
      <c r="AN1058" s="2">
        <f ca="1">IF(ISNUMBER(B_MSK[[#This Row],[TANGGAL DATANG]]),B_MSK[[#This Row],[TANGGAL DATANG]],AN1057)</f>
        <v>44931</v>
      </c>
      <c r="AO1058" s="6" t="str">
        <f ca="1">IF(B_MSK[[#This Row],[DB_ROW]]="","",INDEX([3]!db[JENIS],B_MSK[[#This Row],[DB_ROW]]-1))</f>
        <v/>
      </c>
      <c r="AP1058" s="6" t="e">
        <f ca="1">IF(B_MSK[[#This Row],[A_1]]="","",B_MSK[[#This Row],[A_1]])*1</f>
        <v>#VALUE!</v>
      </c>
    </row>
    <row r="1059" spans="1:42" x14ac:dyDescent="0.25">
      <c r="A1059" s="7" t="s">
        <v>110</v>
      </c>
      <c r="B1059" s="6" t="str">
        <f>IF(B_MSK[[#This Row],[N_ID]]="","",INDEX([5]!NOTA[ID],MATCH(B_MSK[[#This Row],[N_ID]],[5]!NOTA[ID_P],0)))</f>
        <v/>
      </c>
      <c r="C1059" s="6" t="str">
        <f ca="1">IF(B_MSK[[#This Row],[//]]="","",HYPERLINK("[NOTA_.xlsx]NOTA!C"&amp;B_MSK[[#This Row],[//]],"&gt;"))</f>
        <v/>
      </c>
      <c r="D1059" s="6" t="str">
        <f>IF(B_MSK[[#This Row],[N_ID]]="","",COUNTIF([5]!NOTA[ID_H],B_MSK[[#This Row],[ID NOTA]]))</f>
        <v/>
      </c>
      <c r="E10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9" s="2" t="str">
        <f>IF(B_MSK[[#This Row],[ID NOTA]]="","",IF(INDEX([5]!NOTA[TANGGAL],MATCH(B_MSK[[#This Row],[ID NOTA]],[5]!NOTA[ID],0))=0,"",INDEX([5]!NOTA[TANGGAL],MATCH(B_MSK[[#This Row],[ID NOTA]],[5]!NOTA[ID],0))))</f>
        <v/>
      </c>
      <c r="G1059" s="8" t="str">
        <f ca="1">IF(B_MSK[[#This Row],[stt]]="ada",INDEX([3]!db[NB BM],B_MSK[DB_ROW]-1),"")</f>
        <v/>
      </c>
      <c r="H1059" s="8" t="str">
        <f ca="1">IF(B_MSK[[#This Row],[//]]="","",INDEX([6]!NOTA[SUPPLIER_H],B_MSK[[#This Row],[//]]-2))</f>
        <v/>
      </c>
      <c r="I1059" s="28" t="str">
        <f ca="1">IF(B_MSK[[#This Row],[//]]="","",IF(B_MSK[[#This Row],[C]]="",B_MSK[[#This Row],[JMLH BRG]]&amp;" "&amp;B_MSK[[#This Row],[SAT]],INDEX([3]!db[QTY/ CTN],B_MSK[[#This Row],[DB_ROW]]-1)))</f>
        <v/>
      </c>
      <c r="J1059" s="6" t="str">
        <f ca="1">IF(B_MSK[[#This Row],[//]]="","",IF(INDEX([5]!NOTA[C],B_MSK[[#This Row],[//]]-2)="","",INDEX([5]!NOTA[C],B_MSK[[#This Row],[//]]-2)))</f>
        <v/>
      </c>
      <c r="K1059" s="6" t="str">
        <f ca="1">IF(B_MSK[[#This Row],[//]]="","",IF(INDEX([5]!NOTA[QTY],B_MSK[[#This Row],[//]]-2)=0,"",INDEX([5]!NOTA[QTY],B_MSK[[#This Row],[//]]-2)))</f>
        <v/>
      </c>
      <c r="L105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9" s="14" t="str">
        <f ca="1">IF(B_MSK[[#This Row],[//]]="","",INDEX([5]!NOTA[HARGA SATUAN],B_MSK[[#This Row],[//]]-2))</f>
        <v/>
      </c>
      <c r="N1059" s="14" t="str">
        <f ca="1">IF(B_MSK[[#This Row],[//]]="","",IF(INDEX([4]!NOTA[HARGA/ CTN_H],B_MSK[[#This Row],[//]]-2)&lt;1,"",INDEX([4]!NOTA[HARGA/ CTN_H],B_MSK[[#This Row],[//]]-2)))</f>
        <v/>
      </c>
      <c r="O1059" s="3" t="str">
        <f ca="1">IF(B_MSK[[#This Row],[//]]="","",IF(INDEX([4]!NOTA[DISC 1],B_MSK[[#This Row],[//]]-2)=0,"",INDEX([4]!NOTA[DISC 1],B_MSK[[#This Row],[//]]-2)))</f>
        <v/>
      </c>
      <c r="P1059" s="3" t="str">
        <f ca="1">IF(B_MSK[[#This Row],[//]]="","",IF(INDEX([4]!NOTA[DISC 2],B_MSK[[#This Row],[//]]-2)=0,"",INDEX([4]!NOTA[DISC 2],B_MSK[[#This Row],[//]]-2)))</f>
        <v/>
      </c>
      <c r="Q1059" s="13" t="str">
        <f ca="1">IF(B_MSK[[#This Row],[//]]="","",INDEX([4]!NOTA[TOTAL],B_MSK[[#This Row],[//]]-2))</f>
        <v/>
      </c>
      <c r="R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9" s="34" t="str">
        <f ca="1">IF(B_MSK[[#This Row],[NAMA BARANG]]="","",IF(INDEX([4]!NOTA[KETERANGAN],B_MSK[[#This Row],[//]]-2)=0,"",INDEX([4]!NOTA[KETERANGAN],B_MSK[[#This Row],[//]]-2)))</f>
        <v/>
      </c>
      <c r="U1059" s="8" t="str">
        <f ca="1">IF(B_MSK[[#This Row],[//]]="","",INDEX([4]!NOTA[NAMA BARANG],B_MSK[[#This Row],[//]]-2))</f>
        <v/>
      </c>
      <c r="V10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9" s="6" t="str">
        <f ca="1">IF(B_MSK[[#This Row],[N.B.nota]]="","",IF(MATCH(B_MSK[[#This Row],[concat]],[3]!db[NB NOTA_C],0)&gt;0,"ada",0))</f>
        <v/>
      </c>
      <c r="X1059" s="6" t="str">
        <f ca="1">IF(B_MSK[[#This Row],[N.B.nota]]="","",ADDRESS(ROW(B_MSK[QB]),COLUMN(B_MSK[QB]))&amp;":"&amp;ADDRESS(ROW(),COLUMN(B_MSK[QB])))</f>
        <v/>
      </c>
      <c r="Y1059" s="6" t="str">
        <f ca="1">IF(B_MSK[[#This Row],[concat]]="","",MATCH(B_MSK[[#This Row],[concat]],[3]!db[NB NOTA_C],0)+1)</f>
        <v/>
      </c>
      <c r="Z1059" s="6" t="str">
        <f ca="1">IF(B_MSK[[#This Row],[//]]="","",HYPERLINK("[..\\DB.xlsx]DB!e"&amp;B_MSK[[#This Row],[DB_ROW]],"&gt;"))</f>
        <v/>
      </c>
      <c r="AA1059" s="12" t="str">
        <f ca="1">IF(ISNUMBER(B_MSK[[#This Row],[HARGA CTN]]),IF(B_MSK[[#This Row],[A_2]]=B_MSK[[#This Row],[SAT]],B_MSK[[#This Row],[ HARGA SATUAN ]],B_MSK[[#This Row],[HARGA CTN]]/B_MSK[[#This Row],[A_1]]),"")</f>
        <v/>
      </c>
      <c r="AB1059" s="8" t="str">
        <f ca="1">IF(OR(B_MSK[[#This Row],[HARGA_1]]=0,B_MSK[[#This Row],[HARGA_1]]=""),"","/ "&amp;B_MSK[[#This Row],[A_2]])</f>
        <v/>
      </c>
      <c r="AC10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9" s="6" t="str">
        <f ca="1">IF(ISNUMBER(B_MSK[[#This Row],[ JUMLAH ]]),SUBSTITUTE(SUBSTITUTE(SUBSTITUTE(B_MSK[[#This Row],[QTY/ CTN]]," ","_",2),"(",""),")","")&amp;"_","")</f>
        <v/>
      </c>
      <c r="AF1059" s="6" t="str">
        <f ca="1">IF(B_MSK[[#This Row],[A_B]]="","",SEARCH("_",B_MSK[[#This Row],[A_B]]))</f>
        <v/>
      </c>
      <c r="AG1059" s="6" t="str">
        <f ca="1">IF(B_MSK[[#This Row],[A_B]]="","",LEN(B_MSK[[#This Row],[A_B]]))</f>
        <v/>
      </c>
      <c r="AH1059" s="6" t="str">
        <f ca="1">IF(B_MSK[[#This Row],[A_B]]="","",LEFT(B_MSK[[#This Row],[QTY/ CTN]],B_MSK[[#This Row],[A_B_1]]))</f>
        <v/>
      </c>
      <c r="AI1059" s="6" t="str">
        <f ca="1">IF(B_MSK[[#This Row],[A_B]]="","",LEFT(B_MSK[[#This Row],[A_]],SEARCH(" ",B_MSK[[#This Row],[A_]])-1))</f>
        <v/>
      </c>
      <c r="AJ1059" s="6" t="str">
        <f ca="1">IF(B_MSK[[#This Row],[A_B]]="","",RIGHT(B_MSK[[#This Row],[A_]],LEN(B_MSK[[#This Row],[A_]])-SEARCH(" ",B_MSK[[#This Row],[A_]])))</f>
        <v/>
      </c>
      <c r="AK10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9" s="6" t="str">
        <f ca="1">IF(B_MSK[[#This Row],[B_]]="","",LEFT(B_MSK[[#This Row],[B_]],SEARCH(" ",B_MSK[[#This Row],[B_]])))</f>
        <v/>
      </c>
      <c r="AM1059" s="6" t="str">
        <f ca="1">IF(B_MSK[[#This Row],[B_]]="","",RIGHT(B_MSK[[#This Row],[B_]],LEN(B_MSK[[#This Row],[B_]])-SEARCH(" ",B_MSK[[#This Row],[B_]])))</f>
        <v/>
      </c>
      <c r="AN1059" s="2">
        <f ca="1">IF(ISNUMBER(B_MSK[[#This Row],[TANGGAL DATANG]]),B_MSK[[#This Row],[TANGGAL DATANG]],AN1058)</f>
        <v>44931</v>
      </c>
      <c r="AO1059" s="6" t="str">
        <f ca="1">IF(B_MSK[[#This Row],[DB_ROW]]="","",INDEX([3]!db[JENIS],B_MSK[[#This Row],[DB_ROW]]-1))</f>
        <v/>
      </c>
      <c r="AP1059" s="6" t="e">
        <f ca="1">IF(B_MSK[[#This Row],[A_1]]="","",B_MSK[[#This Row],[A_1]])*1</f>
        <v>#VALUE!</v>
      </c>
    </row>
    <row r="1060" spans="1:42" x14ac:dyDescent="0.25">
      <c r="A1060" s="7" t="s">
        <v>110</v>
      </c>
      <c r="B1060" s="6" t="str">
        <f>IF(B_MSK[[#This Row],[N_ID]]="","",INDEX([5]!NOTA[ID],MATCH(B_MSK[[#This Row],[N_ID]],[5]!NOTA[ID_P],0)))</f>
        <v/>
      </c>
      <c r="C1060" s="6" t="str">
        <f ca="1">IF(B_MSK[[#This Row],[//]]="","",HYPERLINK("[NOTA_.xlsx]NOTA!C"&amp;B_MSK[[#This Row],[//]],"&gt;"))</f>
        <v/>
      </c>
      <c r="D1060" s="6" t="str">
        <f>IF(B_MSK[[#This Row],[N_ID]]="","",COUNTIF([5]!NOTA[ID_H],B_MSK[[#This Row],[ID NOTA]]))</f>
        <v/>
      </c>
      <c r="E10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0" s="2" t="str">
        <f>IF(B_MSK[[#This Row],[ID NOTA]]="","",IF(INDEX([5]!NOTA[TANGGAL],MATCH(B_MSK[[#This Row],[ID NOTA]],[5]!NOTA[ID],0))=0,"",INDEX([5]!NOTA[TANGGAL],MATCH(B_MSK[[#This Row],[ID NOTA]],[5]!NOTA[ID],0))))</f>
        <v/>
      </c>
      <c r="G1060" s="8" t="str">
        <f ca="1">IF(B_MSK[[#This Row],[stt]]="ada",INDEX([3]!db[NB BM],B_MSK[DB_ROW]-1),"")</f>
        <v/>
      </c>
      <c r="H1060" s="8" t="str">
        <f ca="1">IF(B_MSK[[#This Row],[//]]="","",INDEX([6]!NOTA[SUPPLIER_H],B_MSK[[#This Row],[//]]-2))</f>
        <v/>
      </c>
      <c r="I1060" s="28" t="str">
        <f ca="1">IF(B_MSK[[#This Row],[//]]="","",IF(B_MSK[[#This Row],[C]]="",B_MSK[[#This Row],[JMLH BRG]]&amp;" "&amp;B_MSK[[#This Row],[SAT]],INDEX([3]!db[QTY/ CTN],B_MSK[[#This Row],[DB_ROW]]-1)))</f>
        <v/>
      </c>
      <c r="J1060" s="6" t="str">
        <f ca="1">IF(B_MSK[[#This Row],[//]]="","",IF(INDEX([5]!NOTA[C],B_MSK[[#This Row],[//]]-2)="","",INDEX([5]!NOTA[C],B_MSK[[#This Row],[//]]-2)))</f>
        <v/>
      </c>
      <c r="K1060" s="6" t="str">
        <f ca="1">IF(B_MSK[[#This Row],[//]]="","",IF(INDEX([5]!NOTA[QTY],B_MSK[[#This Row],[//]]-2)=0,"",INDEX([5]!NOTA[QTY],B_MSK[[#This Row],[//]]-2)))</f>
        <v/>
      </c>
      <c r="L106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0" s="14" t="str">
        <f ca="1">IF(B_MSK[[#This Row],[//]]="","",INDEX([5]!NOTA[HARGA SATUAN],B_MSK[[#This Row],[//]]-2))</f>
        <v/>
      </c>
      <c r="N1060" s="14" t="str">
        <f ca="1">IF(B_MSK[[#This Row],[//]]="","",IF(INDEX([4]!NOTA[HARGA/ CTN_H],B_MSK[[#This Row],[//]]-2)&lt;1,"",INDEX([4]!NOTA[HARGA/ CTN_H],B_MSK[[#This Row],[//]]-2)))</f>
        <v/>
      </c>
      <c r="O1060" s="3" t="str">
        <f ca="1">IF(B_MSK[[#This Row],[//]]="","",IF(INDEX([4]!NOTA[DISC 1],B_MSK[[#This Row],[//]]-2)=0,"",INDEX([4]!NOTA[DISC 1],B_MSK[[#This Row],[//]]-2)))</f>
        <v/>
      </c>
      <c r="P1060" s="3" t="str">
        <f ca="1">IF(B_MSK[[#This Row],[//]]="","",IF(INDEX([4]!NOTA[DISC 2],B_MSK[[#This Row],[//]]-2)=0,"",INDEX([4]!NOTA[DISC 2],B_MSK[[#This Row],[//]]-2)))</f>
        <v/>
      </c>
      <c r="Q1060" s="13" t="str">
        <f ca="1">IF(B_MSK[[#This Row],[//]]="","",INDEX([4]!NOTA[TOTAL],B_MSK[[#This Row],[//]]-2))</f>
        <v/>
      </c>
      <c r="R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0" s="34" t="str">
        <f ca="1">IF(B_MSK[[#This Row],[NAMA BARANG]]="","",IF(INDEX([4]!NOTA[KETERANGAN],B_MSK[[#This Row],[//]]-2)=0,"",INDEX([4]!NOTA[KETERANGAN],B_MSK[[#This Row],[//]]-2)))</f>
        <v/>
      </c>
      <c r="U1060" s="8" t="str">
        <f ca="1">IF(B_MSK[[#This Row],[//]]="","",INDEX([4]!NOTA[NAMA BARANG],B_MSK[[#This Row],[//]]-2))</f>
        <v/>
      </c>
      <c r="V10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0" s="6" t="str">
        <f ca="1">IF(B_MSK[[#This Row],[N.B.nota]]="","",IF(MATCH(B_MSK[[#This Row],[concat]],[3]!db[NB NOTA_C],0)&gt;0,"ada",0))</f>
        <v/>
      </c>
      <c r="X1060" s="6" t="str">
        <f ca="1">IF(B_MSK[[#This Row],[N.B.nota]]="","",ADDRESS(ROW(B_MSK[QB]),COLUMN(B_MSK[QB]))&amp;":"&amp;ADDRESS(ROW(),COLUMN(B_MSK[QB])))</f>
        <v/>
      </c>
      <c r="Y1060" s="6" t="str">
        <f ca="1">IF(B_MSK[[#This Row],[concat]]="","",MATCH(B_MSK[[#This Row],[concat]],[3]!db[NB NOTA_C],0)+1)</f>
        <v/>
      </c>
      <c r="Z1060" s="6" t="str">
        <f ca="1">IF(B_MSK[[#This Row],[//]]="","",HYPERLINK("[..\\DB.xlsx]DB!e"&amp;B_MSK[[#This Row],[DB_ROW]],"&gt;"))</f>
        <v/>
      </c>
      <c r="AA1060" s="12" t="str">
        <f ca="1">IF(ISNUMBER(B_MSK[[#This Row],[HARGA CTN]]),IF(B_MSK[[#This Row],[A_2]]=B_MSK[[#This Row],[SAT]],B_MSK[[#This Row],[ HARGA SATUAN ]],B_MSK[[#This Row],[HARGA CTN]]/B_MSK[[#This Row],[A_1]]),"")</f>
        <v/>
      </c>
      <c r="AB1060" s="8" t="str">
        <f ca="1">IF(OR(B_MSK[[#This Row],[HARGA_1]]=0,B_MSK[[#This Row],[HARGA_1]]=""),"","/ "&amp;B_MSK[[#This Row],[A_2]])</f>
        <v/>
      </c>
      <c r="AC10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0" s="6" t="str">
        <f ca="1">IF(ISNUMBER(B_MSK[[#This Row],[ JUMLAH ]]),SUBSTITUTE(SUBSTITUTE(SUBSTITUTE(B_MSK[[#This Row],[QTY/ CTN]]," ","_",2),"(",""),")","")&amp;"_","")</f>
        <v/>
      </c>
      <c r="AF1060" s="6" t="str">
        <f ca="1">IF(B_MSK[[#This Row],[A_B]]="","",SEARCH("_",B_MSK[[#This Row],[A_B]]))</f>
        <v/>
      </c>
      <c r="AG1060" s="6" t="str">
        <f ca="1">IF(B_MSK[[#This Row],[A_B]]="","",LEN(B_MSK[[#This Row],[A_B]]))</f>
        <v/>
      </c>
      <c r="AH1060" s="6" t="str">
        <f ca="1">IF(B_MSK[[#This Row],[A_B]]="","",LEFT(B_MSK[[#This Row],[QTY/ CTN]],B_MSK[[#This Row],[A_B_1]]))</f>
        <v/>
      </c>
      <c r="AI1060" s="6" t="str">
        <f ca="1">IF(B_MSK[[#This Row],[A_B]]="","",LEFT(B_MSK[[#This Row],[A_]],SEARCH(" ",B_MSK[[#This Row],[A_]])-1))</f>
        <v/>
      </c>
      <c r="AJ1060" s="6" t="str">
        <f ca="1">IF(B_MSK[[#This Row],[A_B]]="","",RIGHT(B_MSK[[#This Row],[A_]],LEN(B_MSK[[#This Row],[A_]])-SEARCH(" ",B_MSK[[#This Row],[A_]])))</f>
        <v/>
      </c>
      <c r="AK10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0" s="6" t="str">
        <f ca="1">IF(B_MSK[[#This Row],[B_]]="","",LEFT(B_MSK[[#This Row],[B_]],SEARCH(" ",B_MSK[[#This Row],[B_]])))</f>
        <v/>
      </c>
      <c r="AM1060" s="6" t="str">
        <f ca="1">IF(B_MSK[[#This Row],[B_]]="","",RIGHT(B_MSK[[#This Row],[B_]],LEN(B_MSK[[#This Row],[B_]])-SEARCH(" ",B_MSK[[#This Row],[B_]])))</f>
        <v/>
      </c>
      <c r="AN1060" s="2">
        <f ca="1">IF(ISNUMBER(B_MSK[[#This Row],[TANGGAL DATANG]]),B_MSK[[#This Row],[TANGGAL DATANG]],AN1059)</f>
        <v>44931</v>
      </c>
      <c r="AO1060" s="6" t="str">
        <f ca="1">IF(B_MSK[[#This Row],[DB_ROW]]="","",INDEX([3]!db[JENIS],B_MSK[[#This Row],[DB_ROW]]-1))</f>
        <v/>
      </c>
      <c r="AP1060" s="6" t="e">
        <f ca="1">IF(B_MSK[[#This Row],[A_1]]="","",B_MSK[[#This Row],[A_1]])*1</f>
        <v>#VALUE!</v>
      </c>
    </row>
    <row r="1061" spans="1:42" x14ac:dyDescent="0.25">
      <c r="A1061" s="7" t="s">
        <v>110</v>
      </c>
      <c r="B1061" s="6" t="str">
        <f>IF(B_MSK[[#This Row],[N_ID]]="","",INDEX([5]!NOTA[ID],MATCH(B_MSK[[#This Row],[N_ID]],[5]!NOTA[ID_P],0)))</f>
        <v/>
      </c>
      <c r="C1061" s="6" t="str">
        <f ca="1">IF(B_MSK[[#This Row],[//]]="","",HYPERLINK("[NOTA_.xlsx]NOTA!C"&amp;B_MSK[[#This Row],[//]],"&gt;"))</f>
        <v/>
      </c>
      <c r="D1061" s="6" t="str">
        <f>IF(B_MSK[[#This Row],[N_ID]]="","",COUNTIF([5]!NOTA[ID_H],B_MSK[[#This Row],[ID NOTA]]))</f>
        <v/>
      </c>
      <c r="E10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1" s="2" t="str">
        <f>IF(B_MSK[[#This Row],[ID NOTA]]="","",IF(INDEX([5]!NOTA[TANGGAL],MATCH(B_MSK[[#This Row],[ID NOTA]],[5]!NOTA[ID],0))=0,"",INDEX([5]!NOTA[TANGGAL],MATCH(B_MSK[[#This Row],[ID NOTA]],[5]!NOTA[ID],0))))</f>
        <v/>
      </c>
      <c r="G1061" s="8" t="str">
        <f ca="1">IF(B_MSK[[#This Row],[stt]]="ada",INDEX([3]!db[NB BM],B_MSK[DB_ROW]-1),"")</f>
        <v/>
      </c>
      <c r="H1061" s="8" t="str">
        <f ca="1">IF(B_MSK[[#This Row],[//]]="","",INDEX([6]!NOTA[SUPPLIER_H],B_MSK[[#This Row],[//]]-2))</f>
        <v/>
      </c>
      <c r="I1061" s="28" t="str">
        <f ca="1">IF(B_MSK[[#This Row],[//]]="","",IF(B_MSK[[#This Row],[C]]="",B_MSK[[#This Row],[JMLH BRG]]&amp;" "&amp;B_MSK[[#This Row],[SAT]],INDEX([3]!db[QTY/ CTN],B_MSK[[#This Row],[DB_ROW]]-1)))</f>
        <v/>
      </c>
      <c r="J1061" s="6" t="str">
        <f ca="1">IF(B_MSK[[#This Row],[//]]="","",IF(INDEX([5]!NOTA[C],B_MSK[[#This Row],[//]]-2)="","",INDEX([5]!NOTA[C],B_MSK[[#This Row],[//]]-2)))</f>
        <v/>
      </c>
      <c r="K1061" s="6" t="str">
        <f ca="1">IF(B_MSK[[#This Row],[//]]="","",IF(INDEX([5]!NOTA[QTY],B_MSK[[#This Row],[//]]-2)=0,"",INDEX([5]!NOTA[QTY],B_MSK[[#This Row],[//]]-2)))</f>
        <v/>
      </c>
      <c r="L106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1" s="14" t="str">
        <f ca="1">IF(B_MSK[[#This Row],[//]]="","",INDEX([5]!NOTA[HARGA SATUAN],B_MSK[[#This Row],[//]]-2))</f>
        <v/>
      </c>
      <c r="N1061" s="14" t="str">
        <f ca="1">IF(B_MSK[[#This Row],[//]]="","",IF(INDEX([4]!NOTA[HARGA/ CTN_H],B_MSK[[#This Row],[//]]-2)&lt;1,"",INDEX([4]!NOTA[HARGA/ CTN_H],B_MSK[[#This Row],[//]]-2)))</f>
        <v/>
      </c>
      <c r="O1061" s="3" t="str">
        <f ca="1">IF(B_MSK[[#This Row],[//]]="","",IF(INDEX([4]!NOTA[DISC 1],B_MSK[[#This Row],[//]]-2)=0,"",INDEX([4]!NOTA[DISC 1],B_MSK[[#This Row],[//]]-2)))</f>
        <v/>
      </c>
      <c r="P1061" s="3" t="str">
        <f ca="1">IF(B_MSK[[#This Row],[//]]="","",IF(INDEX([4]!NOTA[DISC 2],B_MSK[[#This Row],[//]]-2)=0,"",INDEX([4]!NOTA[DISC 2],B_MSK[[#This Row],[//]]-2)))</f>
        <v/>
      </c>
      <c r="Q1061" s="13" t="str">
        <f ca="1">IF(B_MSK[[#This Row],[//]]="","",INDEX([4]!NOTA[TOTAL],B_MSK[[#This Row],[//]]-2))</f>
        <v/>
      </c>
      <c r="R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1" s="34" t="str">
        <f ca="1">IF(B_MSK[[#This Row],[NAMA BARANG]]="","",IF(INDEX([4]!NOTA[KETERANGAN],B_MSK[[#This Row],[//]]-2)=0,"",INDEX([4]!NOTA[KETERANGAN],B_MSK[[#This Row],[//]]-2)))</f>
        <v/>
      </c>
      <c r="U1061" s="8" t="str">
        <f ca="1">IF(B_MSK[[#This Row],[//]]="","",INDEX([4]!NOTA[NAMA BARANG],B_MSK[[#This Row],[//]]-2))</f>
        <v/>
      </c>
      <c r="V10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1" s="6" t="str">
        <f ca="1">IF(B_MSK[[#This Row],[N.B.nota]]="","",IF(MATCH(B_MSK[[#This Row],[concat]],[3]!db[NB NOTA_C],0)&gt;0,"ada",0))</f>
        <v/>
      </c>
      <c r="X1061" s="6" t="str">
        <f ca="1">IF(B_MSK[[#This Row],[N.B.nota]]="","",ADDRESS(ROW(B_MSK[QB]),COLUMN(B_MSK[QB]))&amp;":"&amp;ADDRESS(ROW(),COLUMN(B_MSK[QB])))</f>
        <v/>
      </c>
      <c r="Y1061" s="6" t="str">
        <f ca="1">IF(B_MSK[[#This Row],[concat]]="","",MATCH(B_MSK[[#This Row],[concat]],[3]!db[NB NOTA_C],0)+1)</f>
        <v/>
      </c>
      <c r="Z1061" s="6" t="str">
        <f ca="1">IF(B_MSK[[#This Row],[//]]="","",HYPERLINK("[..\\DB.xlsx]DB!e"&amp;B_MSK[[#This Row],[DB_ROW]],"&gt;"))</f>
        <v/>
      </c>
      <c r="AA1061" s="12" t="str">
        <f ca="1">IF(ISNUMBER(B_MSK[[#This Row],[HARGA CTN]]),IF(B_MSK[[#This Row],[A_2]]=B_MSK[[#This Row],[SAT]],B_MSK[[#This Row],[ HARGA SATUAN ]],B_MSK[[#This Row],[HARGA CTN]]/B_MSK[[#This Row],[A_1]]),"")</f>
        <v/>
      </c>
      <c r="AB1061" s="8" t="str">
        <f ca="1">IF(OR(B_MSK[[#This Row],[HARGA_1]]=0,B_MSK[[#This Row],[HARGA_1]]=""),"","/ "&amp;B_MSK[[#This Row],[A_2]])</f>
        <v/>
      </c>
      <c r="AC10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1" s="6" t="str">
        <f ca="1">IF(ISNUMBER(B_MSK[[#This Row],[ JUMLAH ]]),SUBSTITUTE(SUBSTITUTE(SUBSTITUTE(B_MSK[[#This Row],[QTY/ CTN]]," ","_",2),"(",""),")","")&amp;"_","")</f>
        <v/>
      </c>
      <c r="AF1061" s="6" t="str">
        <f ca="1">IF(B_MSK[[#This Row],[A_B]]="","",SEARCH("_",B_MSK[[#This Row],[A_B]]))</f>
        <v/>
      </c>
      <c r="AG1061" s="6" t="str">
        <f ca="1">IF(B_MSK[[#This Row],[A_B]]="","",LEN(B_MSK[[#This Row],[A_B]]))</f>
        <v/>
      </c>
      <c r="AH1061" s="6" t="str">
        <f ca="1">IF(B_MSK[[#This Row],[A_B]]="","",LEFT(B_MSK[[#This Row],[QTY/ CTN]],B_MSK[[#This Row],[A_B_1]]))</f>
        <v/>
      </c>
      <c r="AI1061" s="6" t="str">
        <f ca="1">IF(B_MSK[[#This Row],[A_B]]="","",LEFT(B_MSK[[#This Row],[A_]],SEARCH(" ",B_MSK[[#This Row],[A_]])-1))</f>
        <v/>
      </c>
      <c r="AJ1061" s="6" t="str">
        <f ca="1">IF(B_MSK[[#This Row],[A_B]]="","",RIGHT(B_MSK[[#This Row],[A_]],LEN(B_MSK[[#This Row],[A_]])-SEARCH(" ",B_MSK[[#This Row],[A_]])))</f>
        <v/>
      </c>
      <c r="AK10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1" s="6" t="str">
        <f ca="1">IF(B_MSK[[#This Row],[B_]]="","",LEFT(B_MSK[[#This Row],[B_]],SEARCH(" ",B_MSK[[#This Row],[B_]])))</f>
        <v/>
      </c>
      <c r="AM1061" s="6" t="str">
        <f ca="1">IF(B_MSK[[#This Row],[B_]]="","",RIGHT(B_MSK[[#This Row],[B_]],LEN(B_MSK[[#This Row],[B_]])-SEARCH(" ",B_MSK[[#This Row],[B_]])))</f>
        <v/>
      </c>
      <c r="AN1061" s="2">
        <f ca="1">IF(ISNUMBER(B_MSK[[#This Row],[TANGGAL DATANG]]),B_MSK[[#This Row],[TANGGAL DATANG]],AN1060)</f>
        <v>44931</v>
      </c>
      <c r="AO1061" s="6" t="str">
        <f ca="1">IF(B_MSK[[#This Row],[DB_ROW]]="","",INDEX([3]!db[JENIS],B_MSK[[#This Row],[DB_ROW]]-1))</f>
        <v/>
      </c>
      <c r="AP1061" s="6" t="e">
        <f ca="1">IF(B_MSK[[#This Row],[A_1]]="","",B_MSK[[#This Row],[A_1]])*1</f>
        <v>#VALUE!</v>
      </c>
    </row>
    <row r="1062" spans="1:42" x14ac:dyDescent="0.25">
      <c r="A1062" s="7" t="s">
        <v>110</v>
      </c>
      <c r="B1062" s="6" t="str">
        <f>IF(B_MSK[[#This Row],[N_ID]]="","",INDEX([5]!NOTA[ID],MATCH(B_MSK[[#This Row],[N_ID]],[5]!NOTA[ID_P],0)))</f>
        <v/>
      </c>
      <c r="C1062" s="6" t="str">
        <f ca="1">IF(B_MSK[[#This Row],[//]]="","",HYPERLINK("[NOTA_.xlsx]NOTA!C"&amp;B_MSK[[#This Row],[//]],"&gt;"))</f>
        <v/>
      </c>
      <c r="D1062" s="6" t="str">
        <f>IF(B_MSK[[#This Row],[N_ID]]="","",COUNTIF([5]!NOTA[ID_H],B_MSK[[#This Row],[ID NOTA]]))</f>
        <v/>
      </c>
      <c r="E10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2" s="2" t="str">
        <f>IF(B_MSK[[#This Row],[ID NOTA]]="","",IF(INDEX([5]!NOTA[TANGGAL],MATCH(B_MSK[[#This Row],[ID NOTA]],[5]!NOTA[ID],0))=0,"",INDEX([5]!NOTA[TANGGAL],MATCH(B_MSK[[#This Row],[ID NOTA]],[5]!NOTA[ID],0))))</f>
        <v/>
      </c>
      <c r="G1062" s="8" t="str">
        <f ca="1">IF(B_MSK[[#This Row],[stt]]="ada",INDEX([3]!db[NB BM],B_MSK[DB_ROW]-1),"")</f>
        <v/>
      </c>
      <c r="H1062" s="8" t="str">
        <f ca="1">IF(B_MSK[[#This Row],[//]]="","",INDEX([6]!NOTA[SUPPLIER_H],B_MSK[[#This Row],[//]]-2))</f>
        <v/>
      </c>
      <c r="I1062" s="28" t="str">
        <f ca="1">IF(B_MSK[[#This Row],[//]]="","",IF(B_MSK[[#This Row],[C]]="",B_MSK[[#This Row],[JMLH BRG]]&amp;" "&amp;B_MSK[[#This Row],[SAT]],INDEX([3]!db[QTY/ CTN],B_MSK[[#This Row],[DB_ROW]]-1)))</f>
        <v/>
      </c>
      <c r="J1062" s="6" t="str">
        <f ca="1">IF(B_MSK[[#This Row],[//]]="","",IF(INDEX([5]!NOTA[C],B_MSK[[#This Row],[//]]-2)="","",INDEX([5]!NOTA[C],B_MSK[[#This Row],[//]]-2)))</f>
        <v/>
      </c>
      <c r="K1062" s="6" t="str">
        <f ca="1">IF(B_MSK[[#This Row],[//]]="","",IF(INDEX([5]!NOTA[QTY],B_MSK[[#This Row],[//]]-2)=0,"",INDEX([5]!NOTA[QTY],B_MSK[[#This Row],[//]]-2)))</f>
        <v/>
      </c>
      <c r="L106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2" s="14" t="str">
        <f ca="1">IF(B_MSK[[#This Row],[//]]="","",INDEX([5]!NOTA[HARGA SATUAN],B_MSK[[#This Row],[//]]-2))</f>
        <v/>
      </c>
      <c r="N1062" s="14" t="str">
        <f ca="1">IF(B_MSK[[#This Row],[//]]="","",IF(INDEX([4]!NOTA[HARGA/ CTN_H],B_MSK[[#This Row],[//]]-2)&lt;1,"",INDEX([4]!NOTA[HARGA/ CTN_H],B_MSK[[#This Row],[//]]-2)))</f>
        <v/>
      </c>
      <c r="O1062" s="3" t="str">
        <f ca="1">IF(B_MSK[[#This Row],[//]]="","",IF(INDEX([4]!NOTA[DISC 1],B_MSK[[#This Row],[//]]-2)=0,"",INDEX([4]!NOTA[DISC 1],B_MSK[[#This Row],[//]]-2)))</f>
        <v/>
      </c>
      <c r="P1062" s="3" t="str">
        <f ca="1">IF(B_MSK[[#This Row],[//]]="","",IF(INDEX([4]!NOTA[DISC 2],B_MSK[[#This Row],[//]]-2)=0,"",INDEX([4]!NOTA[DISC 2],B_MSK[[#This Row],[//]]-2)))</f>
        <v/>
      </c>
      <c r="Q1062" s="13" t="str">
        <f ca="1">IF(B_MSK[[#This Row],[//]]="","",INDEX([4]!NOTA[TOTAL],B_MSK[[#This Row],[//]]-2))</f>
        <v/>
      </c>
      <c r="R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2" s="34" t="str">
        <f ca="1">IF(B_MSK[[#This Row],[NAMA BARANG]]="","",IF(INDEX([4]!NOTA[KETERANGAN],B_MSK[[#This Row],[//]]-2)=0,"",INDEX([4]!NOTA[KETERANGAN],B_MSK[[#This Row],[//]]-2)))</f>
        <v/>
      </c>
      <c r="U1062" s="8" t="str">
        <f ca="1">IF(B_MSK[[#This Row],[//]]="","",INDEX([4]!NOTA[NAMA BARANG],B_MSK[[#This Row],[//]]-2))</f>
        <v/>
      </c>
      <c r="V10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2" s="6" t="str">
        <f ca="1">IF(B_MSK[[#This Row],[N.B.nota]]="","",IF(MATCH(B_MSK[[#This Row],[concat]],[3]!db[NB NOTA_C],0)&gt;0,"ada",0))</f>
        <v/>
      </c>
      <c r="X1062" s="6" t="str">
        <f ca="1">IF(B_MSK[[#This Row],[N.B.nota]]="","",ADDRESS(ROW(B_MSK[QB]),COLUMN(B_MSK[QB]))&amp;":"&amp;ADDRESS(ROW(),COLUMN(B_MSK[QB])))</f>
        <v/>
      </c>
      <c r="Y1062" s="6" t="str">
        <f ca="1">IF(B_MSK[[#This Row],[concat]]="","",MATCH(B_MSK[[#This Row],[concat]],[3]!db[NB NOTA_C],0)+1)</f>
        <v/>
      </c>
      <c r="Z1062" s="6" t="str">
        <f ca="1">IF(B_MSK[[#This Row],[//]]="","",HYPERLINK("[..\\DB.xlsx]DB!e"&amp;B_MSK[[#This Row],[DB_ROW]],"&gt;"))</f>
        <v/>
      </c>
      <c r="AA1062" s="12" t="str">
        <f ca="1">IF(ISNUMBER(B_MSK[[#This Row],[HARGA CTN]]),IF(B_MSK[[#This Row],[A_2]]=B_MSK[[#This Row],[SAT]],B_MSK[[#This Row],[ HARGA SATUAN ]],B_MSK[[#This Row],[HARGA CTN]]/B_MSK[[#This Row],[A_1]]),"")</f>
        <v/>
      </c>
      <c r="AB1062" s="8" t="str">
        <f ca="1">IF(OR(B_MSK[[#This Row],[HARGA_1]]=0,B_MSK[[#This Row],[HARGA_1]]=""),"","/ "&amp;B_MSK[[#This Row],[A_2]])</f>
        <v/>
      </c>
      <c r="AC10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2" s="6" t="str">
        <f ca="1">IF(ISNUMBER(B_MSK[[#This Row],[ JUMLAH ]]),SUBSTITUTE(SUBSTITUTE(SUBSTITUTE(B_MSK[[#This Row],[QTY/ CTN]]," ","_",2),"(",""),")","")&amp;"_","")</f>
        <v/>
      </c>
      <c r="AF1062" s="6" t="str">
        <f ca="1">IF(B_MSK[[#This Row],[A_B]]="","",SEARCH("_",B_MSK[[#This Row],[A_B]]))</f>
        <v/>
      </c>
      <c r="AG1062" s="6" t="str">
        <f ca="1">IF(B_MSK[[#This Row],[A_B]]="","",LEN(B_MSK[[#This Row],[A_B]]))</f>
        <v/>
      </c>
      <c r="AH1062" s="6" t="str">
        <f ca="1">IF(B_MSK[[#This Row],[A_B]]="","",LEFT(B_MSK[[#This Row],[QTY/ CTN]],B_MSK[[#This Row],[A_B_1]]))</f>
        <v/>
      </c>
      <c r="AI1062" s="6" t="str">
        <f ca="1">IF(B_MSK[[#This Row],[A_B]]="","",LEFT(B_MSK[[#This Row],[A_]],SEARCH(" ",B_MSK[[#This Row],[A_]])-1))</f>
        <v/>
      </c>
      <c r="AJ1062" s="6" t="str">
        <f ca="1">IF(B_MSK[[#This Row],[A_B]]="","",RIGHT(B_MSK[[#This Row],[A_]],LEN(B_MSK[[#This Row],[A_]])-SEARCH(" ",B_MSK[[#This Row],[A_]])))</f>
        <v/>
      </c>
      <c r="AK10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2" s="6" t="str">
        <f ca="1">IF(B_MSK[[#This Row],[B_]]="","",LEFT(B_MSK[[#This Row],[B_]],SEARCH(" ",B_MSK[[#This Row],[B_]])))</f>
        <v/>
      </c>
      <c r="AM1062" s="6" t="str">
        <f ca="1">IF(B_MSK[[#This Row],[B_]]="","",RIGHT(B_MSK[[#This Row],[B_]],LEN(B_MSK[[#This Row],[B_]])-SEARCH(" ",B_MSK[[#This Row],[B_]])))</f>
        <v/>
      </c>
      <c r="AN1062" s="2">
        <f ca="1">IF(ISNUMBER(B_MSK[[#This Row],[TANGGAL DATANG]]),B_MSK[[#This Row],[TANGGAL DATANG]],AN1061)</f>
        <v>44931</v>
      </c>
      <c r="AO1062" s="6" t="str">
        <f ca="1">IF(B_MSK[[#This Row],[DB_ROW]]="","",INDEX([3]!db[JENIS],B_MSK[[#This Row],[DB_ROW]]-1))</f>
        <v/>
      </c>
      <c r="AP1062" s="6" t="e">
        <f ca="1">IF(B_MSK[[#This Row],[A_1]]="","",B_MSK[[#This Row],[A_1]])*1</f>
        <v>#VALUE!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577" zoomScale="85" zoomScaleNormal="85" workbookViewId="0">
      <selection activeCell="C80" sqref="C80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665</v>
      </c>
    </row>
    <row r="2" spans="1:13" x14ac:dyDescent="0.25">
      <c r="A2" s="17">
        <f ca="1">IFERROR(INDEX(INDIRECT("B_MSK["&amp;EXPEDISI[#Headers]&amp;"]"),ROW()-1),"")</f>
        <v>44895</v>
      </c>
      <c r="B2" s="27" t="str">
        <f ca="1">IFERROR(INDEX(INDIRECT("B_MSK["&amp;EXPEDISI[#Headers]&amp;"]"),ROW()-1),"")</f>
        <v>Tipe-ex Kenko KE-01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36 LSN/ CTN</v>
      </c>
      <c r="E2" s="6">
        <f ca="1">IFERROR(INDEX(INDIRECT("B_MSK["&amp;EXPEDISI[#Headers]&amp;"]"),ROW()-1),"")</f>
        <v>10</v>
      </c>
      <c r="F2" s="23">
        <f ca="1">IFERROR(INDEX(INDIRECT("B_MSK["&amp;EXPEDISI[#Headers]&amp;"_1]"),ROW()-1),"")</f>
        <v>54300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44895</v>
      </c>
      <c r="L2" s="18" t="str">
        <f ca="1">IFERROR(INDEX(INDIRECT("B_MSK["&amp;EXPEDISI[#Headers]&amp;"]"),ROW()-1),"")</f>
        <v>tipex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Clip trigonal Kenko no.3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50 PAK (10 BOX)</v>
      </c>
      <c r="E3" s="6">
        <f ca="1">IFERROR(INDEX(INDIRECT("B_MSK["&amp;EXPEDISI[#Headers]&amp;"]"),ROW()-1),"")</f>
        <v>1</v>
      </c>
      <c r="F3" s="23">
        <f ca="1">IFERROR(INDEX(INDIRECT("B_MSK["&amp;EXPEDISI[#Headers]&amp;"_1]"),ROW()-1),"")</f>
        <v>16000</v>
      </c>
      <c r="G3" s="18" t="str">
        <f ca="1">IFERROR(INDEX(INDIRECT("B_MSK["&amp;EXPEDISI[#Headers]&amp;"_1]"),ROW()-1),"")</f>
        <v xml:space="preserve">/ PAK 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44895</v>
      </c>
      <c r="L3" s="18" t="str">
        <f ca="1">IFERROR(INDEX(INDIRECT("B_MSK["&amp;EXPEDISI[#Headers]&amp;"]"),ROW()-1),"")</f>
        <v>clip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/>
      </c>
      <c r="C4" s="26" t="str">
        <f ca="1">IFERROR(INDEX(SUPPLIER_CONV[2],MATCH(INDEX(INDIRECT("B_MSK["&amp;EXPEDISI[#Headers]&amp;"]"),ROW()-1),SUPPLIER_CONV[1],0)),"")</f>
        <v/>
      </c>
      <c r="D4" s="22" t="str">
        <f ca="1">IFERROR(INDEX(INDIRECT("B_MSK["&amp;EXPEDISI[#Headers]&amp;"]"),ROW()-1)&amp;IF(OR(EXPEDISI[[#This Row],[C]]&lt;2,EXPEDISI[[#This Row],[C]]=""),"","/ CTN"),"")</f>
        <v/>
      </c>
      <c r="E4" s="6" t="str">
        <f ca="1">IFERROR(INDEX(INDIRECT("B_MSK["&amp;EXPEDISI[#Headers]&amp;"]"),ROW()-1),"")</f>
        <v/>
      </c>
      <c r="F4" s="23" t="str">
        <f ca="1">IFERROR(INDEX(INDIRECT("B_MSK["&amp;EXPEDISI[#Headers]&amp;"_1]"),ROW()-1),"")</f>
        <v/>
      </c>
      <c r="G4" s="18" t="str">
        <f ca="1">IFERROR(INDEX(INDIRECT("B_MSK["&amp;EXPEDISI[#Headers]&amp;"_1]"),ROW()-1),"")</f>
        <v/>
      </c>
      <c r="H4" s="18" t="str">
        <f ca="1">IFERROR(INDEX(INDIRECT("B_MSK["&amp;EXPEDISI[#Headers]&amp;"]"),ROW()-1),"")</f>
        <v/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 t="str">
        <f ca="1">IFERROR(IF(EXPEDISI[[#This Row],[NAMA BARANG]]="","",INDEX(INDIRECT("B_MSK["&amp;EXPEDISI[#Headers]&amp;"]"),ROW()-1)),"")</f>
        <v/>
      </c>
      <c r="L4" s="18" t="str">
        <f ca="1">IFERROR(INDEX(INDIRECT("B_MSK["&amp;EXPEDISI[#Headers]&amp;"]"),ROW()-1),"")</f>
        <v/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12W TI-P-12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12 LSN/ CTN</v>
      </c>
      <c r="E5" s="6">
        <f ca="1">IFERROR(INDEX(INDIRECT("B_MSK["&amp;EXPEDISI[#Headers]&amp;"]"),ROW()-1),"")</f>
        <v>3</v>
      </c>
      <c r="F5" s="23">
        <f ca="1">IFERROR(INDEX(INDIRECT("B_MSK["&amp;EXPEDISI[#Headers]&amp;"_1]"),ROW()-1),"")</f>
        <v>174000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44895</v>
      </c>
      <c r="L5" s="18" t="str">
        <f ca="1">IFERROR(INDEX(INDIRECT("B_MSK["&amp;EXPEDISI[#Headers]&amp;"]"),ROW()-1),"")</f>
        <v>cr/op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/>
      </c>
      <c r="C6" s="26" t="str">
        <f ca="1">IFERROR(INDEX(SUPPLIER_CONV[2],MATCH(INDEX(INDIRECT("B_MSK["&amp;EXPEDISI[#Headers]&amp;"]"),ROW()-1),SUPPLIER_CONV[1],0)),"")</f>
        <v/>
      </c>
      <c r="D6" s="22" t="str">
        <f ca="1">IFERROR(INDEX(INDIRECT("B_MSK["&amp;EXPEDISI[#Headers]&amp;"]"),ROW()-1)&amp;IF(OR(EXPEDISI[[#This Row],[C]]&lt;2,EXPEDISI[[#This Row],[C]]=""),"","/ CTN"),"")</f>
        <v/>
      </c>
      <c r="E6" s="6" t="str">
        <f ca="1">IFERROR(INDEX(INDIRECT("B_MSK["&amp;EXPEDISI[#Headers]&amp;"]"),ROW()-1),"")</f>
        <v/>
      </c>
      <c r="F6" s="23" t="str">
        <f ca="1">IFERROR(INDEX(INDIRECT("B_MSK["&amp;EXPEDISI[#Headers]&amp;"_1]"),ROW()-1),"")</f>
        <v/>
      </c>
      <c r="G6" s="18" t="str">
        <f ca="1">IFERROR(INDEX(INDIRECT("B_MSK["&amp;EXPEDISI[#Headers]&amp;"_1]"),ROW()-1),"")</f>
        <v/>
      </c>
      <c r="H6" s="18" t="str">
        <f ca="1">IFERROR(INDEX(INDIRECT("B_MSK["&amp;EXPEDISI[#Headers]&amp;"]"),ROW()-1),"")</f>
        <v/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 t="str">
        <f ca="1">IFERROR(IF(EXPEDISI[[#This Row],[NAMA BARANG]]="","",INDEX(INDIRECT("B_MSK["&amp;EXPEDISI[#Headers]&amp;"]"),ROW()-1)),"")</f>
        <v/>
      </c>
      <c r="L6" s="18" t="str">
        <f ca="1">IFERROR(INDEX(INDIRECT("B_MSK["&amp;EXPEDISI[#Headers]&amp;"]"),ROW()-1),"")</f>
        <v/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Tipe-ex Kenko KE-01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36 LSN/ CTN</v>
      </c>
      <c r="E7" s="6">
        <f ca="1">IFERROR(INDEX(INDIRECT("B_MSK["&amp;EXPEDISI[#Headers]&amp;"]"),ROW()-1),"")</f>
        <v>5</v>
      </c>
      <c r="F7" s="23">
        <f ca="1">IFERROR(INDEX(INDIRECT("B_MSK["&amp;EXPEDISI[#Headers]&amp;"_1]"),ROW()-1),"")</f>
        <v>54300</v>
      </c>
      <c r="G7" s="18" t="str">
        <f ca="1">IFERROR(INDEX(INDIRECT("B_MSK["&amp;EXPEDISI[#Headers]&amp;"_1]"),ROW()-1),"")</f>
        <v>/ LSN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44895</v>
      </c>
      <c r="L7" s="18" t="str">
        <f ca="1">IFERROR(INDEX(INDIRECT("B_MSK["&amp;EXPEDISI[#Headers]&amp;"]"),ROW()-1),"")</f>
        <v>tipex</v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Hitech 0.28mm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GRS/ CTN</v>
      </c>
      <c r="E8" s="6">
        <f ca="1">IFERROR(INDEX(INDIRECT("B_MSK["&amp;EXPEDISI[#Headers]&amp;"]"),ROW()-1),"")</f>
        <v>5</v>
      </c>
      <c r="F8" s="23">
        <f ca="1">IFERROR(INDEX(INDIRECT("B_MSK["&amp;EXPEDISI[#Headers]&amp;"_1]"),ROW()-1),"")</f>
        <v>468000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44895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Cutter Kenko A-300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30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57000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44895</v>
      </c>
      <c r="L9" s="18" t="str">
        <f ca="1">IFERROR(INDEX(INDIRECT("B_MSK["&amp;EXPEDISI[#Headers]&amp;"]"),ROW()-1),"")</f>
        <v>cutter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/>
      </c>
      <c r="C10" s="26" t="str">
        <f ca="1">IFERROR(INDEX(SUPPLIER_CONV[2],MATCH(INDEX(INDIRECT("B_MSK["&amp;EXPEDISI[#Headers]&amp;"]"),ROW()-1),SUPPLIER_CONV[1],0)),"")</f>
        <v/>
      </c>
      <c r="D10" s="22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3" t="str">
        <f ca="1">IFERROR(INDEX(INDIRECT("B_MSK["&amp;EXPEDISI[#Headers]&amp;"_1]"),ROW()-1),"")</f>
        <v/>
      </c>
      <c r="G10" s="18" t="str">
        <f ca="1">IFERROR(INDEX(INDIRECT("B_MSK["&amp;EXPEDISI[#Headers]&amp;"_1]"),ROW()-1),"")</f>
        <v/>
      </c>
      <c r="H10" s="18" t="str">
        <f ca="1">IFERROR(INDEX(INDIRECT("B_MSK["&amp;EXPEDISI[#Headers]&amp;"]"),ROW()-1),"")</f>
        <v/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 t="str">
        <f ca="1">IFERROR(IF(EXPEDISI[[#This Row],[NAMA BARANG]]="","",INDEX(INDIRECT("B_MSK["&amp;EXPEDISI[#Headers]&amp;"]"),ROW()-1)),"")</f>
        <v/>
      </c>
      <c r="L10" s="18" t="str">
        <f ca="1">IFERROR(INDEX(INDIRECT("B_MSK["&amp;EXPEDISI[#Headers]&amp;"]"),ROW()-1),"")</f>
        <v/>
      </c>
    </row>
    <row r="11" spans="1:13" x14ac:dyDescent="0.25">
      <c r="A11" s="17">
        <f ca="1">IFERROR(INDEX(INDIRECT("B_MSK["&amp;EXPEDISI[#Headers]&amp;"]"),ROW()-1),"")</f>
        <v>44896</v>
      </c>
      <c r="B11" s="27" t="str">
        <f ca="1">IFERROR(INDEX(INDIRECT("B_MSK["&amp;EXPEDISI[#Headers]&amp;"]"),ROW()-1),"")</f>
        <v>Doc Rest Brilliant</v>
      </c>
      <c r="C11" s="26" t="str">
        <f ca="1">IFERROR(INDEX(SUPPLIER_CONV[2],MATCH(INDEX(INDIRECT("B_MSK["&amp;EXPEDISI[#Headers]&amp;"]"),ROW()-1),SUPPLIER_CONV[1],0)),"")</f>
        <v>COMBI</v>
      </c>
      <c r="D11" s="22" t="str">
        <f ca="1">IFERROR(INDEX(INDIRECT("B_MSK["&amp;EXPEDISI[#Headers]&amp;"]"),ROW()-1)&amp;IF(OR(EXPEDISI[[#This Row],[C]]&lt;2,EXPEDISI[[#This Row],[C]]=""),"","/ CTN"),"")</f>
        <v>8 LSN</v>
      </c>
      <c r="E11" s="6">
        <f ca="1">IFERROR(INDEX(INDIRECT("B_MSK["&amp;EXPEDISI[#Headers]&amp;"]"),ROW()-1),"")</f>
        <v>1</v>
      </c>
      <c r="F11" s="23">
        <f ca="1">IFERROR(INDEX(INDIRECT("B_MSK["&amp;EXPEDISI[#Headers]&amp;"_1]"),ROW()-1),"")</f>
        <v>213000</v>
      </c>
      <c r="G11" s="18" t="str">
        <f ca="1">IFERROR(INDEX(INDIRECT("B_MSK["&amp;EXPEDISI[#Headers]&amp;"_1]"),ROW()-1),"")</f>
        <v>/ LSN</v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44896</v>
      </c>
      <c r="L11" s="18" t="str">
        <f ca="1">IFERROR(INDEX(INDIRECT("B_MSK["&amp;EXPEDISI[#Headers]&amp;"]"),ROW()-1),"")</f>
        <v>doc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>
        <f ca="1">IFERROR(INDEX(INDIRECT("B_MSK["&amp;EXPEDISI[#Headers]&amp;"]"),ROW()-1),"")</f>
        <v>44897</v>
      </c>
      <c r="B13" s="27" t="str">
        <f ca="1">IFERROR(INDEX(INDIRECT("B_MSK["&amp;EXPEDISI[#Headers]&amp;"]"),ROW()-1),"")</f>
        <v>Paper Bag Batik Besar Tali Putih</v>
      </c>
      <c r="C13" s="26" t="str">
        <f ca="1">IFERROR(INDEX(SUPPLIER_CONV[2],MATCH(INDEX(INDIRECT("B_MSK["&amp;EXPEDISI[#Headers]&amp;"]"),ROW()-1),SUPPLIER_CONV[1],0)),"")</f>
        <v>ALPINDO</v>
      </c>
      <c r="D13" s="22" t="str">
        <f ca="1">IFERROR(INDEX(INDIRECT("B_MSK["&amp;EXPEDISI[#Headers]&amp;"]"),ROW()-1)&amp;IF(OR(EXPEDISI[[#This Row],[C]]&lt;2,EXPEDISI[[#This Row],[C]]=""),"","/ CTN"),"")</f>
        <v>50 LSN/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26500</v>
      </c>
      <c r="G13" s="18" t="str">
        <f ca="1">IFERROR(INDEX(INDIRECT("B_MSK["&amp;EXPEDISI[#Headers]&amp;"_1]"),ROW()-1),"")</f>
        <v>/ LSN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44897</v>
      </c>
      <c r="L13" s="18" t="str">
        <f ca="1">IFERROR(INDEX(INDIRECT("B_MSK["&amp;EXPEDISI[#Headers]&amp;"]"),ROW()-1),"")</f>
        <v>ras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Paper bag batik tanggung tali putih</v>
      </c>
      <c r="C14" s="26" t="str">
        <f ca="1">IFERROR(INDEX(SUPPLIER_CONV[2],MATCH(INDEX(INDIRECT("B_MSK["&amp;EXPEDISI[#Headers]&amp;"]"),ROW()-1),SUPPLIER_CONV[1],0)),"")</f>
        <v>ALPINDO</v>
      </c>
      <c r="D14" s="22" t="str">
        <f ca="1">IFERROR(INDEX(INDIRECT("B_MSK["&amp;EXPEDISI[#Headers]&amp;"]"),ROW()-1)&amp;IF(OR(EXPEDISI[[#This Row],[C]]&lt;2,EXPEDISI[[#This Row],[C]]=""),"","/ CTN"),"")</f>
        <v>50 LSN/ CTN</v>
      </c>
      <c r="E14" s="6">
        <f ca="1">IFERROR(INDEX(INDIRECT("B_MSK["&amp;EXPEDISI[#Headers]&amp;"]"),ROW()-1),"")</f>
        <v>5</v>
      </c>
      <c r="F14" s="23">
        <f ca="1">IFERROR(INDEX(INDIRECT("B_MSK["&amp;EXPEDISI[#Headers]&amp;"_1]"),ROW()-1),"")</f>
        <v>22500</v>
      </c>
      <c r="G14" s="18" t="str">
        <f ca="1">IFERROR(INDEX(INDIRECT("B_MSK["&amp;EXPEDISI[#Headers]&amp;"_1]"),ROW()-1),"")</f>
        <v>/ LSN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44897</v>
      </c>
      <c r="L14" s="18" t="str">
        <f ca="1">IFERROR(INDEX(INDIRECT("B_MSK["&amp;EXPEDISI[#Headers]&amp;"]"),ROW()-1),"")</f>
        <v>tas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/>
      </c>
      <c r="C15" s="26" t="str">
        <f ca="1">IFERROR(INDEX(SUPPLIER_CONV[2],MATCH(INDEX(INDIRECT("B_MSK["&amp;EXPEDISI[#Headers]&amp;"]"),ROW()-1),SUPPLIER_CONV[1],0)),"")</f>
        <v/>
      </c>
      <c r="D15" s="22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3" t="str">
        <f ca="1">IFERROR(INDEX(INDIRECT("B_MSK["&amp;EXPEDISI[#Headers]&amp;"_1]"),ROW()-1),"")</f>
        <v/>
      </c>
      <c r="G15" s="18" t="str">
        <f ca="1">IFERROR(INDEX(INDIRECT("B_MSK["&amp;EXPEDISI[#Headers]&amp;"_1]"),ROW()-1),"")</f>
        <v/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 t="str">
        <f ca="1">IFERROR(IF(EXPEDISI[[#This Row],[NAMA BARANG]]="","",INDEX(INDIRECT("B_MSK["&amp;EXPEDISI[#Headers]&amp;"]"),ROW()-1)),"")</f>
        <v/>
      </c>
      <c r="L15" s="18" t="str">
        <f ca="1">IFERROR(INDEX(INDIRECT("B_MSK["&amp;EXPEDISI[#Headers]&amp;"]"),ROW()-1),"")</f>
        <v/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Garisan BT 15cm Batik</v>
      </c>
      <c r="C16" s="26" t="str">
        <f ca="1">IFERROR(INDEX(SUPPLIER_CONV[2],MATCH(INDEX(INDIRECT("B_MSK["&amp;EXPEDISI[#Headers]&amp;"]"),ROW()-1),SUPPLIER_CONV[1],0)),"")</f>
        <v>GLORY</v>
      </c>
      <c r="D16" s="22" t="str">
        <f ca="1">IFERROR(INDEX(INDIRECT("B_MSK["&amp;EXPEDISI[#Headers]&amp;"]"),ROW()-1)&amp;IF(OR(EXPEDISI[[#This Row],[C]]&lt;2,EXPEDISI[[#This Row],[C]]=""),"","/ CTN"),"")</f>
        <v>7 LSN</v>
      </c>
      <c r="E16" s="6" t="str">
        <f ca="1">IFERROR(INDEX(INDIRECT("B_MSK["&amp;EXPEDISI[#Headers]&amp;"]"),ROW()-1),"")</f>
        <v/>
      </c>
      <c r="F16" s="23">
        <f ca="1">IFERROR(INDEX(INDIRECT("B_MSK["&amp;EXPEDISI[#Headers]&amp;"_1]"),ROW()-1),"")</f>
        <v>161000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44897</v>
      </c>
      <c r="L16" s="18" t="str">
        <f ca="1">IFERROR(INDEX(INDIRECT("B_MSK["&amp;EXPEDISI[#Headers]&amp;"]"),ROW()-1),"")</f>
        <v>garisan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2" t="str">
        <f ca="1">IFERROR(INDEX(INDIRECT("B_MSK["&amp;EXPEDISI[#Headers]&amp;"]"),ROW()-1)&amp;IF(OR(EXPEDISI[[#This Row],[C]]&lt;2,EXPEDISI[[#This Row],[C]]=""),"","/ CTN"),"")</f>
        <v/>
      </c>
      <c r="E17" s="6" t="str">
        <f ca="1">IFERROR(INDEX(INDIRECT("B_MSK["&amp;EXPEDISI[#Headers]&amp;"]"),ROW()-1),"")</f>
        <v/>
      </c>
      <c r="F17" s="23" t="str">
        <f ca="1">IFERROR(INDEX(INDIRECT("B_MSK["&amp;EXPEDISI[#Headers]&amp;"_1]"),ROW()-1),"")</f>
        <v/>
      </c>
      <c r="G17" s="18" t="str">
        <f ca="1">IFERROR(INDEX(INDIRECT("B_MSK["&amp;EXPEDISI[#Headers]&amp;"_1]"),ROW()-1),"")</f>
        <v/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 t="str">
        <f ca="1">IFERROR(IF(EXPEDISI[[#This Row],[NAMA BARANG]]="","",INDEX(INDIRECT("B_MSK["&amp;EXPEDISI[#Headers]&amp;"]"),ROW()-1)),"")</f>
        <v/>
      </c>
      <c r="L17" s="18" t="str">
        <f ca="1">IFERROR(INDEX(INDIRECT("B_MSK["&amp;EXPEDISI[#Headers]&amp;"]"),ROW()-1),"")</f>
        <v/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Doc rest Infinity Hitam</v>
      </c>
      <c r="C18" s="26" t="str">
        <f ca="1">IFERROR(INDEX(SUPPLIER_CONV[2],MATCH(INDEX(INDIRECT("B_MSK["&amp;EXPEDISI[#Headers]&amp;"]"),ROW()-1),SUPPLIER_CONV[1],0)),"")</f>
        <v>COMBI</v>
      </c>
      <c r="D18" s="22" t="str">
        <f ca="1">IFERROR(INDEX(INDIRECT("B_MSK["&amp;EXPEDISI[#Headers]&amp;"]"),ROW()-1)&amp;IF(OR(EXPEDISI[[#This Row],[C]]&lt;2,EXPEDISI[[#This Row],[C]]=""),"","/ CTN"),"")</f>
        <v>8 LSN/ CTN</v>
      </c>
      <c r="E18" s="6">
        <f ca="1">IFERROR(INDEX(INDIRECT("B_MSK["&amp;EXPEDISI[#Headers]&amp;"]"),ROW()-1),"")</f>
        <v>2</v>
      </c>
      <c r="F18" s="23">
        <f ca="1">IFERROR(INDEX(INDIRECT("B_MSK["&amp;EXPEDISI[#Headers]&amp;"_1]"),ROW()-1),"")</f>
        <v>180000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44897</v>
      </c>
      <c r="L18" s="18" t="str">
        <f ca="1">IFERROR(INDEX(INDIRECT("B_MSK["&amp;EXPEDISI[#Headers]&amp;"]"),ROW()-1),"")</f>
        <v>doc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44898</v>
      </c>
      <c r="B20" s="27" t="str">
        <f ca="1">IFERROR(INDEX(INDIRECT("B_MSK["&amp;EXPEDISI[#Headers]&amp;"]"),ROW()-1),"")</f>
        <v>Crayon putar Titi 12W TI-CP-12T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LSN/ CTN</v>
      </c>
      <c r="E20" s="6">
        <f ca="1">IFERROR(INDEX(INDIRECT("B_MSK["&amp;EXPEDISI[#Headers]&amp;"]"),ROW()-1),"")</f>
        <v>2</v>
      </c>
      <c r="F20" s="23">
        <f ca="1">IFERROR(INDEX(INDIRECT("B_MSK["&amp;EXPEDISI[#Headers]&amp;"_1]"),ROW()-1),"")</f>
        <v>324000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44898</v>
      </c>
      <c r="L20" s="18" t="str">
        <f ca="1">IFERROR(INDEX(INDIRECT("B_MSK["&amp;EXPEDISI[#Headers]&amp;"]"),ROW()-1),"")</f>
        <v>crayon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2" t="str">
        <f ca="1">IFERROR(INDEX(INDIRECT("B_MSK["&amp;EXPEDISI[#Headers]&amp;"]"),ROW()-1)&amp;IF(OR(EXPEDISI[[#This Row],[C]]&lt;2,EXPEDISI[[#This Row],[C]]=""),"","/ CTN"),"")</f>
        <v/>
      </c>
      <c r="E21" s="6" t="str">
        <f ca="1">IFERROR(INDEX(INDIRECT("B_MSK["&amp;EXPEDISI[#Headers]&amp;"]"),ROW()-1),"")</f>
        <v/>
      </c>
      <c r="F21" s="23" t="str">
        <f ca="1">IFERROR(INDEX(INDIRECT("B_MSK["&amp;EXPEDISI[#Headers]&amp;"_1]"),ROW()-1),"")</f>
        <v/>
      </c>
      <c r="G21" s="18" t="str">
        <f ca="1">IFERROR(INDEX(INDIRECT("B_MSK["&amp;EXPEDISI[#Headers]&amp;"_1]"),ROW()-1),"")</f>
        <v/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 t="str">
        <f ca="1">IFERROR(IF(EXPEDISI[[#This Row],[NAMA BARANG]]="","",INDEX(INDIRECT("B_MSK["&amp;EXPEDISI[#Headers]&amp;"]"),ROW()-1)),"")</f>
        <v/>
      </c>
      <c r="L21" s="18" t="str">
        <f ca="1">IFERROR(INDEX(INDIRECT("B_MSK["&amp;EXPEDISI[#Headers]&amp;"]"),ROW()-1),"")</f>
        <v/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O pastel Titi 18W TI-P-18 S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6 LSN</v>
      </c>
      <c r="E22" s="6">
        <f ca="1">IFERROR(INDEX(INDIRECT("B_MSK["&amp;EXPEDISI[#Headers]&amp;"]"),ROW()-1),"")</f>
        <v>1</v>
      </c>
      <c r="F22" s="23">
        <f ca="1">IFERROR(INDEX(INDIRECT("B_MSK["&amp;EXPEDISI[#Headers]&amp;"_1]"),ROW()-1),"")</f>
        <v>324000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44898</v>
      </c>
      <c r="L22" s="18" t="str">
        <f ca="1">IFERROR(INDEX(INDIRECT("B_MSK["&amp;EXPEDISI[#Headers]&amp;"]"),ROW()-1),"")</f>
        <v>cr/op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O pastel Titi 24W TI-P-24 S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8 BOX (6 SET)</v>
      </c>
      <c r="E23" s="6">
        <f ca="1">IFERROR(INDEX(INDIRECT("B_MSK["&amp;EXPEDISI[#Headers]&amp;"]"),ROW()-1),"")</f>
        <v>1</v>
      </c>
      <c r="F23" s="23">
        <f ca="1">IFERROR(INDEX(INDIRECT("B_MSK["&amp;EXPEDISI[#Headers]&amp;"_1]"),ROW()-1),"")</f>
        <v>204000</v>
      </c>
      <c r="G23" s="18" t="str">
        <f ca="1">IFERROR(INDEX(INDIRECT("B_MSK["&amp;EXPEDISI[#Headers]&amp;"_1]"),ROW()-1),"")</f>
        <v xml:space="preserve">/ BOX 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44898</v>
      </c>
      <c r="L23" s="18" t="str">
        <f ca="1">IFERROR(INDEX(INDIRECT("B_MSK["&amp;EXPEDISI[#Headers]&amp;"]"),ROW()-1),"")</f>
        <v>cr/op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O pastel Titi 36W TI-P-36 S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6 BOX (6 SET)</v>
      </c>
      <c r="E24" s="6">
        <f ca="1">IFERROR(INDEX(INDIRECT("B_MSK["&amp;EXPEDISI[#Headers]&amp;"]"),ROW()-1),"")</f>
        <v>1</v>
      </c>
      <c r="F24" s="23">
        <f ca="1">IFERROR(INDEX(INDIRECT("B_MSK["&amp;EXPEDISI[#Headers]&amp;"_1]"),ROW()-1),"")</f>
        <v>285000</v>
      </c>
      <c r="G24" s="18" t="str">
        <f ca="1">IFERROR(INDEX(INDIRECT("B_MSK["&amp;EXPEDISI[#Headers]&amp;"_1]"),ROW()-1),"")</f>
        <v xml:space="preserve">/ BOX 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44898</v>
      </c>
      <c r="L24" s="18" t="str">
        <f ca="1">IFERROR(INDEX(INDIRECT("B_MSK["&amp;EXPEDISI[#Headers]&amp;"]"),ROW()-1),"")</f>
        <v>cr/op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P case Kenko PC-0719-TK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24 LSN</v>
      </c>
      <c r="E25" s="6">
        <f ca="1">IFERROR(INDEX(INDIRECT("B_MSK["&amp;EXPEDISI[#Headers]&amp;"]"),ROW()-1),"")</f>
        <v>1</v>
      </c>
      <c r="F25" s="23">
        <f ca="1">IFERROR(INDEX(INDIRECT("B_MSK["&amp;EXPEDISI[#Headers]&amp;"_1]"),ROW()-1),"")</f>
        <v>62400</v>
      </c>
      <c r="G25" s="18" t="str">
        <f ca="1">IFERROR(INDEX(INDIRECT("B_MSK["&amp;EXPEDISI[#Headers]&amp;"_1]"),ROW()-1),"")</f>
        <v>/ LSN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44898</v>
      </c>
      <c r="L25" s="18" t="str">
        <f ca="1">IFERROR(INDEX(INDIRECT("B_MSK["&amp;EXPEDISI[#Headers]&amp;"]"),ROW()-1),"")</f>
        <v>pcase</v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Cutter Kenko K-200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30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52200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44898</v>
      </c>
      <c r="L26" s="18" t="str">
        <f ca="1">IFERROR(INDEX(INDIRECT("B_MSK["&amp;EXPEDISI[#Headers]&amp;"]"),ROW()-1),"")</f>
        <v>cutter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Clip Jumbo Kenko no.5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PAK (10 BOX)/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43000</v>
      </c>
      <c r="G27" s="18" t="str">
        <f ca="1">IFERROR(INDEX(INDIRECT("B_MSK["&amp;EXPEDISI[#Headers]&amp;"_1]"),ROW()-1),"")</f>
        <v xml:space="preserve">/ PAK 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44898</v>
      </c>
      <c r="L27" s="18" t="str">
        <f ca="1">IFERROR(INDEX(INDIRECT("B_MSK["&amp;EXPEDISI[#Headers]&amp;"]"),ROW()-1),"")</f>
        <v>clip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Tipe-ex Kenko KE-01</v>
      </c>
      <c r="C28" s="26" t="str">
        <f ca="1">IFERROR(INDEX(SUPPLIER_CONV[2],MATCH(INDEX(INDIRECT("B_MSK["&amp;EXPEDISI[#Headers]&amp;"]"),ROW()-1),SUPPLIER_CONV[1],0)),"")</f>
        <v>KENKO</v>
      </c>
      <c r="D28" s="22" t="str">
        <f ca="1">IFERROR(INDEX(INDIRECT("B_MSK["&amp;EXPEDISI[#Headers]&amp;"]"),ROW()-1)&amp;IF(OR(EXPEDISI[[#This Row],[C]]&lt;2,EXPEDISI[[#This Row],[C]]=""),"","/ CTN"),"")</f>
        <v>36 LSN/ CTN</v>
      </c>
      <c r="E28" s="6">
        <f ca="1">IFERROR(INDEX(INDIRECT("B_MSK["&amp;EXPEDISI[#Headers]&amp;"]"),ROW()-1),"")</f>
        <v>10</v>
      </c>
      <c r="F28" s="23">
        <f ca="1">IFERROR(INDEX(INDIRECT("B_MSK["&amp;EXPEDISI[#Headers]&amp;"_1]"),ROW()-1),"")</f>
        <v>54300</v>
      </c>
      <c r="G28" s="18" t="str">
        <f ca="1">IFERROR(INDEX(INDIRECT("B_MSK["&amp;EXPEDISI[#Headers]&amp;"_1]"),ROW()-1),"")</f>
        <v>/ LSN</v>
      </c>
      <c r="H28" s="18">
        <f ca="1">IFERROR(INDEX(INDIRECT("B_MSK["&amp;EXPEDISI[#Headers]&amp;"]"),ROW()-1),"")</f>
        <v>0.17</v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44898</v>
      </c>
      <c r="L28" s="18" t="str">
        <f ca="1">IFERROR(INDEX(INDIRECT("B_MSK["&amp;EXPEDISI[#Headers]&amp;"]"),ROW()-1),"")</f>
        <v>tipex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/>
      </c>
      <c r="C29" s="26" t="str">
        <f ca="1">IFERROR(INDEX(SUPPLIER_CONV[2],MATCH(INDEX(INDIRECT("B_MSK["&amp;EXPEDISI[#Headers]&amp;"]"),ROW()-1),SUPPLIER_CONV[1],0)),"")</f>
        <v/>
      </c>
      <c r="D29" s="22" t="str">
        <f ca="1">IFERROR(INDEX(INDIRECT("B_MSK["&amp;EXPEDISI[#Headers]&amp;"]"),ROW()-1)&amp;IF(OR(EXPEDISI[[#This Row],[C]]&lt;2,EXPEDISI[[#This Row],[C]]=""),"","/ CTN"),"")</f>
        <v/>
      </c>
      <c r="E29" s="6" t="str">
        <f ca="1">IFERROR(INDEX(INDIRECT("B_MSK["&amp;EXPEDISI[#Headers]&amp;"]"),ROW()-1),"")</f>
        <v/>
      </c>
      <c r="F29" s="23" t="str">
        <f ca="1">IFERROR(INDEX(INDIRECT("B_MSK["&amp;EXPEDISI[#Headers]&amp;"_1]"),ROW()-1),"")</f>
        <v/>
      </c>
      <c r="G29" s="18" t="str">
        <f ca="1">IFERROR(INDEX(INDIRECT("B_MSK["&amp;EXPEDISI[#Headers]&amp;"_1]"),ROW()-1),"")</f>
        <v/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 t="str">
        <f ca="1">IFERROR(IF(EXPEDISI[[#This Row],[NAMA BARANG]]="","",INDEX(INDIRECT("B_MSK["&amp;EXPEDISI[#Headers]&amp;"]"),ROW()-1)),"")</f>
        <v/>
      </c>
      <c r="L29" s="18" t="str">
        <f ca="1">IFERROR(INDEX(INDIRECT("B_MSK["&amp;EXPEDISI[#Headers]&amp;"]"),ROW()-1),"")</f>
        <v/>
      </c>
    </row>
    <row r="30" spans="1:12" x14ac:dyDescent="0.25">
      <c r="A30" s="17">
        <f ca="1">IFERROR(INDEX(INDIRECT("B_MSK["&amp;EXPEDISI[#Headers]&amp;"]"),ROW()-1),"")</f>
        <v>44900</v>
      </c>
      <c r="B30" s="27" t="str">
        <f ca="1">IFERROR(INDEX(INDIRECT("B_MSK["&amp;EXPEDISI[#Headers]&amp;"]"),ROW()-1),"")</f>
        <v>LCD Tab Writing 8.5"</v>
      </c>
      <c r="C30" s="26" t="str">
        <f ca="1">IFERROR(INDEX(SUPPLIER_CONV[2],MATCH(INDEX(INDIRECT("B_MSK["&amp;EXPEDISI[#Headers]&amp;"]"),ROW()-1),SUPPLIER_CONV[1],0)),"")</f>
        <v/>
      </c>
      <c r="D30" s="22" t="str">
        <f ca="1">IFERROR(INDEX(INDIRECT("B_MSK["&amp;EXPEDISI[#Headers]&amp;"]"),ROW()-1)&amp;IF(OR(EXPEDISI[[#This Row],[C]]&lt;2,EXPEDISI[[#This Row],[C]]=""),"","/ CTN"),"")</f>
        <v>100 PCS/ CTN</v>
      </c>
      <c r="E30" s="6">
        <f ca="1">IFERROR(INDEX(INDIRECT("B_MSK["&amp;EXPEDISI[#Headers]&amp;"]"),ROW()-1),"")</f>
        <v>3</v>
      </c>
      <c r="F30" s="23">
        <f ca="1">IFERROR(INDEX(INDIRECT("B_MSK["&amp;EXPEDISI[#Headers]&amp;"_1]"),ROW()-1),"")</f>
        <v>19500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>---</v>
      </c>
      <c r="K30" s="17">
        <f ca="1">IFERROR(IF(EXPEDISI[[#This Row],[NAMA BARANG]]="","",INDEX(INDIRECT("B_MSK["&amp;EXPEDISI[#Headers]&amp;"]"),ROW()-1)),"")</f>
        <v>44900</v>
      </c>
      <c r="L30" s="18" t="str">
        <f ca="1">IFERROR(INDEX(INDIRECT("B_MSK["&amp;EXPEDISI[#Headers]&amp;"]"),ROW()-1),"")</f>
        <v>dll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Gel pen Kenko K-1 BIRU</v>
      </c>
      <c r="C32" s="26" t="str">
        <f ca="1">IFERROR(INDEX(SUPPLIER_CONV[2],MATCH(INDEX(INDIRECT("B_MSK["&amp;EXPEDISI[#Headers]&amp;"]"),ROW()-1),SUPPLIER_CONV[1],0)),"")</f>
        <v>KENKO</v>
      </c>
      <c r="D32" s="22" t="str">
        <f ca="1">IFERROR(INDEX(INDIRECT("B_MSK["&amp;EXPEDISI[#Headers]&amp;"]"),ROW()-1)&amp;IF(OR(EXPEDISI[[#This Row],[C]]&lt;2,EXPEDISI[[#This Row],[C]]=""),"","/ CTN"),"")</f>
        <v>12 GRS</v>
      </c>
      <c r="E32" s="6">
        <f ca="1">IFERROR(INDEX(INDIRECT("B_MSK["&amp;EXPEDISI[#Headers]&amp;"]"),ROW()-1),"")</f>
        <v>1</v>
      </c>
      <c r="F32" s="23">
        <f ca="1">IFERROR(INDEX(INDIRECT("B_MSK["&amp;EXPEDISI[#Headers]&amp;"_1]"),ROW()-1),"")</f>
        <v>475200</v>
      </c>
      <c r="G32" s="18" t="str">
        <f ca="1">IFERROR(INDEX(INDIRECT("B_MSK["&amp;EXPEDISI[#Headers]&amp;"_1]"),ROW()-1),"")</f>
        <v>/ GRS</v>
      </c>
      <c r="H32" s="18">
        <f ca="1">IFERROR(INDEX(INDIRECT("B_MSK["&amp;EXPEDISI[#Headers]&amp;"]"),ROW()-1),"")</f>
        <v>0.17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44900</v>
      </c>
      <c r="L32" s="18" t="str">
        <f ca="1">IFERROR(INDEX(INDIRECT("B_MSK["&amp;EXPEDISI[#Headers]&amp;"]"),ROW()-1),"")</f>
        <v>pen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Gel pen Kenko K-1 ST Hitam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12 GRS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475200</v>
      </c>
      <c r="G33" s="18" t="str">
        <f ca="1">IFERROR(INDEX(INDIRECT("B_MSK["&amp;EXPEDISI[#Headers]&amp;"_1]"),ROW()-1),"")</f>
        <v>/ GRS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44900</v>
      </c>
      <c r="L33" s="18" t="str">
        <f ca="1">IFERROR(INDEX(INDIRECT("B_MSK["&amp;EXPEDISI[#Headers]&amp;"]"),ROW()-1),"")</f>
        <v>pen</v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Gelpen Highlighter Kenko GP-20 HL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12 GRS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489600</v>
      </c>
      <c r="G34" s="18" t="str">
        <f ca="1">IFERROR(INDEX(INDIRECT("B_MSK["&amp;EXPEDISI[#Headers]&amp;"_1]"),ROW()-1),"")</f>
        <v>/ GRS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44900</v>
      </c>
      <c r="L34" s="18" t="str">
        <f ca="1">IFERROR(INDEX(INDIRECT("B_MSK["&amp;EXPEDISI[#Headers]&amp;"]"),ROW()-1),"")</f>
        <v>pen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Lem stick Kenko 8gr kecil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36 BOX (30 PCS)/ CTN</v>
      </c>
      <c r="E35" s="6">
        <f ca="1">IFERROR(INDEX(INDIRECT("B_MSK["&amp;EXPEDISI[#Headers]&amp;"]"),ROW()-1),"")</f>
        <v>3</v>
      </c>
      <c r="F35" s="23">
        <f ca="1">IFERROR(INDEX(INDIRECT("B_MSK["&amp;EXPEDISI[#Headers]&amp;"_1]"),ROW()-1),"")</f>
        <v>66000</v>
      </c>
      <c r="G35" s="18" t="str">
        <f ca="1">IFERROR(INDEX(INDIRECT("B_MSK["&amp;EXPEDISI[#Headers]&amp;"_1]"),ROW()-1),"")</f>
        <v xml:space="preserve">/ BOX 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44900</v>
      </c>
      <c r="L35" s="18" t="str">
        <f ca="1">IFERROR(INDEX(INDIRECT("B_MSK["&amp;EXPEDISI[#Headers]&amp;"]"),ROW()-1),"")</f>
        <v>lem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stick Kenko 15gr tanggung</v>
      </c>
      <c r="C36" s="26" t="str">
        <f ca="1">IFERROR(INDEX(SUPPLIER_CONV[2],MATCH(INDEX(INDIRECT("B_MSK["&amp;EXPEDISI[#Headers]&amp;"]"),ROW()-1),SUPPLIER_CONV[1],0)),"")</f>
        <v>KENKO</v>
      </c>
      <c r="D36" s="22" t="str">
        <f ca="1">IFERROR(INDEX(INDIRECT("B_MSK["&amp;EXPEDISI[#Headers]&amp;"]"),ROW()-1)&amp;IF(OR(EXPEDISI[[#This Row],[C]]&lt;2,EXPEDISI[[#This Row],[C]]=""),"","/ CTN"),"")</f>
        <v>36 BOX (20 PCS)</v>
      </c>
      <c r="E36" s="6">
        <f ca="1">IFERROR(INDEX(INDIRECT("B_MSK["&amp;EXPEDISI[#Headers]&amp;"]"),ROW()-1),"")</f>
        <v>1</v>
      </c>
      <c r="F36" s="23">
        <f ca="1">IFERROR(INDEX(INDIRECT("B_MSK["&amp;EXPEDISI[#Headers]&amp;"_1]"),ROW()-1),"")</f>
        <v>72000</v>
      </c>
      <c r="G36" s="18" t="str">
        <f ca="1">IFERROR(INDEX(INDIRECT("B_MSK["&amp;EXPEDISI[#Headers]&amp;"_1]"),ROW()-1),"")</f>
        <v xml:space="preserve">/ BOX </v>
      </c>
      <c r="H36" s="18">
        <f ca="1">IFERROR(INDEX(INDIRECT("B_MSK["&amp;EXPEDISI[#Headers]&amp;"]"),ROW()-1),"")</f>
        <v>0.17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44900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Tipe-ex Kertas Kenko CT-634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48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54000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44900</v>
      </c>
      <c r="L37" s="18" t="str">
        <f ca="1">IFERROR(INDEX(INDIRECT("B_MSK["&amp;EXPEDISI[#Headers]&amp;"]"),ROW()-1),"")</f>
        <v>tipex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Tipe-ex kertas Kenko CT-902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48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60000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44900</v>
      </c>
      <c r="L38" s="18" t="str">
        <f ca="1">IFERROR(INDEX(INDIRECT("B_MSK["&amp;EXPEDISI[#Headers]&amp;"]"),ROW()-1),"")</f>
        <v>tipex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Tipe-ex kertas Kenko CT-902 P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48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60000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44900</v>
      </c>
      <c r="L39" s="18" t="str">
        <f ca="1">IFERROR(INDEX(INDIRECT("B_MSK["&amp;EXPEDISI[#Headers]&amp;"]"),ROW()-1),"")</f>
        <v>tipex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/>
      </c>
      <c r="C40" s="26" t="str">
        <f ca="1">IFERROR(INDEX(SUPPLIER_CONV[2],MATCH(INDEX(INDIRECT("B_MSK["&amp;EXPEDISI[#Headers]&amp;"]"),ROW()-1),SUPPLIER_CONV[1],0)),"")</f>
        <v/>
      </c>
      <c r="D40" s="22" t="str">
        <f ca="1">IFERROR(INDEX(INDIRECT("B_MSK["&amp;EXPEDISI[#Headers]&amp;"]"),ROW()-1)&amp;IF(OR(EXPEDISI[[#This Row],[C]]&lt;2,EXPEDISI[[#This Row],[C]]=""),"","/ CTN"),"")</f>
        <v/>
      </c>
      <c r="E40" s="6" t="str">
        <f ca="1">IFERROR(INDEX(INDIRECT("B_MSK["&amp;EXPEDISI[#Headers]&amp;"]"),ROW()-1),"")</f>
        <v/>
      </c>
      <c r="F40" s="23" t="str">
        <f ca="1">IFERROR(INDEX(INDIRECT("B_MSK["&amp;EXPEDISI[#Headers]&amp;"_1]"),ROW()-1),"")</f>
        <v/>
      </c>
      <c r="G40" s="18" t="str">
        <f ca="1">IFERROR(INDEX(INDIRECT("B_MSK["&amp;EXPEDISI[#Headers]&amp;"_1]"),ROW()-1),"")</f>
        <v/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 t="str">
        <f ca="1">IFERROR(IF(EXPEDISI[[#This Row],[NAMA BARANG]]="","",INDEX(INDIRECT("B_MSK["&amp;EXPEDISI[#Headers]&amp;"]"),ROW()-1)),"")</f>
        <v/>
      </c>
      <c r="L40" s="18" t="str">
        <f ca="1">IFERROR(INDEX(INDIRECT("B_MSK["&amp;EXPEDISI[#Headers]&amp;"]"),ROW()-1),"")</f>
        <v/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L Leaf Kenko A5-LL 100-2070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96 PCS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8350</v>
      </c>
      <c r="G41" s="18" t="str">
        <f ca="1">IFERROR(INDEX(INDIRECT("B_MSK["&amp;EXPEDISI[#Headers]&amp;"_1]"),ROW()-1),"")</f>
        <v>/ PCS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44900</v>
      </c>
      <c r="L41" s="18" t="str">
        <f ca="1">IFERROR(INDEX(INDIRECT("B_MSK["&amp;EXPEDISI[#Headers]&amp;"]"),ROW()-1),"")</f>
        <v>ll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L Leaf Kenko B5-LL 100-2670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80 PCS</v>
      </c>
      <c r="E42" s="6">
        <f ca="1">IFERROR(INDEX(INDIRECT("B_MSK["&amp;EXPEDISI[#Headers]&amp;"]"),ROW()-1),"")</f>
        <v>1</v>
      </c>
      <c r="F42" s="23">
        <f ca="1">IFERROR(INDEX(INDIRECT("B_MSK["&amp;EXPEDISI[#Headers]&amp;"_1]"),ROW()-1),"")</f>
        <v>13000</v>
      </c>
      <c r="G42" s="18" t="str">
        <f ca="1">IFERROR(INDEX(INDIRECT("B_MSK["&amp;EXPEDISI[#Headers]&amp;"_1]"),ROW()-1),"")</f>
        <v>/ PCS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44900</v>
      </c>
      <c r="L42" s="18" t="str">
        <f ca="1">IFERROR(INDEX(INDIRECT("B_MSK["&amp;EXPEDISI[#Headers]&amp;"]"),ROW()-1),"")</f>
        <v>ll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Gel pen Kenko K-1 hitam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12 GRS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475200</v>
      </c>
      <c r="G43" s="18" t="str">
        <f ca="1">IFERROR(INDEX(INDIRECT("B_MSK["&amp;EXPEDISI[#Headers]&amp;"_1]"),ROW()-1),"")</f>
        <v>/ GRS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44900</v>
      </c>
      <c r="L43" s="18" t="str">
        <f ca="1">IFERROR(INDEX(INDIRECT("B_MSK["&amp;EXPEDISI[#Headers]&amp;"]"),ROW()-1),"")</f>
        <v>pen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Stip Kenko ERW-40 SQ putih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50 BOX/ CTN</v>
      </c>
      <c r="E44" s="6">
        <f ca="1">IFERROR(INDEX(INDIRECT("B_MSK["&amp;EXPEDISI[#Headers]&amp;"]"),ROW()-1),"")</f>
        <v>2</v>
      </c>
      <c r="F44" s="23">
        <f ca="1">IFERROR(INDEX(INDIRECT("B_MSK["&amp;EXPEDISI[#Headers]&amp;"_1]"),ROW()-1),"")</f>
        <v>27500</v>
      </c>
      <c r="G44" s="18" t="str">
        <f ca="1">IFERROR(INDEX(INDIRECT("B_MSK["&amp;EXPEDISI[#Headers]&amp;"_1]"),ROW()-1),"")</f>
        <v>/ BOX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44900</v>
      </c>
      <c r="L44" s="18" t="str">
        <f ca="1">IFERROR(INDEX(INDIRECT("B_MSK["&amp;EXPEDISI[#Headers]&amp;"]"),ROW()-1),"")</f>
        <v>stip</v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Buku Tamu Kenko BT -3224-01 Kembang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5 LSN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198000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44900</v>
      </c>
      <c r="L45" s="18" t="str">
        <f ca="1">IFERROR(INDEX(INDIRECT("B_MSK["&amp;EXPEDISI[#Headers]&amp;"]"),ROW()-1),"")</f>
        <v>buku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Buku tamu Kenko BT-2920-01 kembang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5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156000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44900</v>
      </c>
      <c r="L46" s="18" t="str">
        <f ca="1">IFERROR(INDEX(INDIRECT("B_MSK["&amp;EXPEDISI[#Headers]&amp;"]"),ROW()-1),"")</f>
        <v>buku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/>
      </c>
      <c r="C47" s="26" t="str">
        <f ca="1">IFERROR(INDEX(SUPPLIER_CONV[2],MATCH(INDEX(INDIRECT("B_MSK["&amp;EXPEDISI[#Headers]&amp;"]"),ROW()-1),SUPPLIER_CONV[1],0)),"")</f>
        <v/>
      </c>
      <c r="D47" s="22" t="str">
        <f ca="1">IFERROR(INDEX(INDIRECT("B_MSK["&amp;EXPEDISI[#Headers]&amp;"]"),ROW()-1)&amp;IF(OR(EXPEDISI[[#This Row],[C]]&lt;2,EXPEDISI[[#This Row],[C]]=""),"","/ CTN"),"")</f>
        <v/>
      </c>
      <c r="E47" s="6" t="str">
        <f ca="1">IFERROR(INDEX(INDIRECT("B_MSK["&amp;EXPEDISI[#Headers]&amp;"]"),ROW()-1),"")</f>
        <v/>
      </c>
      <c r="F47" s="23" t="str">
        <f ca="1">IFERROR(INDEX(INDIRECT("B_MSK["&amp;EXPEDISI[#Headers]&amp;"_1]"),ROW()-1),"")</f>
        <v/>
      </c>
      <c r="G47" s="18" t="str">
        <f ca="1">IFERROR(INDEX(INDIRECT("B_MSK["&amp;EXPEDISI[#Headers]&amp;"_1]"),ROW()-1),"")</f>
        <v/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 t="str">
        <f ca="1">IFERROR(IF(EXPEDISI[[#This Row],[NAMA BARANG]]="","",INDEX(INDIRECT("B_MSK["&amp;EXPEDISI[#Headers]&amp;"]"),ROW()-1)),"")</f>
        <v/>
      </c>
      <c r="L47" s="18" t="str">
        <f ca="1">IFERROR(INDEX(INDIRECT("B_MSK["&amp;EXPEDISI[#Headers]&amp;"]"),ROW()-1),"")</f>
        <v/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Gel pen Kenko Hitech 0.28mm BIRU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12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468000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44900</v>
      </c>
      <c r="L48" s="18" t="str">
        <f ca="1">IFERROR(INDEX(INDIRECT("B_MSK["&amp;EXPEDISI[#Headers]&amp;"]"),ROW()-1),"")</f>
        <v>pen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Gel pen Kenko Hitech 0.4mm hitam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12 GRS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468000</v>
      </c>
      <c r="G49" s="18" t="str">
        <f ca="1">IFERROR(INDEX(INDIRECT("B_MSK["&amp;EXPEDISI[#Headers]&amp;"_1]"),ROW()-1),"")</f>
        <v>/ GRS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44900</v>
      </c>
      <c r="L49" s="18" t="str">
        <f ca="1">IFERROR(INDEX(INDIRECT("B_MSK["&amp;EXPEDISI[#Headers]&amp;"]"),ROW()-1),"")</f>
        <v>pen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Gel pen Kenko Hitech 0.4mm biru</v>
      </c>
      <c r="C50" s="26" t="str">
        <f ca="1">IFERROR(INDEX(SUPPLIER_CONV[2],MATCH(INDEX(INDIRECT("B_MSK["&amp;EXPEDISI[#Headers]&amp;"]"),ROW()-1),SUPPLIER_CONV[1],0)),"")</f>
        <v>KENKO</v>
      </c>
      <c r="D50" s="22" t="str">
        <f ca="1">IFERROR(INDEX(INDIRECT("B_MSK["&amp;EXPEDISI[#Headers]&amp;"]"),ROW()-1)&amp;IF(OR(EXPEDISI[[#This Row],[C]]&lt;2,EXPEDISI[[#This Row],[C]]=""),"","/ CTN"),"")</f>
        <v>12 GRS</v>
      </c>
      <c r="E50" s="6">
        <f ca="1">IFERROR(INDEX(INDIRECT("B_MSK["&amp;EXPEDISI[#Headers]&amp;"]"),ROW()-1),"")</f>
        <v>1</v>
      </c>
      <c r="F50" s="23">
        <f ca="1">IFERROR(INDEX(INDIRECT("B_MSK["&amp;EXPEDISI[#Headers]&amp;"_1]"),ROW()-1),"")</f>
        <v>468000</v>
      </c>
      <c r="G50" s="18" t="str">
        <f ca="1">IFERROR(INDEX(INDIRECT("B_MSK["&amp;EXPEDISI[#Headers]&amp;"_1]"),ROW()-1),"")</f>
        <v>/ GRS</v>
      </c>
      <c r="H50" s="18">
        <f ca="1">IFERROR(INDEX(INDIRECT("B_MSK["&amp;EXPEDISI[#Headers]&amp;"]"),ROW()-1),"")</f>
        <v>0.17</v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44900</v>
      </c>
      <c r="L50" s="18" t="str">
        <f ca="1">IFERROR(INDEX(INDIRECT("B_MSK["&amp;EXPEDISI[#Headers]&amp;"]"),ROW()-1),"")</f>
        <v>pen</v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Isi gel pen K-1 hitam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144 BOX (24 PCS)</v>
      </c>
      <c r="E51" s="6">
        <f ca="1">IFERROR(INDEX(INDIRECT("B_MSK["&amp;EXPEDISI[#Headers]&amp;"]"),ROW()-1),"")</f>
        <v>1</v>
      </c>
      <c r="F51" s="23">
        <f ca="1">IFERROR(INDEX(INDIRECT("B_MSK["&amp;EXPEDISI[#Headers]&amp;"_1]"),ROW()-1),"")</f>
        <v>46800</v>
      </c>
      <c r="G51" s="18" t="str">
        <f ca="1">IFERROR(INDEX(INDIRECT("B_MSK["&amp;EXPEDISI[#Headers]&amp;"_1]"),ROW()-1),"")</f>
        <v xml:space="preserve">/ BOX 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44900</v>
      </c>
      <c r="L51" s="18" t="str">
        <f ca="1">IFERROR(INDEX(INDIRECT("B_MSK["&amp;EXPEDISI[#Headers]&amp;"]"),ROW()-1),"")</f>
        <v>isi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Tipe-ex Kertas Kenko CT-634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48 LSN</v>
      </c>
      <c r="E52" s="6">
        <f ca="1">IFERROR(INDEX(INDIRECT("B_MSK["&amp;EXPEDISI[#Headers]&amp;"]"),ROW()-1),"")</f>
        <v>1</v>
      </c>
      <c r="F52" s="23">
        <f ca="1">IFERROR(INDEX(INDIRECT("B_MSK["&amp;EXPEDISI[#Headers]&amp;"_1]"),ROW()-1),"")</f>
        <v>54000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44900</v>
      </c>
      <c r="L52" s="18" t="str">
        <f ca="1">IFERROR(INDEX(INDIRECT("B_MSK["&amp;EXPEDISI[#Headers]&amp;"]"),ROW()-1),"")</f>
        <v>tipex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Tipe-ex Kertas Kenko CT-809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48 LSN</v>
      </c>
      <c r="E53" s="6">
        <f ca="1">IFERROR(INDEX(INDIRECT("B_MSK["&amp;EXPEDISI[#Headers]&amp;"]"),ROW()-1),"")</f>
        <v>1</v>
      </c>
      <c r="F53" s="23">
        <f ca="1">IFERROR(INDEX(INDIRECT("B_MSK["&amp;EXPEDISI[#Headers]&amp;"_1]"),ROW()-1),"")</f>
        <v>54000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44900</v>
      </c>
      <c r="L53" s="18" t="str">
        <f ca="1">IFERROR(INDEX(INDIRECT("B_MSK["&amp;EXPEDISI[#Headers]&amp;"]"),ROW()-1),"")</f>
        <v>tipex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Tipe-ex Kertas Kenko CT-902 CL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48 LSN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60000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44900</v>
      </c>
      <c r="L54" s="18" t="str">
        <f ca="1">IFERROR(INDEX(INDIRECT("B_MSK["&amp;EXPEDISI[#Headers]&amp;"]"),ROW()-1),"")</f>
        <v>tipex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/>
      </c>
      <c r="C55" s="26" t="str">
        <f ca="1">IFERROR(INDEX(SUPPLIER_CONV[2],MATCH(INDEX(INDIRECT("B_MSK["&amp;EXPEDISI[#Headers]&amp;"]"),ROW()-1),SUPPLIER_CONV[1],0)),"")</f>
        <v/>
      </c>
      <c r="D55" s="22" t="str">
        <f ca="1">IFERROR(INDEX(INDIRECT("B_MSK["&amp;EXPEDISI[#Headers]&amp;"]"),ROW()-1)&amp;IF(OR(EXPEDISI[[#This Row],[C]]&lt;2,EXPEDISI[[#This Row],[C]]=""),"","/ CTN"),"")</f>
        <v/>
      </c>
      <c r="E55" s="6" t="str">
        <f ca="1">IFERROR(INDEX(INDIRECT("B_MSK["&amp;EXPEDISI[#Headers]&amp;"]"),ROW()-1),"")</f>
        <v/>
      </c>
      <c r="F55" s="23" t="str">
        <f ca="1">IFERROR(INDEX(INDIRECT("B_MSK["&amp;EXPEDISI[#Headers]&amp;"_1]"),ROW()-1),"")</f>
        <v/>
      </c>
      <c r="G55" s="18" t="str">
        <f ca="1">IFERROR(INDEX(INDIRECT("B_MSK["&amp;EXPEDISI[#Headers]&amp;"_1]"),ROW()-1),"")</f>
        <v/>
      </c>
      <c r="H55" s="18" t="str">
        <f ca="1">IFERROR(INDEX(INDIRECT("B_MSK["&amp;EXPEDISI[#Headers]&amp;"]"),ROW()-1),"")</f>
        <v/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 t="str">
        <f ca="1">IFERROR(IF(EXPEDISI[[#This Row],[NAMA BARANG]]="","",INDEX(INDIRECT("B_MSK["&amp;EXPEDISI[#Headers]&amp;"]"),ROW()-1)),"")</f>
        <v/>
      </c>
      <c r="L55" s="18" t="str">
        <f ca="1">IFERROR(INDEX(INDIRECT("B_MSK["&amp;EXPEDISI[#Headers]&amp;"]"),ROW()-1),"")</f>
        <v/>
      </c>
    </row>
    <row r="56" spans="1:12" x14ac:dyDescent="0.25">
      <c r="A56" s="17">
        <f ca="1">IFERROR(INDEX(INDIRECT("B_MSK["&amp;EXPEDISI[#Headers]&amp;"]"),ROW()-1),"")</f>
        <v>44901</v>
      </c>
      <c r="B56" s="27" t="str">
        <f ca="1">IFERROR(INDEX(INDIRECT("B_MSK["&amp;EXPEDISI[#Headers]&amp;"]"),ROW()-1),"")</f>
        <v>P case A 807</v>
      </c>
      <c r="C56" s="26" t="str">
        <f ca="1">IFERROR(INDEX(SUPPLIER_CONV[2],MATCH(INDEX(INDIRECT("B_MSK["&amp;EXPEDISI[#Headers]&amp;"]"),ROW()-1),SUPPLIER_CONV[1],0)),"")</f>
        <v>HOMG SIAN</v>
      </c>
      <c r="D56" s="22" t="str">
        <f ca="1">IFERROR(INDEX(INDIRECT("B_MSK["&amp;EXPEDISI[#Headers]&amp;"]"),ROW()-1)&amp;IF(OR(EXPEDISI[[#This Row],[C]]&lt;2,EXPEDISI[[#This Row],[C]]=""),"","/ CTN"),"")</f>
        <v>20 LSN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128800</v>
      </c>
      <c r="G56" s="18" t="str">
        <f ca="1">IFERROR(INDEX(INDIRECT("B_MSK["&amp;EXPEDISI[#Headers]&amp;"_1]"),ROW()-1),"")</f>
        <v>/ LSN</v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44901</v>
      </c>
      <c r="L56" s="18" t="str">
        <f ca="1">IFERROR(INDEX(INDIRECT("B_MSK["&amp;EXPEDISI[#Headers]&amp;"]"),ROW()-1),"")</f>
        <v>pcase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Doc HD-52</v>
      </c>
      <c r="C57" s="26" t="str">
        <f ca="1">IFERROR(INDEX(SUPPLIER_CONV[2],MATCH(INDEX(INDIRECT("B_MSK["&amp;EXPEDISI[#Headers]&amp;"]"),ROW()-1),SUPPLIER_CONV[1],0)),"")</f>
        <v>HOMG SIAN</v>
      </c>
      <c r="D57" s="22" t="str">
        <f ca="1">IFERROR(INDEX(INDIRECT("B_MSK["&amp;EXPEDISI[#Headers]&amp;"]"),ROW()-1)&amp;IF(OR(EXPEDISI[[#This Row],[C]]&lt;2,EXPEDISI[[#This Row],[C]]=""),"","/ CTN"),"")</f>
        <v>8 DSN</v>
      </c>
      <c r="E57" s="6" t="str">
        <f ca="1">IFERROR(INDEX(INDIRECT("B_MSK["&amp;EXPEDISI[#Headers]&amp;"]"),ROW()-1),"")</f>
        <v/>
      </c>
      <c r="F57" s="23">
        <f ca="1">IFERROR(INDEX(INDIRECT("B_MSK["&amp;EXPEDISI[#Headers]&amp;"_1]"),ROW()-1),"")</f>
        <v>185000</v>
      </c>
      <c r="G57" s="18" t="str">
        <f ca="1">IFERROR(INDEX(INDIRECT("B_MSK["&amp;EXPEDISI[#Headers]&amp;"_1]"),ROW()-1),"")</f>
        <v>/ DSN</v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44901</v>
      </c>
      <c r="L57" s="18" t="str">
        <f ca="1">IFERROR(INDEX(INDIRECT("B_MSK["&amp;EXPEDISI[#Headers]&amp;"]"),ROW()-1),"")</f>
        <v>doc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Kertas lipat origami Fluorescent Alfa 12x12</v>
      </c>
      <c r="C59" s="26" t="str">
        <f ca="1">IFERROR(INDEX(SUPPLIER_CONV[2],MATCH(INDEX(INDIRECT("B_MSK["&amp;EXPEDISI[#Headers]&amp;"]"),ROW()-1),SUPPLIER_CONV[1],0)),"")</f>
        <v>PARAMA</v>
      </c>
      <c r="D59" s="22" t="str">
        <f ca="1">IFERROR(INDEX(INDIRECT("B_MSK["&amp;EXPEDISI[#Headers]&amp;"]"),ROW()-1)&amp;IF(OR(EXPEDISI[[#This Row],[C]]&lt;2,EXPEDISI[[#This Row],[C]]=""),"","/ CTN"),"")</f>
        <v>1200 PCS/ CTN</v>
      </c>
      <c r="E59" s="6">
        <f ca="1">IFERROR(INDEX(INDIRECT("B_MSK["&amp;EXPEDISI[#Headers]&amp;"]"),ROW()-1),"")</f>
        <v>5</v>
      </c>
      <c r="F59" s="23">
        <f ca="1">IFERROR(INDEX(INDIRECT("B_MSK["&amp;EXPEDISI[#Headers]&amp;"_1]"),ROW()-1),"")</f>
        <v>1458</v>
      </c>
      <c r="G59" s="18" t="str">
        <f ca="1">IFERROR(INDEX(INDIRECT("B_MSK["&amp;EXPEDISI[#Headers]&amp;"_1]"),ROW()-1),"")</f>
        <v>/ PCS</v>
      </c>
      <c r="H59" s="18" t="str">
        <f ca="1">IFERROR(INDEX(INDIRECT("B_MSK["&amp;EXPEDISI[#Headers]&amp;"]"),ROW()-1),"")</f>
        <v/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44901</v>
      </c>
      <c r="L59" s="18" t="str">
        <f ca="1">IFERROR(INDEX(INDIRECT("B_MSK["&amp;EXPEDISI[#Headers]&amp;"]"),ROW()-1),"")</f>
        <v>kertas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Kertas lipat origami Fluorescent Alfa 14x14</v>
      </c>
      <c r="C60" s="26" t="str">
        <f ca="1">IFERROR(INDEX(SUPPLIER_CONV[2],MATCH(INDEX(INDIRECT("B_MSK["&amp;EXPEDISI[#Headers]&amp;"]"),ROW()-1),SUPPLIER_CONV[1],0)),"")</f>
        <v>PARAMA</v>
      </c>
      <c r="D60" s="22" t="str">
        <f ca="1">IFERROR(INDEX(INDIRECT("B_MSK["&amp;EXPEDISI[#Headers]&amp;"]"),ROW()-1)&amp;IF(OR(EXPEDISI[[#This Row],[C]]&lt;2,EXPEDISI[[#This Row],[C]]=""),"","/ CTN"),"")</f>
        <v>900 PCS/ CTN</v>
      </c>
      <c r="E60" s="6">
        <f ca="1">IFERROR(INDEX(INDIRECT("B_MSK["&amp;EXPEDISI[#Headers]&amp;"]"),ROW()-1),"")</f>
        <v>5</v>
      </c>
      <c r="F60" s="23">
        <f ca="1">IFERROR(INDEX(INDIRECT("B_MSK["&amp;EXPEDISI[#Headers]&amp;"_1]"),ROW()-1),"")</f>
        <v>2175.3333333333335</v>
      </c>
      <c r="G60" s="18" t="str">
        <f ca="1">IFERROR(INDEX(INDIRECT("B_MSK["&amp;EXPEDISI[#Headers]&amp;"_1]"),ROW()-1),"")</f>
        <v>/ PCS</v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44901</v>
      </c>
      <c r="L60" s="18" t="str">
        <f ca="1">IFERROR(INDEX(INDIRECT("B_MSK["&amp;EXPEDISI[#Headers]&amp;"]"),ROW()-1),"")</f>
        <v>kertas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Kertas lipat origami Fluorescent Alfa 16x16</v>
      </c>
      <c r="C61" s="26" t="str">
        <f ca="1">IFERROR(INDEX(SUPPLIER_CONV[2],MATCH(INDEX(INDIRECT("B_MSK["&amp;EXPEDISI[#Headers]&amp;"]"),ROW()-1),SUPPLIER_CONV[1],0)),"")</f>
        <v>PARAMA</v>
      </c>
      <c r="D61" s="22" t="str">
        <f ca="1">IFERROR(INDEX(INDIRECT("B_MSK["&amp;EXPEDISI[#Headers]&amp;"]"),ROW()-1)&amp;IF(OR(EXPEDISI[[#This Row],[C]]&lt;2,EXPEDISI[[#This Row],[C]]=""),"","/ CTN"),"")</f>
        <v>750 PCS/ CTN</v>
      </c>
      <c r="E61" s="6">
        <f ca="1">IFERROR(INDEX(INDIRECT("B_MSK["&amp;EXPEDISI[#Headers]&amp;"]"),ROW()-1),"")</f>
        <v>5</v>
      </c>
      <c r="F61" s="23">
        <f ca="1">IFERROR(INDEX(INDIRECT("B_MSK["&amp;EXPEDISI[#Headers]&amp;"_1]"),ROW()-1),"")</f>
        <v>2187</v>
      </c>
      <c r="G61" s="18" t="str">
        <f ca="1">IFERROR(INDEX(INDIRECT("B_MSK["&amp;EXPEDISI[#Headers]&amp;"_1]"),ROW()-1),"")</f>
        <v>/ PCS</v>
      </c>
      <c r="H61" s="18" t="str">
        <f ca="1">IFERROR(INDEX(INDIRECT("B_MSK["&amp;EXPEDISI[#Headers]&amp;"]"),ROW()-1),"")</f>
        <v/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44901</v>
      </c>
      <c r="L61" s="18" t="str">
        <f ca="1">IFERROR(INDEX(INDIRECT("B_MSK["&amp;EXPEDISI[#Headers]&amp;"]"),ROW()-1),"")</f>
        <v>kertas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Kertas lipat origami Fluorescent Alfa 20x20</v>
      </c>
      <c r="C62" s="26" t="str">
        <f ca="1">IFERROR(INDEX(SUPPLIER_CONV[2],MATCH(INDEX(INDIRECT("B_MSK["&amp;EXPEDISI[#Headers]&amp;"]"),ROW()-1),SUPPLIER_CONV[1],0)),"")</f>
        <v>PARAMA</v>
      </c>
      <c r="D62" s="22" t="str">
        <f ca="1">IFERROR(INDEX(INDIRECT("B_MSK["&amp;EXPEDISI[#Headers]&amp;"]"),ROW()-1)&amp;IF(OR(EXPEDISI[[#This Row],[C]]&lt;2,EXPEDISI[[#This Row],[C]]=""),"","/ CTN"),"")</f>
        <v>500 PCS/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3118</v>
      </c>
      <c r="G62" s="18" t="str">
        <f ca="1">IFERROR(INDEX(INDIRECT("B_MSK["&amp;EXPEDISI[#Headers]&amp;"_1]"),ROW()-1),"")</f>
        <v>/ PCS</v>
      </c>
      <c r="H62" s="18" t="str">
        <f ca="1">IFERROR(INDEX(INDIRECT("B_MSK["&amp;EXPEDISI[#Headers]&amp;"]"),ROW()-1),"")</f>
        <v/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44901</v>
      </c>
      <c r="L62" s="18" t="str">
        <f ca="1">IFERROR(INDEX(INDIRECT("B_MSK["&amp;EXPEDISI[#Headers]&amp;"]"),ROW()-1),"")</f>
        <v>kertas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2" t="str">
        <f ca="1">IFERROR(INDEX(INDIRECT("B_MSK["&amp;EXPEDISI[#Headers]&amp;"]"),ROW()-1)&amp;IF(OR(EXPEDISI[[#This Row],[C]]&lt;2,EXPEDISI[[#This Row],[C]]=""),"","/ CTN"),"")</f>
        <v/>
      </c>
      <c r="E63" s="6" t="str">
        <f ca="1">IFERROR(INDEX(INDIRECT("B_MSK["&amp;EXPEDISI[#Headers]&amp;"]"),ROW()-1),"")</f>
        <v/>
      </c>
      <c r="F63" s="23" t="str">
        <f ca="1">IFERROR(INDEX(INDIRECT("B_MSK["&amp;EXPEDISI[#Headers]&amp;"_1]"),ROW()-1),"")</f>
        <v/>
      </c>
      <c r="G63" s="18" t="str">
        <f ca="1">IFERROR(INDEX(INDIRECT("B_MSK["&amp;EXPEDISI[#Headers]&amp;"_1]"),ROW()-1),"")</f>
        <v/>
      </c>
      <c r="H63" s="18" t="str">
        <f ca="1">IFERROR(INDEX(INDIRECT("B_MSK["&amp;EXPEDISI[#Headers]&amp;"]"),ROW()-1),"")</f>
        <v/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 t="str">
        <f ca="1">IFERROR(IF(EXPEDISI[[#This Row],[NAMA BARANG]]="","",INDEX(INDIRECT("B_MSK["&amp;EXPEDISI[#Headers]&amp;"]"),ROW()-1)),"")</f>
        <v/>
      </c>
      <c r="L63" s="18" t="str">
        <f ca="1">IFERROR(INDEX(INDIRECT("B_MSK["&amp;EXPEDISI[#Headers]&amp;"]"),ROW()-1),"")</f>
        <v/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Business File Sika AC-106 Hijau</v>
      </c>
      <c r="C64" s="26" t="str">
        <f ca="1">IFERROR(INDEX(SUPPLIER_CONV[2],MATCH(INDEX(INDIRECT("B_MSK["&amp;EXPEDISI[#Headers]&amp;"]"),ROW()-1),SUPPLIER_CONV[1],0)),"")</f>
        <v>GRAFINDO</v>
      </c>
      <c r="D64" s="22" t="str">
        <f ca="1">IFERROR(INDEX(INDIRECT("B_MSK["&amp;EXPEDISI[#Headers]&amp;"]"),ROW()-1)&amp;IF(OR(EXPEDISI[[#This Row],[C]]&lt;2,EXPEDISI[[#This Row],[C]]=""),"","/ CTN"),"")</f>
        <v>50 LSN/ CTN</v>
      </c>
      <c r="E64" s="6">
        <f ca="1">IFERROR(INDEX(INDIRECT("B_MSK["&amp;EXPEDISI[#Headers]&amp;"]"),ROW()-1),"")</f>
        <v>2</v>
      </c>
      <c r="F64" s="23">
        <f ca="1">IFERROR(INDEX(INDIRECT("B_MSK["&amp;EXPEDISI[#Headers]&amp;"_1]"),ROW()-1),"")</f>
        <v>17500</v>
      </c>
      <c r="G64" s="18" t="str">
        <f ca="1">IFERROR(INDEX(INDIRECT("B_MSK["&amp;EXPEDISI[#Headers]&amp;"_1]"),ROW()-1),"")</f>
        <v>/ LSN</v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44901</v>
      </c>
      <c r="L64" s="18" t="str">
        <f ca="1">IFERROR(INDEX(INDIRECT("B_MSK["&amp;EXPEDISI[#Headers]&amp;"]"),ROW()-1),"")</f>
        <v>map</v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Business File Sika AC-106 Hijau</v>
      </c>
      <c r="C65" s="26" t="str">
        <f ca="1">IFERROR(INDEX(SUPPLIER_CONV[2],MATCH(INDEX(INDIRECT("B_MSK["&amp;EXPEDISI[#Headers]&amp;"]"),ROW()-1),SUPPLIER_CONV[1],0)),"")</f>
        <v>GRAFINDO</v>
      </c>
      <c r="D65" s="22" t="str">
        <f ca="1">IFERROR(INDEX(INDIRECT("B_MSK["&amp;EXPEDISI[#Headers]&amp;"]"),ROW()-1)&amp;IF(OR(EXPEDISI[[#This Row],[C]]&lt;2,EXPEDISI[[#This Row],[C]]=""),"","/ CTN"),"")</f>
        <v>50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</v>
      </c>
      <c r="G65" s="18" t="str">
        <f ca="1">IFERROR(INDEX(INDIRECT("B_MSK["&amp;EXPEDISI[#Headers]&amp;"_1]"),ROW()-1),"")</f>
        <v>/ LSN</v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44901</v>
      </c>
      <c r="L65" s="18" t="str">
        <f ca="1">IFERROR(INDEX(INDIRECT("B_MSK["&amp;EXPEDISI[#Headers]&amp;"]"),ROW()-1),"")</f>
        <v>map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/>
      </c>
      <c r="C66" s="26" t="str">
        <f ca="1">IFERROR(INDEX(SUPPLIER_CONV[2],MATCH(INDEX(INDIRECT("B_MSK["&amp;EXPEDISI[#Headers]&amp;"]"),ROW()-1),SUPPLIER_CONV[1],0)),"")</f>
        <v/>
      </c>
      <c r="D66" s="22" t="str">
        <f ca="1">IFERROR(INDEX(INDIRECT("B_MSK["&amp;EXPEDISI[#Headers]&amp;"]"),ROW()-1)&amp;IF(OR(EXPEDISI[[#This Row],[C]]&lt;2,EXPEDISI[[#This Row],[C]]=""),"","/ CTN"),"")</f>
        <v/>
      </c>
      <c r="E66" s="6" t="str">
        <f ca="1">IFERROR(INDEX(INDIRECT("B_MSK["&amp;EXPEDISI[#Headers]&amp;"]"),ROW()-1),"")</f>
        <v/>
      </c>
      <c r="F66" s="23" t="str">
        <f ca="1">IFERROR(INDEX(INDIRECT("B_MSK["&amp;EXPEDISI[#Headers]&amp;"_1]"),ROW()-1),"")</f>
        <v/>
      </c>
      <c r="G66" s="18" t="str">
        <f ca="1">IFERROR(INDEX(INDIRECT("B_MSK["&amp;EXPEDISI[#Headers]&amp;"_1]"),ROW()-1),"")</f>
        <v/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 t="str">
        <f ca="1">IFERROR(IF(EXPEDISI[[#This Row],[NAMA BARANG]]="","",INDEX(INDIRECT("B_MSK["&amp;EXPEDISI[#Headers]&amp;"]"),ROW()-1)),"")</f>
        <v/>
      </c>
      <c r="L66" s="18" t="str">
        <f ca="1">IFERROR(INDEX(INDIRECT("B_MSK["&amp;EXPEDISI[#Headers]&amp;"]"),ROW()-1),"")</f>
        <v/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Pen 4W TZ 8401</v>
      </c>
      <c r="C67" s="26" t="str">
        <f ca="1">IFERROR(INDEX(SUPPLIER_CONV[2],MATCH(INDEX(INDIRECT("B_MSK["&amp;EXPEDISI[#Headers]&amp;"]"),ROW()-1),SUPPLIER_CONV[1],0)),"")</f>
        <v>PMJP</v>
      </c>
      <c r="D67" s="22" t="str">
        <f ca="1">IFERROR(INDEX(INDIRECT("B_MSK["&amp;EXPEDISI[#Headers]&amp;"]"),ROW()-1)&amp;IF(OR(EXPEDISI[[#This Row],[C]]&lt;2,EXPEDISI[[#This Row],[C]]=""),"","/ CTN"),"")</f>
        <v>144 LSN/ CTN</v>
      </c>
      <c r="E67" s="6">
        <f ca="1">IFERROR(INDEX(INDIRECT("B_MSK["&amp;EXPEDISI[#Headers]&amp;"]"),ROW()-1),"")</f>
        <v>15</v>
      </c>
      <c r="F67" s="23">
        <f ca="1">IFERROR(INDEX(INDIRECT("B_MSK["&amp;EXPEDISI[#Headers]&amp;"_1]"),ROW()-1),"")</f>
        <v>25000</v>
      </c>
      <c r="G67" s="18" t="str">
        <f ca="1">IFERROR(INDEX(INDIRECT("B_MSK["&amp;EXPEDISI[#Headers]&amp;"_1]"),ROW()-1),"")</f>
        <v>/ LSN</v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44901</v>
      </c>
      <c r="L67" s="18" t="str">
        <f ca="1">IFERROR(INDEX(INDIRECT("B_MSK["&amp;EXPEDISI[#Headers]&amp;"]"),ROW()-1),"")</f>
        <v>pen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/>
      </c>
      <c r="C68" s="26" t="str">
        <f ca="1">IFERROR(INDEX(SUPPLIER_CONV[2],MATCH(INDEX(INDIRECT("B_MSK["&amp;EXPEDISI[#Headers]&amp;"]"),ROW()-1),SUPPLIER_CONV[1],0)),"")</f>
        <v/>
      </c>
      <c r="D68" s="22" t="str">
        <f ca="1">IFERROR(INDEX(INDIRECT("B_MSK["&amp;EXPEDISI[#Headers]&amp;"]"),ROW()-1)&amp;IF(OR(EXPEDISI[[#This Row],[C]]&lt;2,EXPEDISI[[#This Row],[C]]=""),"","/ CTN"),"")</f>
        <v/>
      </c>
      <c r="E68" s="6" t="str">
        <f ca="1">IFERROR(INDEX(INDIRECT("B_MSK["&amp;EXPEDISI[#Headers]&amp;"]"),ROW()-1),"")</f>
        <v/>
      </c>
      <c r="F68" s="23" t="str">
        <f ca="1">IFERROR(INDEX(INDIRECT("B_MSK["&amp;EXPEDISI[#Headers]&amp;"_1]"),ROW()-1),"")</f>
        <v/>
      </c>
      <c r="G68" s="18" t="str">
        <f ca="1">IFERROR(INDEX(INDIRECT("B_MSK["&amp;EXPEDISI[#Headers]&amp;"_1]"),ROW()-1),"")</f>
        <v/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 t="str">
        <f ca="1">IFERROR(IF(EXPEDISI[[#This Row],[NAMA BARANG]]="","",INDEX(INDIRECT("B_MSK["&amp;EXPEDISI[#Headers]&amp;"]"),ROW()-1)),"")</f>
        <v/>
      </c>
      <c r="L68" s="18" t="str">
        <f ca="1">IFERROR(INDEX(INDIRECT("B_MSK["&amp;EXPEDISI[#Headers]&amp;"]"),ROW()-1),"")</f>
        <v/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Cat Air A 12-9</v>
      </c>
      <c r="C69" s="26" t="str">
        <f ca="1">IFERROR(INDEX(SUPPLIER_CONV[2],MATCH(INDEX(INDIRECT("B_MSK["&amp;EXPEDISI[#Headers]&amp;"]"),ROW()-1),SUPPLIER_CONV[1],0)),"")</f>
        <v>PMJP</v>
      </c>
      <c r="D69" s="22" t="str">
        <f ca="1">IFERROR(INDEX(INDIRECT("B_MSK["&amp;EXPEDISI[#Headers]&amp;"]"),ROW()-1)&amp;IF(OR(EXPEDISI[[#This Row],[C]]&lt;2,EXPEDISI[[#This Row],[C]]=""),"","/ CTN"),"")</f>
        <v>120 PCS/ CTN</v>
      </c>
      <c r="E69" s="6">
        <f ca="1">IFERROR(INDEX(INDIRECT("B_MSK["&amp;EXPEDISI[#Headers]&amp;"]"),ROW()-1),"")</f>
        <v>5</v>
      </c>
      <c r="F69" s="23">
        <f ca="1">IFERROR(INDEX(INDIRECT("B_MSK["&amp;EXPEDISI[#Headers]&amp;"_1]"),ROW()-1),"")</f>
        <v>12500</v>
      </c>
      <c r="G69" s="18" t="str">
        <f ca="1">IFERROR(INDEX(INDIRECT("B_MSK["&amp;EXPEDISI[#Headers]&amp;"_1]"),ROW()-1),"")</f>
        <v>/ PCS</v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44901</v>
      </c>
      <c r="L69" s="18" t="str">
        <f ca="1">IFERROR(INDEX(INDIRECT("B_MSK["&amp;EXPEDISI[#Headers]&amp;"]"),ROW()-1),"")</f>
        <v>cat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Cat Air A 12-9</v>
      </c>
      <c r="C70" s="26" t="str">
        <f ca="1">IFERROR(INDEX(SUPPLIER_CONV[2],MATCH(INDEX(INDIRECT("B_MSK["&amp;EXPEDISI[#Headers]&amp;"]"),ROW()-1),SUPPLIER_CONV[1],0)),"")</f>
        <v>PMJP</v>
      </c>
      <c r="D70" s="22" t="str">
        <f ca="1">IFERROR(INDEX(INDIRECT("B_MSK["&amp;EXPEDISI[#Headers]&amp;"]"),ROW()-1)&amp;IF(OR(EXPEDISI[[#This Row],[C]]&lt;2,EXPEDISI[[#This Row],[C]]=""),"","/ CTN"),"")</f>
        <v>120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12500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44901</v>
      </c>
      <c r="L70" s="18" t="str">
        <f ca="1">IFERROR(INDEX(INDIRECT("B_MSK["&amp;EXPEDISI[#Headers]&amp;"]"),ROW()-1),"")</f>
        <v>cat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Pianika Gambar TZ-32G Cewek</v>
      </c>
      <c r="C71" s="26" t="str">
        <f ca="1">IFERROR(INDEX(SUPPLIER_CONV[2],MATCH(INDEX(INDIRECT("B_MSK["&amp;EXPEDISI[#Headers]&amp;"]"),ROW()-1),SUPPLIER_CONV[1],0)),"")</f>
        <v>PMJP</v>
      </c>
      <c r="D71" s="22" t="str">
        <f ca="1">IFERROR(INDEX(INDIRECT("B_MSK["&amp;EXPEDISI[#Headers]&amp;"]"),ROW()-1)&amp;IF(OR(EXPEDISI[[#This Row],[C]]&lt;2,EXPEDISI[[#This Row],[C]]=""),"","/ CTN"),"")</f>
        <v>12 PCS/ CTN</v>
      </c>
      <c r="E71" s="6">
        <f ca="1">IFERROR(INDEX(INDIRECT("B_MSK["&amp;EXPEDISI[#Headers]&amp;"]"),ROW()-1),"")</f>
        <v>16</v>
      </c>
      <c r="F71" s="23">
        <f ca="1">IFERROR(INDEX(INDIRECT("B_MSK["&amp;EXPEDISI[#Headers]&amp;"_1]"),ROW()-1),"")</f>
        <v>85000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44901</v>
      </c>
      <c r="L71" s="18" t="str">
        <f ca="1">IFERROR(INDEX(INDIRECT("B_MSK["&amp;EXPEDISI[#Headers]&amp;"]"),ROW()-1),"")</f>
        <v>dll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Pianika Gambar TZ-32G Cewek</v>
      </c>
      <c r="C72" s="26" t="str">
        <f ca="1">IFERROR(INDEX(SUPPLIER_CONV[2],MATCH(INDEX(INDIRECT("B_MSK["&amp;EXPEDISI[#Headers]&amp;"]"),ROW()-1),SUPPLIER_CONV[1],0)),"")</f>
        <v>PMJP</v>
      </c>
      <c r="D72" s="22" t="str">
        <f ca="1">IFERROR(INDEX(INDIRECT("B_MSK["&amp;EXPEDISI[#Headers]&amp;"]"),ROW()-1)&amp;IF(OR(EXPEDISI[[#This Row],[C]]&lt;2,EXPEDISI[[#This Row],[C]]=""),"","/ CTN"),"")</f>
        <v>21 PCS</v>
      </c>
      <c r="E72" s="6" t="str">
        <f ca="1">IFERROR(INDEX(INDIRECT("B_MSK["&amp;EXPEDISI[#Headers]&amp;"]"),ROW()-1),"")</f>
        <v/>
      </c>
      <c r="F72" s="23">
        <f ca="1">IFERROR(INDEX(INDIRECT("B_MSK["&amp;EXPEDISI[#Headers]&amp;"_1]"),ROW()-1),"")</f>
        <v>85000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44901</v>
      </c>
      <c r="L72" s="18" t="str">
        <f ca="1">IFERROR(INDEX(INDIRECT("B_MSK["&amp;EXPEDISI[#Headers]&amp;"]"),ROW()-1),"")</f>
        <v>dll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P case B 233</v>
      </c>
      <c r="C73" s="26" t="str">
        <f ca="1">IFERROR(INDEX(SUPPLIER_CONV[2],MATCH(INDEX(INDIRECT("B_MSK["&amp;EXPEDISI[#Headers]&amp;"]"),ROW()-1),SUPPLIER_CONV[1],0)),"")</f>
        <v>PMJP</v>
      </c>
      <c r="D73" s="22" t="str">
        <f ca="1">IFERROR(INDEX(INDIRECT("B_MSK["&amp;EXPEDISI[#Headers]&amp;"]"),ROW()-1)&amp;IF(OR(EXPEDISI[[#This Row],[C]]&lt;2,EXPEDISI[[#This Row],[C]]=""),"","/ CTN"),"")</f>
        <v>120 PCS/ CTN</v>
      </c>
      <c r="E73" s="6">
        <f ca="1">IFERROR(INDEX(INDIRECT("B_MSK["&amp;EXPEDISI[#Headers]&amp;"]"),ROW()-1),"")</f>
        <v>5</v>
      </c>
      <c r="F73" s="23">
        <f ca="1">IFERROR(INDEX(INDIRECT("B_MSK["&amp;EXPEDISI[#Headers]&amp;"_1]"),ROW()-1),"")</f>
        <v>15750</v>
      </c>
      <c r="G73" s="18" t="str">
        <f ca="1">IFERROR(INDEX(INDIRECT("B_MSK["&amp;EXPEDISI[#Headers]&amp;"_1]"),ROW()-1),"")</f>
        <v>/ PCS</v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44901</v>
      </c>
      <c r="L73" s="18" t="str">
        <f ca="1">IFERROR(INDEX(INDIRECT("B_MSK["&amp;EXPEDISI[#Headers]&amp;"]"),ROW()-1),"")</f>
        <v>pcase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Stabillo TZ 8001</v>
      </c>
      <c r="C74" s="26" t="str">
        <f ca="1">IFERROR(INDEX(SUPPLIER_CONV[2],MATCH(INDEX(INDIRECT("B_MSK["&amp;EXPEDISI[#Headers]&amp;"]"),ROW()-1),SUPPLIER_CONV[1],0)),"")</f>
        <v>PMJP</v>
      </c>
      <c r="D74" s="22" t="str">
        <f ca="1">IFERROR(INDEX(INDIRECT("B_MSK["&amp;EXPEDISI[#Headers]&amp;"]"),ROW()-1)&amp;IF(OR(EXPEDISI[[#This Row],[C]]&lt;2,EXPEDISI[[#This Row],[C]]=""),"","/ CTN"),"")</f>
        <v>144 LSN/ CTN</v>
      </c>
      <c r="E74" s="6">
        <f ca="1">IFERROR(INDEX(INDIRECT("B_MSK["&amp;EXPEDISI[#Headers]&amp;"]"),ROW()-1),"")</f>
        <v>3</v>
      </c>
      <c r="F74" s="23">
        <f ca="1">IFERROR(INDEX(INDIRECT("B_MSK["&amp;EXPEDISI[#Headers]&amp;"_1]"),ROW()-1),"")</f>
        <v>21500</v>
      </c>
      <c r="G74" s="18" t="str">
        <f ca="1">IFERROR(INDEX(INDIRECT("B_MSK["&amp;EXPEDISI[#Headers]&amp;"_1]"),ROW()-1),"")</f>
        <v>/ LSN</v>
      </c>
      <c r="H74" s="18" t="str">
        <f ca="1">IFERROR(INDEX(INDIRECT("B_MSK["&amp;EXPEDISI[#Headers]&amp;"]"),ROW()-1),"")</f>
        <v/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44901</v>
      </c>
      <c r="L74" s="18" t="str">
        <f ca="1">IFERROR(INDEX(INDIRECT("B_MSK["&amp;EXPEDISI[#Headers]&amp;"]"),ROW()-1),"")</f>
        <v>spidol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Gel Pen Weiyada 681 Biru</v>
      </c>
      <c r="C76" s="26" t="str">
        <f ca="1">IFERROR(INDEX(SUPPLIER_CONV[2],MATCH(INDEX(INDIRECT("B_MSK["&amp;EXPEDISI[#Headers]&amp;"]"),ROW()-1),SUPPLIER_CONV[1],0)),"")</f>
        <v>DB</v>
      </c>
      <c r="D76" s="22" t="str">
        <f ca="1">IFERROR(INDEX(INDIRECT("B_MSK["&amp;EXPEDISI[#Headers]&amp;"]"),ROW()-1)&amp;IF(OR(EXPEDISI[[#This Row],[C]]&lt;2,EXPEDISI[[#This Row],[C]]=""),"","/ CTN"),"")</f>
        <v>96 LSN</v>
      </c>
      <c r="E76" s="6">
        <f ca="1">IFERROR(INDEX(INDIRECT("B_MSK["&amp;EXPEDISI[#Headers]&amp;"]"),ROW()-1),"")</f>
        <v>1</v>
      </c>
      <c r="F76" s="23">
        <f ca="1">IFERROR(INDEX(INDIRECT("B_MSK["&amp;EXPEDISI[#Headers]&amp;"_1]"),ROW()-1),"")</f>
        <v>37500</v>
      </c>
      <c r="G76" s="18" t="str">
        <f ca="1">IFERROR(INDEX(INDIRECT("B_MSK["&amp;EXPEDISI[#Headers]&amp;"_1]"),ROW()-1),"")</f>
        <v>/ LSN</v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44901</v>
      </c>
      <c r="L76" s="18" t="str">
        <f ca="1">IFERROR(INDEX(INDIRECT("B_MSK["&amp;EXPEDISI[#Headers]&amp;"]"),ROW()-1),"")</f>
        <v>pen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2" t="str">
        <f ca="1">IFERROR(INDEX(INDIRECT("B_MSK["&amp;EXPEDISI[#Headers]&amp;"]"),ROW()-1)&amp;IF(OR(EXPEDISI[[#This Row],[C]]&lt;2,EXPEDISI[[#This Row],[C]]=""),"","/ CTN"),"")</f>
        <v/>
      </c>
      <c r="E77" s="6" t="str">
        <f ca="1">IFERROR(INDEX(INDIRECT("B_MSK["&amp;EXPEDISI[#Headers]&amp;"]"),ROW()-1),"")</f>
        <v/>
      </c>
      <c r="F77" s="23" t="str">
        <f ca="1">IFERROR(INDEX(INDIRECT("B_MSK["&amp;EXPEDISI[#Headers]&amp;"_1]"),ROW()-1),"")</f>
        <v/>
      </c>
      <c r="G77" s="18" t="str">
        <f ca="1">IFERROR(INDEX(INDIRECT("B_MSK["&amp;EXPEDISI[#Headers]&amp;"_1]"),ROW()-1),"")</f>
        <v/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 t="str">
        <f ca="1">IFERROR(IF(EXPEDISI[[#This Row],[NAMA BARANG]]="","",INDEX(INDIRECT("B_MSK["&amp;EXPEDISI[#Headers]&amp;"]"),ROW()-1)),"")</f>
        <v/>
      </c>
      <c r="L77" s="18" t="str">
        <f ca="1">IFERROR(INDEX(INDIRECT("B_MSK["&amp;EXPEDISI[#Headers]&amp;"]"),ROW()-1),"")</f>
        <v/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Clipboard 6688-TR Koala</v>
      </c>
      <c r="C78" s="26" t="str">
        <f ca="1">IFERROR(INDEX(SUPPLIER_CONV[2],MATCH(INDEX(INDIRECT("B_MSK["&amp;EXPEDISI[#Headers]&amp;"]"),ROW()-1),SUPPLIER_CONV[1],0)),"")</f>
        <v>BINTANG SAUDARA</v>
      </c>
      <c r="D78" s="22" t="str">
        <f ca="1">IFERROR(INDEX(INDIRECT("B_MSK["&amp;EXPEDISI[#Headers]&amp;"]"),ROW()-1)&amp;IF(OR(EXPEDISI[[#This Row],[C]]&lt;2,EXPEDISI[[#This Row],[C]]=""),"","/ CTN"),"")</f>
        <v>12 LSN/ CTN</v>
      </c>
      <c r="E78" s="6">
        <f ca="1">IFERROR(INDEX(INDIRECT("B_MSK["&amp;EXPEDISI[#Headers]&amp;"]"),ROW()-1),"")</f>
        <v>10</v>
      </c>
      <c r="F78" s="23">
        <f ca="1">IFERROR(INDEX(INDIRECT("B_MSK["&amp;EXPEDISI[#Headers]&amp;"_1]"),ROW()-1),"")</f>
        <v>82000</v>
      </c>
      <c r="G78" s="18" t="str">
        <f ca="1">IFERROR(INDEX(INDIRECT("B_MSK["&amp;EXPEDISI[#Headers]&amp;"_1]"),ROW()-1),"")</f>
        <v>/ LSN</v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44901</v>
      </c>
      <c r="L78" s="18" t="str">
        <f ca="1">IFERROR(INDEX(INDIRECT("B_MSK["&amp;EXPEDISI[#Headers]&amp;"]"),ROW()-1),"")</f>
        <v>clip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/>
      </c>
      <c r="C79" s="26" t="str">
        <f ca="1">IFERROR(INDEX(SUPPLIER_CONV[2],MATCH(INDEX(INDIRECT("B_MSK["&amp;EXPEDISI[#Headers]&amp;"]"),ROW()-1),SUPPLIER_CONV[1],0)),"")</f>
        <v/>
      </c>
      <c r="D79" s="22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 t="str">
        <f ca="1">IFERROR(IF(EXPEDISI[[#This Row],[NAMA BARANG]]="","",INDEX(INDIRECT("B_MSK["&amp;EXPEDISI[#Headers]&amp;"]"),ROW()-1)),"")</f>
        <v/>
      </c>
      <c r="L79" s="18" t="str">
        <f ca="1">IFERROR(INDEX(INDIRECT("B_MSK["&amp;EXPEDISI[#Headers]&amp;"]"),ROW()-1),"")</f>
        <v/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Spidol 12W 838</v>
      </c>
      <c r="C80" s="26" t="str">
        <f ca="1">IFERROR(INDEX(SUPPLIER_CONV[2],MATCH(INDEX(INDIRECT("B_MSK["&amp;EXPEDISI[#Headers]&amp;"]"),ROW()-1),SUPPLIER_CONV[1],0)),"")</f>
        <v>HENDA SUKSES ABADI</v>
      </c>
      <c r="D80" s="22" t="str">
        <f ca="1">IFERROR(INDEX(INDIRECT("B_MSK["&amp;EXPEDISI[#Headers]&amp;"]"),ROW()-1)&amp;IF(OR(EXPEDISI[[#This Row],[C]]&lt;2,EXPEDISI[[#This Row],[C]]=""),"","/ CTN"),"")</f>
        <v>24 PCS/ CTN</v>
      </c>
      <c r="E80" s="6">
        <f ca="1">IFERROR(INDEX(INDIRECT("B_MSK["&amp;EXPEDISI[#Headers]&amp;"]"),ROW()-1),"")</f>
        <v>25</v>
      </c>
      <c r="F80" s="23">
        <f ca="1">IFERROR(INDEX(INDIRECT("B_MSK["&amp;EXPEDISI[#Headers]&amp;"_1]"),ROW()-1),"")</f>
        <v>31500</v>
      </c>
      <c r="G80" s="18" t="str">
        <f ca="1">IFERROR(INDEX(INDIRECT("B_MSK["&amp;EXPEDISI[#Headers]&amp;"_1]"),ROW()-1),"")</f>
        <v>/ PCS</v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44901</v>
      </c>
      <c r="L80" s="18" t="str">
        <f ca="1">IFERROR(INDEX(INDIRECT("B_MSK["&amp;EXPEDISI[#Headers]&amp;"]"),ROW()-1),"")</f>
        <v>spidol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Asahan Toples</v>
      </c>
      <c r="C81" s="26" t="str">
        <f ca="1">IFERROR(INDEX(SUPPLIER_CONV[2],MATCH(INDEX(INDIRECT("B_MSK["&amp;EXPEDISI[#Headers]&amp;"]"),ROW()-1),SUPPLIER_CONV[1],0)),"")</f>
        <v>HENDA SUKSES ABADI</v>
      </c>
      <c r="D81" s="22" t="str">
        <f ca="1">IFERROR(INDEX(INDIRECT("B_MSK["&amp;EXPEDISI[#Headers]&amp;"]"),ROW()-1)&amp;IF(OR(EXPEDISI[[#This Row],[C]]&lt;2,EXPEDISI[[#This Row],[C]]=""),"","/ CTN"),"")</f>
        <v>144 PCS/ CTN</v>
      </c>
      <c r="E81" s="6">
        <f ca="1">IFERROR(INDEX(INDIRECT("B_MSK["&amp;EXPEDISI[#Headers]&amp;"]"),ROW()-1),"")</f>
        <v>25</v>
      </c>
      <c r="F81" s="23">
        <f ca="1">IFERROR(INDEX(INDIRECT("B_MSK["&amp;EXPEDISI[#Headers]&amp;"_1]"),ROW()-1),"")</f>
        <v>10250</v>
      </c>
      <c r="G81" s="18" t="str">
        <f ca="1">IFERROR(INDEX(INDIRECT("B_MSK["&amp;EXPEDISI[#Headers]&amp;"_1]"),ROW()-1),"")</f>
        <v>/ PCS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44901</v>
      </c>
      <c r="L81" s="18" t="str">
        <f ca="1">IFERROR(INDEX(INDIRECT("B_MSK["&amp;EXPEDISI[#Headers]&amp;"]"),ROW()-1),"")</f>
        <v>asahan</v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/>
      </c>
      <c r="C82" s="26" t="str">
        <f ca="1">IFERROR(INDEX(SUPPLIER_CONV[2],MATCH(INDEX(INDIRECT("B_MSK["&amp;EXPEDISI[#Headers]&amp;"]"),ROW()-1),SUPPLIER_CONV[1],0)),"")</f>
        <v/>
      </c>
      <c r="D82" s="22" t="str">
        <f ca="1">IFERROR(INDEX(INDIRECT("B_MSK["&amp;EXPEDISI[#Headers]&amp;"]"),ROW()-1)&amp;IF(OR(EXPEDISI[[#This Row],[C]]&lt;2,EXPEDISI[[#This Row],[C]]=""),"","/ CTN"),"")</f>
        <v/>
      </c>
      <c r="E82" s="6" t="str">
        <f ca="1">IFERROR(INDEX(INDIRECT("B_MSK["&amp;EXPEDISI[#Headers]&amp;"]"),ROW()-1),"")</f>
        <v/>
      </c>
      <c r="F82" s="23" t="str">
        <f ca="1">IFERROR(INDEX(INDIRECT("B_MSK["&amp;EXPEDISI[#Headers]&amp;"_1]"),ROW()-1),"")</f>
        <v/>
      </c>
      <c r="G82" s="18" t="str">
        <f ca="1">IFERROR(INDEX(INDIRECT("B_MSK["&amp;EXPEDISI[#Headers]&amp;"_1]"),ROW()-1),"")</f>
        <v/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 t="str">
        <f ca="1">IFERROR(IF(EXPEDISI[[#This Row],[NAMA BARANG]]="","",INDEX(INDIRECT("B_MSK["&amp;EXPEDISI[#Headers]&amp;"]"),ROW()-1)),"")</f>
        <v/>
      </c>
      <c r="L82" s="18" t="str">
        <f ca="1">IFERROR(INDEX(INDIRECT("B_MSK["&amp;EXPEDISI[#Headers]&amp;"]"),ROW()-1),"")</f>
        <v/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P Case Klg B-597/ 7x20/ mobil/ set</v>
      </c>
      <c r="C83" s="26" t="str">
        <f ca="1">IFERROR(INDEX(SUPPLIER_CONV[2],MATCH(INDEX(INDIRECT("B_MSK["&amp;EXPEDISI[#Headers]&amp;"]"),ROW()-1),SUPPLIER_CONV[1],0)),"")</f>
        <v>SBS</v>
      </c>
      <c r="D83" s="22" t="str">
        <f ca="1">IFERROR(INDEX(INDIRECT("B_MSK["&amp;EXPEDISI[#Headers]&amp;"]"),ROW()-1)&amp;IF(OR(EXPEDISI[[#This Row],[C]]&lt;2,EXPEDISI[[#This Row],[C]]=""),"","/ CTN"),"")</f>
        <v>144 PCS/ CTN</v>
      </c>
      <c r="E83" s="6">
        <f ca="1">IFERROR(INDEX(INDIRECT("B_MSK["&amp;EXPEDISI[#Headers]&amp;"]"),ROW()-1),"")</f>
        <v>3</v>
      </c>
      <c r="F83" s="23">
        <f ca="1">IFERROR(INDEX(INDIRECT("B_MSK["&amp;EXPEDISI[#Headers]&amp;"_1]"),ROW()-1),"")</f>
        <v>8420</v>
      </c>
      <c r="G83" s="18" t="str">
        <f ca="1">IFERROR(INDEX(INDIRECT("B_MSK["&amp;EXPEDISI[#Headers]&amp;"_1]"),ROW()-1),"")</f>
        <v>/ PCS</v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44901</v>
      </c>
      <c r="L83" s="18" t="str">
        <f ca="1">IFERROR(INDEX(INDIRECT("B_MSK["&amp;EXPEDISI[#Headers]&amp;"]"),ROW()-1),"")</f>
        <v>pcase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P case klg B-667/ 7x20/ Mobil/ Set</v>
      </c>
      <c r="C84" s="26" t="str">
        <f ca="1">IFERROR(INDEX(SUPPLIER_CONV[2],MATCH(INDEX(INDIRECT("B_MSK["&amp;EXPEDISI[#Headers]&amp;"]"),ROW()-1),SUPPLIER_CONV[1],0)),"")</f>
        <v>SBS</v>
      </c>
      <c r="D84" s="22" t="str">
        <f ca="1">IFERROR(INDEX(INDIRECT("B_MSK["&amp;EXPEDISI[#Headers]&amp;"]"),ROW()-1)&amp;IF(OR(EXPEDISI[[#This Row],[C]]&lt;2,EXPEDISI[[#This Row],[C]]=""),"","/ CTN"),"")</f>
        <v>144 PCS/ CTN</v>
      </c>
      <c r="E84" s="6">
        <f ca="1">IFERROR(INDEX(INDIRECT("B_MSK["&amp;EXPEDISI[#Headers]&amp;"]"),ROW()-1),"")</f>
        <v>3</v>
      </c>
      <c r="F84" s="23">
        <f ca="1">IFERROR(INDEX(INDIRECT("B_MSK["&amp;EXPEDISI[#Headers]&amp;"_1]"),ROW()-1),"")</f>
        <v>8420</v>
      </c>
      <c r="G84" s="18" t="str">
        <f ca="1">IFERROR(INDEX(INDIRECT("B_MSK["&amp;EXPEDISI[#Headers]&amp;"_1]"),ROW()-1),"")</f>
        <v>/ PCS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44901</v>
      </c>
      <c r="L84" s="18" t="str">
        <f ca="1">IFERROR(INDEX(INDIRECT("B_MSK["&amp;EXPEDISI[#Headers]&amp;"]"),ROW()-1),"")</f>
        <v>pcase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P case klg B-673/ 7x20/ Mobil/ Anak</v>
      </c>
      <c r="C85" s="26" t="str">
        <f ca="1">IFERROR(INDEX(SUPPLIER_CONV[2],MATCH(INDEX(INDIRECT("B_MSK["&amp;EXPEDISI[#Headers]&amp;"]"),ROW()-1),SUPPLIER_CONV[1],0)),"")</f>
        <v>SBS</v>
      </c>
      <c r="D85" s="22" t="str">
        <f ca="1">IFERROR(INDEX(INDIRECT("B_MSK["&amp;EXPEDISI[#Headers]&amp;"]"),ROW()-1)&amp;IF(OR(EXPEDISI[[#This Row],[C]]&lt;2,EXPEDISI[[#This Row],[C]]=""),"","/ CTN"),"")</f>
        <v>144 PCS/ CTN</v>
      </c>
      <c r="E85" s="6">
        <f ca="1">IFERROR(INDEX(INDIRECT("B_MSK["&amp;EXPEDISI[#Headers]&amp;"]"),ROW()-1),"")</f>
        <v>3</v>
      </c>
      <c r="F85" s="23">
        <f ca="1">IFERROR(INDEX(INDIRECT("B_MSK["&amp;EXPEDISI[#Headers]&amp;"_1]"),ROW()-1),"")</f>
        <v>8420</v>
      </c>
      <c r="G85" s="18" t="str">
        <f ca="1">IFERROR(INDEX(INDIRECT("B_MSK["&amp;EXPEDISI[#Headers]&amp;"_1]"),ROW()-1),"")</f>
        <v>/ PCS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44901</v>
      </c>
      <c r="L85" s="18" t="str">
        <f ca="1">IFERROR(INDEX(INDIRECT("B_MSK["&amp;EXPEDISI[#Headers]&amp;"]"),ROW()-1),"")</f>
        <v>pcase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P case klg K-658/ 8x20.5/ Set/ D</v>
      </c>
      <c r="C86" s="26" t="str">
        <f ca="1">IFERROR(INDEX(SUPPLIER_CONV[2],MATCH(INDEX(INDIRECT("B_MSK["&amp;EXPEDISI[#Headers]&amp;"]"),ROW()-1),SUPPLIER_CONV[1],0)),"")</f>
        <v>SBS</v>
      </c>
      <c r="D86" s="22" t="str">
        <f ca="1">IFERROR(INDEX(INDIRECT("B_MSK["&amp;EXPEDISI[#Headers]&amp;"]"),ROW()-1)&amp;IF(OR(EXPEDISI[[#This Row],[C]]&lt;2,EXPEDISI[[#This Row],[C]]=""),"","/ CTN"),"")</f>
        <v>120 PCS/ CTN</v>
      </c>
      <c r="E86" s="6">
        <f ca="1">IFERROR(INDEX(INDIRECT("B_MSK["&amp;EXPEDISI[#Headers]&amp;"]"),ROW()-1),"")</f>
        <v>3</v>
      </c>
      <c r="F86" s="23">
        <f ca="1">IFERROR(INDEX(INDIRECT("B_MSK["&amp;EXPEDISI[#Headers]&amp;"_1]"),ROW()-1),"")</f>
        <v>9210</v>
      </c>
      <c r="G86" s="18" t="str">
        <f ca="1">IFERROR(INDEX(INDIRECT("B_MSK["&amp;EXPEDISI[#Headers]&amp;"_1]"),ROW()-1),"")</f>
        <v>/ PCS</v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44901</v>
      </c>
      <c r="L86" s="18" t="str">
        <f ca="1">IFERROR(INDEX(INDIRECT("B_MSK["&amp;EXPEDISI[#Headers]&amp;"]"),ROW()-1),"")</f>
        <v>pcase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P case klg K-668/ 8x20/ Set/  BT21</v>
      </c>
      <c r="C87" s="26" t="str">
        <f ca="1">IFERROR(INDEX(SUPPLIER_CONV[2],MATCH(INDEX(INDIRECT("B_MSK["&amp;EXPEDISI[#Headers]&amp;"]"),ROW()-1),SUPPLIER_CONV[1],0)),"")</f>
        <v>SBS</v>
      </c>
      <c r="D87" s="22" t="str">
        <f ca="1">IFERROR(INDEX(INDIRECT("B_MSK["&amp;EXPEDISI[#Headers]&amp;"]"),ROW()-1)&amp;IF(OR(EXPEDISI[[#This Row],[C]]&lt;2,EXPEDISI[[#This Row],[C]]=""),"","/ CTN"),"")</f>
        <v>160 PCS/ CTN</v>
      </c>
      <c r="E87" s="6">
        <f ca="1">IFERROR(INDEX(INDIRECT("B_MSK["&amp;EXPEDISI[#Headers]&amp;"]"),ROW()-1),"")</f>
        <v>3</v>
      </c>
      <c r="F87" s="23">
        <f ca="1">IFERROR(INDEX(INDIRECT("B_MSK["&amp;EXPEDISI[#Headers]&amp;"_1]"),ROW()-1),"")</f>
        <v>9210</v>
      </c>
      <c r="G87" s="18" t="str">
        <f ca="1">IFERROR(INDEX(INDIRECT("B_MSK["&amp;EXPEDISI[#Headers]&amp;"_1]"),ROW()-1),"")</f>
        <v>/ PCS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44901</v>
      </c>
      <c r="L87" s="18" t="str">
        <f ca="1">IFERROR(INDEX(INDIRECT("B_MSK["&amp;EXPEDISI[#Headers]&amp;"]"),ROW()-1),"")</f>
        <v>pcase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P case klg K-669/ 8x20/ Set</v>
      </c>
      <c r="C88" s="26" t="str">
        <f ca="1">IFERROR(INDEX(SUPPLIER_CONV[2],MATCH(INDEX(INDIRECT("B_MSK["&amp;EXPEDISI[#Headers]&amp;"]"),ROW()-1),SUPPLIER_CONV[1],0)),"")</f>
        <v>SBS</v>
      </c>
      <c r="D88" s="22" t="str">
        <f ca="1">IFERROR(INDEX(INDIRECT("B_MSK["&amp;EXPEDISI[#Headers]&amp;"]"),ROW()-1)&amp;IF(OR(EXPEDISI[[#This Row],[C]]&lt;2,EXPEDISI[[#This Row],[C]]=""),"","/ CTN"),"")</f>
        <v>160 PCS/ CTN</v>
      </c>
      <c r="E88" s="6">
        <f ca="1">IFERROR(INDEX(INDIRECT("B_MSK["&amp;EXPEDISI[#Headers]&amp;"]"),ROW()-1),"")</f>
        <v>3</v>
      </c>
      <c r="F88" s="23">
        <f ca="1">IFERROR(INDEX(INDIRECT("B_MSK["&amp;EXPEDISI[#Headers]&amp;"_1]"),ROW()-1),"")</f>
        <v>9735</v>
      </c>
      <c r="G88" s="18" t="str">
        <f ca="1">IFERROR(INDEX(INDIRECT("B_MSK["&amp;EXPEDISI[#Headers]&amp;"_1]"),ROW()-1),"")</f>
        <v>/ PCS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44901</v>
      </c>
      <c r="L88" s="18" t="str">
        <f ca="1">IFERROR(INDEX(INDIRECT("B_MSK["&amp;EXPEDISI[#Headers]&amp;"]"),ROW()-1),"")</f>
        <v>pcase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P case klg LPY 99-11/ 8x21.5x4.5/ 3susun/ +WB/ BT21</v>
      </c>
      <c r="C89" s="26" t="str">
        <f ca="1">IFERROR(INDEX(SUPPLIER_CONV[2],MATCH(INDEX(INDIRECT("B_MSK["&amp;EXPEDISI[#Headers]&amp;"]"),ROW()-1),SUPPLIER_CONV[1],0)),"")</f>
        <v>SBS</v>
      </c>
      <c r="D89" s="22" t="str">
        <f ca="1">IFERROR(INDEX(INDIRECT("B_MSK["&amp;EXPEDISI[#Headers]&amp;"]"),ROW()-1)&amp;IF(OR(EXPEDISI[[#This Row],[C]]&lt;2,EXPEDISI[[#This Row],[C]]=""),"","/ CTN"),"")</f>
        <v>120 PCS/ CTN</v>
      </c>
      <c r="E89" s="6">
        <f ca="1">IFERROR(INDEX(INDIRECT("B_MSK["&amp;EXPEDISI[#Headers]&amp;"]"),ROW()-1),"")</f>
        <v>3</v>
      </c>
      <c r="F89" s="23">
        <f ca="1">IFERROR(INDEX(INDIRECT("B_MSK["&amp;EXPEDISI[#Headers]&amp;"_1]"),ROW()-1),"")</f>
        <v>17250</v>
      </c>
      <c r="G89" s="18" t="str">
        <f ca="1">IFERROR(INDEX(INDIRECT("B_MSK["&amp;EXPEDISI[#Headers]&amp;"_1]"),ROW()-1),"")</f>
        <v>/ PCS</v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44901</v>
      </c>
      <c r="L89" s="18" t="str">
        <f ca="1">IFERROR(INDEX(INDIRECT("B_MSK["&amp;EXPEDISI[#Headers]&amp;"]"),ROW()-1),"")</f>
        <v>pcase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P case klg LPY 99-12/ 9.8x21.5/ Set/ Mobil/ Roda</v>
      </c>
      <c r="C90" s="26" t="str">
        <f ca="1">IFERROR(INDEX(SUPPLIER_CONV[2],MATCH(INDEX(INDIRECT("B_MSK["&amp;EXPEDISI[#Headers]&amp;"]"),ROW()-1),SUPPLIER_CONV[1],0)),"")</f>
        <v>SBS</v>
      </c>
      <c r="D90" s="22" t="str">
        <f ca="1">IFERROR(INDEX(INDIRECT("B_MSK["&amp;EXPEDISI[#Headers]&amp;"]"),ROW()-1)&amp;IF(OR(EXPEDISI[[#This Row],[C]]&lt;2,EXPEDISI[[#This Row],[C]]=""),"","/ CTN"),"")</f>
        <v>144 PCS/ CTN</v>
      </c>
      <c r="E90" s="6">
        <f ca="1">IFERROR(INDEX(INDIRECT("B_MSK["&amp;EXPEDISI[#Headers]&amp;"]"),ROW()-1),"")</f>
        <v>3</v>
      </c>
      <c r="F90" s="23">
        <f ca="1">IFERROR(INDEX(INDIRECT("B_MSK["&amp;EXPEDISI[#Headers]&amp;"_1]"),ROW()-1),"")</f>
        <v>17630</v>
      </c>
      <c r="G90" s="18" t="str">
        <f ca="1">IFERROR(INDEX(INDIRECT("B_MSK["&amp;EXPEDISI[#Headers]&amp;"_1]"),ROW()-1),"")</f>
        <v>/ PCS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44901</v>
      </c>
      <c r="L90" s="18" t="str">
        <f ca="1">IFERROR(INDEX(INDIRECT("B_MSK["&amp;EXPEDISI[#Headers]&amp;"]"),ROW()-1),"")</f>
        <v>pcase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P case klg LPY 99-3/ 8.9x21.7/ Set/ D</v>
      </c>
      <c r="C91" s="26" t="str">
        <f ca="1">IFERROR(INDEX(SUPPLIER_CONV[2],MATCH(INDEX(INDIRECT("B_MSK["&amp;EXPEDISI[#Headers]&amp;"]"),ROW()-1),SUPPLIER_CONV[1],0)),"")</f>
        <v>SBS</v>
      </c>
      <c r="D91" s="22" t="str">
        <f ca="1">IFERROR(INDEX(INDIRECT("B_MSK["&amp;EXPEDISI[#Headers]&amp;"]"),ROW()-1)&amp;IF(OR(EXPEDISI[[#This Row],[C]]&lt;2,EXPEDISI[[#This Row],[C]]=""),"","/ CTN"),"")</f>
        <v>144 PCS/ CTN</v>
      </c>
      <c r="E91" s="6">
        <f ca="1">IFERROR(INDEX(INDIRECT("B_MSK["&amp;EXPEDISI[#Headers]&amp;"]"),ROW()-1),"")</f>
        <v>3</v>
      </c>
      <c r="F91" s="23">
        <f ca="1">IFERROR(INDEX(INDIRECT("B_MSK["&amp;EXPEDISI[#Headers]&amp;"_1]"),ROW()-1),"")</f>
        <v>13420</v>
      </c>
      <c r="G91" s="18" t="str">
        <f ca="1">IFERROR(INDEX(INDIRECT("B_MSK["&amp;EXPEDISI[#Headers]&amp;"_1]"),ROW()-1),"")</f>
        <v>/ PCS</v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44901</v>
      </c>
      <c r="L91" s="18" t="str">
        <f ca="1">IFERROR(INDEX(INDIRECT("B_MSK["&amp;EXPEDISI[#Headers]&amp;"]"),ROW()-1),"")</f>
        <v>pcase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P case klg LPY99-6/ 6.5x20.6/ 1 susun/ Set/ D</v>
      </c>
      <c r="C92" s="26" t="str">
        <f ca="1">IFERROR(INDEX(SUPPLIER_CONV[2],MATCH(INDEX(INDIRECT("B_MSK["&amp;EXPEDISI[#Headers]&amp;"]"),ROW()-1),SUPPLIER_CONV[1],0)),"")</f>
        <v>SBS</v>
      </c>
      <c r="D92" s="22" t="str">
        <f ca="1">IFERROR(INDEX(INDIRECT("B_MSK["&amp;EXPEDISI[#Headers]&amp;"]"),ROW()-1)&amp;IF(OR(EXPEDISI[[#This Row],[C]]&lt;2,EXPEDISI[[#This Row],[C]]=""),"","/ CTN"),"")</f>
        <v>312 PCS/ CTN</v>
      </c>
      <c r="E92" s="6">
        <f ca="1">IFERROR(INDEX(INDIRECT("B_MSK["&amp;EXPEDISI[#Headers]&amp;"]"),ROW()-1),"")</f>
        <v>3</v>
      </c>
      <c r="F92" s="23">
        <f ca="1">IFERROR(INDEX(INDIRECT("B_MSK["&amp;EXPEDISI[#Headers]&amp;"_1]"),ROW()-1),"")</f>
        <v>6150</v>
      </c>
      <c r="G92" s="18" t="str">
        <f ca="1">IFERROR(INDEX(INDIRECT("B_MSK["&amp;EXPEDISI[#Headers]&amp;"_1]"),ROW()-1),"")</f>
        <v>/ PCS</v>
      </c>
      <c r="H92" s="18" t="str">
        <f ca="1">IFERROR(INDEX(INDIRECT("B_MSK["&amp;EXPEDISI[#Headers]&amp;"]"),ROW()-1),"")</f>
        <v/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44901</v>
      </c>
      <c r="L92" s="18" t="str">
        <f ca="1">IFERROR(INDEX(INDIRECT("B_MSK["&amp;EXPEDISI[#Headers]&amp;"]"),ROW()-1),"")</f>
        <v>pcase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/>
      </c>
      <c r="C93" s="26" t="str">
        <f ca="1">IFERROR(INDEX(SUPPLIER_CONV[2],MATCH(INDEX(INDIRECT("B_MSK["&amp;EXPEDISI[#Headers]&amp;"]"),ROW()-1),SUPPLIER_CONV[1],0)),"")</f>
        <v/>
      </c>
      <c r="D93" s="22" t="str">
        <f ca="1">IFERROR(INDEX(INDIRECT("B_MSK["&amp;EXPEDISI[#Headers]&amp;"]"),ROW()-1)&amp;IF(OR(EXPEDISI[[#This Row],[C]]&lt;2,EXPEDISI[[#This Row],[C]]=""),"","/ CTN"),"")</f>
        <v/>
      </c>
      <c r="E93" s="6" t="str">
        <f ca="1">IFERROR(INDEX(INDIRECT("B_MSK["&amp;EXPEDISI[#Headers]&amp;"]"),ROW()-1),"")</f>
        <v/>
      </c>
      <c r="F93" s="23" t="str">
        <f ca="1">IFERROR(INDEX(INDIRECT("B_MSK["&amp;EXPEDISI[#Headers]&amp;"_1]"),ROW()-1),"")</f>
        <v/>
      </c>
      <c r="G93" s="18" t="str">
        <f ca="1">IFERROR(INDEX(INDIRECT("B_MSK["&amp;EXPEDISI[#Headers]&amp;"_1]"),ROW()-1),"")</f>
        <v/>
      </c>
      <c r="H93" s="18" t="str">
        <f ca="1">IFERROR(INDEX(INDIRECT("B_MSK["&amp;EXPEDISI[#Headers]&amp;"]"),ROW()-1),"")</f>
        <v/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 t="str">
        <f ca="1">IFERROR(IF(EXPEDISI[[#This Row],[NAMA BARANG]]="","",INDEX(INDIRECT("B_MSK["&amp;EXPEDISI[#Headers]&amp;"]"),ROW()-1)),"")</f>
        <v/>
      </c>
      <c r="L93" s="18" t="str">
        <f ca="1">IFERROR(INDEX(INDIRECT("B_MSK["&amp;EXPEDISI[#Headers]&amp;"]"),ROW()-1),"")</f>
        <v/>
      </c>
    </row>
    <row r="94" spans="1:12" x14ac:dyDescent="0.25">
      <c r="A94" s="17">
        <f ca="1">IFERROR(INDEX(INDIRECT("B_MSK["&amp;EXPEDISI[#Headers]&amp;"]"),ROW()-1),"")</f>
        <v>44902</v>
      </c>
      <c r="B94" s="27" t="str">
        <f ca="1">IFERROR(INDEX(INDIRECT("B_MSK["&amp;EXPEDISI[#Headers]&amp;"]"),ROW()-1),"")</f>
        <v>Gel pen Kenko Hitech 0.4mm biru</v>
      </c>
      <c r="C94" s="26" t="str">
        <f ca="1">IFERROR(INDEX(SUPPLIER_CONV[2],MATCH(INDEX(INDIRECT("B_MSK["&amp;EXPEDISI[#Headers]&amp;"]"),ROW()-1),SUPPLIER_CONV[1],0)),"")</f>
        <v>KENKO</v>
      </c>
      <c r="D94" s="22" t="str">
        <f ca="1">IFERROR(INDEX(INDIRECT("B_MSK["&amp;EXPEDISI[#Headers]&amp;"]"),ROW()-1)&amp;IF(OR(EXPEDISI[[#This Row],[C]]&lt;2,EXPEDISI[[#This Row],[C]]=""),"","/ CTN"),"")</f>
        <v>12 GRS</v>
      </c>
      <c r="E94" s="6">
        <f ca="1">IFERROR(INDEX(INDIRECT("B_MSK["&amp;EXPEDISI[#Headers]&amp;"]"),ROW()-1),"")</f>
        <v>1</v>
      </c>
      <c r="F94" s="23">
        <f ca="1">IFERROR(INDEX(INDIRECT("B_MSK["&amp;EXPEDISI[#Headers]&amp;"_1]"),ROW()-1),"")</f>
        <v>468000</v>
      </c>
      <c r="G94" s="18" t="str">
        <f ca="1">IFERROR(INDEX(INDIRECT("B_MSK["&amp;EXPEDISI[#Headers]&amp;"_1]"),ROW()-1),"")</f>
        <v>/ GRS</v>
      </c>
      <c r="H94" s="18">
        <f ca="1">IFERROR(INDEX(INDIRECT("B_MSK["&amp;EXPEDISI[#Headers]&amp;"]"),ROW()-1),"")</f>
        <v>0.17</v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44902</v>
      </c>
      <c r="L94" s="18" t="str">
        <f ca="1">IFERROR(INDEX(INDIRECT("B_MSK["&amp;EXPEDISI[#Headers]&amp;"]"),ROW()-1),"")</f>
        <v>pen</v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Label harga Kenko 6001-2R 1brs</v>
      </c>
      <c r="C95" s="26" t="str">
        <f ca="1">IFERROR(INDEX(SUPPLIER_CONV[2],MATCH(INDEX(INDIRECT("B_MSK["&amp;EXPEDISI[#Headers]&amp;"]"),ROW()-1),SUPPLIER_CONV[1],0)),"")</f>
        <v>KENKO</v>
      </c>
      <c r="D95" s="22" t="str">
        <f ca="1">IFERROR(INDEX(INDIRECT("B_MSK["&amp;EXPEDISI[#Headers]&amp;"]"),ROW()-1)&amp;IF(OR(EXPEDISI[[#This Row],[C]]&lt;2,EXPEDISI[[#This Row],[C]]=""),"","/ CTN"),"")</f>
        <v>50 TUB/ CTN</v>
      </c>
      <c r="E95" s="6">
        <f ca="1">IFERROR(INDEX(INDIRECT("B_MSK["&amp;EXPEDISI[#Headers]&amp;"]"),ROW()-1),"")</f>
        <v>2</v>
      </c>
      <c r="F95" s="23">
        <f ca="1">IFERROR(INDEX(INDIRECT("B_MSK["&amp;EXPEDISI[#Headers]&amp;"_1]"),ROW()-1),"")</f>
        <v>21000</v>
      </c>
      <c r="G95" s="18" t="str">
        <f ca="1">IFERROR(INDEX(INDIRECT("B_MSK["&amp;EXPEDISI[#Headers]&amp;"_1]"),ROW()-1),"")</f>
        <v>/ TUB</v>
      </c>
      <c r="H95" s="18">
        <f ca="1">IFERROR(INDEX(INDIRECT("B_MSK["&amp;EXPEDISI[#Headers]&amp;"]"),ROW()-1),"")</f>
        <v>0.17</v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44902</v>
      </c>
      <c r="L95" s="18" t="str">
        <f ca="1">IFERROR(INDEX(INDIRECT("B_MSK["&amp;EXPEDISI[#Headers]&amp;"]"),ROW()-1),"")</f>
        <v>label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Mesin label harga Kenko MX-5500</v>
      </c>
      <c r="C96" s="26" t="str">
        <f ca="1">IFERROR(INDEX(SUPPLIER_CONV[2],MATCH(INDEX(INDIRECT("B_MSK["&amp;EXPEDISI[#Headers]&amp;"]"),ROW()-1),SUPPLIER_CONV[1],0)),"")</f>
        <v>KENKO</v>
      </c>
      <c r="D96" s="22" t="str">
        <f ca="1">IFERROR(INDEX(INDIRECT("B_MSK["&amp;EXPEDISI[#Headers]&amp;"]"),ROW()-1)&amp;IF(OR(EXPEDISI[[#This Row],[C]]&lt;2,EXPEDISI[[#This Row],[C]]=""),"","/ CTN"),"")</f>
        <v>50 PCS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45000</v>
      </c>
      <c r="G96" s="18" t="str">
        <f ca="1">IFERROR(INDEX(INDIRECT("B_MSK["&amp;EXPEDISI[#Headers]&amp;"_1]"),ROW()-1),"")</f>
        <v>/ PCS</v>
      </c>
      <c r="H96" s="18">
        <f ca="1">IFERROR(INDEX(INDIRECT("B_MSK["&amp;EXPEDISI[#Headers]&amp;"]"),ROW()-1),"")</f>
        <v>0.17</v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44902</v>
      </c>
      <c r="L96" s="18" t="str">
        <f ca="1">IFERROR(INDEX(INDIRECT("B_MSK["&amp;EXPEDISI[#Headers]&amp;"]"),ROW()-1),"")</f>
        <v>label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Gel pen Kenko K-1 hitam</v>
      </c>
      <c r="C97" s="26" t="str">
        <f ca="1">IFERROR(INDEX(SUPPLIER_CONV[2],MATCH(INDEX(INDIRECT("B_MSK["&amp;EXPEDISI[#Headers]&amp;"]"),ROW()-1),SUPPLIER_CONV[1],0)),"")</f>
        <v>KENKO</v>
      </c>
      <c r="D97" s="22" t="str">
        <f ca="1">IFERROR(INDEX(INDIRECT("B_MSK["&amp;EXPEDISI[#Headers]&amp;"]"),ROW()-1)&amp;IF(OR(EXPEDISI[[#This Row],[C]]&lt;2,EXPEDISI[[#This Row],[C]]=""),"","/ CTN"),"")</f>
        <v>12 GRS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475200</v>
      </c>
      <c r="G97" s="18" t="str">
        <f ca="1">IFERROR(INDEX(INDIRECT("B_MSK["&amp;EXPEDISI[#Headers]&amp;"_1]"),ROW()-1),"")</f>
        <v>/ GRS</v>
      </c>
      <c r="H97" s="18">
        <f ca="1">IFERROR(INDEX(INDIRECT("B_MSK["&amp;EXPEDISI[#Headers]&amp;"]"),ROW()-1),"")</f>
        <v>0.17</v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44902</v>
      </c>
      <c r="L97" s="18" t="str">
        <f ca="1">IFERROR(INDEX(INDIRECT("B_MSK["&amp;EXPEDISI[#Headers]&amp;"]"),ROW()-1),"")</f>
        <v>pen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Binder clip Kenko no.105</v>
      </c>
      <c r="C98" s="26" t="str">
        <f ca="1">IFERROR(INDEX(SUPPLIER_CONV[2],MATCH(INDEX(INDIRECT("B_MSK["&amp;EXPEDISI[#Headers]&amp;"]"),ROW()-1),SUPPLIER_CONV[1],0)),"")</f>
        <v>KENKO</v>
      </c>
      <c r="D98" s="22" t="str">
        <f ca="1">IFERROR(INDEX(INDIRECT("B_MSK["&amp;EXPEDISI[#Headers]&amp;"]"),ROW()-1)&amp;IF(OR(EXPEDISI[[#This Row],[C]]&lt;2,EXPEDISI[[#This Row],[C]]=""),"","/ CTN"),"")</f>
        <v>50 GRS</v>
      </c>
      <c r="E98" s="6">
        <f ca="1">IFERROR(INDEX(INDIRECT("B_MSK["&amp;EXPEDISI[#Headers]&amp;"]"),ROW()-1),"")</f>
        <v>1</v>
      </c>
      <c r="F98" s="23">
        <f ca="1">IFERROR(INDEX(INDIRECT("B_MSK["&amp;EXPEDISI[#Headers]&amp;"_1]"),ROW()-1),"")</f>
        <v>28800</v>
      </c>
      <c r="G98" s="18" t="str">
        <f ca="1">IFERROR(INDEX(INDIRECT("B_MSK["&amp;EXPEDISI[#Headers]&amp;"_1]"),ROW()-1),"")</f>
        <v>/ GRS</v>
      </c>
      <c r="H98" s="18">
        <f ca="1">IFERROR(INDEX(INDIRECT("B_MSK["&amp;EXPEDISI[#Headers]&amp;"]"),ROW()-1),"")</f>
        <v>0.17</v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44902</v>
      </c>
      <c r="L98" s="18" t="str">
        <f ca="1">IFERROR(INDEX(INDIRECT("B_MSK["&amp;EXPEDISI[#Headers]&amp;"]"),ROW()-1),"")</f>
        <v>clip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B note Kenko A5-BNPP-BC Basic Polos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72 PCS</v>
      </c>
      <c r="E99" s="6">
        <f ca="1">IFERROR(INDEX(INDIRECT("B_MSK["&amp;EXPEDISI[#Headers]&amp;"]"),ROW()-1),"")</f>
        <v>1</v>
      </c>
      <c r="F99" s="23">
        <f ca="1">IFERROR(INDEX(INDIRECT("B_MSK["&amp;EXPEDISI[#Headers]&amp;"_1]"),ROW()-1),"")</f>
        <v>17000</v>
      </c>
      <c r="G99" s="18" t="str">
        <f ca="1">IFERROR(INDEX(INDIRECT("B_MSK["&amp;EXPEDISI[#Headers]&amp;"_1]"),ROW()-1),"")</f>
        <v>/ PCS</v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44902</v>
      </c>
      <c r="L99" s="18" t="str">
        <f ca="1">IFERROR(INDEX(INDIRECT("B_MSK["&amp;EXPEDISI[#Headers]&amp;"]"),ROW()-1),"")</f>
        <v>map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Stampad Kenko no.0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18 LSN</v>
      </c>
      <c r="E100" s="6">
        <f ca="1">IFERROR(INDEX(INDIRECT("B_MSK["&amp;EXPEDISI[#Headers]&amp;"]"),ROW()-1),"")</f>
        <v>1</v>
      </c>
      <c r="F100" s="23">
        <f ca="1">IFERROR(INDEX(INDIRECT("B_MSK["&amp;EXPEDISI[#Headers]&amp;"_1]"),ROW()-1),"")</f>
        <v>59400</v>
      </c>
      <c r="G100" s="18" t="str">
        <f ca="1">IFERROR(INDEX(INDIRECT("B_MSK["&amp;EXPEDISI[#Headers]&amp;"_1]"),ROW()-1),"")</f>
        <v>/ LSN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44902</v>
      </c>
      <c r="L100" s="18" t="str">
        <f ca="1">IFERROR(INDEX(INDIRECT("B_MSK["&amp;EXPEDISI[#Headers]&amp;"]"),ROW()-1),"")</f>
        <v>stamp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Stapler Kenko HD-10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20 LSN/ CTN</v>
      </c>
      <c r="E101" s="6">
        <f ca="1">IFERROR(INDEX(INDIRECT("B_MSK["&amp;EXPEDISI[#Headers]&amp;"]"),ROW()-1),"")</f>
        <v>2</v>
      </c>
      <c r="F101" s="23">
        <f ca="1">IFERROR(INDEX(INDIRECT("B_MSK["&amp;EXPEDISI[#Headers]&amp;"_1]"),ROW()-1),"")</f>
        <v>93000</v>
      </c>
      <c r="G101" s="18" t="str">
        <f ca="1">IFERROR(INDEX(INDIRECT("B_MSK["&amp;EXPEDISI[#Headers]&amp;"_1]"),ROW()-1),"")</f>
        <v>/ LSN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44902</v>
      </c>
      <c r="L101" s="18" t="str">
        <f ca="1">IFERROR(INDEX(INDIRECT("B_MSK["&amp;EXPEDISI[#Headers]&amp;"]"),ROW()-1),"")</f>
        <v>stapler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/>
      </c>
      <c r="C102" s="26" t="str">
        <f ca="1">IFERROR(INDEX(SUPPLIER_CONV[2],MATCH(INDEX(INDIRECT("B_MSK["&amp;EXPEDISI[#Headers]&amp;"]"),ROW()-1),SUPPLIER_CONV[1],0)),"")</f>
        <v/>
      </c>
      <c r="D102" s="22" t="str">
        <f ca="1">IFERROR(INDEX(INDIRECT("B_MSK["&amp;EXPEDISI[#Headers]&amp;"]"),ROW()-1)&amp;IF(OR(EXPEDISI[[#This Row],[C]]&lt;2,EXPEDISI[[#This Row],[C]]=""),"","/ CTN"),"")</f>
        <v/>
      </c>
      <c r="E102" s="6" t="str">
        <f ca="1">IFERROR(INDEX(INDIRECT("B_MSK["&amp;EXPEDISI[#Headers]&amp;"]"),ROW()-1),"")</f>
        <v/>
      </c>
      <c r="F102" s="23" t="str">
        <f ca="1">IFERROR(INDEX(INDIRECT("B_MSK["&amp;EXPEDISI[#Headers]&amp;"_1]"),ROW()-1),"")</f>
        <v/>
      </c>
      <c r="G102" s="18" t="str">
        <f ca="1">IFERROR(INDEX(INDIRECT("B_MSK["&amp;EXPEDISI[#Headers]&amp;"_1]"),ROW()-1),"")</f>
        <v/>
      </c>
      <c r="H102" s="18" t="str">
        <f ca="1">IFERROR(INDEX(INDIRECT("B_MSK["&amp;EXPEDISI[#Headers]&amp;"]"),ROW()-1),"")</f>
        <v/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 t="str">
        <f ca="1">IFERROR(IF(EXPEDISI[[#This Row],[NAMA BARANG]]="","",INDEX(INDIRECT("B_MSK["&amp;EXPEDISI[#Headers]&amp;"]"),ROW()-1)),"")</f>
        <v/>
      </c>
      <c r="L102" s="18" t="str">
        <f ca="1">IFERROR(INDEX(INDIRECT("B_MSK["&amp;EXPEDISI[#Headers]&amp;"]"),ROW()-1),"")</f>
        <v/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Gel pen Microtec Kenko 0.28mm Hitam</v>
      </c>
      <c r="C103" s="26" t="str">
        <f ca="1">IFERROR(INDEX(SUPPLIER_CONV[2],MATCH(INDEX(INDIRECT("B_MSK["&amp;EXPEDISI[#Headers]&amp;"]"),ROW()-1),SUPPLIER_CONV[1],0)),"")</f>
        <v>KENKO</v>
      </c>
      <c r="D103" s="22" t="str">
        <f ca="1">IFERROR(INDEX(INDIRECT("B_MSK["&amp;EXPEDISI[#Headers]&amp;"]"),ROW()-1)&amp;IF(OR(EXPEDISI[[#This Row],[C]]&lt;2,EXPEDISI[[#This Row],[C]]=""),"","/ CTN"),"")</f>
        <v>12 GRS</v>
      </c>
      <c r="E103" s="6">
        <f ca="1">IFERROR(INDEX(INDIRECT("B_MSK["&amp;EXPEDISI[#Headers]&amp;"]"),ROW()-1),"")</f>
        <v>1</v>
      </c>
      <c r="F103" s="23">
        <f ca="1">IFERROR(INDEX(INDIRECT("B_MSK["&amp;EXPEDISI[#Headers]&amp;"_1]"),ROW()-1),"")</f>
        <v>475200</v>
      </c>
      <c r="G103" s="18" t="str">
        <f ca="1">IFERROR(INDEX(INDIRECT("B_MSK["&amp;EXPEDISI[#Headers]&amp;"_1]"),ROW()-1),"")</f>
        <v>/ GRS</v>
      </c>
      <c r="H103" s="18">
        <f ca="1">IFERROR(INDEX(INDIRECT("B_MSK["&amp;EXPEDISI[#Headers]&amp;"]"),ROW()-1),"")</f>
        <v>0.17</v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>
        <f ca="1">IFERROR(IF(EXPEDISI[[#This Row],[NAMA BARANG]]="","",INDEX(INDIRECT("B_MSK["&amp;EXPEDISI[#Headers]&amp;"]"),ROW()-1)),"")</f>
        <v>44902</v>
      </c>
      <c r="L103" s="18" t="str">
        <f ca="1">IFERROR(INDEX(INDIRECT("B_MSK["&amp;EXPEDISI[#Headers]&amp;"]"),ROW()-1),"")</f>
        <v>pen</v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Gel pen Kenko KE-100 hitam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12 GRS/ CTN</v>
      </c>
      <c r="E104" s="6">
        <f ca="1">IFERROR(INDEX(INDIRECT("B_MSK["&amp;EXPEDISI[#Headers]&amp;"]"),ROW()-1),"")</f>
        <v>2</v>
      </c>
      <c r="F104" s="23">
        <f ca="1">IFERROR(INDEX(INDIRECT("B_MSK["&amp;EXPEDISI[#Headers]&amp;"_1]"),ROW()-1),"")</f>
        <v>230400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44902</v>
      </c>
      <c r="L104" s="18" t="str">
        <f ca="1">IFERROR(INDEX(INDIRECT("B_MSK["&amp;EXPEDISI[#Headers]&amp;"]"),ROW()-1),"")</f>
        <v>pen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Plakban kain Kenko 36mm plst BIRU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80 ROL/ CTN</v>
      </c>
      <c r="E105" s="6">
        <f ca="1">IFERROR(INDEX(INDIRECT("B_MSK["&amp;EXPEDISI[#Headers]&amp;"]"),ROW()-1),"")</f>
        <v>2</v>
      </c>
      <c r="F105" s="23">
        <f ca="1">IFERROR(INDEX(INDIRECT("B_MSK["&amp;EXPEDISI[#Headers]&amp;"_1]"),ROW()-1),"")</f>
        <v>9150</v>
      </c>
      <c r="G105" s="18" t="str">
        <f ca="1">IFERROR(INDEX(INDIRECT("B_MSK["&amp;EXPEDISI[#Headers]&amp;"_1]"),ROW()-1),"")</f>
        <v>/ ROL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44902</v>
      </c>
      <c r="L105" s="18" t="str">
        <f ca="1">IFERROR(INDEX(INDIRECT("B_MSK["&amp;EXPEDISI[#Headers]&amp;"]"),ROW()-1),"")</f>
        <v>isolasi</v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Plakban Kain Kenko  48mm plst Biru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60 ROL/ CTN</v>
      </c>
      <c r="E106" s="6">
        <f ca="1">IFERROR(INDEX(INDIRECT("B_MSK["&amp;EXPEDISI[#Headers]&amp;"]"),ROW()-1),"")</f>
        <v>3</v>
      </c>
      <c r="F106" s="23">
        <f ca="1">IFERROR(INDEX(INDIRECT("B_MSK["&amp;EXPEDISI[#Headers]&amp;"_1]"),ROW()-1),"")</f>
        <v>12200</v>
      </c>
      <c r="G106" s="18" t="str">
        <f ca="1">IFERROR(INDEX(INDIRECT("B_MSK["&amp;EXPEDISI[#Headers]&amp;"_1]"),ROW()-1),"")</f>
        <v>/ ROL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44902</v>
      </c>
      <c r="L106" s="18" t="str">
        <f ca="1">IFERROR(INDEX(INDIRECT("B_MSK["&amp;EXPEDISI[#Headers]&amp;"]"),ROW()-1),"")</f>
        <v>isolasi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Gel pen Kenko Hitech 0.4mm hitam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12 GRS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468000</v>
      </c>
      <c r="G107" s="18" t="str">
        <f ca="1">IFERROR(INDEX(INDIRECT("B_MSK["&amp;EXPEDISI[#Headers]&amp;"_1]"),ROW()-1),"")</f>
        <v>/ GRS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44902</v>
      </c>
      <c r="L107" s="18" t="str">
        <f ca="1">IFERROR(INDEX(INDIRECT("B_MSK["&amp;EXPEDISI[#Headers]&amp;"]"),ROW()-1),"")</f>
        <v>pen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Tipe-ex Kertas Kenko CT-634</v>
      </c>
      <c r="C108" s="26" t="str">
        <f ca="1">IFERROR(INDEX(SUPPLIER_CONV[2],MATCH(INDEX(INDIRECT("B_MSK["&amp;EXPEDISI[#Headers]&amp;"]"),ROW()-1),SUPPLIER_CONV[1],0)),"")</f>
        <v>KENKO</v>
      </c>
      <c r="D108" s="22" t="str">
        <f ca="1">IFERROR(INDEX(INDIRECT("B_MSK["&amp;EXPEDISI[#Headers]&amp;"]"),ROW()-1)&amp;IF(OR(EXPEDISI[[#This Row],[C]]&lt;2,EXPEDISI[[#This Row],[C]]=""),"","/ CTN"),"")</f>
        <v>48 LSN</v>
      </c>
      <c r="E108" s="6">
        <f ca="1">IFERROR(INDEX(INDIRECT("B_MSK["&amp;EXPEDISI[#Headers]&amp;"]"),ROW()-1),"")</f>
        <v>1</v>
      </c>
      <c r="F108" s="23">
        <f ca="1">IFERROR(INDEX(INDIRECT("B_MSK["&amp;EXPEDISI[#Headers]&amp;"_1]"),ROW()-1),"")</f>
        <v>54000</v>
      </c>
      <c r="G108" s="18" t="str">
        <f ca="1">IFERROR(INDEX(INDIRECT("B_MSK["&amp;EXPEDISI[#Headers]&amp;"_1]"),ROW()-1),"")</f>
        <v>/ LSN</v>
      </c>
      <c r="H108" s="18">
        <f ca="1">IFERROR(INDEX(INDIRECT("B_MSK["&amp;EXPEDISI[#Headers]&amp;"]"),ROW()-1),"")</f>
        <v>0.17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44902</v>
      </c>
      <c r="L108" s="18" t="str">
        <f ca="1">IFERROR(INDEX(INDIRECT("B_MSK["&amp;EXPEDISI[#Headers]&amp;"]"),ROW()-1),"")</f>
        <v>tipex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/>
      </c>
      <c r="C109" s="26" t="str">
        <f ca="1">IFERROR(INDEX(SUPPLIER_CONV[2],MATCH(INDEX(INDIRECT("B_MSK["&amp;EXPEDISI[#Headers]&amp;"]"),ROW()-1),SUPPLIER_CONV[1],0)),"")</f>
        <v/>
      </c>
      <c r="D109" s="22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3" t="str">
        <f ca="1">IFERROR(INDEX(INDIRECT("B_MSK["&amp;EXPEDISI[#Headers]&amp;"_1]"),ROW()-1),"")</f>
        <v/>
      </c>
      <c r="G109" s="18" t="str">
        <f ca="1">IFERROR(INDEX(INDIRECT("B_MSK["&amp;EXPEDISI[#Headers]&amp;"_1]"),ROW()-1),"")</f>
        <v/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 t="str">
        <f ca="1">IFERROR(IF(EXPEDISI[[#This Row],[NAMA BARANG]]="","",INDEX(INDIRECT("B_MSK["&amp;EXPEDISI[#Headers]&amp;"]"),ROW()-1)),"")</f>
        <v/>
      </c>
      <c r="L109" s="18" t="str">
        <f ca="1">IFERROR(INDEX(INDIRECT("B_MSK["&amp;EXPEDISI[#Headers]&amp;"]"),ROW()-1),"")</f>
        <v/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Tipe-ex Kertas Kenko CT-809</v>
      </c>
      <c r="C110" s="26" t="str">
        <f ca="1">IFERROR(INDEX(SUPPLIER_CONV[2],MATCH(INDEX(INDIRECT("B_MSK["&amp;EXPEDISI[#Headers]&amp;"]"),ROW()-1),SUPPLIER_CONV[1],0)),"")</f>
        <v>KENKO</v>
      </c>
      <c r="D110" s="22" t="str">
        <f ca="1">IFERROR(INDEX(INDIRECT("B_MSK["&amp;EXPEDISI[#Headers]&amp;"]"),ROW()-1)&amp;IF(OR(EXPEDISI[[#This Row],[C]]&lt;2,EXPEDISI[[#This Row],[C]]=""),"","/ CTN"),"")</f>
        <v>48 LSN</v>
      </c>
      <c r="E110" s="6">
        <f ca="1">IFERROR(INDEX(INDIRECT("B_MSK["&amp;EXPEDISI[#Headers]&amp;"]"),ROW()-1),"")</f>
        <v>1</v>
      </c>
      <c r="F110" s="23">
        <f ca="1">IFERROR(INDEX(INDIRECT("B_MSK["&amp;EXPEDISI[#Headers]&amp;"_1]"),ROW()-1),"")</f>
        <v>54000</v>
      </c>
      <c r="G110" s="18" t="str">
        <f ca="1">IFERROR(INDEX(INDIRECT("B_MSK["&amp;EXPEDISI[#Headers]&amp;"_1]"),ROW()-1),"")</f>
        <v>/ LSN</v>
      </c>
      <c r="H110" s="18">
        <f ca="1">IFERROR(INDEX(INDIRECT("B_MSK["&amp;EXPEDISI[#Headers]&amp;"]"),ROW()-1),"")</f>
        <v>0.17</v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44902</v>
      </c>
      <c r="L110" s="18" t="str">
        <f ca="1">IFERROR(INDEX(INDIRECT("B_MSK["&amp;EXPEDISI[#Headers]&amp;"]"),ROW()-1),"")</f>
        <v>tipex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PW Kenko 36W CP-36 F Classic Panjang</v>
      </c>
      <c r="C111" s="26" t="str">
        <f ca="1">IFERROR(INDEX(SUPPLIER_CONV[2],MATCH(INDEX(INDIRECT("B_MSK["&amp;EXPEDISI[#Headers]&amp;"]"),ROW()-1),SUPPLIER_CONV[1],0)),"")</f>
        <v>KENKO</v>
      </c>
      <c r="D111" s="22" t="str">
        <f ca="1">IFERROR(INDEX(INDIRECT("B_MSK["&amp;EXPEDISI[#Headers]&amp;"]"),ROW()-1)&amp;IF(OR(EXPEDISI[[#This Row],[C]]&lt;2,EXPEDISI[[#This Row],[C]]=""),"","/ CTN"),"")</f>
        <v>20 BOX (4 SET)/ CTN</v>
      </c>
      <c r="E111" s="6">
        <f ca="1">IFERROR(INDEX(INDIRECT("B_MSK["&amp;EXPEDISI[#Headers]&amp;"]"),ROW()-1),"")</f>
        <v>2</v>
      </c>
      <c r="F111" s="23">
        <f ca="1">IFERROR(INDEX(INDIRECT("B_MSK["&amp;EXPEDISI[#Headers]&amp;"_1]"),ROW()-1),"")</f>
        <v>132000</v>
      </c>
      <c r="G111" s="18" t="str">
        <f ca="1">IFERROR(INDEX(INDIRECT("B_MSK["&amp;EXPEDISI[#Headers]&amp;"_1]"),ROW()-1),"")</f>
        <v xml:space="preserve">/ BOX </v>
      </c>
      <c r="H111" s="18">
        <f ca="1">IFERROR(INDEX(INDIRECT("B_MSK["&amp;EXPEDISI[#Headers]&amp;"]"),ROW()-1),"")</f>
        <v>0.17</v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44902</v>
      </c>
      <c r="L111" s="18" t="str">
        <f ca="1">IFERROR(INDEX(INDIRECT("B_MSK["&amp;EXPEDISI[#Headers]&amp;"]"),ROW()-1),"")</f>
        <v>pw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PW Kenko 12W CP-12 F nonwood classic</v>
      </c>
      <c r="C112" s="26" t="str">
        <f ca="1">IFERROR(INDEX(SUPPLIER_CONV[2],MATCH(INDEX(INDIRECT("B_MSK["&amp;EXPEDISI[#Headers]&amp;"]"),ROW()-1),SUPPLIER_CONV[1],0)),"")</f>
        <v>KENKO</v>
      </c>
      <c r="D112" s="22" t="str">
        <f ca="1">IFERROR(INDEX(INDIRECT("B_MSK["&amp;EXPEDISI[#Headers]&amp;"]"),ROW()-1)&amp;IF(OR(EXPEDISI[[#This Row],[C]]&lt;2,EXPEDISI[[#This Row],[C]]=""),"","/ CTN"),"")</f>
        <v>24 LSN/ CTN</v>
      </c>
      <c r="E112" s="6">
        <f ca="1">IFERROR(INDEX(INDIRECT("B_MSK["&amp;EXPEDISI[#Headers]&amp;"]"),ROW()-1),"")</f>
        <v>2</v>
      </c>
      <c r="F112" s="23">
        <f ca="1">IFERROR(INDEX(INDIRECT("B_MSK["&amp;EXPEDISI[#Headers]&amp;"_1]"),ROW()-1),"")</f>
        <v>102000</v>
      </c>
      <c r="G112" s="18" t="str">
        <f ca="1">IFERROR(INDEX(INDIRECT("B_MSK["&amp;EXPEDISI[#Headers]&amp;"_1]"),ROW()-1),"")</f>
        <v>/ LSN</v>
      </c>
      <c r="H112" s="18">
        <f ca="1">IFERROR(INDEX(INDIRECT("B_MSK["&amp;EXPEDISI[#Headers]&amp;"]"),ROW()-1),"")</f>
        <v>0.17</v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44902</v>
      </c>
      <c r="L112" s="18" t="str">
        <f ca="1">IFERROR(INDEX(INDIRECT("B_MSK["&amp;EXPEDISI[#Headers]&amp;"]"),ROW()-1),"")</f>
        <v>pw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PW Kenko 12W CP-12 F NWE nonwood</v>
      </c>
      <c r="C113" s="26" t="str">
        <f ca="1">IFERROR(INDEX(SUPPLIER_CONV[2],MATCH(INDEX(INDIRECT("B_MSK["&amp;EXPEDISI[#Headers]&amp;"]"),ROW()-1),SUPPLIER_CONV[1],0)),"")</f>
        <v>KENKO</v>
      </c>
      <c r="D113" s="22" t="str">
        <f ca="1">IFERROR(INDEX(INDIRECT("B_MSK["&amp;EXPEDISI[#Headers]&amp;"]"),ROW()-1)&amp;IF(OR(EXPEDISI[[#This Row],[C]]&lt;2,EXPEDISI[[#This Row],[C]]=""),"","/ CTN"),"")</f>
        <v>16 LSN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126000</v>
      </c>
      <c r="G113" s="18" t="str">
        <f ca="1">IFERROR(INDEX(INDIRECT("B_MSK["&amp;EXPEDISI[#Headers]&amp;"_1]"),ROW()-1),"")</f>
        <v>/ LSN</v>
      </c>
      <c r="H113" s="18">
        <f ca="1">IFERROR(INDEX(INDIRECT("B_MSK["&amp;EXPEDISI[#Headers]&amp;"]"),ROW()-1),"")</f>
        <v>0.17</v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44902</v>
      </c>
      <c r="L113" s="18" t="str">
        <f ca="1">IFERROR(INDEX(INDIRECT("B_MSK["&amp;EXPEDISI[#Headers]&amp;"]"),ROW()-1),"")</f>
        <v>pw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Label harga Kenko 6001-2R 1brs</v>
      </c>
      <c r="C115" s="26" t="str">
        <f ca="1">IFERROR(INDEX(SUPPLIER_CONV[2],MATCH(INDEX(INDIRECT("B_MSK["&amp;EXPEDISI[#Headers]&amp;"]"),ROW()-1),SUPPLIER_CONV[1],0)),"")</f>
        <v>KENKO</v>
      </c>
      <c r="D115" s="22" t="str">
        <f ca="1">IFERROR(INDEX(INDIRECT("B_MSK["&amp;EXPEDISI[#Headers]&amp;"]"),ROW()-1)&amp;IF(OR(EXPEDISI[[#This Row],[C]]&lt;2,EXPEDISI[[#This Row],[C]]=""),"","/ CTN"),"")</f>
        <v>50 TUB/ CTN</v>
      </c>
      <c r="E115" s="6">
        <f ca="1">IFERROR(INDEX(INDIRECT("B_MSK["&amp;EXPEDISI[#Headers]&amp;"]"),ROW()-1),"")</f>
        <v>5</v>
      </c>
      <c r="F115" s="23">
        <f ca="1">IFERROR(INDEX(INDIRECT("B_MSK["&amp;EXPEDISI[#Headers]&amp;"_1]"),ROW()-1),"")</f>
        <v>21000</v>
      </c>
      <c r="G115" s="18" t="str">
        <f ca="1">IFERROR(INDEX(INDIRECT("B_MSK["&amp;EXPEDISI[#Headers]&amp;"_1]"),ROW()-1),"")</f>
        <v>/ TUB</v>
      </c>
      <c r="H115" s="18">
        <f ca="1">IFERROR(INDEX(INDIRECT("B_MSK["&amp;EXPEDISI[#Headers]&amp;"]"),ROW()-1),"")</f>
        <v>0.17</v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44902</v>
      </c>
      <c r="L115" s="18" t="str">
        <f ca="1">IFERROR(INDEX(INDIRECT("B_MSK["&amp;EXPEDISI[#Headers]&amp;"]"),ROW()-1),"")</f>
        <v>label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/>
      </c>
      <c r="C116" s="26" t="str">
        <f ca="1">IFERROR(INDEX(SUPPLIER_CONV[2],MATCH(INDEX(INDIRECT("B_MSK["&amp;EXPEDISI[#Headers]&amp;"]"),ROW()-1),SUPPLIER_CONV[1],0)),"")</f>
        <v/>
      </c>
      <c r="D116" s="22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3" t="str">
        <f ca="1">IFERROR(INDEX(INDIRECT("B_MSK["&amp;EXPEDISI[#Headers]&amp;"_1]"),ROW()-1),"")</f>
        <v/>
      </c>
      <c r="G116" s="18" t="str">
        <f ca="1">IFERROR(INDEX(INDIRECT("B_MSK["&amp;EXPEDISI[#Headers]&amp;"_1]"),ROW()-1),"")</f>
        <v/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 t="str">
        <f ca="1">IFERROR(IF(EXPEDISI[[#This Row],[NAMA BARANG]]="","",INDEX(INDIRECT("B_MSK["&amp;EXPEDISI[#Headers]&amp;"]"),ROW()-1)),"")</f>
        <v/>
      </c>
      <c r="L116" s="18" t="str">
        <f ca="1">IFERROR(INDEX(INDIRECT("B_MSK["&amp;EXPEDISI[#Headers]&amp;"]"),ROW()-1),"")</f>
        <v/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O pastel JK 12W OP-12 S</v>
      </c>
      <c r="C117" s="26" t="str">
        <f ca="1">IFERROR(INDEX(SUPPLIER_CONV[2],MATCH(INDEX(INDIRECT("B_MSK["&amp;EXPEDISI[#Headers]&amp;"]"),ROW()-1),SUPPLIER_CONV[1],0)),"")</f>
        <v>ATALI</v>
      </c>
      <c r="D117" s="22" t="str">
        <f ca="1">IFERROR(INDEX(INDIRECT("B_MSK["&amp;EXPEDISI[#Headers]&amp;"]"),ROW()-1)&amp;IF(OR(EXPEDISI[[#This Row],[C]]&lt;2,EXPEDISI[[#This Row],[C]]=""),"","/ CTN"),"")</f>
        <v>12 LSN/ CTN</v>
      </c>
      <c r="E117" s="6">
        <f ca="1">IFERROR(INDEX(INDIRECT("B_MSK["&amp;EXPEDISI[#Headers]&amp;"]"),ROW()-1),"")</f>
        <v>3</v>
      </c>
      <c r="F117" s="23">
        <f ca="1">IFERROR(INDEX(INDIRECT("B_MSK["&amp;EXPEDISI[#Headers]&amp;"_1]"),ROW()-1),"")</f>
        <v>142800</v>
      </c>
      <c r="G117" s="18" t="str">
        <f ca="1">IFERROR(INDEX(INDIRECT("B_MSK["&amp;EXPEDISI[#Headers]&amp;"_1]"),ROW()-1),"")</f>
        <v>/ LSN</v>
      </c>
      <c r="H117" s="18">
        <f ca="1">IFERROR(INDEX(INDIRECT("B_MSK["&amp;EXPEDISI[#Headers]&amp;"]"),ROW()-1),"")</f>
        <v>0.125</v>
      </c>
      <c r="I117" s="18">
        <f ca="1">IFERROR(INDEX(INDIRECT("B_MSK["&amp;EXPEDISI[#Headers]&amp;"]"),ROW()-1),"")</f>
        <v>0.05</v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44902</v>
      </c>
      <c r="L117" s="18" t="str">
        <f ca="1">IFERROR(INDEX(INDIRECT("B_MSK["&amp;EXPEDISI[#Headers]&amp;"]"),ROW()-1),"")</f>
        <v>cr/op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O pastel JK 18W OP-18 S</v>
      </c>
      <c r="C118" s="26" t="str">
        <f ca="1">IFERROR(INDEX(SUPPLIER_CONV[2],MATCH(INDEX(INDIRECT("B_MSK["&amp;EXPEDISI[#Headers]&amp;"]"),ROW()-1),SUPPLIER_CONV[1],0)),"")</f>
        <v>ATALI</v>
      </c>
      <c r="D118" s="22" t="str">
        <f ca="1">IFERROR(INDEX(INDIRECT("B_MSK["&amp;EXPEDISI[#Headers]&amp;"]"),ROW()-1)&amp;IF(OR(EXPEDISI[[#This Row],[C]]&lt;2,EXPEDISI[[#This Row],[C]]=""),"","/ CTN"),"")</f>
        <v>6 LSN/ CTN</v>
      </c>
      <c r="E118" s="6">
        <f ca="1">IFERROR(INDEX(INDIRECT("B_MSK["&amp;EXPEDISI[#Headers]&amp;"]"),ROW()-1),"")</f>
        <v>3</v>
      </c>
      <c r="F118" s="23">
        <f ca="1">IFERROR(INDEX(INDIRECT("B_MSK["&amp;EXPEDISI[#Headers]&amp;"_1]"),ROW()-1),"")</f>
        <v>276000</v>
      </c>
      <c r="G118" s="18" t="str">
        <f ca="1">IFERROR(INDEX(INDIRECT("B_MSK["&amp;EXPEDISI[#Headers]&amp;"_1]"),ROW()-1),"")</f>
        <v>/ LSN</v>
      </c>
      <c r="H118" s="18">
        <f ca="1">IFERROR(INDEX(INDIRECT("B_MSK["&amp;EXPEDISI[#Headers]&amp;"]"),ROW()-1),"")</f>
        <v>0.125</v>
      </c>
      <c r="I118" s="18">
        <f ca="1">IFERROR(INDEX(INDIRECT("B_MSK["&amp;EXPEDISI[#Headers]&amp;"]"),ROW()-1),"")</f>
        <v>0.05</v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44902</v>
      </c>
      <c r="L118" s="18" t="str">
        <f ca="1">IFERROR(INDEX(INDIRECT("B_MSK["&amp;EXPEDISI[#Headers]&amp;"]"),ROW()-1),"")</f>
        <v>cr/op</v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O pastel JK 24W OP-24 S</v>
      </c>
      <c r="C119" s="26" t="str">
        <f ca="1">IFERROR(INDEX(SUPPLIER_CONV[2],MATCH(INDEX(INDIRECT("B_MSK["&amp;EXPEDISI[#Headers]&amp;"]"),ROW()-1),SUPPLIER_CONV[1],0)),"")</f>
        <v>ATALI</v>
      </c>
      <c r="D119" s="22" t="str">
        <f ca="1">IFERROR(INDEX(INDIRECT("B_MSK["&amp;EXPEDISI[#Headers]&amp;"]"),ROW()-1)&amp;IF(OR(EXPEDISI[[#This Row],[C]]&lt;2,EXPEDISI[[#This Row],[C]]=""),"","/ CTN"),"")</f>
        <v>8 BOX (6 SET)/ CTN</v>
      </c>
      <c r="E119" s="6">
        <f ca="1">IFERROR(INDEX(INDIRECT("B_MSK["&amp;EXPEDISI[#Headers]&amp;"]"),ROW()-1),"")</f>
        <v>27</v>
      </c>
      <c r="F119" s="23">
        <f ca="1">IFERROR(INDEX(INDIRECT("B_MSK["&amp;EXPEDISI[#Headers]&amp;"_1]"),ROW()-1),"")</f>
        <v>177600</v>
      </c>
      <c r="G119" s="18" t="str">
        <f ca="1">IFERROR(INDEX(INDIRECT("B_MSK["&amp;EXPEDISI[#Headers]&amp;"_1]"),ROW()-1),"")</f>
        <v xml:space="preserve">/ BOX </v>
      </c>
      <c r="H119" s="18">
        <f ca="1">IFERROR(INDEX(INDIRECT("B_MSK["&amp;EXPEDISI[#Headers]&amp;"]"),ROW()-1),"")</f>
        <v>0.125</v>
      </c>
      <c r="I119" s="18">
        <f ca="1">IFERROR(INDEX(INDIRECT("B_MSK["&amp;EXPEDISI[#Headers]&amp;"]"),ROW()-1),"")</f>
        <v>0.05</v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44902</v>
      </c>
      <c r="L119" s="18" t="str">
        <f ca="1">IFERROR(INDEX(INDIRECT("B_MSK["&amp;EXPEDISI[#Headers]&amp;"]"),ROW()-1),"")</f>
        <v>cr/op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O pastel JK 12W OP-12CH Hexagonal</v>
      </c>
      <c r="C120" s="26" t="str">
        <f ca="1">IFERROR(INDEX(SUPPLIER_CONV[2],MATCH(INDEX(INDIRECT("B_MSK["&amp;EXPEDISI[#Headers]&amp;"]"),ROW()-1),SUPPLIER_CONV[1],0)),"")</f>
        <v>ATALI</v>
      </c>
      <c r="D120" s="22" t="str">
        <f ca="1">IFERROR(INDEX(INDIRECT("B_MSK["&amp;EXPEDISI[#Headers]&amp;"]"),ROW()-1)&amp;IF(OR(EXPEDISI[[#This Row],[C]]&lt;2,EXPEDISI[[#This Row],[C]]=""),"","/ CTN"),"")</f>
        <v>12 LSN/ CTN</v>
      </c>
      <c r="E120" s="6">
        <f ca="1">IFERROR(INDEX(INDIRECT("B_MSK["&amp;EXPEDISI[#Headers]&amp;"]"),ROW()-1),"")</f>
        <v>3</v>
      </c>
      <c r="F120" s="23">
        <f ca="1">IFERROR(INDEX(INDIRECT("B_MSK["&amp;EXPEDISI[#Headers]&amp;"_1]"),ROW()-1),"")</f>
        <v>132000</v>
      </c>
      <c r="G120" s="18" t="str">
        <f ca="1">IFERROR(INDEX(INDIRECT("B_MSK["&amp;EXPEDISI[#Headers]&amp;"_1]"),ROW()-1),"")</f>
        <v>/ LSN</v>
      </c>
      <c r="H120" s="18">
        <f ca="1">IFERROR(INDEX(INDIRECT("B_MSK["&amp;EXPEDISI[#Headers]&amp;"]"),ROW()-1),"")</f>
        <v>0.125</v>
      </c>
      <c r="I120" s="18">
        <f ca="1">IFERROR(INDEX(INDIRECT("B_MSK["&amp;EXPEDISI[#Headers]&amp;"]"),ROW()-1),"")</f>
        <v>0.05</v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44902</v>
      </c>
      <c r="L120" s="18" t="str">
        <f ca="1">IFERROR(INDEX(INDIRECT("B_MSK["&amp;EXPEDISI[#Headers]&amp;"]"),ROW()-1),"")</f>
        <v>cr/op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Bp JK BP-338 Vocus hitam</v>
      </c>
      <c r="C121" s="26" t="str">
        <f ca="1">IFERROR(INDEX(SUPPLIER_CONV[2],MATCH(INDEX(INDIRECT("B_MSK["&amp;EXPEDISI[#Headers]&amp;"]"),ROW()-1),SUPPLIER_CONV[1],0)),"")</f>
        <v>ATALI</v>
      </c>
      <c r="D121" s="22" t="str">
        <f ca="1">IFERROR(INDEX(INDIRECT("B_MSK["&amp;EXPEDISI[#Headers]&amp;"]"),ROW()-1)&amp;IF(OR(EXPEDISI[[#This Row],[C]]&lt;2,EXPEDISI[[#This Row],[C]]=""),"","/ CTN"),"")</f>
        <v>72 LSN</v>
      </c>
      <c r="E121" s="6" t="str">
        <f ca="1">IFERROR(INDEX(INDIRECT("B_MSK["&amp;EXPEDISI[#Headers]&amp;"]"),ROW()-1),"")</f>
        <v/>
      </c>
      <c r="F121" s="23">
        <f ca="1">IFERROR(INDEX(INDIRECT("B_MSK["&amp;EXPEDISI[#Headers]&amp;"_1]"),ROW()-1),"")</f>
        <v>12600</v>
      </c>
      <c r="G121" s="18" t="str">
        <f ca="1">IFERROR(INDEX(INDIRECT("B_MSK["&amp;EXPEDISI[#Headers]&amp;"_1]"),ROW()-1),"")</f>
        <v>/ LSN</v>
      </c>
      <c r="H121" s="18">
        <f ca="1">IFERROR(INDEX(INDIRECT("B_MSK["&amp;EXPEDISI[#Headers]&amp;"]"),ROW()-1),"")</f>
        <v>0.125</v>
      </c>
      <c r="I121" s="18">
        <f ca="1">IFERROR(INDEX(INDIRECT("B_MSK["&amp;EXPEDISI[#Headers]&amp;"]"),ROW()-1),"")</f>
        <v>0.05</v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44902</v>
      </c>
      <c r="L121" s="18" t="str">
        <f ca="1">IFERROR(INDEX(INDIRECT("B_MSK["&amp;EXPEDISI[#Headers]&amp;"]"),ROW()-1),"")</f>
        <v>pen</v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/>
      </c>
      <c r="C122" s="26" t="str">
        <f ca="1">IFERROR(INDEX(SUPPLIER_CONV[2],MATCH(INDEX(INDIRECT("B_MSK["&amp;EXPEDISI[#Headers]&amp;"]"),ROW()-1),SUPPLIER_CONV[1],0)),"")</f>
        <v/>
      </c>
      <c r="D122" s="22" t="str">
        <f ca="1">IFERROR(INDEX(INDIRECT("B_MSK["&amp;EXPEDISI[#Headers]&amp;"]"),ROW()-1)&amp;IF(OR(EXPEDISI[[#This Row],[C]]&lt;2,EXPEDISI[[#This Row],[C]]=""),"","/ CTN"),"")</f>
        <v/>
      </c>
      <c r="E122" s="6" t="str">
        <f ca="1">IFERROR(INDEX(INDIRECT("B_MSK["&amp;EXPEDISI[#Headers]&amp;"]"),ROW()-1),"")</f>
        <v/>
      </c>
      <c r="F122" s="23" t="str">
        <f ca="1">IFERROR(INDEX(INDIRECT("B_MSK["&amp;EXPEDISI[#Headers]&amp;"_1]"),ROW()-1),"")</f>
        <v/>
      </c>
      <c r="G122" s="18" t="str">
        <f ca="1">IFERROR(INDEX(INDIRECT("B_MSK["&amp;EXPEDISI[#Headers]&amp;"_1]"),ROW()-1),"")</f>
        <v/>
      </c>
      <c r="H122" s="18" t="str">
        <f ca="1">IFERROR(INDEX(INDIRECT("B_MSK["&amp;EXPEDISI[#Headers]&amp;"]"),ROW()-1),"")</f>
        <v/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 t="str">
        <f ca="1">IFERROR(IF(EXPEDISI[[#This Row],[NAMA BARANG]]="","",INDEX(INDIRECT("B_MSK["&amp;EXPEDISI[#Headers]&amp;"]"),ROW()-1)),"")</f>
        <v/>
      </c>
      <c r="L122" s="18" t="str">
        <f ca="1">IFERROR(INDEX(INDIRECT("B_MSK["&amp;EXPEDISI[#Headers]&amp;"]"),ROW()-1),"")</f>
        <v/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Lem stick JK GS-104</v>
      </c>
      <c r="C123" s="26" t="str">
        <f ca="1">IFERROR(INDEX(SUPPLIER_CONV[2],MATCH(INDEX(INDIRECT("B_MSK["&amp;EXPEDISI[#Headers]&amp;"]"),ROW()-1),SUPPLIER_CONV[1],0)),"")</f>
        <v>ATALI</v>
      </c>
      <c r="D123" s="22" t="str">
        <f ca="1">IFERROR(INDEX(INDIRECT("B_MSK["&amp;EXPEDISI[#Headers]&amp;"]"),ROW()-1)&amp;IF(OR(EXPEDISI[[#This Row],[C]]&lt;2,EXPEDISI[[#This Row],[C]]=""),"","/ CTN"),"")</f>
        <v>36 BOX (24 PCS)/ CTN</v>
      </c>
      <c r="E123" s="6">
        <f ca="1">IFERROR(INDEX(INDIRECT("B_MSK["&amp;EXPEDISI[#Headers]&amp;"]"),ROW()-1),"")</f>
        <v>9</v>
      </c>
      <c r="F123" s="23">
        <f ca="1">IFERROR(INDEX(INDIRECT("B_MSK["&amp;EXPEDISI[#Headers]&amp;"_1]"),ROW()-1),"")</f>
        <v>58800</v>
      </c>
      <c r="G123" s="18" t="str">
        <f ca="1">IFERROR(INDEX(INDIRECT("B_MSK["&amp;EXPEDISI[#Headers]&amp;"_1]"),ROW()-1),"")</f>
        <v xml:space="preserve">/ BOX </v>
      </c>
      <c r="H123" s="18">
        <f ca="1">IFERROR(INDEX(INDIRECT("B_MSK["&amp;EXPEDISI[#Headers]&amp;"]"),ROW()-1),"")</f>
        <v>0.125</v>
      </c>
      <c r="I123" s="18">
        <f ca="1">IFERROR(INDEX(INDIRECT("B_MSK["&amp;EXPEDISI[#Headers]&amp;"]"),ROW()-1),"")</f>
        <v>0.05</v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44902</v>
      </c>
      <c r="L123" s="18" t="str">
        <f ca="1">IFERROR(INDEX(INDIRECT("B_MSK["&amp;EXPEDISI[#Headers]&amp;"]"),ROW()-1),"")</f>
        <v>lem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Tape cutter JK TD-103</v>
      </c>
      <c r="C124" s="26" t="str">
        <f ca="1">IFERROR(INDEX(SUPPLIER_CONV[2],MATCH(INDEX(INDIRECT("B_MSK["&amp;EXPEDISI[#Headers]&amp;"]"),ROW()-1),SUPPLIER_CONV[1],0)),"")</f>
        <v>ATALI</v>
      </c>
      <c r="D124" s="22" t="str">
        <f ca="1">IFERROR(INDEX(INDIRECT("B_MSK["&amp;EXPEDISI[#Headers]&amp;"]"),ROW()-1)&amp;IF(OR(EXPEDISI[[#This Row],[C]]&lt;2,EXPEDISI[[#This Row],[C]]=""),"","/ CTN"),"")</f>
        <v>24 PCS/ CTN</v>
      </c>
      <c r="E124" s="6">
        <f ca="1">IFERROR(INDEX(INDIRECT("B_MSK["&amp;EXPEDISI[#Headers]&amp;"]"),ROW()-1),"")</f>
        <v>6</v>
      </c>
      <c r="F124" s="23">
        <f ca="1">IFERROR(INDEX(INDIRECT("B_MSK["&amp;EXPEDISI[#Headers]&amp;"_1]"),ROW()-1),"")</f>
        <v>19000</v>
      </c>
      <c r="G124" s="18" t="str">
        <f ca="1">IFERROR(INDEX(INDIRECT("B_MSK["&amp;EXPEDISI[#Headers]&amp;"_1]"),ROW()-1),"")</f>
        <v>/ PCS</v>
      </c>
      <c r="H124" s="18">
        <f ca="1">IFERROR(INDEX(INDIRECT("B_MSK["&amp;EXPEDISI[#Headers]&amp;"]"),ROW()-1),"")</f>
        <v>0.125</v>
      </c>
      <c r="I124" s="18">
        <f ca="1">IFERROR(INDEX(INDIRECT("B_MSK["&amp;EXPEDISI[#Headers]&amp;"]"),ROW()-1),"")</f>
        <v>0.05</v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44902</v>
      </c>
      <c r="L124" s="18" t="str">
        <f ca="1">IFERROR(INDEX(INDIRECT("B_MSK["&amp;EXPEDISI[#Headers]&amp;"]"),ROW()-1),"")</f>
        <v>isolasi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Stip JK 526-B40 P</v>
      </c>
      <c r="C125" s="26" t="str">
        <f ca="1">IFERROR(INDEX(SUPPLIER_CONV[2],MATCH(INDEX(INDIRECT("B_MSK["&amp;EXPEDISI[#Headers]&amp;"]"),ROW()-1),SUPPLIER_CONV[1],0)),"")</f>
        <v>ATALI</v>
      </c>
      <c r="D125" s="22" t="str">
        <f ca="1">IFERROR(INDEX(INDIRECT("B_MSK["&amp;EXPEDISI[#Headers]&amp;"]"),ROW()-1)&amp;IF(OR(EXPEDISI[[#This Row],[C]]&lt;2,EXPEDISI[[#This Row],[C]]=""),"","/ CTN"),"")</f>
        <v>50 BOX (40 PCS)/ CTN</v>
      </c>
      <c r="E125" s="6">
        <f ca="1">IFERROR(INDEX(INDIRECT("B_MSK["&amp;EXPEDISI[#Headers]&amp;"]"),ROW()-1),"")</f>
        <v>3</v>
      </c>
      <c r="F125" s="23">
        <f ca="1">IFERROR(INDEX(INDIRECT("B_MSK["&amp;EXPEDISI[#Headers]&amp;"_1]"),ROW()-1),"")</f>
        <v>28300</v>
      </c>
      <c r="G125" s="18" t="str">
        <f ca="1">IFERROR(INDEX(INDIRECT("B_MSK["&amp;EXPEDISI[#Headers]&amp;"_1]"),ROW()-1),"")</f>
        <v xml:space="preserve">/ BOX </v>
      </c>
      <c r="H125" s="18">
        <f ca="1">IFERROR(INDEX(INDIRECT("B_MSK["&amp;EXPEDISI[#Headers]&amp;"]"),ROW()-1),"")</f>
        <v>0.125</v>
      </c>
      <c r="I125" s="18">
        <f ca="1">IFERROR(INDEX(INDIRECT("B_MSK["&amp;EXPEDISI[#Headers]&amp;"]"),ROW()-1),"")</f>
        <v>0.05</v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44902</v>
      </c>
      <c r="L125" s="18" t="str">
        <f ca="1">IFERROR(INDEX(INDIRECT("B_MSK["&amp;EXPEDISI[#Headers]&amp;"]"),ROW()-1),"")</f>
        <v>stip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Crayon putar JK TWCR-24 S</v>
      </c>
      <c r="C126" s="26" t="str">
        <f ca="1">IFERROR(INDEX(SUPPLIER_CONV[2],MATCH(INDEX(INDIRECT("B_MSK["&amp;EXPEDISI[#Headers]&amp;"]"),ROW()-1),SUPPLIER_CONV[1],0)),"")</f>
        <v>ATALI</v>
      </c>
      <c r="D126" s="22" t="str">
        <f ca="1">IFERROR(INDEX(INDIRECT("B_MSK["&amp;EXPEDISI[#Headers]&amp;"]"),ROW()-1)&amp;IF(OR(EXPEDISI[[#This Row],[C]]&lt;2,EXPEDISI[[#This Row],[C]]=""),"","/ CTN"),"")</f>
        <v>12 BOX (6 SET)</v>
      </c>
      <c r="E126" s="6">
        <f ca="1">IFERROR(INDEX(INDIRECT("B_MSK["&amp;EXPEDISI[#Headers]&amp;"]"),ROW()-1),"")</f>
        <v>1</v>
      </c>
      <c r="F126" s="23">
        <f ca="1">IFERROR(INDEX(INDIRECT("B_MSK["&amp;EXPEDISI[#Headers]&amp;"_1]"),ROW()-1),"")</f>
        <v>286800</v>
      </c>
      <c r="G126" s="18" t="str">
        <f ca="1">IFERROR(INDEX(INDIRECT("B_MSK["&amp;EXPEDISI[#Headers]&amp;"_1]"),ROW()-1),"")</f>
        <v xml:space="preserve">/ BOX </v>
      </c>
      <c r="H126" s="18">
        <f ca="1">IFERROR(INDEX(INDIRECT("B_MSK["&amp;EXPEDISI[#Headers]&amp;"]"),ROW()-1),"")</f>
        <v>0.125</v>
      </c>
      <c r="I126" s="18">
        <f ca="1">IFERROR(INDEX(INDIRECT("B_MSK["&amp;EXPEDISI[#Headers]&amp;"]"),ROW()-1),"")</f>
        <v>0.05</v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44902</v>
      </c>
      <c r="L126" s="18" t="str">
        <f ca="1">IFERROR(INDEX(INDIRECT("B_MSK["&amp;EXPEDISI[#Headers]&amp;"]"),ROW()-1),"")</f>
        <v>cr/op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Stabillo Highlighter JK HL-1 kuning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200 PCS</v>
      </c>
      <c r="E127" s="6" t="str">
        <f ca="1">IFERROR(INDEX(INDIRECT("B_MSK["&amp;EXPEDISI[#Headers]&amp;"]"),ROW()-1),"")</f>
        <v/>
      </c>
      <c r="F127" s="23">
        <f ca="1">IFERROR(INDEX(INDIRECT("B_MSK["&amp;EXPEDISI[#Headers]&amp;"_1]"),ROW()-1),"")</f>
        <v>3700</v>
      </c>
      <c r="G127" s="18" t="str">
        <f ca="1">IFERROR(INDEX(INDIRECT("B_MSK["&amp;EXPEDISI[#Headers]&amp;"_1]"),ROW()-1),"")</f>
        <v>/ PCS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44902</v>
      </c>
      <c r="L127" s="18" t="str">
        <f ca="1">IFERROR(INDEX(INDIRECT("B_MSK["&amp;EXPEDISI[#Headers]&amp;"]"),ROW()-1),"")</f>
        <v>spidol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Stabillo Highlighter JK HL-2 hijau</v>
      </c>
      <c r="C128" s="26" t="str">
        <f ca="1">IFERROR(INDEX(SUPPLIER_CONV[2],MATCH(INDEX(INDIRECT("B_MSK["&amp;EXPEDISI[#Headers]&amp;"]"),ROW()-1),SUPPLIER_CONV[1],0)),"")</f>
        <v>ATALI</v>
      </c>
      <c r="D128" s="22" t="str">
        <f ca="1">IFERROR(INDEX(INDIRECT("B_MSK["&amp;EXPEDISI[#Headers]&amp;"]"),ROW()-1)&amp;IF(OR(EXPEDISI[[#This Row],[C]]&lt;2,EXPEDISI[[#This Row],[C]]=""),"","/ CTN"),"")</f>
        <v>160 PCS</v>
      </c>
      <c r="E128" s="6" t="str">
        <f ca="1">IFERROR(INDEX(INDIRECT("B_MSK["&amp;EXPEDISI[#Headers]&amp;"]"),ROW()-1),"")</f>
        <v/>
      </c>
      <c r="F128" s="23">
        <f ca="1">IFERROR(INDEX(INDIRECT("B_MSK["&amp;EXPEDISI[#Headers]&amp;"_1]"),ROW()-1),"")</f>
        <v>3700</v>
      </c>
      <c r="G128" s="18" t="str">
        <f ca="1">IFERROR(INDEX(INDIRECT("B_MSK["&amp;EXPEDISI[#Headers]&amp;"_1]"),ROW()-1),"")</f>
        <v>/ PCS</v>
      </c>
      <c r="H128" s="18">
        <f ca="1">IFERROR(INDEX(INDIRECT("B_MSK["&amp;EXPEDISI[#Headers]&amp;"]"),ROW()-1),"")</f>
        <v>0.125</v>
      </c>
      <c r="I128" s="18">
        <f ca="1">IFERROR(INDEX(INDIRECT("B_MSK["&amp;EXPEDISI[#Headers]&amp;"]"),ROW()-1),"")</f>
        <v>0.05</v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44902</v>
      </c>
      <c r="L128" s="18" t="str">
        <f ca="1">IFERROR(INDEX(INDIRECT("B_MSK["&amp;EXPEDISI[#Headers]&amp;"]"),ROW()-1),"")</f>
        <v>spidol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Stabillo Highlighter JK HL-3 BIRU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120 PCS</v>
      </c>
      <c r="E129" s="6" t="str">
        <f ca="1">IFERROR(INDEX(INDIRECT("B_MSK["&amp;EXPEDISI[#Headers]&amp;"]"),ROW()-1),"")</f>
        <v/>
      </c>
      <c r="F129" s="23">
        <f ca="1">IFERROR(INDEX(INDIRECT("B_MSK["&amp;EXPEDISI[#Headers]&amp;"_1]"),ROW()-1),"")</f>
        <v>3700</v>
      </c>
      <c r="G129" s="18" t="str">
        <f ca="1">IFERROR(INDEX(INDIRECT("B_MSK["&amp;EXPEDISI[#Headers]&amp;"_1]"),ROW()-1),"")</f>
        <v>/ PCS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44902</v>
      </c>
      <c r="L129" s="18" t="str">
        <f ca="1">IFERROR(INDEX(INDIRECT("B_MSK["&amp;EXPEDISI[#Headers]&amp;"]"),ROW()-1),"")</f>
        <v>spidol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Stabillo Highlighter JK HL-4 pink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120 PCS</v>
      </c>
      <c r="E130" s="6" t="str">
        <f ca="1">IFERROR(INDEX(INDIRECT("B_MSK["&amp;EXPEDISI[#Headers]&amp;"]"),ROW()-1),"")</f>
        <v/>
      </c>
      <c r="F130" s="23">
        <f ca="1">IFERROR(INDEX(INDIRECT("B_MSK["&amp;EXPEDISI[#Headers]&amp;"_1]"),ROW()-1),"")</f>
        <v>3700</v>
      </c>
      <c r="G130" s="18" t="str">
        <f ca="1">IFERROR(INDEX(INDIRECT("B_MSK["&amp;EXPEDISI[#Headers]&amp;"_1]"),ROW()-1),"")</f>
        <v>/ PCS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44902</v>
      </c>
      <c r="L130" s="18" t="str">
        <f ca="1">IFERROR(INDEX(INDIRECT("B_MSK["&amp;EXPEDISI[#Headers]&amp;"]"),ROW()-1),"")</f>
        <v>spidol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Stabillo Highlighter JK HL-5 orange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120 PCS</v>
      </c>
      <c r="E131" s="6" t="str">
        <f ca="1">IFERROR(INDEX(INDIRECT("B_MSK["&amp;EXPEDISI[#Headers]&amp;"]"),ROW()-1),"")</f>
        <v/>
      </c>
      <c r="F131" s="23">
        <f ca="1">IFERROR(INDEX(INDIRECT("B_MSK["&amp;EXPEDISI[#Headers]&amp;"_1]"),ROW()-1),"")</f>
        <v>3700</v>
      </c>
      <c r="G131" s="18" t="str">
        <f ca="1">IFERROR(INDEX(INDIRECT("B_MSK["&amp;EXPEDISI[#Headers]&amp;"_1]"),ROW()-1),"")</f>
        <v>/ PCS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44902</v>
      </c>
      <c r="L131" s="18" t="str">
        <f ca="1">IFERROR(INDEX(INDIRECT("B_MSK["&amp;EXPEDISI[#Headers]&amp;"]"),ROW()-1),"")</f>
        <v>spidol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/>
      </c>
      <c r="C132" s="26" t="str">
        <f ca="1">IFERROR(INDEX(SUPPLIER_CONV[2],MATCH(INDEX(INDIRECT("B_MSK["&amp;EXPEDISI[#Headers]&amp;"]"),ROW()-1),SUPPLIER_CONV[1],0)),"")</f>
        <v/>
      </c>
      <c r="D132" s="22" t="str">
        <f ca="1">IFERROR(INDEX(INDIRECT("B_MSK["&amp;EXPEDISI[#Headers]&amp;"]"),ROW()-1)&amp;IF(OR(EXPEDISI[[#This Row],[C]]&lt;2,EXPEDISI[[#This Row],[C]]=""),"","/ CTN"),"")</f>
        <v/>
      </c>
      <c r="E132" s="6" t="str">
        <f ca="1">IFERROR(INDEX(INDIRECT("B_MSK["&amp;EXPEDISI[#Headers]&amp;"]"),ROW()-1),"")</f>
        <v/>
      </c>
      <c r="F132" s="23" t="str">
        <f ca="1">IFERROR(INDEX(INDIRECT("B_MSK["&amp;EXPEDISI[#Headers]&amp;"_1]"),ROW()-1),"")</f>
        <v/>
      </c>
      <c r="G132" s="18" t="str">
        <f ca="1">IFERROR(INDEX(INDIRECT("B_MSK["&amp;EXPEDISI[#Headers]&amp;"_1]"),ROW()-1),"")</f>
        <v/>
      </c>
      <c r="H132" s="18" t="str">
        <f ca="1">IFERROR(INDEX(INDIRECT("B_MSK["&amp;EXPEDISI[#Headers]&amp;"]"),ROW()-1),"")</f>
        <v/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 t="str">
        <f ca="1">IFERROR(IF(EXPEDISI[[#This Row],[NAMA BARANG]]="","",INDEX(INDIRECT("B_MSK["&amp;EXPEDISI[#Headers]&amp;"]"),ROW()-1)),"")</f>
        <v/>
      </c>
      <c r="L132" s="18" t="str">
        <f ca="1">IFERROR(INDEX(INDIRECT("B_MSK["&amp;EXPEDISI[#Headers]&amp;"]"),ROW()-1),"")</f>
        <v/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Tusukan Bon Chengda 7008/ XL001</v>
      </c>
      <c r="C133" s="26" t="str">
        <f ca="1">IFERROR(INDEX(SUPPLIER_CONV[2],MATCH(INDEX(INDIRECT("B_MSK["&amp;EXPEDISI[#Headers]&amp;"]"),ROW()-1),SUPPLIER_CONV[1],0)),"")</f>
        <v>SBS</v>
      </c>
      <c r="D133" s="22" t="str">
        <f ca="1">IFERROR(INDEX(INDIRECT("B_MSK["&amp;EXPEDISI[#Headers]&amp;"]"),ROW()-1)&amp;IF(OR(EXPEDISI[[#This Row],[C]]&lt;2,EXPEDISI[[#This Row],[C]]=""),"","/ CTN"),"")</f>
        <v>60 LSN</v>
      </c>
      <c r="E133" s="6">
        <f ca="1">IFERROR(INDEX(INDIRECT("B_MSK["&amp;EXPEDISI[#Headers]&amp;"]"),ROW()-1),"")</f>
        <v>1</v>
      </c>
      <c r="F133" s="23">
        <f ca="1">IFERROR(INDEX(INDIRECT("B_MSK["&amp;EXPEDISI[#Headers]&amp;"_1]"),ROW()-1),"")</f>
        <v>72630</v>
      </c>
      <c r="G133" s="18" t="str">
        <f ca="1">IFERROR(INDEX(INDIRECT("B_MSK["&amp;EXPEDISI[#Headers]&amp;"_1]"),ROW()-1),"")</f>
        <v>/ LSN</v>
      </c>
      <c r="H133" s="18" t="str">
        <f ca="1">IFERROR(INDEX(INDIRECT("B_MSK["&amp;EXPEDISI[#Headers]&amp;"]"),ROW()-1),"")</f>
        <v/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44902</v>
      </c>
      <c r="L133" s="18" t="str">
        <f ca="1">IFERROR(INDEX(INDIRECT("B_MSK["&amp;EXPEDISI[#Headers]&amp;"]"),ROW()-1),"")</f>
        <v>dll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Clipboard 6688-TR Koala</v>
      </c>
      <c r="C135" s="26" t="str">
        <f ca="1">IFERROR(INDEX(SUPPLIER_CONV[2],MATCH(INDEX(INDIRECT("B_MSK["&amp;EXPEDISI[#Headers]&amp;"]"),ROW()-1),SUPPLIER_CONV[1],0)),"")</f>
        <v>BINTANG SAUDARA</v>
      </c>
      <c r="D135" s="22" t="str">
        <f ca="1">IFERROR(INDEX(INDIRECT("B_MSK["&amp;EXPEDISI[#Headers]&amp;"]"),ROW()-1)&amp;IF(OR(EXPEDISI[[#This Row],[C]]&lt;2,EXPEDISI[[#This Row],[C]]=""),"","/ CTN"),"")</f>
        <v>12 LSN/ CTN</v>
      </c>
      <c r="E135" s="6">
        <f ca="1">IFERROR(INDEX(INDIRECT("B_MSK["&amp;EXPEDISI[#Headers]&amp;"]"),ROW()-1),"")</f>
        <v>15</v>
      </c>
      <c r="F135" s="23">
        <f ca="1">IFERROR(INDEX(INDIRECT("B_MSK["&amp;EXPEDISI[#Headers]&amp;"_1]"),ROW()-1),"")</f>
        <v>82000</v>
      </c>
      <c r="G135" s="18" t="str">
        <f ca="1">IFERROR(INDEX(INDIRECT("B_MSK["&amp;EXPEDISI[#Headers]&amp;"_1]"),ROW()-1),"")</f>
        <v>/ LSN</v>
      </c>
      <c r="H135" s="18" t="str">
        <f ca="1">IFERROR(INDEX(INDIRECT("B_MSK["&amp;EXPEDISI[#Headers]&amp;"]"),ROW()-1),"")</f>
        <v/>
      </c>
      <c r="I135" s="18" t="str">
        <f ca="1">IFERROR(INDEX(INDIRECT("B_MSK["&amp;EXPEDISI[#Headers]&amp;"]"),ROW()-1),"")</f>
        <v/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44902</v>
      </c>
      <c r="L135" s="18" t="str">
        <f ca="1">IFERROR(INDEX(INDIRECT("B_MSK["&amp;EXPEDISI[#Headers]&amp;"]"),ROW()-1),"")</f>
        <v>clip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/>
      </c>
      <c r="C136" s="26" t="str">
        <f ca="1">IFERROR(INDEX(SUPPLIER_CONV[2],MATCH(INDEX(INDIRECT("B_MSK["&amp;EXPEDISI[#Headers]&amp;"]"),ROW()-1),SUPPLIER_CONV[1],0)),"")</f>
        <v/>
      </c>
      <c r="D136" s="22" t="str">
        <f ca="1">IFERROR(INDEX(INDIRECT("B_MSK["&amp;EXPEDISI[#Headers]&amp;"]"),ROW()-1)&amp;IF(OR(EXPEDISI[[#This Row],[C]]&lt;2,EXPEDISI[[#This Row],[C]]=""),"","/ CTN"),"")</f>
        <v/>
      </c>
      <c r="E136" s="6" t="str">
        <f ca="1">IFERROR(INDEX(INDIRECT("B_MSK["&amp;EXPEDISI[#Headers]&amp;"]"),ROW()-1),"")</f>
        <v/>
      </c>
      <c r="F136" s="23" t="str">
        <f ca="1">IFERROR(INDEX(INDIRECT("B_MSK["&amp;EXPEDISI[#Headers]&amp;"_1]"),ROW()-1),"")</f>
        <v/>
      </c>
      <c r="G136" s="18" t="str">
        <f ca="1">IFERROR(INDEX(INDIRECT("B_MSK["&amp;EXPEDISI[#Headers]&amp;"_1]"),ROW()-1),"")</f>
        <v/>
      </c>
      <c r="H136" s="18" t="str">
        <f ca="1">IFERROR(INDEX(INDIRECT("B_MSK["&amp;EXPEDISI[#Headers]&amp;"]"),ROW()-1),"")</f>
        <v/>
      </c>
      <c r="I136" s="18" t="str">
        <f ca="1">IFERROR(INDEX(INDIRECT("B_MSK["&amp;EXPEDISI[#Headers]&amp;"]"),ROW()-1),"")</f>
        <v/>
      </c>
      <c r="J136" s="20" t="str">
        <f ca="1">IFERROR(INDEX(INDIRECT("B_MSK["&amp;EXPEDISI[#Headers]&amp;"]"),ROW()-1),"")</f>
        <v/>
      </c>
      <c r="K136" s="17" t="str">
        <f ca="1">IFERROR(IF(EXPEDISI[[#This Row],[NAMA BARANG]]="","",INDEX(INDIRECT("B_MSK["&amp;EXPEDISI[#Headers]&amp;"]"),ROW()-1)),"")</f>
        <v/>
      </c>
      <c r="L136" s="18" t="str">
        <f ca="1">IFERROR(INDEX(INDIRECT("B_MSK["&amp;EXPEDISI[#Headers]&amp;"]"),ROW()-1),"")</f>
        <v/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Clip File C-316 Hitam</v>
      </c>
      <c r="C137" s="26" t="str">
        <f ca="1">IFERROR(INDEX(SUPPLIER_CONV[2],MATCH(INDEX(INDIRECT("B_MSK["&amp;EXPEDISI[#Headers]&amp;"]"),ROW()-1),SUPPLIER_CONV[1],0)),"")</f>
        <v>YUSHINCA</v>
      </c>
      <c r="D137" s="22" t="str">
        <f ca="1">IFERROR(INDEX(INDIRECT("B_MSK["&amp;EXPEDISI[#Headers]&amp;"]"),ROW()-1)&amp;IF(OR(EXPEDISI[[#This Row],[C]]&lt;2,EXPEDISI[[#This Row],[C]]=""),"","/ CTN"),"")</f>
        <v>50 PCS/ CTN</v>
      </c>
      <c r="E137" s="6">
        <f ca="1">IFERROR(INDEX(INDIRECT("B_MSK["&amp;EXPEDISI[#Headers]&amp;"]"),ROW()-1),"")</f>
        <v>5</v>
      </c>
      <c r="F137" s="23">
        <f ca="1">IFERROR(INDEX(INDIRECT("B_MSK["&amp;EXPEDISI[#Headers]&amp;"_1]"),ROW()-1),"")</f>
        <v>0</v>
      </c>
      <c r="G137" s="18" t="str">
        <f ca="1">IFERROR(INDEX(INDIRECT("B_MSK["&amp;EXPEDISI[#Headers]&amp;"_1]"),ROW()-1),"")</f>
        <v/>
      </c>
      <c r="H137" s="18">
        <f ca="1">IFERROR(INDEX(INDIRECT("B_MSK["&amp;EXPEDISI[#Headers]&amp;"]"),ROW()-1),"")</f>
        <v>0.05</v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44902</v>
      </c>
      <c r="L137" s="18" t="str">
        <f ca="1">IFERROR(INDEX(INDIRECT("B_MSK["&amp;EXPEDISI[#Headers]&amp;"]"),ROW()-1),"")</f>
        <v>clip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Clip File C-318 Biru Tua</v>
      </c>
      <c r="C138" s="26" t="str">
        <f ca="1">IFERROR(INDEX(SUPPLIER_CONV[2],MATCH(INDEX(INDIRECT("B_MSK["&amp;EXPEDISI[#Headers]&amp;"]"),ROW()-1),SUPPLIER_CONV[1],0)),"")</f>
        <v>YUSHINCA</v>
      </c>
      <c r="D138" s="22" t="str">
        <f ca="1">IFERROR(INDEX(INDIRECT("B_MSK["&amp;EXPEDISI[#Headers]&amp;"]"),ROW()-1)&amp;IF(OR(EXPEDISI[[#This Row],[C]]&lt;2,EXPEDISI[[#This Row],[C]]=""),"","/ CTN"),"")</f>
        <v>60 PCS/ CTN</v>
      </c>
      <c r="E138" s="6">
        <f ca="1">IFERROR(INDEX(INDIRECT("B_MSK["&amp;EXPEDISI[#Headers]&amp;"]"),ROW()-1),"")</f>
        <v>5</v>
      </c>
      <c r="F138" s="23">
        <f ca="1">IFERROR(INDEX(INDIRECT("B_MSK["&amp;EXPEDISI[#Headers]&amp;"_1]"),ROW()-1),"")</f>
        <v>0</v>
      </c>
      <c r="G138" s="18" t="str">
        <f ca="1">IFERROR(INDEX(INDIRECT("B_MSK["&amp;EXPEDISI[#Headers]&amp;"_1]"),ROW()-1),"")</f>
        <v/>
      </c>
      <c r="H138" s="18">
        <f ca="1">IFERROR(INDEX(INDIRECT("B_MSK["&amp;EXPEDISI[#Headers]&amp;"]"),ROW()-1),"")</f>
        <v>0.05</v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44902</v>
      </c>
      <c r="L138" s="18" t="str">
        <f ca="1">IFERROR(INDEX(INDIRECT("B_MSK["&amp;EXPEDISI[#Headers]&amp;"]"),ROW()-1),"")</f>
        <v>clip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Clip File C-318 Biru Muda</v>
      </c>
      <c r="C139" s="26" t="str">
        <f ca="1">IFERROR(INDEX(SUPPLIER_CONV[2],MATCH(INDEX(INDIRECT("B_MSK["&amp;EXPEDISI[#Headers]&amp;"]"),ROW()-1),SUPPLIER_CONV[1],0)),"")</f>
        <v>YUSHINCA</v>
      </c>
      <c r="D139" s="22" t="str">
        <f ca="1">IFERROR(INDEX(INDIRECT("B_MSK["&amp;EXPEDISI[#Headers]&amp;"]"),ROW()-1)&amp;IF(OR(EXPEDISI[[#This Row],[C]]&lt;2,EXPEDISI[[#This Row],[C]]=""),"","/ CTN"),"")</f>
        <v>60 PCS</v>
      </c>
      <c r="E139" s="6">
        <f ca="1">IFERROR(INDEX(INDIRECT("B_MSK["&amp;EXPEDISI[#Headers]&amp;"]"),ROW()-1),"")</f>
        <v>1</v>
      </c>
      <c r="F139" s="23">
        <f ca="1">IFERROR(INDEX(INDIRECT("B_MSK["&amp;EXPEDISI[#Headers]&amp;"_1]"),ROW()-1),"")</f>
        <v>0</v>
      </c>
      <c r="G139" s="18" t="str">
        <f ca="1">IFERROR(INDEX(INDIRECT("B_MSK["&amp;EXPEDISI[#Headers]&amp;"_1]"),ROW()-1),"")</f>
        <v/>
      </c>
      <c r="H139" s="18">
        <f ca="1">IFERROR(INDEX(INDIRECT("B_MSK["&amp;EXPEDISI[#Headers]&amp;"]"),ROW()-1),"")</f>
        <v>0.05</v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44902</v>
      </c>
      <c r="L139" s="18" t="str">
        <f ca="1">IFERROR(INDEX(INDIRECT("B_MSK["&amp;EXPEDISI[#Headers]&amp;"]"),ROW()-1),"")</f>
        <v>clip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/>
      </c>
      <c r="C140" s="26" t="str">
        <f ca="1">IFERROR(INDEX(SUPPLIER_CONV[2],MATCH(INDEX(INDIRECT("B_MSK["&amp;EXPEDISI[#Headers]&amp;"]"),ROW()-1),SUPPLIER_CONV[1],0)),"")</f>
        <v/>
      </c>
      <c r="D140" s="22" t="str">
        <f ca="1">IFERROR(INDEX(INDIRECT("B_MSK["&amp;EXPEDISI[#Headers]&amp;"]"),ROW()-1)&amp;IF(OR(EXPEDISI[[#This Row],[C]]&lt;2,EXPEDISI[[#This Row],[C]]=""),"","/ CTN"),"")</f>
        <v/>
      </c>
      <c r="E140" s="6" t="str">
        <f ca="1">IFERROR(INDEX(INDIRECT("B_MSK["&amp;EXPEDISI[#Headers]&amp;"]"),ROW()-1),"")</f>
        <v/>
      </c>
      <c r="F140" s="23" t="str">
        <f ca="1">IFERROR(INDEX(INDIRECT("B_MSK["&amp;EXPEDISI[#Headers]&amp;"_1]"),ROW()-1),"")</f>
        <v/>
      </c>
      <c r="G140" s="18" t="str">
        <f ca="1">IFERROR(INDEX(INDIRECT("B_MSK["&amp;EXPEDISI[#Headers]&amp;"_1]"),ROW()-1),"")</f>
        <v/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 t="str">
        <f ca="1">IFERROR(IF(EXPEDISI[[#This Row],[NAMA BARANG]]="","",INDEX(INDIRECT("B_MSK["&amp;EXPEDISI[#Headers]&amp;"]"),ROW()-1)),"")</f>
        <v/>
      </c>
      <c r="L140" s="18" t="str">
        <f ca="1">IFERROR(INDEX(INDIRECT("B_MSK["&amp;EXPEDISI[#Headers]&amp;"]"),ROW()-1),"")</f>
        <v/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Tizo Fancy TG30801-E</v>
      </c>
      <c r="C141" s="26" t="str">
        <f ca="1">IFERROR(INDEX(SUPPLIER_CONV[2],MATCH(INDEX(INDIRECT("B_MSK["&amp;EXPEDISI[#Headers]&amp;"]"),ROW()-1),SUPPLIER_CONV[1],0)),"")</f>
        <v>DB</v>
      </c>
      <c r="D141" s="22" t="str">
        <f ca="1">IFERROR(INDEX(INDIRECT("B_MSK["&amp;EXPEDISI[#Headers]&amp;"]"),ROW()-1)&amp;IF(OR(EXPEDISI[[#This Row],[C]]&lt;2,EXPEDISI[[#This Row],[C]]=""),"","/ CTN"),"")</f>
        <v>144 LSN</v>
      </c>
      <c r="E141" s="6">
        <f ca="1">IFERROR(INDEX(INDIRECT("B_MSK["&amp;EXPEDISI[#Headers]&amp;"]"),ROW()-1),"")</f>
        <v>1</v>
      </c>
      <c r="F141" s="23">
        <f ca="1">IFERROR(INDEX(INDIRECT("B_MSK["&amp;EXPEDISI[#Headers]&amp;"_1]"),ROW()-1),"")</f>
        <v>18250</v>
      </c>
      <c r="G141" s="18" t="str">
        <f ca="1">IFERROR(INDEX(INDIRECT("B_MSK["&amp;EXPEDISI[#Headers]&amp;"_1]"),ROW()-1),"")</f>
        <v>/ LSN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44902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Gel Tizo Fancy TG30802-E</v>
      </c>
      <c r="C142" s="26" t="str">
        <f ca="1">IFERROR(INDEX(SUPPLIER_CONV[2],MATCH(INDEX(INDIRECT("B_MSK["&amp;EXPEDISI[#Headers]&amp;"]"),ROW()-1),SUPPLIER_CONV[1],0)),"")</f>
        <v>DB</v>
      </c>
      <c r="D142" s="22" t="str">
        <f ca="1">IFERROR(INDEX(INDIRECT("B_MSK["&amp;EXPEDISI[#Headers]&amp;"]"),ROW()-1)&amp;IF(OR(EXPEDISI[[#This Row],[C]]&lt;2,EXPEDISI[[#This Row],[C]]=""),"","/ CTN"),"")</f>
        <v>144 LSN</v>
      </c>
      <c r="E142" s="6">
        <f ca="1">IFERROR(INDEX(INDIRECT("B_MSK["&amp;EXPEDISI[#Headers]&amp;"]"),ROW()-1),"")</f>
        <v>1</v>
      </c>
      <c r="F142" s="23">
        <f ca="1">IFERROR(INDEX(INDIRECT("B_MSK["&amp;EXPEDISI[#Headers]&amp;"_1]"),ROW()-1),"")</f>
        <v>18250</v>
      </c>
      <c r="G142" s="18" t="str">
        <f ca="1">IFERROR(INDEX(INDIRECT("B_MSK["&amp;EXPEDISI[#Headers]&amp;"_1]"),ROW()-1),"")</f>
        <v>/ LSN</v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44902</v>
      </c>
      <c r="L142" s="18" t="str">
        <f ca="1">IFERROR(INDEX(INDIRECT("B_MSK["&amp;EXPEDISI[#Headers]&amp;"]"),ROW()-1),"")</f>
        <v>pen</v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Gel Tizo Fancy TG31037-E</v>
      </c>
      <c r="C143" s="26" t="str">
        <f ca="1">IFERROR(INDEX(SUPPLIER_CONV[2],MATCH(INDEX(INDIRECT("B_MSK["&amp;EXPEDISI[#Headers]&amp;"]"),ROW()-1),SUPPLIER_CONV[1],0)),"")</f>
        <v>DB</v>
      </c>
      <c r="D143" s="22" t="str">
        <f ca="1">IFERROR(INDEX(INDIRECT("B_MSK["&amp;EXPEDISI[#Headers]&amp;"]"),ROW()-1)&amp;IF(OR(EXPEDISI[[#This Row],[C]]&lt;2,EXPEDISI[[#This Row],[C]]=""),"","/ CTN"),"")</f>
        <v>144 LSN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18250</v>
      </c>
      <c r="G143" s="18" t="str">
        <f ca="1">IFERROR(INDEX(INDIRECT("B_MSK["&amp;EXPEDISI[#Headers]&amp;"_1]"),ROW()-1),"")</f>
        <v>/ LSN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44902</v>
      </c>
      <c r="L143" s="18" t="str">
        <f ca="1">IFERROR(INDEX(INDIRECT("B_MSK["&amp;EXPEDISI[#Headers]&amp;"]"),ROW()-1),"")</f>
        <v>pen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Gel Tizo Fancy TG31590-E</v>
      </c>
      <c r="C144" s="26" t="str">
        <f ca="1">IFERROR(INDEX(SUPPLIER_CONV[2],MATCH(INDEX(INDIRECT("B_MSK["&amp;EXPEDISI[#Headers]&amp;"]"),ROW()-1),SUPPLIER_CONV[1],0)),"")</f>
        <v>DB</v>
      </c>
      <c r="D144" s="22" t="str">
        <f ca="1">IFERROR(INDEX(INDIRECT("B_MSK["&amp;EXPEDISI[#Headers]&amp;"]"),ROW()-1)&amp;IF(OR(EXPEDISI[[#This Row],[C]]&lt;2,EXPEDISI[[#This Row],[C]]=""),"","/ CTN"),"")</f>
        <v>144 LSN</v>
      </c>
      <c r="E144" s="6">
        <f ca="1">IFERROR(INDEX(INDIRECT("B_MSK["&amp;EXPEDISI[#Headers]&amp;"]"),ROW()-1),"")</f>
        <v>1</v>
      </c>
      <c r="F144" s="23">
        <f ca="1">IFERROR(INDEX(INDIRECT("B_MSK["&amp;EXPEDISI[#Headers]&amp;"_1]"),ROW()-1),"")</f>
        <v>18250</v>
      </c>
      <c r="G144" s="18" t="str">
        <f ca="1">IFERROR(INDEX(INDIRECT("B_MSK["&amp;EXPEDISI[#Headers]&amp;"_1]"),ROW()-1),"")</f>
        <v>/ LSN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44902</v>
      </c>
      <c r="L144" s="18" t="str">
        <f ca="1">IFERROR(INDEX(INDIRECT("B_MSK["&amp;EXPEDISI[#Headers]&amp;"]"),ROW()-1),"")</f>
        <v>pen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Gel Tizo Fancy TG31762-E</v>
      </c>
      <c r="C145" s="26" t="str">
        <f ca="1">IFERROR(INDEX(SUPPLIER_CONV[2],MATCH(INDEX(INDIRECT("B_MSK["&amp;EXPEDISI[#Headers]&amp;"]"),ROW()-1),SUPPLIER_CONV[1],0)),"")</f>
        <v>DB</v>
      </c>
      <c r="D145" s="22" t="str">
        <f ca="1">IFERROR(INDEX(INDIRECT("B_MSK["&amp;EXPEDISI[#Headers]&amp;"]"),ROW()-1)&amp;IF(OR(EXPEDISI[[#This Row],[C]]&lt;2,EXPEDISI[[#This Row],[C]]=""),"","/ CTN"),"")</f>
        <v>144 LSN</v>
      </c>
      <c r="E145" s="6">
        <f ca="1">IFERROR(INDEX(INDIRECT("B_MSK["&amp;EXPEDISI[#Headers]&amp;"]"),ROW()-1),"")</f>
        <v>1</v>
      </c>
      <c r="F145" s="23">
        <f ca="1">IFERROR(INDEX(INDIRECT("B_MSK["&amp;EXPEDISI[#Headers]&amp;"_1]"),ROW()-1),"")</f>
        <v>18250</v>
      </c>
      <c r="G145" s="18" t="str">
        <f ca="1">IFERROR(INDEX(INDIRECT("B_MSK["&amp;EXPEDISI[#Headers]&amp;"_1]"),ROW()-1),"")</f>
        <v>/ LSN</v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44902</v>
      </c>
      <c r="L145" s="18" t="str">
        <f ca="1">IFERROR(INDEX(INDIRECT("B_MSK["&amp;EXPEDISI[#Headers]&amp;"]"),ROW()-1),"")</f>
        <v>pen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Gel Tizo Fancy TG31763-E</v>
      </c>
      <c r="C146" s="26" t="str">
        <f ca="1">IFERROR(INDEX(SUPPLIER_CONV[2],MATCH(INDEX(INDIRECT("B_MSK["&amp;EXPEDISI[#Headers]&amp;"]"),ROW()-1),SUPPLIER_CONV[1],0)),"")</f>
        <v>DB</v>
      </c>
      <c r="D146" s="22" t="str">
        <f ca="1">IFERROR(INDEX(INDIRECT("B_MSK["&amp;EXPEDISI[#Headers]&amp;"]"),ROW()-1)&amp;IF(OR(EXPEDISI[[#This Row],[C]]&lt;2,EXPEDISI[[#This Row],[C]]=""),"","/ CTN"),"")</f>
        <v>144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18250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44902</v>
      </c>
      <c r="L146" s="18" t="str">
        <f ca="1">IFERROR(INDEX(INDIRECT("B_MSK["&amp;EXPEDISI[#Headers]&amp;"]"),ROW()-1),"")</f>
        <v>pen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Gel Tizo Fancy TG31810-E</v>
      </c>
      <c r="C147" s="26" t="str">
        <f ca="1">IFERROR(INDEX(SUPPLIER_CONV[2],MATCH(INDEX(INDIRECT("B_MSK["&amp;EXPEDISI[#Headers]&amp;"]"),ROW()-1),SUPPLIER_CONV[1],0)),"")</f>
        <v>DB</v>
      </c>
      <c r="D147" s="22" t="str">
        <f ca="1">IFERROR(INDEX(INDIRECT("B_MSK["&amp;EXPEDISI[#Headers]&amp;"]"),ROW()-1)&amp;IF(OR(EXPEDISI[[#This Row],[C]]&lt;2,EXPEDISI[[#This Row],[C]]=""),"","/ CTN"),"")</f>
        <v>144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18250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44902</v>
      </c>
      <c r="L147" s="18" t="str">
        <f ca="1">IFERROR(INDEX(INDIRECT("B_MSK["&amp;EXPEDISI[#Headers]&amp;"]"),ROW()-1),"")</f>
        <v>pen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Gel Tizo Fancy TG348-E</v>
      </c>
      <c r="C148" s="26" t="str">
        <f ca="1">IFERROR(INDEX(SUPPLIER_CONV[2],MATCH(INDEX(INDIRECT("B_MSK["&amp;EXPEDISI[#Headers]&amp;"]"),ROW()-1),SUPPLIER_CONV[1],0)),"")</f>
        <v>DB</v>
      </c>
      <c r="D148" s="22" t="str">
        <f ca="1">IFERROR(INDEX(INDIRECT("B_MSK["&amp;EXPEDISI[#Headers]&amp;"]"),ROW()-1)&amp;IF(OR(EXPEDISI[[#This Row],[C]]&lt;2,EXPEDISI[[#This Row],[C]]=""),"","/ CTN"),"")</f>
        <v>144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18250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44902</v>
      </c>
      <c r="L148" s="18" t="str">
        <f ca="1">IFERROR(INDEX(INDIRECT("B_MSK["&amp;EXPEDISI[#Headers]&amp;"]"),ROW()-1),"")</f>
        <v>pen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Gel Tizo Fancy TG31475-E</v>
      </c>
      <c r="C149" s="26" t="str">
        <f ca="1">IFERROR(INDEX(SUPPLIER_CONV[2],MATCH(INDEX(INDIRECT("B_MSK["&amp;EXPEDISI[#Headers]&amp;"]"),ROW()-1),SUPPLIER_CONV[1],0)),"")</f>
        <v>DB</v>
      </c>
      <c r="D149" s="22" t="str">
        <f ca="1">IFERROR(INDEX(INDIRECT("B_MSK["&amp;EXPEDISI[#Headers]&amp;"]"),ROW()-1)&amp;IF(OR(EXPEDISI[[#This Row],[C]]&lt;2,EXPEDISI[[#This Row],[C]]=""),"","/ CTN"),"")</f>
        <v>144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18250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44902</v>
      </c>
      <c r="L149" s="18" t="str">
        <f ca="1">IFERROR(INDEX(INDIRECT("B_MSK["&amp;EXPEDISI[#Headers]&amp;"]"),ROW()-1),"")</f>
        <v>pen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Gel Tizo Fancy TG31035-E</v>
      </c>
      <c r="C150" s="26" t="str">
        <f ca="1">IFERROR(INDEX(SUPPLIER_CONV[2],MATCH(INDEX(INDIRECT("B_MSK["&amp;EXPEDISI[#Headers]&amp;"]"),ROW()-1),SUPPLIER_CONV[1],0)),"")</f>
        <v>DB</v>
      </c>
      <c r="D150" s="22" t="str">
        <f ca="1">IFERROR(INDEX(INDIRECT("B_MSK["&amp;EXPEDISI[#Headers]&amp;"]"),ROW()-1)&amp;IF(OR(EXPEDISI[[#This Row],[C]]&lt;2,EXPEDISI[[#This Row],[C]]=""),"","/ CTN"),"")</f>
        <v>144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18250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44902</v>
      </c>
      <c r="L150" s="18" t="str">
        <f ca="1">IFERROR(INDEX(INDIRECT("B_MSK["&amp;EXPEDISI[#Headers]&amp;"]"),ROW()-1),"")</f>
        <v>pen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Tizo Fancy TG30900-E</v>
      </c>
      <c r="C151" s="26" t="str">
        <f ca="1">IFERROR(INDEX(SUPPLIER_CONV[2],MATCH(INDEX(INDIRECT("B_MSK["&amp;EXPEDISI[#Headers]&amp;"]"),ROW()-1),SUPPLIER_CONV[1],0)),"")</f>
        <v>DB</v>
      </c>
      <c r="D151" s="22" t="str">
        <f ca="1">IFERROR(INDEX(INDIRECT("B_MSK["&amp;EXPEDISI[#Headers]&amp;"]"),ROW()-1)&amp;IF(OR(EXPEDISI[[#This Row],[C]]&lt;2,EXPEDISI[[#This Row],[C]]=""),"","/ CTN"),"")</f>
        <v>144 LSN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18250</v>
      </c>
      <c r="G151" s="18" t="str">
        <f ca="1">IFERROR(INDEX(INDIRECT("B_MSK["&amp;EXPEDISI[#Headers]&amp;"_1]"),ROW()-1),"")</f>
        <v>/ LSN</v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44902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Tizo Fancy TG30541-E</v>
      </c>
      <c r="C152" s="26" t="str">
        <f ca="1">IFERROR(INDEX(SUPPLIER_CONV[2],MATCH(INDEX(INDIRECT("B_MSK["&amp;EXPEDISI[#Headers]&amp;"]"),ROW()-1),SUPPLIER_CONV[1],0)),"")</f>
        <v>DB</v>
      </c>
      <c r="D152" s="22" t="str">
        <f ca="1">IFERROR(INDEX(INDIRECT("B_MSK["&amp;EXPEDISI[#Headers]&amp;"]"),ROW()-1)&amp;IF(OR(EXPEDISI[[#This Row],[C]]&lt;2,EXPEDISI[[#This Row],[C]]=""),"","/ CTN"),"")</f>
        <v>144 LSN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44902</v>
      </c>
      <c r="L152" s="18" t="str">
        <f ca="1">IFERROR(INDEX(INDIRECT("B_MSK["&amp;EXPEDISI[#Headers]&amp;"]"),ROW()-1),"")</f>
        <v>pen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Gel Tizo Fancy TG31830-E</v>
      </c>
      <c r="C153" s="26" t="str">
        <f ca="1">IFERROR(INDEX(SUPPLIER_CONV[2],MATCH(INDEX(INDIRECT("B_MSK["&amp;EXPEDISI[#Headers]&amp;"]"),ROW()-1),SUPPLIER_CONV[1],0)),"")</f>
        <v>DB</v>
      </c>
      <c r="D153" s="22" t="str">
        <f ca="1">IFERROR(INDEX(INDIRECT("B_MSK["&amp;EXPEDISI[#Headers]&amp;"]"),ROW()-1)&amp;IF(OR(EXPEDISI[[#This Row],[C]]&lt;2,EXPEDISI[[#This Row],[C]]=""),"","/ CTN"),"")</f>
        <v>144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18250</v>
      </c>
      <c r="G153" s="18" t="str">
        <f ca="1">IFERROR(INDEX(INDIRECT("B_MSK["&amp;EXPEDISI[#Headers]&amp;"_1]"),ROW()-1),"")</f>
        <v>/ LSN</v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44902</v>
      </c>
      <c r="L153" s="18" t="str">
        <f ca="1">IFERROR(INDEX(INDIRECT("B_MSK["&amp;EXPEDISI[#Headers]&amp;"]"),ROW()-1),"")</f>
        <v>pen</v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Gel Tizo Fancy TG31831-E</v>
      </c>
      <c r="C154" s="26" t="str">
        <f ca="1">IFERROR(INDEX(SUPPLIER_CONV[2],MATCH(INDEX(INDIRECT("B_MSK["&amp;EXPEDISI[#Headers]&amp;"]"),ROW()-1),SUPPLIER_CONV[1],0)),"")</f>
        <v>DB</v>
      </c>
      <c r="D154" s="22" t="str">
        <f ca="1">IFERROR(INDEX(INDIRECT("B_MSK["&amp;EXPEDISI[#Headers]&amp;"]"),ROW()-1)&amp;IF(OR(EXPEDISI[[#This Row],[C]]&lt;2,EXPEDISI[[#This Row],[C]]=""),"","/ CTN"),"")</f>
        <v>144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18250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44902</v>
      </c>
      <c r="L154" s="18" t="str">
        <f ca="1">IFERROR(INDEX(INDIRECT("B_MSK["&amp;EXPEDISI[#Headers]&amp;"]"),ROW()-1),"")</f>
        <v>pen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Gel Tizo Fancy TG31780-E</v>
      </c>
      <c r="C155" s="26" t="str">
        <f ca="1">IFERROR(INDEX(SUPPLIER_CONV[2],MATCH(INDEX(INDIRECT("B_MSK["&amp;EXPEDISI[#Headers]&amp;"]"),ROW()-1),SUPPLIER_CONV[1],0)),"")</f>
        <v>DB</v>
      </c>
      <c r="D155" s="22" t="str">
        <f ca="1">IFERROR(INDEX(INDIRECT("B_MSK["&amp;EXPEDISI[#Headers]&amp;"]"),ROW()-1)&amp;IF(OR(EXPEDISI[[#This Row],[C]]&lt;2,EXPEDISI[[#This Row],[C]]=""),"","/ CTN"),"")</f>
        <v>144 LSN</v>
      </c>
      <c r="E155" s="6">
        <f ca="1">IFERROR(INDEX(INDIRECT("B_MSK["&amp;EXPEDISI[#Headers]&amp;"]"),ROW()-1),"")</f>
        <v>1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44902</v>
      </c>
      <c r="L155" s="18" t="str">
        <f ca="1">IFERROR(INDEX(INDIRECT("B_MSK["&amp;EXPEDISI[#Headers]&amp;"]"),ROW()-1),"")</f>
        <v>pen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Gel Tizo Fancy TG31975-E</v>
      </c>
      <c r="C156" s="26" t="str">
        <f ca="1">IFERROR(INDEX(SUPPLIER_CONV[2],MATCH(INDEX(INDIRECT("B_MSK["&amp;EXPEDISI[#Headers]&amp;"]"),ROW()-1),SUPPLIER_CONV[1],0)),"")</f>
        <v>DB</v>
      </c>
      <c r="D156" s="22" t="str">
        <f ca="1">IFERROR(INDEX(INDIRECT("B_MSK["&amp;EXPEDISI[#Headers]&amp;"]"),ROW()-1)&amp;IF(OR(EXPEDISI[[#This Row],[C]]&lt;2,EXPEDISI[[#This Row],[C]]=""),"","/ CTN"),"")</f>
        <v xml:space="preserve"> </v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>BONUS</v>
      </c>
      <c r="K156" s="17">
        <f ca="1">IFERROR(IF(EXPEDISI[[#This Row],[NAMA BARANG]]="","",INDEX(INDIRECT("B_MSK["&amp;EXPEDISI[#Headers]&amp;"]"),ROW()-1)),"")</f>
        <v>44902</v>
      </c>
      <c r="L156" s="18" t="str">
        <f ca="1">IFERROR(INDEX(INDIRECT("B_MSK["&amp;EXPEDISI[#Headers]&amp;"]"),ROW()-1),"")</f>
        <v>pen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/>
      </c>
      <c r="C157" s="26" t="str">
        <f ca="1">IFERROR(INDEX(SUPPLIER_CONV[2],MATCH(INDEX(INDIRECT("B_MSK["&amp;EXPEDISI[#Headers]&amp;"]"),ROW()-1),SUPPLIER_CONV[1],0)),"")</f>
        <v/>
      </c>
      <c r="D157" s="22" t="str">
        <f ca="1">IFERROR(INDEX(INDIRECT("B_MSK["&amp;EXPEDISI[#Headers]&amp;"]"),ROW()-1)&amp;IF(OR(EXPEDISI[[#This Row],[C]]&lt;2,EXPEDISI[[#This Row],[C]]=""),"","/ CTN"),"")</f>
        <v/>
      </c>
      <c r="E157" s="6" t="str">
        <f ca="1">IFERROR(INDEX(INDIRECT("B_MSK["&amp;EXPEDISI[#Headers]&amp;"]"),ROW()-1),"")</f>
        <v/>
      </c>
      <c r="F157" s="23" t="str">
        <f ca="1">IFERROR(INDEX(INDIRECT("B_MSK["&amp;EXPEDISI[#Headers]&amp;"_1]"),ROW()-1),"")</f>
        <v/>
      </c>
      <c r="G157" s="18" t="str">
        <f ca="1">IFERROR(INDEX(INDIRECT("B_MSK["&amp;EXPEDISI[#Headers]&amp;"_1]"),ROW()-1),"")</f>
        <v/>
      </c>
      <c r="H157" s="18" t="str">
        <f ca="1">IFERROR(INDEX(INDIRECT("B_MSK["&amp;EXPEDISI[#Headers]&amp;"]"),ROW()-1),"")</f>
        <v/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 t="str">
        <f ca="1">IFERROR(IF(EXPEDISI[[#This Row],[NAMA BARANG]]="","",INDEX(INDIRECT("B_MSK["&amp;EXPEDISI[#Headers]&amp;"]"),ROW()-1)),"")</f>
        <v/>
      </c>
      <c r="L157" s="18" t="str">
        <f ca="1">IFERROR(INDEX(INDIRECT("B_MSK["&amp;EXPEDISI[#Headers]&amp;"]"),ROW()-1),"")</f>
        <v/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Gel Zhixin + Refill G-3125</v>
      </c>
      <c r="C158" s="26" t="str">
        <f ca="1">IFERROR(INDEX(SUPPLIER_CONV[2],MATCH(INDEX(INDIRECT("B_MSK["&amp;EXPEDISI[#Headers]&amp;"]"),ROW()-1),SUPPLIER_CONV[1],0)),"")</f>
        <v>DB</v>
      </c>
      <c r="D158" s="22" t="str">
        <f ca="1">IFERROR(INDEX(INDIRECT("B_MSK["&amp;EXPEDISI[#Headers]&amp;"]"),ROW()-1)&amp;IF(OR(EXPEDISI[[#This Row],[C]]&lt;2,EXPEDISI[[#This Row],[C]]=""),"","/ CTN"),"")</f>
        <v>120 LSN</v>
      </c>
      <c r="E158" s="6">
        <f ca="1">IFERROR(INDEX(INDIRECT("B_MSK["&amp;EXPEDISI[#Headers]&amp;"]"),ROW()-1),"")</f>
        <v>1</v>
      </c>
      <c r="F158" s="23">
        <f ca="1">IFERROR(INDEX(INDIRECT("B_MSK["&amp;EXPEDISI[#Headers]&amp;"_1]"),ROW()-1),"")</f>
        <v>18250</v>
      </c>
      <c r="G158" s="18" t="str">
        <f ca="1">IFERROR(INDEX(INDIRECT("B_MSK["&amp;EXPEDISI[#Headers]&amp;"_1]"),ROW()-1),"")</f>
        <v>/ LSN</v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44902</v>
      </c>
      <c r="L158" s="18" t="str">
        <f ca="1">IFERROR(INDEX(INDIRECT("B_MSK["&amp;EXPEDISI[#Headers]&amp;"]"),ROW()-1),"")</f>
        <v>pen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Gel Zhixin + Refill G-3124</v>
      </c>
      <c r="C159" s="26" t="str">
        <f ca="1">IFERROR(INDEX(SUPPLIER_CONV[2],MATCH(INDEX(INDIRECT("B_MSK["&amp;EXPEDISI[#Headers]&amp;"]"),ROW()-1),SUPPLIER_CONV[1],0)),"")</f>
        <v>DB</v>
      </c>
      <c r="D159" s="22" t="str">
        <f ca="1">IFERROR(INDEX(INDIRECT("B_MSK["&amp;EXPEDISI[#Headers]&amp;"]"),ROW()-1)&amp;IF(OR(EXPEDISI[[#This Row],[C]]&lt;2,EXPEDISI[[#This Row],[C]]=""),"","/ CTN"),"")</f>
        <v>120 LSN</v>
      </c>
      <c r="E159" s="6">
        <f ca="1">IFERROR(INDEX(INDIRECT("B_MSK["&amp;EXPEDISI[#Headers]&amp;"]"),ROW()-1),"")</f>
        <v>1</v>
      </c>
      <c r="F159" s="23">
        <f ca="1">IFERROR(INDEX(INDIRECT("B_MSK["&amp;EXPEDISI[#Headers]&amp;"_1]"),ROW()-1),"")</f>
        <v>18250</v>
      </c>
      <c r="G159" s="18" t="str">
        <f ca="1">IFERROR(INDEX(INDIRECT("B_MSK["&amp;EXPEDISI[#Headers]&amp;"_1]"),ROW()-1),"")</f>
        <v>/ LSN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44902</v>
      </c>
      <c r="L159" s="18" t="str">
        <f ca="1">IFERROR(INDEX(INDIRECT("B_MSK["&amp;EXPEDISI[#Headers]&amp;"]"),ROW()-1),"")</f>
        <v>pen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Gel Zhixin + Refill G-3123</v>
      </c>
      <c r="C160" s="26" t="str">
        <f ca="1">IFERROR(INDEX(SUPPLIER_CONV[2],MATCH(INDEX(INDIRECT("B_MSK["&amp;EXPEDISI[#Headers]&amp;"]"),ROW()-1),SUPPLIER_CONV[1],0)),"")</f>
        <v>DB</v>
      </c>
      <c r="D160" s="22" t="str">
        <f ca="1">IFERROR(INDEX(INDIRECT("B_MSK["&amp;EXPEDISI[#Headers]&amp;"]"),ROW()-1)&amp;IF(OR(EXPEDISI[[#This Row],[C]]&lt;2,EXPEDISI[[#This Row],[C]]=""),"","/ CTN"),"")</f>
        <v>120 LSN</v>
      </c>
      <c r="E160" s="6">
        <f ca="1">IFERROR(INDEX(INDIRECT("B_MSK["&amp;EXPEDISI[#Headers]&amp;"]"),ROW()-1),"")</f>
        <v>1</v>
      </c>
      <c r="F160" s="23">
        <f ca="1">IFERROR(INDEX(INDIRECT("B_MSK["&amp;EXPEDISI[#Headers]&amp;"_1]"),ROW()-1),"")</f>
        <v>18250</v>
      </c>
      <c r="G160" s="18" t="str">
        <f ca="1">IFERROR(INDEX(INDIRECT("B_MSK["&amp;EXPEDISI[#Headers]&amp;"_1]"),ROW()-1),"")</f>
        <v>/ LSN</v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44902</v>
      </c>
      <c r="L160" s="18" t="str">
        <f ca="1">IFERROR(INDEX(INDIRECT("B_MSK["&amp;EXPEDISI[#Headers]&amp;"]"),ROW()-1),"")</f>
        <v>pen</v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Gel Zhixin + Refill G-3122</v>
      </c>
      <c r="C161" s="26" t="str">
        <f ca="1">IFERROR(INDEX(SUPPLIER_CONV[2],MATCH(INDEX(INDIRECT("B_MSK["&amp;EXPEDISI[#Headers]&amp;"]"),ROW()-1),SUPPLIER_CONV[1],0)),"")</f>
        <v>DB</v>
      </c>
      <c r="D161" s="22" t="str">
        <f ca="1">IFERROR(INDEX(INDIRECT("B_MSK["&amp;EXPEDISI[#Headers]&amp;"]"),ROW()-1)&amp;IF(OR(EXPEDISI[[#This Row],[C]]&lt;2,EXPEDISI[[#This Row],[C]]=""),"","/ CTN"),"")</f>
        <v>120 LSN</v>
      </c>
      <c r="E161" s="6">
        <f ca="1">IFERROR(INDEX(INDIRECT("B_MSK["&amp;EXPEDISI[#Headers]&amp;"]"),ROW()-1),"")</f>
        <v>1</v>
      </c>
      <c r="F161" s="23">
        <f ca="1">IFERROR(INDEX(INDIRECT("B_MSK["&amp;EXPEDISI[#Headers]&amp;"_1]"),ROW()-1),"")</f>
        <v>18250</v>
      </c>
      <c r="G161" s="18" t="str">
        <f ca="1">IFERROR(INDEX(INDIRECT("B_MSK["&amp;EXPEDISI[#Headers]&amp;"_1]"),ROW()-1),"")</f>
        <v>/ LSN</v>
      </c>
      <c r="H161" s="18" t="str">
        <f ca="1">IFERROR(INDEX(INDIRECT("B_MSK["&amp;EXPEDISI[#Headers]&amp;"]"),ROW()-1),"")</f>
        <v/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44902</v>
      </c>
      <c r="L161" s="18" t="str">
        <f ca="1">IFERROR(INDEX(INDIRECT("B_MSK["&amp;EXPEDISI[#Headers]&amp;"]"),ROW()-1),"")</f>
        <v>pen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Gel Zhixin + Refill G-3121</v>
      </c>
      <c r="C162" s="26" t="str">
        <f ca="1">IFERROR(INDEX(SUPPLIER_CONV[2],MATCH(INDEX(INDIRECT("B_MSK["&amp;EXPEDISI[#Headers]&amp;"]"),ROW()-1),SUPPLIER_CONV[1],0)),"")</f>
        <v>DB</v>
      </c>
      <c r="D162" s="22" t="str">
        <f ca="1">IFERROR(INDEX(INDIRECT("B_MSK["&amp;EXPEDISI[#Headers]&amp;"]"),ROW()-1)&amp;IF(OR(EXPEDISI[[#This Row],[C]]&lt;2,EXPEDISI[[#This Row],[C]]=""),"","/ CTN"),"")</f>
        <v>120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18250</v>
      </c>
      <c r="G162" s="18" t="str">
        <f ca="1">IFERROR(INDEX(INDIRECT("B_MSK["&amp;EXPEDISI[#Headers]&amp;"_1]"),ROW()-1),"")</f>
        <v>/ LSN</v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44902</v>
      </c>
      <c r="L162" s="18" t="str">
        <f ca="1">IFERROR(INDEX(INDIRECT("B_MSK["&amp;EXPEDISI[#Headers]&amp;"]"),ROW()-1),"")</f>
        <v>pen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>Gel Zhixin + Refill G-3120</v>
      </c>
      <c r="C163" s="26" t="str">
        <f ca="1">IFERROR(INDEX(SUPPLIER_CONV[2],MATCH(INDEX(INDIRECT("B_MSK["&amp;EXPEDISI[#Headers]&amp;"]"),ROW()-1),SUPPLIER_CONV[1],0)),"")</f>
        <v>DB</v>
      </c>
      <c r="D163" s="22" t="str">
        <f ca="1">IFERROR(INDEX(INDIRECT("B_MSK["&amp;EXPEDISI[#Headers]&amp;"]"),ROW()-1)&amp;IF(OR(EXPEDISI[[#This Row],[C]]&lt;2,EXPEDISI[[#This Row],[C]]=""),"","/ CTN"),"")</f>
        <v>120 LSN</v>
      </c>
      <c r="E163" s="6">
        <f ca="1">IFERROR(INDEX(INDIRECT("B_MSK["&amp;EXPEDISI[#Headers]&amp;"]"),ROW()-1),"")</f>
        <v>1</v>
      </c>
      <c r="F163" s="23">
        <f ca="1">IFERROR(INDEX(INDIRECT("B_MSK["&amp;EXPEDISI[#Headers]&amp;"_1]"),ROW()-1),"")</f>
        <v>18250</v>
      </c>
      <c r="G163" s="18" t="str">
        <f ca="1">IFERROR(INDEX(INDIRECT("B_MSK["&amp;EXPEDISI[#Headers]&amp;"_1]"),ROW()-1),"")</f>
        <v>/ LSN</v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44902</v>
      </c>
      <c r="L163" s="18" t="str">
        <f ca="1">IFERROR(INDEX(INDIRECT("B_MSK["&amp;EXPEDISI[#Headers]&amp;"]"),ROW()-1),"")</f>
        <v>pen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Gel Zhixin + Refill G-3119</v>
      </c>
      <c r="C164" s="26" t="str">
        <f ca="1">IFERROR(INDEX(SUPPLIER_CONV[2],MATCH(INDEX(INDIRECT("B_MSK["&amp;EXPEDISI[#Headers]&amp;"]"),ROW()-1),SUPPLIER_CONV[1],0)),"")</f>
        <v>DB</v>
      </c>
      <c r="D164" s="22" t="str">
        <f ca="1">IFERROR(INDEX(INDIRECT("B_MSK["&amp;EXPEDISI[#Headers]&amp;"]"),ROW()-1)&amp;IF(OR(EXPEDISI[[#This Row],[C]]&lt;2,EXPEDISI[[#This Row],[C]]=""),"","/ CTN"),"")</f>
        <v>120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18250</v>
      </c>
      <c r="G164" s="18" t="str">
        <f ca="1">IFERROR(INDEX(INDIRECT("B_MSK["&amp;EXPEDISI[#Headers]&amp;"_1]"),ROW()-1),"")</f>
        <v>/ LSN</v>
      </c>
      <c r="H164" s="18" t="str">
        <f ca="1">IFERROR(INDEX(INDIRECT("B_MSK["&amp;EXPEDISI[#Headers]&amp;"]"),ROW()-1),"")</f>
        <v/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44902</v>
      </c>
      <c r="L164" s="18" t="str">
        <f ca="1">IFERROR(INDEX(INDIRECT("B_MSK["&amp;EXPEDISI[#Headers]&amp;"]"),ROW()-1),"")</f>
        <v>pen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Gel Zhixin + Refill G-3118</v>
      </c>
      <c r="C165" s="26" t="str">
        <f ca="1">IFERROR(INDEX(SUPPLIER_CONV[2],MATCH(INDEX(INDIRECT("B_MSK["&amp;EXPEDISI[#Headers]&amp;"]"),ROW()-1),SUPPLIER_CONV[1],0)),"")</f>
        <v>DB</v>
      </c>
      <c r="D165" s="22" t="str">
        <f ca="1">IFERROR(INDEX(INDIRECT("B_MSK["&amp;EXPEDISI[#Headers]&amp;"]"),ROW()-1)&amp;IF(OR(EXPEDISI[[#This Row],[C]]&lt;2,EXPEDISI[[#This Row],[C]]=""),"","/ CTN"),"")</f>
        <v>120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18250</v>
      </c>
      <c r="G165" s="18" t="str">
        <f ca="1">IFERROR(INDEX(INDIRECT("B_MSK["&amp;EXPEDISI[#Headers]&amp;"_1]"),ROW()-1),"")</f>
        <v>/ LSN</v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44902</v>
      </c>
      <c r="L165" s="18" t="str">
        <f ca="1">IFERROR(INDEX(INDIRECT("B_MSK["&amp;EXPEDISI[#Headers]&amp;"]"),ROW()-1),"")</f>
        <v>pen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Gel Zhixin + Refill G-3117</v>
      </c>
      <c r="C166" s="26" t="str">
        <f ca="1">IFERROR(INDEX(SUPPLIER_CONV[2],MATCH(INDEX(INDIRECT("B_MSK["&amp;EXPEDISI[#Headers]&amp;"]"),ROW()-1),SUPPLIER_CONV[1],0)),"")</f>
        <v>DB</v>
      </c>
      <c r="D166" s="22" t="str">
        <f ca="1">IFERROR(INDEX(INDIRECT("B_MSK["&amp;EXPEDISI[#Headers]&amp;"]"),ROW()-1)&amp;IF(OR(EXPEDISI[[#This Row],[C]]&lt;2,EXPEDISI[[#This Row],[C]]=""),"","/ CTN"),"")</f>
        <v>120 LSN</v>
      </c>
      <c r="E166" s="6">
        <f ca="1">IFERROR(INDEX(INDIRECT("B_MSK["&amp;EXPEDISI[#Headers]&amp;"]"),ROW()-1),"")</f>
        <v>1</v>
      </c>
      <c r="F166" s="23">
        <f ca="1">IFERROR(INDEX(INDIRECT("B_MSK["&amp;EXPEDISI[#Headers]&amp;"_1]"),ROW()-1),"")</f>
        <v>18250</v>
      </c>
      <c r="G166" s="18" t="str">
        <f ca="1">IFERROR(INDEX(INDIRECT("B_MSK["&amp;EXPEDISI[#Headers]&amp;"_1]"),ROW()-1),"")</f>
        <v>/ LSN</v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44902</v>
      </c>
      <c r="L166" s="18" t="str">
        <f ca="1">IFERROR(INDEX(INDIRECT("B_MSK["&amp;EXPEDISI[#Headers]&amp;"]"),ROW()-1),"")</f>
        <v>pen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Gel Zhixin + Refill G-3109</v>
      </c>
      <c r="C167" s="26" t="str">
        <f ca="1">IFERROR(INDEX(SUPPLIER_CONV[2],MATCH(INDEX(INDIRECT("B_MSK["&amp;EXPEDISI[#Headers]&amp;"]"),ROW()-1),SUPPLIER_CONV[1],0)),"")</f>
        <v>DB</v>
      </c>
      <c r="D167" s="22" t="str">
        <f ca="1">IFERROR(INDEX(INDIRECT("B_MSK["&amp;EXPEDISI[#Headers]&amp;"]"),ROW()-1)&amp;IF(OR(EXPEDISI[[#This Row],[C]]&lt;2,EXPEDISI[[#This Row],[C]]=""),"","/ CTN"),"")</f>
        <v>120 LSN</v>
      </c>
      <c r="E167" s="6">
        <f ca="1">IFERROR(INDEX(INDIRECT("B_MSK["&amp;EXPEDISI[#Headers]&amp;"]"),ROW()-1),"")</f>
        <v>1</v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>BONUS</v>
      </c>
      <c r="K167" s="17">
        <f ca="1">IFERROR(IF(EXPEDISI[[#This Row],[NAMA BARANG]]="","",INDEX(INDIRECT("B_MSK["&amp;EXPEDISI[#Headers]&amp;"]"),ROW()-1)),"")</f>
        <v>44902</v>
      </c>
      <c r="L167" s="18" t="str">
        <f ca="1">IFERROR(INDEX(INDIRECT("B_MSK["&amp;EXPEDISI[#Headers]&amp;"]"),ROW()-1),"")</f>
        <v>pen</v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>Mechpen Tizo TM 090-A</v>
      </c>
      <c r="C168" s="26" t="str">
        <f ca="1">IFERROR(INDEX(SUPPLIER_CONV[2],MATCH(INDEX(INDIRECT("B_MSK["&amp;EXPEDISI[#Headers]&amp;"]"),ROW()-1),SUPPLIER_CONV[1],0)),"")</f>
        <v>DB</v>
      </c>
      <c r="D168" s="22" t="str">
        <f ca="1">IFERROR(INDEX(INDIRECT("B_MSK["&amp;EXPEDISI[#Headers]&amp;"]"),ROW()-1)&amp;IF(OR(EXPEDISI[[#This Row],[C]]&lt;2,EXPEDISI[[#This Row],[C]]=""),"","/ CTN"),"")</f>
        <v>144 LSN</v>
      </c>
      <c r="E168" s="6">
        <f ca="1">IFERROR(INDEX(INDIRECT("B_MSK["&amp;EXPEDISI[#Headers]&amp;"]"),ROW()-1),"")</f>
        <v>1</v>
      </c>
      <c r="F168" s="23">
        <f ca="1">IFERROR(INDEX(INDIRECT("B_MSK["&amp;EXPEDISI[#Headers]&amp;"_1]"),ROW()-1),"")</f>
        <v>26500</v>
      </c>
      <c r="G168" s="18" t="str">
        <f ca="1">IFERROR(INDEX(INDIRECT("B_MSK["&amp;EXPEDISI[#Headers]&amp;"_1]"),ROW()-1),"")</f>
        <v>/ LSN</v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44902</v>
      </c>
      <c r="L168" s="18" t="str">
        <f ca="1">IFERROR(INDEX(INDIRECT("B_MSK["&amp;EXPEDISI[#Headers]&amp;"]"),ROW()-1),"")</f>
        <v>mechpen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Isi Mechpen 0.9mm</v>
      </c>
      <c r="C169" s="26" t="str">
        <f ca="1">IFERROR(INDEX(SUPPLIER_CONV[2],MATCH(INDEX(INDIRECT("B_MSK["&amp;EXPEDISI[#Headers]&amp;"]"),ROW()-1),SUPPLIER_CONV[1],0)),"")</f>
        <v>DB</v>
      </c>
      <c r="D169" s="22" t="str">
        <f ca="1">IFERROR(INDEX(INDIRECT("B_MSK["&amp;EXPEDISI[#Headers]&amp;"]"),ROW()-1)&amp;IF(OR(EXPEDISI[[#This Row],[C]]&lt;2,EXPEDISI[[#This Row],[C]]=""),"","/ CTN"),"")</f>
        <v>120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14500</v>
      </c>
      <c r="G169" s="18" t="str">
        <f ca="1">IFERROR(INDEX(INDIRECT("B_MSK["&amp;EXPEDISI[#Headers]&amp;"_1]"),ROW()-1),"")</f>
        <v>/ LSN</v>
      </c>
      <c r="H169" s="18" t="str">
        <f ca="1">IFERROR(INDEX(INDIRECT("B_MSK["&amp;EXPEDISI[#Headers]&amp;"]"),ROW()-1),"")</f>
        <v/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44902</v>
      </c>
      <c r="L169" s="18" t="str">
        <f ca="1">IFERROR(INDEX(INDIRECT("B_MSK["&amp;EXPEDISI[#Headers]&amp;"]"),ROW()-1),"")</f>
        <v>isi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/>
      </c>
      <c r="C170" s="26" t="str">
        <f ca="1">IFERROR(INDEX(SUPPLIER_CONV[2],MATCH(INDEX(INDIRECT("B_MSK["&amp;EXPEDISI[#Headers]&amp;"]"),ROW()-1),SUPPLIER_CONV[1],0)),"")</f>
        <v/>
      </c>
      <c r="D170" s="22" t="str">
        <f ca="1">IFERROR(INDEX(INDIRECT("B_MSK["&amp;EXPEDISI[#Headers]&amp;"]"),ROW()-1)&amp;IF(OR(EXPEDISI[[#This Row],[C]]&lt;2,EXPEDISI[[#This Row],[C]]=""),"","/ CTN"),"")</f>
        <v/>
      </c>
      <c r="E170" s="6" t="str">
        <f ca="1">IFERROR(INDEX(INDIRECT("B_MSK["&amp;EXPEDISI[#Headers]&amp;"]"),ROW()-1),"")</f>
        <v/>
      </c>
      <c r="F170" s="23" t="str">
        <f ca="1">IFERROR(INDEX(INDIRECT("B_MSK["&amp;EXPEDISI[#Headers]&amp;"_1]"),ROW()-1),"")</f>
        <v/>
      </c>
      <c r="G170" s="18" t="str">
        <f ca="1">IFERROR(INDEX(INDIRECT("B_MSK["&amp;EXPEDISI[#Headers]&amp;"_1]"),ROW()-1),"")</f>
        <v/>
      </c>
      <c r="H170" s="18" t="str">
        <f ca="1">IFERROR(INDEX(INDIRECT("B_MSK["&amp;EXPEDISI[#Headers]&amp;"]"),ROW()-1),"")</f>
        <v/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 t="str">
        <f ca="1">IFERROR(IF(EXPEDISI[[#This Row],[NAMA BARANG]]="","",INDEX(INDIRECT("B_MSK["&amp;EXPEDISI[#Headers]&amp;"]"),ROW()-1)),"")</f>
        <v/>
      </c>
      <c r="L170" s="18" t="str">
        <f ca="1">IFERROR(INDEX(INDIRECT("B_MSK["&amp;EXPEDISI[#Headers]&amp;"]"),ROW()-1),"")</f>
        <v/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Gel Zhixin + Refill G-5001</v>
      </c>
      <c r="C171" s="26" t="str">
        <f ca="1">IFERROR(INDEX(SUPPLIER_CONV[2],MATCH(INDEX(INDIRECT("B_MSK["&amp;EXPEDISI[#Headers]&amp;"]"),ROW()-1),SUPPLIER_CONV[1],0)),"")</f>
        <v>DB</v>
      </c>
      <c r="D171" s="22" t="str">
        <f ca="1">IFERROR(INDEX(INDIRECT("B_MSK["&amp;EXPEDISI[#Headers]&amp;"]"),ROW()-1)&amp;IF(OR(EXPEDISI[[#This Row],[C]]&lt;2,EXPEDISI[[#This Row],[C]]=""),"","/ CTN"),"")</f>
        <v>120 LSN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18250</v>
      </c>
      <c r="G171" s="18" t="str">
        <f ca="1">IFERROR(INDEX(INDIRECT("B_MSK["&amp;EXPEDISI[#Headers]&amp;"_1]"),ROW()-1),"")</f>
        <v>/ LSN</v>
      </c>
      <c r="H171" s="18" t="str">
        <f ca="1">IFERROR(INDEX(INDIRECT("B_MSK["&amp;EXPEDISI[#Headers]&amp;"]"),ROW()-1),"")</f>
        <v/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44902</v>
      </c>
      <c r="L171" s="18" t="str">
        <f ca="1">IFERROR(INDEX(INDIRECT("B_MSK["&amp;EXPEDISI[#Headers]&amp;"]"),ROW()-1),"")</f>
        <v>pen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Gel Zhixin + Refill G-5004</v>
      </c>
      <c r="C172" s="26" t="str">
        <f ca="1">IFERROR(INDEX(SUPPLIER_CONV[2],MATCH(INDEX(INDIRECT("B_MSK["&amp;EXPEDISI[#Headers]&amp;"]"),ROW()-1),SUPPLIER_CONV[1],0)),"")</f>
        <v>DB</v>
      </c>
      <c r="D172" s="22" t="str">
        <f ca="1">IFERROR(INDEX(INDIRECT("B_MSK["&amp;EXPEDISI[#Headers]&amp;"]"),ROW()-1)&amp;IF(OR(EXPEDISI[[#This Row],[C]]&lt;2,EXPEDISI[[#This Row],[C]]=""),"","/ CTN"),"")</f>
        <v>120 LSN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18250</v>
      </c>
      <c r="G172" s="18" t="str">
        <f ca="1">IFERROR(INDEX(INDIRECT("B_MSK["&amp;EXPEDISI[#Headers]&amp;"_1]"),ROW()-1),"")</f>
        <v>/ LSN</v>
      </c>
      <c r="H172" s="18" t="str">
        <f ca="1">IFERROR(INDEX(INDIRECT("B_MSK["&amp;EXPEDISI[#Headers]&amp;"]"),ROW()-1),"")</f>
        <v/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44902</v>
      </c>
      <c r="L172" s="18" t="str">
        <f ca="1">IFERROR(INDEX(INDIRECT("B_MSK["&amp;EXPEDISI[#Headers]&amp;"]"),ROW()-1),"")</f>
        <v>pen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Gel Zhixin + Refill G-3555 A</v>
      </c>
      <c r="C173" s="26" t="str">
        <f ca="1">IFERROR(INDEX(SUPPLIER_CONV[2],MATCH(INDEX(INDIRECT("B_MSK["&amp;EXPEDISI[#Headers]&amp;"]"),ROW()-1),SUPPLIER_CONV[1],0)),"")</f>
        <v>DB</v>
      </c>
      <c r="D173" s="22" t="str">
        <f ca="1">IFERROR(INDEX(INDIRECT("B_MSK["&amp;EXPEDISI[#Headers]&amp;"]"),ROW()-1)&amp;IF(OR(EXPEDISI[[#This Row],[C]]&lt;2,EXPEDISI[[#This Row],[C]]=""),"","/ CTN"),"")</f>
        <v>120 LSN</v>
      </c>
      <c r="E173" s="6">
        <f ca="1">IFERROR(INDEX(INDIRECT("B_MSK["&amp;EXPEDISI[#Headers]&amp;"]"),ROW()-1),"")</f>
        <v>1</v>
      </c>
      <c r="F173" s="23">
        <f ca="1">IFERROR(INDEX(INDIRECT("B_MSK["&amp;EXPEDISI[#Headers]&amp;"_1]"),ROW()-1),"")</f>
        <v>18250</v>
      </c>
      <c r="G173" s="18" t="str">
        <f ca="1">IFERROR(INDEX(INDIRECT("B_MSK["&amp;EXPEDISI[#Headers]&amp;"_1]"),ROW()-1),"")</f>
        <v>/ LSN</v>
      </c>
      <c r="H173" s="18" t="str">
        <f ca="1">IFERROR(INDEX(INDIRECT("B_MSK["&amp;EXPEDISI[#Headers]&amp;"]"),ROW()-1),"")</f>
        <v/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44902</v>
      </c>
      <c r="L173" s="18" t="str">
        <f ca="1">IFERROR(INDEX(INDIRECT("B_MSK["&amp;EXPEDISI[#Headers]&amp;"]"),ROW()-1),"")</f>
        <v>pen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Gel Zhixin + Refill G-3099</v>
      </c>
      <c r="C174" s="26" t="str">
        <f ca="1">IFERROR(INDEX(SUPPLIER_CONV[2],MATCH(INDEX(INDIRECT("B_MSK["&amp;EXPEDISI[#Headers]&amp;"]"),ROW()-1),SUPPLIER_CONV[1],0)),"")</f>
        <v>DB</v>
      </c>
      <c r="D174" s="22" t="str">
        <f ca="1">IFERROR(INDEX(INDIRECT("B_MSK["&amp;EXPEDISI[#Headers]&amp;"]"),ROW()-1)&amp;IF(OR(EXPEDISI[[#This Row],[C]]&lt;2,EXPEDISI[[#This Row],[C]]=""),"","/ CTN"),"")</f>
        <v>120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18250</v>
      </c>
      <c r="G174" s="18" t="str">
        <f ca="1">IFERROR(INDEX(INDIRECT("B_MSK["&amp;EXPEDISI[#Headers]&amp;"_1]"),ROW()-1),"")</f>
        <v>/ LSN</v>
      </c>
      <c r="H174" s="18" t="str">
        <f ca="1">IFERROR(INDEX(INDIRECT("B_MSK["&amp;EXPEDISI[#Headers]&amp;"]"),ROW()-1),"")</f>
        <v/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44902</v>
      </c>
      <c r="L174" s="18" t="str">
        <f ca="1">IFERROR(INDEX(INDIRECT("B_MSK["&amp;EXPEDISI[#Headers]&amp;"]"),ROW()-1),"")</f>
        <v>pen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Zhixin + Refill G-3101</v>
      </c>
      <c r="C175" s="26" t="str">
        <f ca="1">IFERROR(INDEX(SUPPLIER_CONV[2],MATCH(INDEX(INDIRECT("B_MSK["&amp;EXPEDISI[#Headers]&amp;"]"),ROW()-1),SUPPLIER_CONV[1],0)),"")</f>
        <v>DB</v>
      </c>
      <c r="D175" s="22" t="str">
        <f ca="1">IFERROR(INDEX(INDIRECT("B_MSK["&amp;EXPEDISI[#Headers]&amp;"]"),ROW()-1)&amp;IF(OR(EXPEDISI[[#This Row],[C]]&lt;2,EXPEDISI[[#This Row],[C]]=""),"","/ CTN"),"")</f>
        <v>120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18250</v>
      </c>
      <c r="G175" s="18" t="str">
        <f ca="1">IFERROR(INDEX(INDIRECT("B_MSK["&amp;EXPEDISI[#Headers]&amp;"_1]"),ROW()-1),"")</f>
        <v>/ LSN</v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44902</v>
      </c>
      <c r="L175" s="18" t="str">
        <f ca="1">IFERROR(INDEX(INDIRECT("B_MSK["&amp;EXPEDISI[#Headers]&amp;"]"),ROW()-1),"")</f>
        <v>pen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Gel Zhixin + Refill G-3137</v>
      </c>
      <c r="C176" s="26" t="str">
        <f ca="1">IFERROR(INDEX(SUPPLIER_CONV[2],MATCH(INDEX(INDIRECT("B_MSK["&amp;EXPEDISI[#Headers]&amp;"]"),ROW()-1),SUPPLIER_CONV[1],0)),"")</f>
        <v>DB</v>
      </c>
      <c r="D176" s="22" t="str">
        <f ca="1">IFERROR(INDEX(INDIRECT("B_MSK["&amp;EXPEDISI[#Headers]&amp;"]"),ROW()-1)&amp;IF(OR(EXPEDISI[[#This Row],[C]]&lt;2,EXPEDISI[[#This Row],[C]]=""),"","/ CTN"),"")</f>
        <v>120 LSN</v>
      </c>
      <c r="E176" s="6">
        <f ca="1">IFERROR(INDEX(INDIRECT("B_MSK["&amp;EXPEDISI[#Headers]&amp;"]"),ROW()-1),"")</f>
        <v>1</v>
      </c>
      <c r="F176" s="23">
        <f ca="1">IFERROR(INDEX(INDIRECT("B_MSK["&amp;EXPEDISI[#Headers]&amp;"_1]"),ROW()-1),"")</f>
        <v>18250</v>
      </c>
      <c r="G176" s="18" t="str">
        <f ca="1">IFERROR(INDEX(INDIRECT("B_MSK["&amp;EXPEDISI[#Headers]&amp;"_1]"),ROW()-1),"")</f>
        <v>/ LSN</v>
      </c>
      <c r="H176" s="18" t="str">
        <f ca="1">IFERROR(INDEX(INDIRECT("B_MSK["&amp;EXPEDISI[#Headers]&amp;"]"),ROW()-1),"")</f>
        <v/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44902</v>
      </c>
      <c r="L176" s="18" t="str">
        <f ca="1">IFERROR(INDEX(INDIRECT("B_MSK["&amp;EXPEDISI[#Headers]&amp;"]"),ROW()-1),"")</f>
        <v>pen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Gel Zhixin + Refill G-3136</v>
      </c>
      <c r="C177" s="26" t="str">
        <f ca="1">IFERROR(INDEX(SUPPLIER_CONV[2],MATCH(INDEX(INDIRECT("B_MSK["&amp;EXPEDISI[#Headers]&amp;"]"),ROW()-1),SUPPLIER_CONV[1],0)),"")</f>
        <v>DB</v>
      </c>
      <c r="D177" s="22" t="str">
        <f ca="1">IFERROR(INDEX(INDIRECT("B_MSK["&amp;EXPEDISI[#Headers]&amp;"]"),ROW()-1)&amp;IF(OR(EXPEDISI[[#This Row],[C]]&lt;2,EXPEDISI[[#This Row],[C]]=""),"","/ CTN"),"")</f>
        <v>120 LSN</v>
      </c>
      <c r="E177" s="6">
        <f ca="1">IFERROR(INDEX(INDIRECT("B_MSK["&amp;EXPEDISI[#Headers]&amp;"]"),ROW()-1),"")</f>
        <v>1</v>
      </c>
      <c r="F177" s="23">
        <f ca="1">IFERROR(INDEX(INDIRECT("B_MSK["&amp;EXPEDISI[#Headers]&amp;"_1]"),ROW()-1),"")</f>
        <v>18250</v>
      </c>
      <c r="G177" s="18" t="str">
        <f ca="1">IFERROR(INDEX(INDIRECT("B_MSK["&amp;EXPEDISI[#Headers]&amp;"_1]"),ROW()-1),"")</f>
        <v>/ LSN</v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44902</v>
      </c>
      <c r="L177" s="18" t="str">
        <f ca="1">IFERROR(INDEX(INDIRECT("B_MSK["&amp;EXPEDISI[#Headers]&amp;"]"),ROW()-1),"")</f>
        <v>pen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Gel Zhixin + Refill G-3135</v>
      </c>
      <c r="C178" s="26" t="str">
        <f ca="1">IFERROR(INDEX(SUPPLIER_CONV[2],MATCH(INDEX(INDIRECT("B_MSK["&amp;EXPEDISI[#Headers]&amp;"]"),ROW()-1),SUPPLIER_CONV[1],0)),"")</f>
        <v>DB</v>
      </c>
      <c r="D178" s="22" t="str">
        <f ca="1">IFERROR(INDEX(INDIRECT("B_MSK["&amp;EXPEDISI[#Headers]&amp;"]"),ROW()-1)&amp;IF(OR(EXPEDISI[[#This Row],[C]]&lt;2,EXPEDISI[[#This Row],[C]]=""),"","/ CTN"),"")</f>
        <v>120 LSN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18250</v>
      </c>
      <c r="G178" s="18" t="str">
        <f ca="1">IFERROR(INDEX(INDIRECT("B_MSK["&amp;EXPEDISI[#Headers]&amp;"_1]"),ROW()-1),"")</f>
        <v>/ LSN</v>
      </c>
      <c r="H178" s="18" t="str">
        <f ca="1">IFERROR(INDEX(INDIRECT("B_MSK["&amp;EXPEDISI[#Headers]&amp;"]"),ROW()-1),"")</f>
        <v/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44902</v>
      </c>
      <c r="L178" s="18" t="str">
        <f ca="1">IFERROR(INDEX(INDIRECT("B_MSK["&amp;EXPEDISI[#Headers]&amp;"]"),ROW()-1),"")</f>
        <v>pen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Gel Zhixin + Refill G-3133</v>
      </c>
      <c r="C179" s="26" t="str">
        <f ca="1">IFERROR(INDEX(SUPPLIER_CONV[2],MATCH(INDEX(INDIRECT("B_MSK["&amp;EXPEDISI[#Headers]&amp;"]"),ROW()-1),SUPPLIER_CONV[1],0)),"")</f>
        <v>DB</v>
      </c>
      <c r="D179" s="22" t="str">
        <f ca="1">IFERROR(INDEX(INDIRECT("B_MSK["&amp;EXPEDISI[#Headers]&amp;"]"),ROW()-1)&amp;IF(OR(EXPEDISI[[#This Row],[C]]&lt;2,EXPEDISI[[#This Row],[C]]=""),"","/ CTN"),"")</f>
        <v>120 LSN</v>
      </c>
      <c r="E179" s="6">
        <f ca="1">IFERROR(INDEX(INDIRECT("B_MSK["&amp;EXPEDISI[#Headers]&amp;"]"),ROW()-1),"")</f>
        <v>1</v>
      </c>
      <c r="F179" s="23">
        <f ca="1">IFERROR(INDEX(INDIRECT("B_MSK["&amp;EXPEDISI[#Headers]&amp;"_1]"),ROW()-1),"")</f>
        <v>18250</v>
      </c>
      <c r="G179" s="18" t="str">
        <f ca="1">IFERROR(INDEX(INDIRECT("B_MSK["&amp;EXPEDISI[#Headers]&amp;"_1]"),ROW()-1),"")</f>
        <v>/ LSN</v>
      </c>
      <c r="H179" s="18" t="str">
        <f ca="1">IFERROR(INDEX(INDIRECT("B_MSK["&amp;EXPEDISI[#Headers]&amp;"]"),ROW()-1),"")</f>
        <v/>
      </c>
      <c r="I179" s="18" t="str">
        <f ca="1">IFERROR(INDEX(INDIRECT("B_MSK["&amp;EXPEDISI[#Headers]&amp;"]"),ROW()-1),"")</f>
        <v/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44902</v>
      </c>
      <c r="L179" s="18" t="str">
        <f ca="1">IFERROR(INDEX(INDIRECT("B_MSK["&amp;EXPEDISI[#Headers]&amp;"]"),ROW()-1),"")</f>
        <v>pen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Gel Zhixin + Refill G-3132</v>
      </c>
      <c r="C180" s="26" t="str">
        <f ca="1">IFERROR(INDEX(SUPPLIER_CONV[2],MATCH(INDEX(INDIRECT("B_MSK["&amp;EXPEDISI[#Headers]&amp;"]"),ROW()-1),SUPPLIER_CONV[1],0)),"")</f>
        <v>DB</v>
      </c>
      <c r="D180" s="22" t="str">
        <f ca="1">IFERROR(INDEX(INDIRECT("B_MSK["&amp;EXPEDISI[#Headers]&amp;"]"),ROW()-1)&amp;IF(OR(EXPEDISI[[#This Row],[C]]&lt;2,EXPEDISI[[#This Row],[C]]=""),"","/ CTN"),"")</f>
        <v>120 LSN</v>
      </c>
      <c r="E180" s="6">
        <f ca="1">IFERROR(INDEX(INDIRECT("B_MSK["&amp;EXPEDISI[#Headers]&amp;"]"),ROW()-1),"")</f>
        <v>1</v>
      </c>
      <c r="F180" s="23">
        <f ca="1">IFERROR(INDEX(INDIRECT("B_MSK["&amp;EXPEDISI[#Headers]&amp;"_1]"),ROW()-1),"")</f>
        <v>18250</v>
      </c>
      <c r="G180" s="18" t="str">
        <f ca="1">IFERROR(INDEX(INDIRECT("B_MSK["&amp;EXPEDISI[#Headers]&amp;"_1]"),ROW()-1),"")</f>
        <v>/ LSN</v>
      </c>
      <c r="H180" s="18" t="str">
        <f ca="1">IFERROR(INDEX(INDIRECT("B_MSK["&amp;EXPEDISI[#Headers]&amp;"]"),ROW()-1),"")</f>
        <v/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44902</v>
      </c>
      <c r="L180" s="18" t="str">
        <f ca="1">IFERROR(INDEX(INDIRECT("B_MSK["&amp;EXPEDISI[#Headers]&amp;"]"),ROW()-1),"")</f>
        <v>pen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Gel Zhixin + Refill G-3131</v>
      </c>
      <c r="C181" s="26" t="str">
        <f ca="1">IFERROR(INDEX(SUPPLIER_CONV[2],MATCH(INDEX(INDIRECT("B_MSK["&amp;EXPEDISI[#Headers]&amp;"]"),ROW()-1),SUPPLIER_CONV[1],0)),"")</f>
        <v>DB</v>
      </c>
      <c r="D181" s="22" t="str">
        <f ca="1">IFERROR(INDEX(INDIRECT("B_MSK["&amp;EXPEDISI[#Headers]&amp;"]"),ROW()-1)&amp;IF(OR(EXPEDISI[[#This Row],[C]]&lt;2,EXPEDISI[[#This Row],[C]]=""),"","/ CTN"),"")</f>
        <v>120 LSN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18250</v>
      </c>
      <c r="G181" s="18" t="str">
        <f ca="1">IFERROR(INDEX(INDIRECT("B_MSK["&amp;EXPEDISI[#Headers]&amp;"_1]"),ROW()-1),"")</f>
        <v>/ LSN</v>
      </c>
      <c r="H181" s="18" t="str">
        <f ca="1">IFERROR(INDEX(INDIRECT("B_MSK["&amp;EXPEDISI[#Headers]&amp;"]"),ROW()-1),"")</f>
        <v/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44902</v>
      </c>
      <c r="L181" s="18" t="str">
        <f ca="1">IFERROR(INDEX(INDIRECT("B_MSK["&amp;EXPEDISI[#Headers]&amp;"]"),ROW()-1),"")</f>
        <v>pen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Gel Zhixin + Refill G-3120</v>
      </c>
      <c r="C182" s="26" t="str">
        <f ca="1">IFERROR(INDEX(SUPPLIER_CONV[2],MATCH(INDEX(INDIRECT("B_MSK["&amp;EXPEDISI[#Headers]&amp;"]"),ROW()-1),SUPPLIER_CONV[1],0)),"")</f>
        <v>DB</v>
      </c>
      <c r="D182" s="22" t="str">
        <f ca="1">IFERROR(INDEX(INDIRECT("B_MSK["&amp;EXPEDISI[#Headers]&amp;"]"),ROW()-1)&amp;IF(OR(EXPEDISI[[#This Row],[C]]&lt;2,EXPEDISI[[#This Row],[C]]=""),"","/ CTN"),"")</f>
        <v>120 LSN</v>
      </c>
      <c r="E182" s="6">
        <f ca="1">IFERROR(INDEX(INDIRECT("B_MSK["&amp;EXPEDISI[#Headers]&amp;"]"),ROW()-1),"")</f>
        <v>1</v>
      </c>
      <c r="F182" s="23">
        <f ca="1">IFERROR(INDEX(INDIRECT("B_MSK["&amp;EXPEDISI[#Headers]&amp;"_1]"),ROW()-1),"")</f>
        <v>18250</v>
      </c>
      <c r="G182" s="18" t="str">
        <f ca="1">IFERROR(INDEX(INDIRECT("B_MSK["&amp;EXPEDISI[#Headers]&amp;"_1]"),ROW()-1),"")</f>
        <v>/ LSN</v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44902</v>
      </c>
      <c r="L182" s="18" t="str">
        <f ca="1">IFERROR(INDEX(INDIRECT("B_MSK["&amp;EXPEDISI[#Headers]&amp;"]"),ROW()-1),"")</f>
        <v>pen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Gel Zhixin + Refill G-3129</v>
      </c>
      <c r="C183" s="26" t="str">
        <f ca="1">IFERROR(INDEX(SUPPLIER_CONV[2],MATCH(INDEX(INDIRECT("B_MSK["&amp;EXPEDISI[#Headers]&amp;"]"),ROW()-1),SUPPLIER_CONV[1],0)),"")</f>
        <v>DB</v>
      </c>
      <c r="D183" s="22" t="str">
        <f ca="1">IFERROR(INDEX(INDIRECT("B_MSK["&amp;EXPEDISI[#Headers]&amp;"]"),ROW()-1)&amp;IF(OR(EXPEDISI[[#This Row],[C]]&lt;2,EXPEDISI[[#This Row],[C]]=""),"","/ CTN"),"")</f>
        <v>120 LSN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18250</v>
      </c>
      <c r="G183" s="18" t="str">
        <f ca="1">IFERROR(INDEX(INDIRECT("B_MSK["&amp;EXPEDISI[#Headers]&amp;"_1]"),ROW()-1),"")</f>
        <v>/ LSN</v>
      </c>
      <c r="H183" s="18" t="str">
        <f ca="1">IFERROR(INDEX(INDIRECT("B_MSK["&amp;EXPEDISI[#Headers]&amp;"]"),ROW()-1),"")</f>
        <v/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44902</v>
      </c>
      <c r="L183" s="18" t="str">
        <f ca="1">IFERROR(INDEX(INDIRECT("B_MSK["&amp;EXPEDISI[#Headers]&amp;"]"),ROW()-1),"")</f>
        <v>pen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Gel Zhixin + Refill G-3128</v>
      </c>
      <c r="C184" s="26" t="str">
        <f ca="1">IFERROR(INDEX(SUPPLIER_CONV[2],MATCH(INDEX(INDIRECT("B_MSK["&amp;EXPEDISI[#Headers]&amp;"]"),ROW()-1),SUPPLIER_CONV[1],0)),"")</f>
        <v>DB</v>
      </c>
      <c r="D184" s="22" t="str">
        <f ca="1">IFERROR(INDEX(INDIRECT("B_MSK["&amp;EXPEDISI[#Headers]&amp;"]"),ROW()-1)&amp;IF(OR(EXPEDISI[[#This Row],[C]]&lt;2,EXPEDISI[[#This Row],[C]]=""),"","/ CTN"),"")</f>
        <v>120 LSN</v>
      </c>
      <c r="E184" s="6">
        <f ca="1">IFERROR(INDEX(INDIRECT("B_MSK["&amp;EXPEDISI[#Headers]&amp;"]"),ROW()-1),"")</f>
        <v>1</v>
      </c>
      <c r="F184" s="23">
        <f ca="1">IFERROR(INDEX(INDIRECT("B_MSK["&amp;EXPEDISI[#Headers]&amp;"_1]"),ROW()-1),"")</f>
        <v>18250</v>
      </c>
      <c r="G184" s="18" t="str">
        <f ca="1">IFERROR(INDEX(INDIRECT("B_MSK["&amp;EXPEDISI[#Headers]&amp;"_1]"),ROW()-1),"")</f>
        <v>/ LSN</v>
      </c>
      <c r="H184" s="18" t="str">
        <f ca="1">IFERROR(INDEX(INDIRECT("B_MSK["&amp;EXPEDISI[#Headers]&amp;"]"),ROW()-1),"")</f>
        <v/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44902</v>
      </c>
      <c r="L184" s="18" t="str">
        <f ca="1">IFERROR(INDEX(INDIRECT("B_MSK["&amp;EXPEDISI[#Headers]&amp;"]"),ROW()-1),"")</f>
        <v>pen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Gel Zhixin + Refill G-3127</v>
      </c>
      <c r="C185" s="26" t="str">
        <f ca="1">IFERROR(INDEX(SUPPLIER_CONV[2],MATCH(INDEX(INDIRECT("B_MSK["&amp;EXPEDISI[#Headers]&amp;"]"),ROW()-1),SUPPLIER_CONV[1],0)),"")</f>
        <v>DB</v>
      </c>
      <c r="D185" s="22" t="str">
        <f ca="1">IFERROR(INDEX(INDIRECT("B_MSK["&amp;EXPEDISI[#Headers]&amp;"]"),ROW()-1)&amp;IF(OR(EXPEDISI[[#This Row],[C]]&lt;2,EXPEDISI[[#This Row],[C]]=""),"","/ CTN"),"")</f>
        <v>120 LSN</v>
      </c>
      <c r="E185" s="6">
        <f ca="1">IFERROR(INDEX(INDIRECT("B_MSK["&amp;EXPEDISI[#Headers]&amp;"]"),ROW()-1),"")</f>
        <v>1</v>
      </c>
      <c r="F185" s="23">
        <f ca="1">IFERROR(INDEX(INDIRECT("B_MSK["&amp;EXPEDISI[#Headers]&amp;"_1]"),ROW()-1),"")</f>
        <v>18250</v>
      </c>
      <c r="G185" s="18" t="str">
        <f ca="1">IFERROR(INDEX(INDIRECT("B_MSK["&amp;EXPEDISI[#Headers]&amp;"_1]"),ROW()-1),"")</f>
        <v>/ LSN</v>
      </c>
      <c r="H185" s="18" t="str">
        <f ca="1">IFERROR(INDEX(INDIRECT("B_MSK["&amp;EXPEDISI[#Headers]&amp;"]"),ROW()-1),"")</f>
        <v/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44902</v>
      </c>
      <c r="L185" s="18" t="str">
        <f ca="1">IFERROR(INDEX(INDIRECT("B_MSK["&amp;EXPEDISI[#Headers]&amp;"]"),ROW()-1),"")</f>
        <v>pen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Gel Zhixin + Refill G-3126</v>
      </c>
      <c r="C186" s="26" t="str">
        <f ca="1">IFERROR(INDEX(SUPPLIER_CONV[2],MATCH(INDEX(INDIRECT("B_MSK["&amp;EXPEDISI[#Headers]&amp;"]"),ROW()-1),SUPPLIER_CONV[1],0)),"")</f>
        <v>DB</v>
      </c>
      <c r="D186" s="22" t="str">
        <f ca="1">IFERROR(INDEX(INDIRECT("B_MSK["&amp;EXPEDISI[#Headers]&amp;"]"),ROW()-1)&amp;IF(OR(EXPEDISI[[#This Row],[C]]&lt;2,EXPEDISI[[#This Row],[C]]=""),"","/ CTN"),"")</f>
        <v>120 LSN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18250</v>
      </c>
      <c r="G186" s="18" t="str">
        <f ca="1">IFERROR(INDEX(INDIRECT("B_MSK["&amp;EXPEDISI[#Headers]&amp;"_1]"),ROW()-1),"")</f>
        <v>/ LSN</v>
      </c>
      <c r="H186" s="18" t="str">
        <f ca="1">IFERROR(INDEX(INDIRECT("B_MSK["&amp;EXPEDISI[#Headers]&amp;"]"),ROW()-1),"")</f>
        <v/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44902</v>
      </c>
      <c r="L186" s="18" t="str">
        <f ca="1">IFERROR(INDEX(INDIRECT("B_MSK["&amp;EXPEDISI[#Headers]&amp;"]"),ROW()-1),"")</f>
        <v>pen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/>
      </c>
      <c r="C187" s="26" t="str">
        <f ca="1">IFERROR(INDEX(SUPPLIER_CONV[2],MATCH(INDEX(INDIRECT("B_MSK["&amp;EXPEDISI[#Headers]&amp;"]"),ROW()-1),SUPPLIER_CONV[1],0)),"")</f>
        <v/>
      </c>
      <c r="D187" s="22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3" t="str">
        <f ca="1">IFERROR(INDEX(INDIRECT("B_MSK["&amp;EXPEDISI[#Headers]&amp;"_1]"),ROW()-1),"")</f>
        <v/>
      </c>
      <c r="G187" s="18" t="str">
        <f ca="1">IFERROR(INDEX(INDIRECT("B_MSK["&amp;EXPEDISI[#Headers]&amp;"_1]"),ROW()-1),"")</f>
        <v/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 t="str">
        <f ca="1">IFERROR(IF(EXPEDISI[[#This Row],[NAMA BARANG]]="","",INDEX(INDIRECT("B_MSK["&amp;EXPEDISI[#Headers]&amp;"]"),ROW()-1)),"")</f>
        <v/>
      </c>
      <c r="L187" s="18" t="str">
        <f ca="1">IFERROR(INDEX(INDIRECT("B_MSK["&amp;EXPEDISI[#Headers]&amp;"]"),ROW()-1),"")</f>
        <v/>
      </c>
    </row>
    <row r="188" spans="1:12" x14ac:dyDescent="0.25">
      <c r="A188" s="17">
        <f ca="1">IFERROR(INDEX(INDIRECT("B_MSK["&amp;EXPEDISI[#Headers]&amp;"]"),ROW()-1),"")</f>
        <v>44903</v>
      </c>
      <c r="B188" s="27" t="str">
        <f ca="1">IFERROR(INDEX(INDIRECT("B_MSK["&amp;EXPEDISI[#Headers]&amp;"]"),ROW()-1),"")</f>
        <v>Agenda batik</v>
      </c>
      <c r="C188" s="26" t="str">
        <f ca="1">IFERROR(INDEX(SUPPLIER_CONV[2],MATCH(INDEX(INDIRECT("B_MSK["&amp;EXPEDISI[#Headers]&amp;"]"),ROW()-1),SUPPLIER_CONV[1],0)),"")</f>
        <v>GLORY</v>
      </c>
      <c r="D188" s="22" t="str">
        <f ca="1">IFERROR(INDEX(INDIRECT("B_MSK["&amp;EXPEDISI[#Headers]&amp;"]"),ROW()-1)&amp;IF(OR(EXPEDISI[[#This Row],[C]]&lt;2,EXPEDISI[[#This Row],[C]]=""),"","/ CTN"),"")</f>
        <v>100 PCS</v>
      </c>
      <c r="E188" s="6" t="str">
        <f ca="1">IFERROR(INDEX(INDIRECT("B_MSK["&amp;EXPEDISI[#Headers]&amp;"]"),ROW()-1),"")</f>
        <v/>
      </c>
      <c r="F188" s="23">
        <f ca="1">IFERROR(INDEX(INDIRECT("B_MSK["&amp;EXPEDISI[#Headers]&amp;"_1]"),ROW()-1),"")</f>
        <v>12800</v>
      </c>
      <c r="G188" s="18" t="str">
        <f ca="1">IFERROR(INDEX(INDIRECT("B_MSK["&amp;EXPEDISI[#Headers]&amp;"_1]"),ROW()-1),"")</f>
        <v>/ PCS</v>
      </c>
      <c r="H188" s="18" t="str">
        <f ca="1">IFERROR(INDEX(INDIRECT("B_MSK["&amp;EXPEDISI[#Headers]&amp;"]"),ROW()-1),"")</f>
        <v/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>CASH DISC : 64000</v>
      </c>
      <c r="K188" s="17">
        <f ca="1">IFERROR(IF(EXPEDISI[[#This Row],[NAMA BARANG]]="","",INDEX(INDIRECT("B_MSK["&amp;EXPEDISI[#Headers]&amp;"]"),ROW()-1)),"")</f>
        <v>44903</v>
      </c>
      <c r="L188" s="18" t="str">
        <f ca="1">IFERROR(INDEX(INDIRECT("B_MSK["&amp;EXPEDISI[#Headers]&amp;"]"),ROW()-1),"")</f>
        <v>buku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/>
      </c>
      <c r="C189" s="26" t="str">
        <f ca="1">IFERROR(INDEX(SUPPLIER_CONV[2],MATCH(INDEX(INDIRECT("B_MSK["&amp;EXPEDISI[#Headers]&amp;"]"),ROW()-1),SUPPLIER_CONV[1],0)),"")</f>
        <v/>
      </c>
      <c r="D189" s="22" t="str">
        <f ca="1">IFERROR(INDEX(INDIRECT("B_MSK["&amp;EXPEDISI[#Headers]&amp;"]"),ROW()-1)&amp;IF(OR(EXPEDISI[[#This Row],[C]]&lt;2,EXPEDISI[[#This Row],[C]]=""),"","/ CTN"),"")</f>
        <v/>
      </c>
      <c r="E189" s="6" t="str">
        <f ca="1">IFERROR(INDEX(INDIRECT("B_MSK["&amp;EXPEDISI[#Headers]&amp;"]"),ROW()-1),"")</f>
        <v/>
      </c>
      <c r="F189" s="23" t="str">
        <f ca="1">IFERROR(INDEX(INDIRECT("B_MSK["&amp;EXPEDISI[#Headers]&amp;"_1]"),ROW()-1),"")</f>
        <v/>
      </c>
      <c r="G189" s="18" t="str">
        <f ca="1">IFERROR(INDEX(INDIRECT("B_MSK["&amp;EXPEDISI[#Headers]&amp;"_1]"),ROW()-1),"")</f>
        <v/>
      </c>
      <c r="H189" s="18" t="str">
        <f ca="1">IFERROR(INDEX(INDIRECT("B_MSK["&amp;EXPEDISI[#Headers]&amp;"]"),ROW()-1),"")</f>
        <v/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 t="str">
        <f ca="1">IFERROR(IF(EXPEDISI[[#This Row],[NAMA BARANG]]="","",INDEX(INDIRECT("B_MSK["&amp;EXPEDISI[#Headers]&amp;"]"),ROW()-1)),"")</f>
        <v/>
      </c>
      <c r="L189" s="18" t="str">
        <f ca="1">IFERROR(INDEX(INDIRECT("B_MSK["&amp;EXPEDISI[#Headers]&amp;"]"),ROW()-1),"")</f>
        <v/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Garisan Enter 30cm 675</v>
      </c>
      <c r="C190" s="26" t="str">
        <f ca="1">IFERROR(INDEX(SUPPLIER_CONV[2],MATCH(INDEX(INDIRECT("B_MSK["&amp;EXPEDISI[#Headers]&amp;"]"),ROW()-1),SUPPLIER_CONV[1],0)),"")</f>
        <v xml:space="preserve">ETJ </v>
      </c>
      <c r="D190" s="22" t="str">
        <f ca="1">IFERROR(INDEX(INDIRECT("B_MSK["&amp;EXPEDISI[#Headers]&amp;"]"),ROW()-1)&amp;IF(OR(EXPEDISI[[#This Row],[C]]&lt;2,EXPEDISI[[#This Row],[C]]=""),"","/ CTN"),"")</f>
        <v>200 LSN/ CTN</v>
      </c>
      <c r="E190" s="6">
        <f ca="1">IFERROR(INDEX(INDIRECT("B_MSK["&amp;EXPEDISI[#Headers]&amp;"]"),ROW()-1),"")</f>
        <v>5</v>
      </c>
      <c r="F190" s="23">
        <f ca="1">IFERROR(INDEX(INDIRECT("B_MSK["&amp;EXPEDISI[#Headers]&amp;"_1]"),ROW()-1),"")</f>
        <v>8750</v>
      </c>
      <c r="G190" s="18" t="str">
        <f ca="1">IFERROR(INDEX(INDIRECT("B_MSK["&amp;EXPEDISI[#Headers]&amp;"_1]"),ROW()-1),"")</f>
        <v>/ LSN</v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44903</v>
      </c>
      <c r="L190" s="18" t="str">
        <f ca="1">IFERROR(INDEX(INDIRECT("B_MSK["&amp;EXPEDISI[#Headers]&amp;"]"),ROW()-1),"")</f>
        <v>garisan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/>
      </c>
      <c r="C191" s="26" t="str">
        <f ca="1">IFERROR(INDEX(SUPPLIER_CONV[2],MATCH(INDEX(INDIRECT("B_MSK["&amp;EXPEDISI[#Headers]&amp;"]"),ROW()-1),SUPPLIER_CONV[1],0)),"")</f>
        <v/>
      </c>
      <c r="D191" s="22" t="str">
        <f ca="1">IFERROR(INDEX(INDIRECT("B_MSK["&amp;EXPEDISI[#Headers]&amp;"]"),ROW()-1)&amp;IF(OR(EXPEDISI[[#This Row],[C]]&lt;2,EXPEDISI[[#This Row],[C]]=""),"","/ CTN"),"")</f>
        <v/>
      </c>
      <c r="E191" s="6" t="str">
        <f ca="1">IFERROR(INDEX(INDIRECT("B_MSK["&amp;EXPEDISI[#Headers]&amp;"]"),ROW()-1),"")</f>
        <v/>
      </c>
      <c r="F191" s="23" t="str">
        <f ca="1">IFERROR(INDEX(INDIRECT("B_MSK["&amp;EXPEDISI[#Headers]&amp;"_1]"),ROW()-1),"")</f>
        <v/>
      </c>
      <c r="G191" s="18" t="str">
        <f ca="1">IFERROR(INDEX(INDIRECT("B_MSK["&amp;EXPEDISI[#Headers]&amp;"_1]"),ROW()-1),"")</f>
        <v/>
      </c>
      <c r="H191" s="18" t="str">
        <f ca="1">IFERROR(INDEX(INDIRECT("B_MSK["&amp;EXPEDISI[#Headers]&amp;"]"),ROW()-1),"")</f>
        <v/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 t="str">
        <f ca="1">IFERROR(IF(EXPEDISI[[#This Row],[NAMA BARANG]]="","",INDEX(INDIRECT("B_MSK["&amp;EXPEDISI[#Headers]&amp;"]"),ROW()-1)),"")</f>
        <v/>
      </c>
      <c r="L191" s="18" t="str">
        <f ca="1">IFERROR(INDEX(INDIRECT("B_MSK["&amp;EXPEDISI[#Headers]&amp;"]"),ROW()-1),"")</f>
        <v/>
      </c>
    </row>
    <row r="192" spans="1:12" x14ac:dyDescent="0.25">
      <c r="A192" s="17">
        <f ca="1">IFERROR(INDEX(INDIRECT("B_MSK["&amp;EXPEDISI[#Headers]&amp;"]"),ROW()-1),"")</f>
        <v>44904</v>
      </c>
      <c r="B192" s="27" t="str">
        <f ca="1">IFERROR(INDEX(INDIRECT("B_MSK["&amp;EXPEDISI[#Headers]&amp;"]"),ROW()-1),"")</f>
        <v>Agenda batik</v>
      </c>
      <c r="C192" s="26" t="str">
        <f ca="1">IFERROR(INDEX(SUPPLIER_CONV[2],MATCH(INDEX(INDIRECT("B_MSK["&amp;EXPEDISI[#Headers]&amp;"]"),ROW()-1),SUPPLIER_CONV[1],0)),"")</f>
        <v>GLORY</v>
      </c>
      <c r="D192" s="22" t="str">
        <f ca="1">IFERROR(INDEX(INDIRECT("B_MSK["&amp;EXPEDISI[#Headers]&amp;"]"),ROW()-1)&amp;IF(OR(EXPEDISI[[#This Row],[C]]&lt;2,EXPEDISI[[#This Row],[C]]=""),"","/ CTN"),"")</f>
        <v>100 PCS</v>
      </c>
      <c r="E192" s="6" t="str">
        <f ca="1">IFERROR(INDEX(INDIRECT("B_MSK["&amp;EXPEDISI[#Headers]&amp;"]"),ROW()-1),"")</f>
        <v/>
      </c>
      <c r="F192" s="23">
        <f ca="1">IFERROR(INDEX(INDIRECT("B_MSK["&amp;EXPEDISI[#Headers]&amp;"_1]"),ROW()-1),"")</f>
        <v>12800</v>
      </c>
      <c r="G192" s="18" t="str">
        <f ca="1">IFERROR(INDEX(INDIRECT("B_MSK["&amp;EXPEDISI[#Headers]&amp;"_1]"),ROW()-1),"")</f>
        <v>/ PCS</v>
      </c>
      <c r="H192" s="18" t="str">
        <f ca="1">IFERROR(INDEX(INDIRECT("B_MSK["&amp;EXPEDISI[#Headers]&amp;"]"),ROW()-1),"")</f>
        <v/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44904</v>
      </c>
      <c r="L192" s="18" t="str">
        <f ca="1">IFERROR(INDEX(INDIRECT("B_MSK["&amp;EXPEDISI[#Headers]&amp;"]"),ROW()-1),"")</f>
        <v>buku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Agenda Calvin Klein polos</v>
      </c>
      <c r="C193" s="26" t="str">
        <f ca="1">IFERROR(INDEX(SUPPLIER_CONV[2],MATCH(INDEX(INDIRECT("B_MSK["&amp;EXPEDISI[#Headers]&amp;"]"),ROW()-1),SUPPLIER_CONV[1],0)),"")</f>
        <v>GLORY</v>
      </c>
      <c r="D193" s="22" t="str">
        <f ca="1">IFERROR(INDEX(INDIRECT("B_MSK["&amp;EXPEDISI[#Headers]&amp;"]"),ROW()-1)&amp;IF(OR(EXPEDISI[[#This Row],[C]]&lt;2,EXPEDISI[[#This Row],[C]]=""),"","/ CTN"),"")</f>
        <v>120 PCS</v>
      </c>
      <c r="E193" s="6" t="str">
        <f ca="1">IFERROR(INDEX(INDIRECT("B_MSK["&amp;EXPEDISI[#Headers]&amp;"]"),ROW()-1),"")</f>
        <v/>
      </c>
      <c r="F193" s="23">
        <f ca="1">IFERROR(INDEX(INDIRECT("B_MSK["&amp;EXPEDISI[#Headers]&amp;"_1]"),ROW()-1),"")</f>
        <v>13000</v>
      </c>
      <c r="G193" s="18" t="str">
        <f ca="1">IFERROR(INDEX(INDIRECT("B_MSK["&amp;EXPEDISI[#Headers]&amp;"_1]"),ROW()-1),"")</f>
        <v>/ PCS</v>
      </c>
      <c r="H193" s="18" t="str">
        <f ca="1">IFERROR(INDEX(INDIRECT("B_MSK["&amp;EXPEDISI[#Headers]&amp;"]"),ROW()-1),"")</f>
        <v/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>CASH DISC ; 142000</v>
      </c>
      <c r="K193" s="17">
        <f ca="1">IFERROR(IF(EXPEDISI[[#This Row],[NAMA BARANG]]="","",INDEX(INDIRECT("B_MSK["&amp;EXPEDISI[#Headers]&amp;"]"),ROW()-1)),"")</f>
        <v>44904</v>
      </c>
      <c r="L193" s="18" t="str">
        <f ca="1">IFERROR(INDEX(INDIRECT("B_MSK["&amp;EXPEDISI[#Headers]&amp;"]"),ROW()-1),"")</f>
        <v>buku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/>
      </c>
      <c r="C194" s="26" t="str">
        <f ca="1">IFERROR(INDEX(SUPPLIER_CONV[2],MATCH(INDEX(INDIRECT("B_MSK["&amp;EXPEDISI[#Headers]&amp;"]"),ROW()-1),SUPPLIER_CONV[1],0)),"")</f>
        <v/>
      </c>
      <c r="D194" s="22" t="str">
        <f ca="1">IFERROR(INDEX(INDIRECT("B_MSK["&amp;EXPEDISI[#Headers]&amp;"]"),ROW()-1)&amp;IF(OR(EXPEDISI[[#This Row],[C]]&lt;2,EXPEDISI[[#This Row],[C]]=""),"","/ CTN"),"")</f>
        <v/>
      </c>
      <c r="E194" s="6" t="str">
        <f ca="1">IFERROR(INDEX(INDIRECT("B_MSK["&amp;EXPEDISI[#Headers]&amp;"]"),ROW()-1),"")</f>
        <v/>
      </c>
      <c r="F194" s="23" t="str">
        <f ca="1">IFERROR(INDEX(INDIRECT("B_MSK["&amp;EXPEDISI[#Headers]&amp;"_1]"),ROW()-1),"")</f>
        <v/>
      </c>
      <c r="G194" s="18" t="str">
        <f ca="1">IFERROR(INDEX(INDIRECT("B_MSK["&amp;EXPEDISI[#Headers]&amp;"_1]"),ROW()-1),"")</f>
        <v/>
      </c>
      <c r="H194" s="18" t="str">
        <f ca="1">IFERROR(INDEX(INDIRECT("B_MSK["&amp;EXPEDISI[#Headers]&amp;"]"),ROW()-1),"")</f>
        <v/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 t="str">
        <f ca="1">IFERROR(IF(EXPEDISI[[#This Row],[NAMA BARANG]]="","",INDEX(INDIRECT("B_MSK["&amp;EXPEDISI[#Headers]&amp;"]"),ROW()-1)),"")</f>
        <v/>
      </c>
      <c r="L194" s="18" t="str">
        <f ca="1">IFERROR(INDEX(INDIRECT("B_MSK["&amp;EXPEDISI[#Headers]&amp;"]"),ROW()-1),"")</f>
        <v/>
      </c>
    </row>
    <row r="195" spans="1:12" x14ac:dyDescent="0.25">
      <c r="A195" s="17">
        <f ca="1">IFERROR(INDEX(INDIRECT("B_MSK["&amp;EXPEDISI[#Headers]&amp;"]"),ROW()-1),"")</f>
        <v>44905</v>
      </c>
      <c r="B195" s="27" t="str">
        <f ca="1">IFERROR(INDEX(INDIRECT("B_MSK["&amp;EXPEDISI[#Headers]&amp;"]"),ROW()-1),"")</f>
        <v>Pensil JK P-88 2B</v>
      </c>
      <c r="C195" s="26" t="str">
        <f ca="1">IFERROR(INDEX(SUPPLIER_CONV[2],MATCH(INDEX(INDIRECT("B_MSK["&amp;EXPEDISI[#Headers]&amp;"]"),ROW()-1),SUPPLIER_CONV[1],0)),"")</f>
        <v>ATALI</v>
      </c>
      <c r="D195" s="22" t="str">
        <f ca="1">IFERROR(INDEX(INDIRECT("B_MSK["&amp;EXPEDISI[#Headers]&amp;"]"),ROW()-1)&amp;IF(OR(EXPEDISI[[#This Row],[C]]&lt;2,EXPEDISI[[#This Row],[C]]=""),"","/ CTN"),"")</f>
        <v>30 GRS</v>
      </c>
      <c r="E195" s="6">
        <f ca="1">IFERROR(INDEX(INDIRECT("B_MSK["&amp;EXPEDISI[#Headers]&amp;"]"),ROW()-1),"")</f>
        <v>1</v>
      </c>
      <c r="F195" s="23">
        <f ca="1">IFERROR(INDEX(INDIRECT("B_MSK["&amp;EXPEDISI[#Headers]&amp;"_1]"),ROW()-1),"")</f>
        <v>104400</v>
      </c>
      <c r="G195" s="18" t="str">
        <f ca="1">IFERROR(INDEX(INDIRECT("B_MSK["&amp;EXPEDISI[#Headers]&amp;"_1]"),ROW()-1),"")</f>
        <v>/ GRS</v>
      </c>
      <c r="H195" s="18">
        <f ca="1">IFERROR(INDEX(INDIRECT("B_MSK["&amp;EXPEDISI[#Headers]&amp;"]"),ROW()-1),"")</f>
        <v>0.125</v>
      </c>
      <c r="I195" s="18">
        <f ca="1">IFERROR(INDEX(INDIRECT("B_MSK["&amp;EXPEDISI[#Headers]&amp;"]"),ROW()-1),"")</f>
        <v>0.05</v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44905</v>
      </c>
      <c r="L195" s="18" t="str">
        <f ca="1">IFERROR(INDEX(INDIRECT("B_MSK["&amp;EXPEDISI[#Headers]&amp;"]"),ROW()-1),"")</f>
        <v>pensil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Kuas Set JK BR-8</v>
      </c>
      <c r="C196" s="26" t="str">
        <f ca="1">IFERROR(INDEX(SUPPLIER_CONV[2],MATCH(INDEX(INDIRECT("B_MSK["&amp;EXPEDISI[#Headers]&amp;"]"),ROW()-1),SUPPLIER_CONV[1],0)),"")</f>
        <v>ATALI</v>
      </c>
      <c r="D196" s="22" t="str">
        <f ca="1">IFERROR(INDEX(INDIRECT("B_MSK["&amp;EXPEDISI[#Headers]&amp;"]"),ROW()-1)&amp;IF(OR(EXPEDISI[[#This Row],[C]]&lt;2,EXPEDISI[[#This Row],[C]]=""),"","/ CTN"),"")</f>
        <v>20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93600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0.125</v>
      </c>
      <c r="I196" s="18">
        <f ca="1">IFERROR(INDEX(INDIRECT("B_MSK["&amp;EXPEDISI[#Headers]&amp;"]"),ROW()-1),"")</f>
        <v>0.05</v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44905</v>
      </c>
      <c r="L196" s="18" t="str">
        <f ca="1">IFERROR(INDEX(INDIRECT("B_MSK["&amp;EXPEDISI[#Headers]&amp;"]"),ROW()-1),"")</f>
        <v>kuas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Stip JK 526-B40 P</v>
      </c>
      <c r="C197" s="26" t="str">
        <f ca="1">IFERROR(INDEX(SUPPLIER_CONV[2],MATCH(INDEX(INDIRECT("B_MSK["&amp;EXPEDISI[#Headers]&amp;"]"),ROW()-1),SUPPLIER_CONV[1],0)),"")</f>
        <v>ATALI</v>
      </c>
      <c r="D197" s="22" t="str">
        <f ca="1">IFERROR(INDEX(INDIRECT("B_MSK["&amp;EXPEDISI[#Headers]&amp;"]"),ROW()-1)&amp;IF(OR(EXPEDISI[[#This Row],[C]]&lt;2,EXPEDISI[[#This Row],[C]]=""),"","/ CTN"),"")</f>
        <v>50 BOX (40 PCS)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28300</v>
      </c>
      <c r="G197" s="18" t="str">
        <f ca="1">IFERROR(INDEX(INDIRECT("B_MSK["&amp;EXPEDISI[#Headers]&amp;"_1]"),ROW()-1),"")</f>
        <v xml:space="preserve">/ BOX </v>
      </c>
      <c r="H197" s="18">
        <f ca="1">IFERROR(INDEX(INDIRECT("B_MSK["&amp;EXPEDISI[#Headers]&amp;"]"),ROW()-1),"")</f>
        <v>0.125</v>
      </c>
      <c r="I197" s="18">
        <f ca="1">IFERROR(INDEX(INDIRECT("B_MSK["&amp;EXPEDISI[#Headers]&amp;"]"),ROW()-1),"")</f>
        <v>0.05</v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44905</v>
      </c>
      <c r="L197" s="18" t="str">
        <f ca="1">IFERROR(INDEX(INDIRECT("B_MSK["&amp;EXPEDISI[#Headers]&amp;"]"),ROW()-1),"")</f>
        <v>stip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>Tipe-ex kertas JK CT-522</v>
      </c>
      <c r="C198" s="26" t="str">
        <f ca="1">IFERROR(INDEX(SUPPLIER_CONV[2],MATCH(INDEX(INDIRECT("B_MSK["&amp;EXPEDISI[#Headers]&amp;"]"),ROW()-1),SUPPLIER_CONV[1],0)),"")</f>
        <v>ATALI</v>
      </c>
      <c r="D198" s="22" t="str">
        <f ca="1">IFERROR(INDEX(INDIRECT("B_MSK["&amp;EXPEDISI[#Headers]&amp;"]"),ROW()-1)&amp;IF(OR(EXPEDISI[[#This Row],[C]]&lt;2,EXPEDISI[[#This Row],[C]]=""),"","/ CTN"),"")</f>
        <v>60 LSN</v>
      </c>
      <c r="E198" s="6">
        <f ca="1">IFERROR(INDEX(INDIRECT("B_MSK["&amp;EXPEDISI[#Headers]&amp;"]"),ROW()-1),"")</f>
        <v>1</v>
      </c>
      <c r="F198" s="23">
        <f ca="1">IFERROR(INDEX(INDIRECT("B_MSK["&amp;EXPEDISI[#Headers]&amp;"_1]"),ROW()-1),"")</f>
        <v>57600</v>
      </c>
      <c r="G198" s="18" t="str">
        <f ca="1">IFERROR(INDEX(INDIRECT("B_MSK["&amp;EXPEDISI[#Headers]&amp;"_1]"),ROW()-1),"")</f>
        <v>/ LSN</v>
      </c>
      <c r="H198" s="18">
        <f ca="1">IFERROR(INDEX(INDIRECT("B_MSK["&amp;EXPEDISI[#Headers]&amp;"]"),ROW()-1),"")</f>
        <v>0.125</v>
      </c>
      <c r="I198" s="18">
        <f ca="1">IFERROR(INDEX(INDIRECT("B_MSK["&amp;EXPEDISI[#Headers]&amp;"]"),ROW()-1),"")</f>
        <v>0.05</v>
      </c>
      <c r="J198" s="20" t="str">
        <f ca="1">IFERROR(INDEX(INDIRECT("B_MSK["&amp;EXPEDISI[#Headers]&amp;"]"),ROW()-1),"")</f>
        <v/>
      </c>
      <c r="K198" s="17">
        <f ca="1">IFERROR(IF(EXPEDISI[[#This Row],[NAMA BARANG]]="","",INDEX(INDIRECT("B_MSK["&amp;EXPEDISI[#Headers]&amp;"]"),ROW()-1)),"")</f>
        <v>44905</v>
      </c>
      <c r="L198" s="18" t="str">
        <f ca="1">IFERROR(INDEX(INDIRECT("B_MSK["&amp;EXPEDISI[#Headers]&amp;"]"),ROW()-1),"")</f>
        <v>tipex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Tape cutter JK TD-102</v>
      </c>
      <c r="C199" s="26" t="str">
        <f ca="1">IFERROR(INDEX(SUPPLIER_CONV[2],MATCH(INDEX(INDIRECT("B_MSK["&amp;EXPEDISI[#Headers]&amp;"]"),ROW()-1),SUPPLIER_CONV[1],0)),"")</f>
        <v>ATALI</v>
      </c>
      <c r="D199" s="22" t="str">
        <f ca="1">IFERROR(INDEX(INDIRECT("B_MSK["&amp;EXPEDISI[#Headers]&amp;"]"),ROW()-1)&amp;IF(OR(EXPEDISI[[#This Row],[C]]&lt;2,EXPEDISI[[#This Row],[C]]=""),"","/ CTN"),"")</f>
        <v>24 PCS</v>
      </c>
      <c r="E199" s="6">
        <f ca="1">IFERROR(INDEX(INDIRECT("B_MSK["&amp;EXPEDISI[#Headers]&amp;"]"),ROW()-1),"")</f>
        <v>1</v>
      </c>
      <c r="F199" s="23">
        <f ca="1">IFERROR(INDEX(INDIRECT("B_MSK["&amp;EXPEDISI[#Headers]&amp;"_1]"),ROW()-1),"")</f>
        <v>11100</v>
      </c>
      <c r="G199" s="18" t="str">
        <f ca="1">IFERROR(INDEX(INDIRECT("B_MSK["&amp;EXPEDISI[#Headers]&amp;"_1]"),ROW()-1),"")</f>
        <v>/ PCS</v>
      </c>
      <c r="H199" s="18">
        <f ca="1">IFERROR(INDEX(INDIRECT("B_MSK["&amp;EXPEDISI[#Headers]&amp;"]"),ROW()-1),"")</f>
        <v>0.125</v>
      </c>
      <c r="I199" s="18">
        <f ca="1">IFERROR(INDEX(INDIRECT("B_MSK["&amp;EXPEDISI[#Headers]&amp;"]"),ROW()-1),"")</f>
        <v>0.05</v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44905</v>
      </c>
      <c r="L199" s="18" t="str">
        <f ca="1">IFERROR(INDEX(INDIRECT("B_MSK["&amp;EXPEDISI[#Headers]&amp;"]"),ROW()-1),"")</f>
        <v>isolasi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Water Color JK 12W WAC-6ML-12</v>
      </c>
      <c r="C200" s="26" t="str">
        <f ca="1">IFERROR(INDEX(SUPPLIER_CONV[2],MATCH(INDEX(INDIRECT("B_MSK["&amp;EXPEDISI[#Headers]&amp;"]"),ROW()-1),SUPPLIER_CONV[1],0)),"")</f>
        <v>ATALI</v>
      </c>
      <c r="D200" s="22" t="str">
        <f ca="1">IFERROR(INDEX(INDIRECT("B_MSK["&amp;EXPEDISI[#Headers]&amp;"]"),ROW()-1)&amp;IF(OR(EXPEDISI[[#This Row],[C]]&lt;2,EXPEDISI[[#This Row],[C]]=""),"","/ CTN"),"")</f>
        <v>8 BOX (12 SET)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321600</v>
      </c>
      <c r="G200" s="18" t="str">
        <f ca="1">IFERROR(INDEX(INDIRECT("B_MSK["&amp;EXPEDISI[#Headers]&amp;"_1]"),ROW()-1),"")</f>
        <v xml:space="preserve">/ BOX </v>
      </c>
      <c r="H200" s="18">
        <f ca="1">IFERROR(INDEX(INDIRECT("B_MSK["&amp;EXPEDISI[#Headers]&amp;"]"),ROW()-1),"")</f>
        <v>0.125</v>
      </c>
      <c r="I200" s="18">
        <f ca="1">IFERROR(INDEX(INDIRECT("B_MSK["&amp;EXPEDISI[#Headers]&amp;"]"),ROW()-1),"")</f>
        <v>0.05</v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44905</v>
      </c>
      <c r="L200" s="18" t="str">
        <f ca="1">IFERROR(INDEX(INDIRECT("B_MSK["&amp;EXPEDISI[#Headers]&amp;"]"),ROW()-1),"")</f>
        <v>cr/op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Crayon putar JK TWCR-12 S</v>
      </c>
      <c r="C201" s="26" t="str">
        <f ca="1">IFERROR(INDEX(SUPPLIER_CONV[2],MATCH(INDEX(INDIRECT("B_MSK["&amp;EXPEDISI[#Headers]&amp;"]"),ROW()-1),SUPPLIER_CONV[1],0)),"")</f>
        <v>ATALI</v>
      </c>
      <c r="D201" s="22" t="str">
        <f ca="1">IFERROR(INDEX(INDIRECT("B_MSK["&amp;EXPEDISI[#Headers]&amp;"]"),ROW()-1)&amp;IF(OR(EXPEDISI[[#This Row],[C]]&lt;2,EXPEDISI[[#This Row],[C]]=""),"","/ CTN"),"")</f>
        <v>12 LSN</v>
      </c>
      <c r="E201" s="6">
        <f ca="1">IFERROR(INDEX(INDIRECT("B_MSK["&amp;EXPEDISI[#Headers]&amp;"]"),ROW()-1),"")</f>
        <v>1</v>
      </c>
      <c r="F201" s="23">
        <f ca="1">IFERROR(INDEX(INDIRECT("B_MSK["&amp;EXPEDISI[#Headers]&amp;"_1]"),ROW()-1),"")</f>
        <v>286800</v>
      </c>
      <c r="G201" s="18" t="str">
        <f ca="1">IFERROR(INDEX(INDIRECT("B_MSK["&amp;EXPEDISI[#Headers]&amp;"_1]"),ROW()-1),"")</f>
        <v>/ LSN</v>
      </c>
      <c r="H201" s="18">
        <f ca="1">IFERROR(INDEX(INDIRECT("B_MSK["&amp;EXPEDISI[#Headers]&amp;"]"),ROW()-1),"")</f>
        <v>0.125</v>
      </c>
      <c r="I201" s="18">
        <f ca="1">IFERROR(INDEX(INDIRECT("B_MSK["&amp;EXPEDISI[#Headers]&amp;"]"),ROW()-1),"")</f>
        <v>0.05</v>
      </c>
      <c r="J201" s="20" t="str">
        <f ca="1">IFERROR(INDEX(INDIRECT("B_MSK["&amp;EXPEDISI[#Headers]&amp;"]"),ROW()-1),"")</f>
        <v/>
      </c>
      <c r="K201" s="17">
        <f ca="1">IFERROR(IF(EXPEDISI[[#This Row],[NAMA BARANG]]="","",INDEX(INDIRECT("B_MSK["&amp;EXPEDISI[#Headers]&amp;"]"),ROW()-1)),"")</f>
        <v>44905</v>
      </c>
      <c r="L201" s="18" t="str">
        <f ca="1">IFERROR(INDEX(INDIRECT("B_MSK["&amp;EXPEDISI[#Headers]&amp;"]"),ROW()-1),"")</f>
        <v>cr/op</v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/>
      </c>
      <c r="C202" s="26" t="str">
        <f ca="1">IFERROR(INDEX(SUPPLIER_CONV[2],MATCH(INDEX(INDIRECT("B_MSK["&amp;EXPEDISI[#Headers]&amp;"]"),ROW()-1),SUPPLIER_CONV[1],0)),"")</f>
        <v/>
      </c>
      <c r="D202" s="22" t="str">
        <f ca="1">IFERROR(INDEX(INDIRECT("B_MSK["&amp;EXPEDISI[#Headers]&amp;"]"),ROW()-1)&amp;IF(OR(EXPEDISI[[#This Row],[C]]&lt;2,EXPEDISI[[#This Row],[C]]=""),"","/ CTN"),"")</f>
        <v/>
      </c>
      <c r="E202" s="6" t="str">
        <f ca="1">IFERROR(INDEX(INDIRECT("B_MSK["&amp;EXPEDISI[#Headers]&amp;"]"),ROW()-1),"")</f>
        <v/>
      </c>
      <c r="F202" s="23" t="str">
        <f ca="1">IFERROR(INDEX(INDIRECT("B_MSK["&amp;EXPEDISI[#Headers]&amp;"_1]"),ROW()-1),"")</f>
        <v/>
      </c>
      <c r="G202" s="18" t="str">
        <f ca="1">IFERROR(INDEX(INDIRECT("B_MSK["&amp;EXPEDISI[#Headers]&amp;"_1]"),ROW()-1),"")</f>
        <v/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 t="str">
        <f ca="1">IFERROR(IF(EXPEDISI[[#This Row],[NAMA BARANG]]="","",INDEX(INDIRECT("B_MSK["&amp;EXPEDISI[#Headers]&amp;"]"),ROW()-1)),"")</f>
        <v/>
      </c>
      <c r="L202" s="18" t="str">
        <f ca="1">IFERROR(INDEX(INDIRECT("B_MSK["&amp;EXPEDISI[#Headers]&amp;"]"),ROW()-1),"")</f>
        <v/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Tipe-ex kertas JK CT-522</v>
      </c>
      <c r="C203" s="26" t="str">
        <f ca="1">IFERROR(INDEX(SUPPLIER_CONV[2],MATCH(INDEX(INDIRECT("B_MSK["&amp;EXPEDISI[#Headers]&amp;"]"),ROW()-1),SUPPLIER_CONV[1],0)),"")</f>
        <v>ATALI</v>
      </c>
      <c r="D203" s="22" t="str">
        <f ca="1">IFERROR(INDEX(INDIRECT("B_MSK["&amp;EXPEDISI[#Headers]&amp;"]"),ROW()-1)&amp;IF(OR(EXPEDISI[[#This Row],[C]]&lt;2,EXPEDISI[[#This Row],[C]]=""),"","/ CTN"),"")</f>
        <v>60 LSN/ CTN</v>
      </c>
      <c r="E203" s="6">
        <f ca="1">IFERROR(INDEX(INDIRECT("B_MSK["&amp;EXPEDISI[#Headers]&amp;"]"),ROW()-1),"")</f>
        <v>10</v>
      </c>
      <c r="F203" s="23">
        <f ca="1">IFERROR(INDEX(INDIRECT("B_MSK["&amp;EXPEDISI[#Headers]&amp;"_1]"),ROW()-1),"")</f>
        <v>57600</v>
      </c>
      <c r="G203" s="18" t="str">
        <f ca="1">IFERROR(INDEX(INDIRECT("B_MSK["&amp;EXPEDISI[#Headers]&amp;"_1]"),ROW()-1),"")</f>
        <v>/ LSN</v>
      </c>
      <c r="H203" s="18">
        <f ca="1">IFERROR(INDEX(INDIRECT("B_MSK["&amp;EXPEDISI[#Headers]&amp;"]"),ROW()-1),"")</f>
        <v>0.125</v>
      </c>
      <c r="I203" s="18">
        <f ca="1">IFERROR(INDEX(INDIRECT("B_MSK["&amp;EXPEDISI[#Headers]&amp;"]"),ROW()-1),"")</f>
        <v>0.05</v>
      </c>
      <c r="J203" s="20" t="str">
        <f ca="1">IFERROR(INDEX(INDIRECT("B_MSK["&amp;EXPEDISI[#Headers]&amp;"]"),ROW()-1),"")</f>
        <v/>
      </c>
      <c r="K203" s="17">
        <f ca="1">IFERROR(IF(EXPEDISI[[#This Row],[NAMA BARANG]]="","",INDEX(INDIRECT("B_MSK["&amp;EXPEDISI[#Headers]&amp;"]"),ROW()-1)),"")</f>
        <v>44905</v>
      </c>
      <c r="L203" s="18" t="str">
        <f ca="1">IFERROR(INDEX(INDIRECT("B_MSK["&amp;EXPEDISI[#Headers]&amp;"]"),ROW()-1),"")</f>
        <v>tipex</v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/>
      </c>
      <c r="C204" s="26" t="str">
        <f ca="1">IFERROR(INDEX(SUPPLIER_CONV[2],MATCH(INDEX(INDIRECT("B_MSK["&amp;EXPEDISI[#Headers]&amp;"]"),ROW()-1),SUPPLIER_CONV[1],0)),"")</f>
        <v/>
      </c>
      <c r="D204" s="22" t="str">
        <f ca="1">IFERROR(INDEX(INDIRECT("B_MSK["&amp;EXPEDISI[#Headers]&amp;"]"),ROW()-1)&amp;IF(OR(EXPEDISI[[#This Row],[C]]&lt;2,EXPEDISI[[#This Row],[C]]=""),"","/ CTN"),"")</f>
        <v/>
      </c>
      <c r="E204" s="6" t="str">
        <f ca="1">IFERROR(INDEX(INDIRECT("B_MSK["&amp;EXPEDISI[#Headers]&amp;"]"),ROW()-1),"")</f>
        <v/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 t="str">
        <f ca="1">IFERROR(IF(EXPEDISI[[#This Row],[NAMA BARANG]]="","",INDEX(INDIRECT("B_MSK["&amp;EXPEDISI[#Headers]&amp;"]"),ROW()-1)),"")</f>
        <v/>
      </c>
      <c r="L204" s="18" t="str">
        <f ca="1">IFERROR(INDEX(INDIRECT("B_MSK["&amp;EXPEDISI[#Headers]&amp;"]"),ROW()-1),"")</f>
        <v/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Tipe-ex Kertas Kenko CT-634 N</v>
      </c>
      <c r="C205" s="26" t="str">
        <f ca="1">IFERROR(INDEX(SUPPLIER_CONV[2],MATCH(INDEX(INDIRECT("B_MSK["&amp;EXPEDISI[#Headers]&amp;"]"),ROW()-1),SUPPLIER_CONV[1],0)),"")</f>
        <v>KENKO</v>
      </c>
      <c r="D205" s="22" t="str">
        <f ca="1">IFERROR(INDEX(INDIRECT("B_MSK["&amp;EXPEDISI[#Headers]&amp;"]"),ROW()-1)&amp;IF(OR(EXPEDISI[[#This Row],[C]]&lt;2,EXPEDISI[[#This Row],[C]]=""),"","/ CTN"),"")</f>
        <v>48 LSN</v>
      </c>
      <c r="E205" s="6">
        <f ca="1">IFERROR(INDEX(INDIRECT("B_MSK["&amp;EXPEDISI[#Headers]&amp;"]"),ROW()-1),"")</f>
        <v>1</v>
      </c>
      <c r="F205" s="23">
        <f ca="1">IFERROR(INDEX(INDIRECT("B_MSK["&amp;EXPEDISI[#Headers]&amp;"_1]"),ROW()-1),"")</f>
        <v>54000</v>
      </c>
      <c r="G205" s="18" t="str">
        <f ca="1">IFERROR(INDEX(INDIRECT("B_MSK["&amp;EXPEDISI[#Headers]&amp;"_1]"),ROW()-1),"")</f>
        <v>/ LSN</v>
      </c>
      <c r="H205" s="18">
        <f ca="1">IFERROR(INDEX(INDIRECT("B_MSK["&amp;EXPEDISI[#Headers]&amp;"]"),ROW()-1),"")</f>
        <v>0.17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44905</v>
      </c>
      <c r="L205" s="18" t="str">
        <f ca="1">IFERROR(INDEX(INDIRECT("B_MSK["&amp;EXPEDISI[#Headers]&amp;"]"),ROW()-1),"")</f>
        <v>tipex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Cutter Kenko L-500</v>
      </c>
      <c r="C206" s="26" t="str">
        <f ca="1">IFERROR(INDEX(SUPPLIER_CONV[2],MATCH(INDEX(INDIRECT("B_MSK["&amp;EXPEDISI[#Headers]&amp;"]"),ROW()-1),SUPPLIER_CONV[1],0)),"")</f>
        <v>KENKO</v>
      </c>
      <c r="D206" s="22" t="str">
        <f ca="1">IFERROR(INDEX(INDIRECT("B_MSK["&amp;EXPEDISI[#Headers]&amp;"]"),ROW()-1)&amp;IF(OR(EXPEDISI[[#This Row],[C]]&lt;2,EXPEDISI[[#This Row],[C]]=""),"","/ CTN"),"")</f>
        <v>20 LSN/ CTN</v>
      </c>
      <c r="E206" s="6">
        <f ca="1">IFERROR(INDEX(INDIRECT("B_MSK["&amp;EXPEDISI[#Headers]&amp;"]"),ROW()-1),"")</f>
        <v>4</v>
      </c>
      <c r="F206" s="23">
        <f ca="1">IFERROR(INDEX(INDIRECT("B_MSK["&amp;EXPEDISI[#Headers]&amp;"_1]"),ROW()-1),"")</f>
        <v>147600</v>
      </c>
      <c r="G206" s="18" t="str">
        <f ca="1">IFERROR(INDEX(INDIRECT("B_MSK["&amp;EXPEDISI[#Headers]&amp;"_1]"),ROW()-1),"")</f>
        <v>/ LSN</v>
      </c>
      <c r="H206" s="18">
        <f ca="1">IFERROR(INDEX(INDIRECT("B_MSK["&amp;EXPEDISI[#Headers]&amp;"]"),ROW()-1),"")</f>
        <v>0.17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44905</v>
      </c>
      <c r="L206" s="18" t="str">
        <f ca="1">IFERROR(INDEX(INDIRECT("B_MSK["&amp;EXPEDISI[#Headers]&amp;"]"),ROW()-1),"")</f>
        <v>cutter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Plakban kain Kenko 24mm plst BIRU</v>
      </c>
      <c r="C207" s="26" t="str">
        <f ca="1">IFERROR(INDEX(SUPPLIER_CONV[2],MATCH(INDEX(INDIRECT("B_MSK["&amp;EXPEDISI[#Headers]&amp;"]"),ROW()-1),SUPPLIER_CONV[1],0)),"")</f>
        <v>KENKO</v>
      </c>
      <c r="D207" s="22" t="str">
        <f ca="1">IFERROR(INDEX(INDIRECT("B_MSK["&amp;EXPEDISI[#Headers]&amp;"]"),ROW()-1)&amp;IF(OR(EXPEDISI[[#This Row],[C]]&lt;2,EXPEDISI[[#This Row],[C]]=""),"","/ CTN"),"")</f>
        <v>120 ROL</v>
      </c>
      <c r="E207" s="6">
        <f ca="1">IFERROR(INDEX(INDIRECT("B_MSK["&amp;EXPEDISI[#Headers]&amp;"]"),ROW()-1),"")</f>
        <v>1</v>
      </c>
      <c r="F207" s="23">
        <f ca="1">IFERROR(INDEX(INDIRECT("B_MSK["&amp;EXPEDISI[#Headers]&amp;"_1]"),ROW()-1),"")</f>
        <v>6350</v>
      </c>
      <c r="G207" s="18" t="str">
        <f ca="1">IFERROR(INDEX(INDIRECT("B_MSK["&amp;EXPEDISI[#Headers]&amp;"_1]"),ROW()-1),"")</f>
        <v>/ ROL</v>
      </c>
      <c r="H207" s="18">
        <f ca="1">IFERROR(INDEX(INDIRECT("B_MSK["&amp;EXPEDISI[#Headers]&amp;"]"),ROW()-1),"")</f>
        <v>0.17</v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44905</v>
      </c>
      <c r="L207" s="18" t="str">
        <f ca="1">IFERROR(INDEX(INDIRECT("B_MSK["&amp;EXPEDISI[#Headers]&amp;"]"),ROW()-1),"")</f>
        <v>isolasi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/>
      </c>
      <c r="C208" s="26" t="str">
        <f ca="1">IFERROR(INDEX(SUPPLIER_CONV[2],MATCH(INDEX(INDIRECT("B_MSK["&amp;EXPEDISI[#Headers]&amp;"]"),ROW()-1),SUPPLIER_CONV[1],0)),"")</f>
        <v/>
      </c>
      <c r="D208" s="22" t="str">
        <f ca="1">IFERROR(INDEX(INDIRECT("B_MSK["&amp;EXPEDISI[#Headers]&amp;"]"),ROW()-1)&amp;IF(OR(EXPEDISI[[#This Row],[C]]&lt;2,EXPEDISI[[#This Row],[C]]=""),"","/ CTN"),"")</f>
        <v/>
      </c>
      <c r="E208" s="6" t="str">
        <f ca="1">IFERROR(INDEX(INDIRECT("B_MSK["&amp;EXPEDISI[#Headers]&amp;"]"),ROW()-1),"")</f>
        <v/>
      </c>
      <c r="F208" s="23" t="str">
        <f ca="1">IFERROR(INDEX(INDIRECT("B_MSK["&amp;EXPEDISI[#Headers]&amp;"_1]"),ROW()-1),"")</f>
        <v/>
      </c>
      <c r="G208" s="18" t="str">
        <f ca="1">IFERROR(INDEX(INDIRECT("B_MSK["&amp;EXPEDISI[#Headers]&amp;"_1]"),ROW()-1),"")</f>
        <v/>
      </c>
      <c r="H208" s="18" t="str">
        <f ca="1">IFERROR(INDEX(INDIRECT("B_MSK["&amp;EXPEDISI[#Headers]&amp;"]"),ROW()-1),"")</f>
        <v/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 t="str">
        <f ca="1">IFERROR(IF(EXPEDISI[[#This Row],[NAMA BARANG]]="","",INDEX(INDIRECT("B_MSK["&amp;EXPEDISI[#Headers]&amp;"]"),ROW()-1)),"")</f>
        <v/>
      </c>
      <c r="L208" s="18" t="str">
        <f ca="1">IFERROR(INDEX(INDIRECT("B_MSK["&amp;EXPEDISI[#Headers]&amp;"]"),ROW()-1),"")</f>
        <v/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PW 12W PW-812</v>
      </c>
      <c r="C209" s="26" t="str">
        <f ca="1">IFERROR(INDEX(SUPPLIER_CONV[2],MATCH(INDEX(INDIRECT("B_MSK["&amp;EXPEDISI[#Headers]&amp;"]"),ROW()-1),SUPPLIER_CONV[1],0)),"")</f>
        <v>BINTANG SAUDARA</v>
      </c>
      <c r="D209" s="22" t="str">
        <f ca="1">IFERROR(INDEX(INDIRECT("B_MSK["&amp;EXPEDISI[#Headers]&amp;"]"),ROW()-1)&amp;IF(OR(EXPEDISI[[#This Row],[C]]&lt;2,EXPEDISI[[#This Row],[C]]=""),"","/ CTN"),"")</f>
        <v>2220 SET</v>
      </c>
      <c r="E209" s="6" t="str">
        <f ca="1">IFERROR(INDEX(INDIRECT("B_MSK["&amp;EXPEDISI[#Headers]&amp;"]"),ROW()-1),"")</f>
        <v/>
      </c>
      <c r="F209" s="23">
        <f ca="1">IFERROR(INDEX(INDIRECT("B_MSK["&amp;EXPEDISI[#Headers]&amp;"_1]"),ROW()-1),"")</f>
        <v>5083.5</v>
      </c>
      <c r="G209" s="18" t="str">
        <f ca="1">IFERROR(INDEX(INDIRECT("B_MSK["&amp;EXPEDISI[#Headers]&amp;"_1]"),ROW()-1),"")</f>
        <v>/ SET</v>
      </c>
      <c r="H209" s="18" t="str">
        <f ca="1">IFERROR(INDEX(INDIRECT("B_MSK["&amp;EXPEDISI[#Headers]&amp;"]"),ROW()-1),"")</f>
        <v/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>8 C @ 240 SET, 1 C @ 300 SET</v>
      </c>
      <c r="K209" s="17">
        <f ca="1">IFERROR(IF(EXPEDISI[[#This Row],[NAMA BARANG]]="","",INDEX(INDIRECT("B_MSK["&amp;EXPEDISI[#Headers]&amp;"]"),ROW()-1)),"")</f>
        <v>44905</v>
      </c>
      <c r="L209" s="18" t="str">
        <f ca="1">IFERROR(INDEX(INDIRECT("B_MSK["&amp;EXPEDISI[#Headers]&amp;"]"),ROW()-1),"")</f>
        <v>pw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>
        <f ca="1">IFERROR(INDEX(INDIRECT("B_MSK["&amp;EXPEDISI[#Headers]&amp;"]"),ROW()-1),"")</f>
        <v>44907</v>
      </c>
      <c r="B211" s="27" t="str">
        <f ca="1">IFERROR(INDEX(INDIRECT("B_MSK["&amp;EXPEDISI[#Headers]&amp;"]"),ROW()-1),"")</f>
        <v>Name Tag Dus Biru 300</v>
      </c>
      <c r="C211" s="26" t="str">
        <f ca="1">IFERROR(INDEX(SUPPLIER_CONV[2],MATCH(INDEX(INDIRECT("B_MSK["&amp;EXPEDISI[#Headers]&amp;"]"),ROW()-1),SUPPLIER_CONV[1],0)),"")</f>
        <v xml:space="preserve">ETJ </v>
      </c>
      <c r="D211" s="22" t="str">
        <f ca="1">IFERROR(INDEX(INDIRECT("B_MSK["&amp;EXPEDISI[#Headers]&amp;"]"),ROW()-1)&amp;IF(OR(EXPEDISI[[#This Row],[C]]&lt;2,EXPEDISI[[#This Row],[C]]=""),"","/ CTN"),"")</f>
        <v>4000 PCS/ CTN</v>
      </c>
      <c r="E211" s="6">
        <f ca="1">IFERROR(INDEX(INDIRECT("B_MSK["&amp;EXPEDISI[#Headers]&amp;"]"),ROW()-1),"")</f>
        <v>2</v>
      </c>
      <c r="F211" s="23">
        <f ca="1">IFERROR(INDEX(INDIRECT("B_MSK["&amp;EXPEDISI[#Headers]&amp;"_1]"),ROW()-1),"")</f>
        <v>600</v>
      </c>
      <c r="G211" s="18" t="str">
        <f ca="1">IFERROR(INDEX(INDIRECT("B_MSK["&amp;EXPEDISI[#Headers]&amp;"_1]"),ROW()-1),"")</f>
        <v>/ PCS</v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>CASH=500</v>
      </c>
      <c r="K211" s="17">
        <f ca="1">IFERROR(IF(EXPEDISI[[#This Row],[NAMA BARANG]]="","",INDEX(INDIRECT("B_MSK["&amp;EXPEDISI[#Headers]&amp;"]"),ROW()-1)),"")</f>
        <v>44907</v>
      </c>
      <c r="L211" s="18" t="str">
        <f ca="1">IFERROR(INDEX(INDIRECT("B_MSK["&amp;EXPEDISI[#Headers]&amp;"]"),ROW()-1),"")</f>
        <v>dll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/>
      </c>
      <c r="C212" s="26" t="str">
        <f ca="1">IFERROR(INDEX(SUPPLIER_CONV[2],MATCH(INDEX(INDIRECT("B_MSK["&amp;EXPEDISI[#Headers]&amp;"]"),ROW()-1),SUPPLIER_CONV[1],0)),"")</f>
        <v/>
      </c>
      <c r="D212" s="22" t="str">
        <f ca="1">IFERROR(INDEX(INDIRECT("B_MSK["&amp;EXPEDISI[#Headers]&amp;"]"),ROW()-1)&amp;IF(OR(EXPEDISI[[#This Row],[C]]&lt;2,EXPEDISI[[#This Row],[C]]=""),"","/ CTN"),"")</f>
        <v/>
      </c>
      <c r="E212" s="6" t="str">
        <f ca="1">IFERROR(INDEX(INDIRECT("B_MSK["&amp;EXPEDISI[#Headers]&amp;"]"),ROW()-1),"")</f>
        <v/>
      </c>
      <c r="F212" s="23" t="str">
        <f ca="1">IFERROR(INDEX(INDIRECT("B_MSK["&amp;EXPEDISI[#Headers]&amp;"_1]"),ROW()-1),"")</f>
        <v/>
      </c>
      <c r="G212" s="18" t="str">
        <f ca="1">IFERROR(INDEX(INDIRECT("B_MSK["&amp;EXPEDISI[#Headers]&amp;"_1]"),ROW()-1),"")</f>
        <v/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 t="str">
        <f ca="1">IFERROR(IF(EXPEDISI[[#This Row],[NAMA BARANG]]="","",INDEX(INDIRECT("B_MSK["&amp;EXPEDISI[#Headers]&amp;"]"),ROW()-1)),"")</f>
        <v/>
      </c>
      <c r="L212" s="18" t="str">
        <f ca="1">IFERROR(INDEX(INDIRECT("B_MSK["&amp;EXPEDISI[#Headers]&amp;"]"),ROW()-1),"")</f>
        <v/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PW JK 12W CP-12 PB panjang</v>
      </c>
      <c r="C213" s="26" t="str">
        <f ca="1">IFERROR(INDEX(SUPPLIER_CONV[2],MATCH(INDEX(INDIRECT("B_MSK["&amp;EXPEDISI[#Headers]&amp;"]"),ROW()-1),SUPPLIER_CONV[1],0)),"")</f>
        <v>ATALI</v>
      </c>
      <c r="D213" s="22" t="str">
        <f ca="1">IFERROR(INDEX(INDIRECT("B_MSK["&amp;EXPEDISI[#Headers]&amp;"]"),ROW()-1)&amp;IF(OR(EXPEDISI[[#This Row],[C]]&lt;2,EXPEDISI[[#This Row],[C]]=""),"","/ CTN"),"")</f>
        <v>12 LSN/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127200</v>
      </c>
      <c r="G213" s="18" t="str">
        <f ca="1">IFERROR(INDEX(INDIRECT("B_MSK["&amp;EXPEDISI[#Headers]&amp;"_1]"),ROW()-1),"")</f>
        <v>/ LSN</v>
      </c>
      <c r="H213" s="18">
        <f ca="1">IFERROR(INDEX(INDIRECT("B_MSK["&amp;EXPEDISI[#Headers]&amp;"]"),ROW()-1),"")</f>
        <v>0.125</v>
      </c>
      <c r="I213" s="18">
        <f ca="1">IFERROR(INDEX(INDIRECT("B_MSK["&amp;EXPEDISI[#Headers]&amp;"]"),ROW()-1),"")</f>
        <v>0.1</v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44907</v>
      </c>
      <c r="L213" s="18" t="str">
        <f ca="1">IFERROR(INDEX(INDIRECT("B_MSK["&amp;EXPEDISI[#Headers]&amp;"]"),ROW()-1),"")</f>
        <v>pw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PW JK 24W CP-24 PB panjang</v>
      </c>
      <c r="C214" s="26" t="str">
        <f ca="1">IFERROR(INDEX(SUPPLIER_CONV[2],MATCH(INDEX(INDIRECT("B_MSK["&amp;EXPEDISI[#Headers]&amp;"]"),ROW()-1),SUPPLIER_CONV[1],0)),"")</f>
        <v>ATALI</v>
      </c>
      <c r="D214" s="22" t="str">
        <f ca="1">IFERROR(INDEX(INDIRECT("B_MSK["&amp;EXPEDISI[#Headers]&amp;"]"),ROW()-1)&amp;IF(OR(EXPEDISI[[#This Row],[C]]&lt;2,EXPEDISI[[#This Row],[C]]=""),"","/ CTN"),"")</f>
        <v>12 BOX (6 SET)/ CTN</v>
      </c>
      <c r="E214" s="6">
        <f ca="1">IFERROR(INDEX(INDIRECT("B_MSK["&amp;EXPEDISI[#Headers]&amp;"]"),ROW()-1),"")</f>
        <v>2</v>
      </c>
      <c r="F214" s="23">
        <f ca="1">IFERROR(INDEX(INDIRECT("B_MSK["&amp;EXPEDISI[#Headers]&amp;"_1]"),ROW()-1),"")</f>
        <v>127200</v>
      </c>
      <c r="G214" s="18" t="str">
        <f ca="1">IFERROR(INDEX(INDIRECT("B_MSK["&amp;EXPEDISI[#Headers]&amp;"_1]"),ROW()-1),"")</f>
        <v xml:space="preserve">/ BOX </v>
      </c>
      <c r="H214" s="18">
        <f ca="1">IFERROR(INDEX(INDIRECT("B_MSK["&amp;EXPEDISI[#Headers]&amp;"]"),ROW()-1),"")</f>
        <v>0.125</v>
      </c>
      <c r="I214" s="18">
        <f ca="1">IFERROR(INDEX(INDIRECT("B_MSK["&amp;EXPEDISI[#Headers]&amp;"]"),ROW()-1),"")</f>
        <v>0.1</v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44907</v>
      </c>
      <c r="L214" s="18" t="str">
        <f ca="1">IFERROR(INDEX(INDIRECT("B_MSK["&amp;EXPEDISI[#Headers]&amp;"]"),ROW()-1),"")</f>
        <v>pw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Isi cutter JK L-150</v>
      </c>
      <c r="C215" s="26" t="str">
        <f ca="1">IFERROR(INDEX(SUPPLIER_CONV[2],MATCH(INDEX(INDIRECT("B_MSK["&amp;EXPEDISI[#Headers]&amp;"]"),ROW()-1),SUPPLIER_CONV[1],0)),"")</f>
        <v>ATALI</v>
      </c>
      <c r="D215" s="22" t="str">
        <f ca="1">IFERROR(INDEX(INDIRECT("B_MSK["&amp;EXPEDISI[#Headers]&amp;"]"),ROW()-1)&amp;IF(OR(EXPEDISI[[#This Row],[C]]&lt;2,EXPEDISI[[#This Row],[C]]=""),"","/ CTN"),"")</f>
        <v>40 LSN</v>
      </c>
      <c r="E215" s="6">
        <f ca="1">IFERROR(INDEX(INDIRECT("B_MSK["&amp;EXPEDISI[#Headers]&amp;"]"),ROW()-1),"")</f>
        <v>1</v>
      </c>
      <c r="F215" s="23">
        <f ca="1">IFERROR(INDEX(INDIRECT("B_MSK["&amp;EXPEDISI[#Headers]&amp;"_1]"),ROW()-1),"")</f>
        <v>49200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0.125</v>
      </c>
      <c r="I215" s="18">
        <f ca="1">IFERROR(INDEX(INDIRECT("B_MSK["&amp;EXPEDISI[#Headers]&amp;"]"),ROW()-1),"")</f>
        <v>0.1</v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44907</v>
      </c>
      <c r="L215" s="18" t="str">
        <f ca="1">IFERROR(INDEX(INDIRECT("B_MSK["&amp;EXPEDISI[#Headers]&amp;"]"),ROW()-1),"")</f>
        <v>isi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/>
      </c>
      <c r="C216" s="26" t="str">
        <f ca="1">IFERROR(INDEX(SUPPLIER_CONV[2],MATCH(INDEX(INDIRECT("B_MSK["&amp;EXPEDISI[#Headers]&amp;"]"),ROW()-1),SUPPLIER_CONV[1],0)),"")</f>
        <v/>
      </c>
      <c r="D216" s="22" t="str">
        <f ca="1">IFERROR(INDEX(INDIRECT("B_MSK["&amp;EXPEDISI[#Headers]&amp;"]"),ROW()-1)&amp;IF(OR(EXPEDISI[[#This Row],[C]]&lt;2,EXPEDISI[[#This Row],[C]]=""),"","/ CTN"),"")</f>
        <v/>
      </c>
      <c r="E216" s="6" t="str">
        <f ca="1">IFERROR(INDEX(INDIRECT("B_MSK["&amp;EXPEDISI[#Headers]&amp;"]"),ROW()-1),"")</f>
        <v/>
      </c>
      <c r="F216" s="23" t="str">
        <f ca="1">IFERROR(INDEX(INDIRECT("B_MSK["&amp;EXPEDISI[#Headers]&amp;"_1]"),ROW()-1),"")</f>
        <v/>
      </c>
      <c r="G216" s="18" t="str">
        <f ca="1">IFERROR(INDEX(INDIRECT("B_MSK["&amp;EXPEDISI[#Headers]&amp;"_1]"),ROW()-1),"")</f>
        <v/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 t="str">
        <f ca="1">IFERROR(IF(EXPEDISI[[#This Row],[NAMA BARANG]]="","",INDEX(INDIRECT("B_MSK["&amp;EXPEDISI[#Headers]&amp;"]"),ROW()-1)),"")</f>
        <v/>
      </c>
      <c r="L216" s="18" t="str">
        <f ca="1">IFERROR(INDEX(INDIRECT("B_MSK["&amp;EXPEDISI[#Headers]&amp;"]"),ROW()-1),"")</f>
        <v/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Kuas set JK BR-6 No.0</v>
      </c>
      <c r="C217" s="26" t="str">
        <f ca="1">IFERROR(INDEX(SUPPLIER_CONV[2],MATCH(INDEX(INDIRECT("B_MSK["&amp;EXPEDISI[#Headers]&amp;"]"),ROW()-1),SUPPLIER_CONV[1],0)),"")</f>
        <v>ATALI</v>
      </c>
      <c r="D217" s="22" t="str">
        <f ca="1">IFERROR(INDEX(INDIRECT("B_MSK["&amp;EXPEDISI[#Headers]&amp;"]"),ROW()-1)&amp;IF(OR(EXPEDISI[[#This Row],[C]]&lt;2,EXPEDISI[[#This Row],[C]]=""),"","/ CTN"),"")</f>
        <v>20 BOX (12 LSN)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316800</v>
      </c>
      <c r="G217" s="18" t="str">
        <f ca="1">IFERROR(INDEX(INDIRECT("B_MSK["&amp;EXPEDISI[#Headers]&amp;"_1]"),ROW()-1),"")</f>
        <v xml:space="preserve">/ BOX </v>
      </c>
      <c r="H217" s="18">
        <f ca="1">IFERROR(INDEX(INDIRECT("B_MSK["&amp;EXPEDISI[#Headers]&amp;"]"),ROW()-1),"")</f>
        <v>0.125</v>
      </c>
      <c r="I217" s="18">
        <f ca="1">IFERROR(INDEX(INDIRECT("B_MSK["&amp;EXPEDISI[#Headers]&amp;"]"),ROW()-1),"")</f>
        <v>0.05</v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44907</v>
      </c>
      <c r="L217" s="18" t="str">
        <f ca="1">IFERROR(INDEX(INDIRECT("B_MSK["&amp;EXPEDISI[#Headers]&amp;"]"),ROW()-1),"")</f>
        <v>kuas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Kuas set JK BR-6 No.1</v>
      </c>
      <c r="C218" s="26" t="str">
        <f ca="1">IFERROR(INDEX(SUPPLIER_CONV[2],MATCH(INDEX(INDIRECT("B_MSK["&amp;EXPEDISI[#Headers]&amp;"]"),ROW()-1),SUPPLIER_CONV[1],0)),"")</f>
        <v>ATALI</v>
      </c>
      <c r="D218" s="22" t="str">
        <f ca="1">IFERROR(INDEX(INDIRECT("B_MSK["&amp;EXPEDISI[#Headers]&amp;"]"),ROW()-1)&amp;IF(OR(EXPEDISI[[#This Row],[C]]&lt;2,EXPEDISI[[#This Row],[C]]=""),"","/ CTN"),"")</f>
        <v>20 BOX (12 LSN)</v>
      </c>
      <c r="E218" s="6">
        <f ca="1">IFERROR(INDEX(INDIRECT("B_MSK["&amp;EXPEDISI[#Headers]&amp;"]"),ROW()-1),"")</f>
        <v>1</v>
      </c>
      <c r="F218" s="23">
        <f ca="1">IFERROR(INDEX(INDIRECT("B_MSK["&amp;EXPEDISI[#Headers]&amp;"_1]"),ROW()-1),"")</f>
        <v>316800</v>
      </c>
      <c r="G218" s="18" t="str">
        <f ca="1">IFERROR(INDEX(INDIRECT("B_MSK["&amp;EXPEDISI[#Headers]&amp;"_1]"),ROW()-1),"")</f>
        <v xml:space="preserve">/ BOX </v>
      </c>
      <c r="H218" s="18">
        <f ca="1">IFERROR(INDEX(INDIRECT("B_MSK["&amp;EXPEDISI[#Headers]&amp;"]"),ROW()-1),"")</f>
        <v>0.125</v>
      </c>
      <c r="I218" s="18">
        <f ca="1">IFERROR(INDEX(INDIRECT("B_MSK["&amp;EXPEDISI[#Headers]&amp;"]"),ROW()-1),"")</f>
        <v>0.05</v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44907</v>
      </c>
      <c r="L218" s="18" t="str">
        <f ca="1">IFERROR(INDEX(INDIRECT("B_MSK["&amp;EXPEDISI[#Headers]&amp;"]"),ROW()-1),"")</f>
        <v>kuas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Kuas set JK BR-6 No.2</v>
      </c>
      <c r="C219" s="26" t="str">
        <f ca="1">IFERROR(INDEX(SUPPLIER_CONV[2],MATCH(INDEX(INDIRECT("B_MSK["&amp;EXPEDISI[#Headers]&amp;"]"),ROW()-1),SUPPLIER_CONV[1],0)),"")</f>
        <v>ATALI</v>
      </c>
      <c r="D219" s="22" t="str">
        <f ca="1">IFERROR(INDEX(INDIRECT("B_MSK["&amp;EXPEDISI[#Headers]&amp;"]"),ROW()-1)&amp;IF(OR(EXPEDISI[[#This Row],[C]]&lt;2,EXPEDISI[[#This Row],[C]]=""),"","/ CTN"),"")</f>
        <v>20 BOX (12 LSN)</v>
      </c>
      <c r="E219" s="6">
        <f ca="1">IFERROR(INDEX(INDIRECT("B_MSK["&amp;EXPEDISI[#Headers]&amp;"]"),ROW()-1),"")</f>
        <v>1</v>
      </c>
      <c r="F219" s="23">
        <f ca="1">IFERROR(INDEX(INDIRECT("B_MSK["&amp;EXPEDISI[#Headers]&amp;"_1]"),ROW()-1),"")</f>
        <v>360000</v>
      </c>
      <c r="G219" s="18" t="str">
        <f ca="1">IFERROR(INDEX(INDIRECT("B_MSK["&amp;EXPEDISI[#Headers]&amp;"_1]"),ROW()-1),"")</f>
        <v xml:space="preserve">/ BOX </v>
      </c>
      <c r="H219" s="18">
        <f ca="1">IFERROR(INDEX(INDIRECT("B_MSK["&amp;EXPEDISI[#Headers]&amp;"]"),ROW()-1),"")</f>
        <v>0.125</v>
      </c>
      <c r="I219" s="18">
        <f ca="1">IFERROR(INDEX(INDIRECT("B_MSK["&amp;EXPEDISI[#Headers]&amp;"]"),ROW()-1),"")</f>
        <v>0.05</v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44907</v>
      </c>
      <c r="L219" s="18" t="str">
        <f ca="1">IFERROR(INDEX(INDIRECT("B_MSK["&amp;EXPEDISI[#Headers]&amp;"]"),ROW()-1),"")</f>
        <v>kuas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Kuas set JK BR-6 No.3</v>
      </c>
      <c r="C220" s="26" t="str">
        <f ca="1">IFERROR(INDEX(SUPPLIER_CONV[2],MATCH(INDEX(INDIRECT("B_MSK["&amp;EXPEDISI[#Headers]&amp;"]"),ROW()-1),SUPPLIER_CONV[1],0)),"")</f>
        <v>ATALI</v>
      </c>
      <c r="D220" s="22" t="str">
        <f ca="1">IFERROR(INDEX(INDIRECT("B_MSK["&amp;EXPEDISI[#Headers]&amp;"]"),ROW()-1)&amp;IF(OR(EXPEDISI[[#This Row],[C]]&lt;2,EXPEDISI[[#This Row],[C]]=""),"","/ CTN"),"")</f>
        <v>20 BOX (12 LSN)</v>
      </c>
      <c r="E220" s="6">
        <f ca="1">IFERROR(INDEX(INDIRECT("B_MSK["&amp;EXPEDISI[#Headers]&amp;"]"),ROW()-1),"")</f>
        <v>1</v>
      </c>
      <c r="F220" s="23">
        <f ca="1">IFERROR(INDEX(INDIRECT("B_MSK["&amp;EXPEDISI[#Headers]&amp;"_1]"),ROW()-1),"")</f>
        <v>374400</v>
      </c>
      <c r="G220" s="18" t="str">
        <f ca="1">IFERROR(INDEX(INDIRECT("B_MSK["&amp;EXPEDISI[#Headers]&amp;"_1]"),ROW()-1),"")</f>
        <v xml:space="preserve">/ BOX </v>
      </c>
      <c r="H220" s="18">
        <f ca="1">IFERROR(INDEX(INDIRECT("B_MSK["&amp;EXPEDISI[#Headers]&amp;"]"),ROW()-1),"")</f>
        <v>0.125</v>
      </c>
      <c r="I220" s="18">
        <f ca="1">IFERROR(INDEX(INDIRECT("B_MSK["&amp;EXPEDISI[#Headers]&amp;"]"),ROW()-1),"")</f>
        <v>0.05</v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44907</v>
      </c>
      <c r="L220" s="18" t="str">
        <f ca="1">IFERROR(INDEX(INDIRECT("B_MSK["&amp;EXPEDISI[#Headers]&amp;"]"),ROW()-1),"")</f>
        <v>kuas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Kuas set JK BR-6 No.5</v>
      </c>
      <c r="C221" s="26" t="str">
        <f ca="1">IFERROR(INDEX(SUPPLIER_CONV[2],MATCH(INDEX(INDIRECT("B_MSK["&amp;EXPEDISI[#Headers]&amp;"]"),ROW()-1),SUPPLIER_CONV[1],0)),"")</f>
        <v>ATALI</v>
      </c>
      <c r="D221" s="22" t="str">
        <f ca="1">IFERROR(INDEX(INDIRECT("B_MSK["&amp;EXPEDISI[#Headers]&amp;"]"),ROW()-1)&amp;IF(OR(EXPEDISI[[#This Row],[C]]&lt;2,EXPEDISI[[#This Row],[C]]=""),"","/ CTN"),"")</f>
        <v>20 BOX (12 LSN)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453600</v>
      </c>
      <c r="G221" s="18" t="str">
        <f ca="1">IFERROR(INDEX(INDIRECT("B_MSK["&amp;EXPEDISI[#Headers]&amp;"_1]"),ROW()-1),"")</f>
        <v xml:space="preserve">/ BOX </v>
      </c>
      <c r="H221" s="18">
        <f ca="1">IFERROR(INDEX(INDIRECT("B_MSK["&amp;EXPEDISI[#Headers]&amp;"]"),ROW()-1),"")</f>
        <v>0.125</v>
      </c>
      <c r="I221" s="18">
        <f ca="1">IFERROR(INDEX(INDIRECT("B_MSK["&amp;EXPEDISI[#Headers]&amp;"]"),ROW()-1),"")</f>
        <v>0.05</v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44907</v>
      </c>
      <c r="L221" s="18" t="str">
        <f ca="1">IFERROR(INDEX(INDIRECT("B_MSK["&amp;EXPEDISI[#Headers]&amp;"]"),ROW()-1),"")</f>
        <v>kuas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Kuas set JK BR-6 No.7</v>
      </c>
      <c r="C222" s="26" t="str">
        <f ca="1">IFERROR(INDEX(SUPPLIER_CONV[2],MATCH(INDEX(INDIRECT("B_MSK["&amp;EXPEDISI[#Headers]&amp;"]"),ROW()-1),SUPPLIER_CONV[1],0)),"")</f>
        <v>ATALI</v>
      </c>
      <c r="D222" s="22" t="str">
        <f ca="1">IFERROR(INDEX(INDIRECT("B_MSK["&amp;EXPEDISI[#Headers]&amp;"]"),ROW()-1)&amp;IF(OR(EXPEDISI[[#This Row],[C]]&lt;2,EXPEDISI[[#This Row],[C]]=""),"","/ CTN"),"")</f>
        <v>20 BOX (12 LSN)</v>
      </c>
      <c r="E222" s="6">
        <f ca="1">IFERROR(INDEX(INDIRECT("B_MSK["&amp;EXPEDISI[#Headers]&amp;"]"),ROW()-1),"")</f>
        <v>1</v>
      </c>
      <c r="F222" s="23">
        <f ca="1">IFERROR(INDEX(INDIRECT("B_MSK["&amp;EXPEDISI[#Headers]&amp;"_1]"),ROW()-1),"")</f>
        <v>496800</v>
      </c>
      <c r="G222" s="18" t="str">
        <f ca="1">IFERROR(INDEX(INDIRECT("B_MSK["&amp;EXPEDISI[#Headers]&amp;"_1]"),ROW()-1),"")</f>
        <v xml:space="preserve">/ BOX </v>
      </c>
      <c r="H222" s="18">
        <f ca="1">IFERROR(INDEX(INDIRECT("B_MSK["&amp;EXPEDISI[#Headers]&amp;"]"),ROW()-1),"")</f>
        <v>0.125</v>
      </c>
      <c r="I222" s="18">
        <f ca="1">IFERROR(INDEX(INDIRECT("B_MSK["&amp;EXPEDISI[#Headers]&amp;"]"),ROW()-1),"")</f>
        <v>0.05</v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44907</v>
      </c>
      <c r="L222" s="18" t="str">
        <f ca="1">IFERROR(INDEX(INDIRECT("B_MSK["&amp;EXPEDISI[#Headers]&amp;"]"),ROW()-1),"")</f>
        <v>kuas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Kuas set JK BR-6 No.8</v>
      </c>
      <c r="C223" s="26" t="str">
        <f ca="1">IFERROR(INDEX(SUPPLIER_CONV[2],MATCH(INDEX(INDIRECT("B_MSK["&amp;EXPEDISI[#Headers]&amp;"]"),ROW()-1),SUPPLIER_CONV[1],0)),"")</f>
        <v>ATALI</v>
      </c>
      <c r="D223" s="22" t="str">
        <f ca="1">IFERROR(INDEX(INDIRECT("B_MSK["&amp;EXPEDISI[#Headers]&amp;"]"),ROW()-1)&amp;IF(OR(EXPEDISI[[#This Row],[C]]&lt;2,EXPEDISI[[#This Row],[C]]=""),"","/ CTN"),"")</f>
        <v>20 BOX (12 LSN)</v>
      </c>
      <c r="E223" s="6">
        <f ca="1">IFERROR(INDEX(INDIRECT("B_MSK["&amp;EXPEDISI[#Headers]&amp;"]"),ROW()-1),"")</f>
        <v>1</v>
      </c>
      <c r="F223" s="23">
        <f ca="1">IFERROR(INDEX(INDIRECT("B_MSK["&amp;EXPEDISI[#Headers]&amp;"_1]"),ROW()-1),"")</f>
        <v>547200</v>
      </c>
      <c r="G223" s="18" t="str">
        <f ca="1">IFERROR(INDEX(INDIRECT("B_MSK["&amp;EXPEDISI[#Headers]&amp;"_1]"),ROW()-1),"")</f>
        <v xml:space="preserve">/ BOX </v>
      </c>
      <c r="H223" s="18">
        <f ca="1">IFERROR(INDEX(INDIRECT("B_MSK["&amp;EXPEDISI[#Headers]&amp;"]"),ROW()-1),"")</f>
        <v>0.125</v>
      </c>
      <c r="I223" s="18">
        <f ca="1">IFERROR(INDEX(INDIRECT("B_MSK["&amp;EXPEDISI[#Headers]&amp;"]"),ROW()-1),"")</f>
        <v>0.05</v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44907</v>
      </c>
      <c r="L223" s="18" t="str">
        <f ca="1">IFERROR(INDEX(INDIRECT("B_MSK["&amp;EXPEDISI[#Headers]&amp;"]"),ROW()-1),"")</f>
        <v>kuas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Kuas set JK BR-6 No.9</v>
      </c>
      <c r="C224" s="26" t="str">
        <f ca="1">IFERROR(INDEX(SUPPLIER_CONV[2],MATCH(INDEX(INDIRECT("B_MSK["&amp;EXPEDISI[#Headers]&amp;"]"),ROW()-1),SUPPLIER_CONV[1],0)),"")</f>
        <v>ATALI</v>
      </c>
      <c r="D224" s="22" t="str">
        <f ca="1">IFERROR(INDEX(INDIRECT("B_MSK["&amp;EXPEDISI[#Headers]&amp;"]"),ROW()-1)&amp;IF(OR(EXPEDISI[[#This Row],[C]]&lt;2,EXPEDISI[[#This Row],[C]]=""),"","/ CTN"),"")</f>
        <v>9 BOX (12 LSN)</v>
      </c>
      <c r="E224" s="6">
        <f ca="1">IFERROR(INDEX(INDIRECT("B_MSK["&amp;EXPEDISI[#Headers]&amp;"]"),ROW()-1),"")</f>
        <v>1</v>
      </c>
      <c r="F224" s="23">
        <f ca="1">IFERROR(INDEX(INDIRECT("B_MSK["&amp;EXPEDISI[#Headers]&amp;"_1]"),ROW()-1),"")</f>
        <v>612000</v>
      </c>
      <c r="G224" s="18" t="str">
        <f ca="1">IFERROR(INDEX(INDIRECT("B_MSK["&amp;EXPEDISI[#Headers]&amp;"_1]"),ROW()-1),"")</f>
        <v xml:space="preserve">/ BOX </v>
      </c>
      <c r="H224" s="18">
        <f ca="1">IFERROR(INDEX(INDIRECT("B_MSK["&amp;EXPEDISI[#Headers]&amp;"]"),ROW()-1),"")</f>
        <v>0.125</v>
      </c>
      <c r="I224" s="18">
        <f ca="1">IFERROR(INDEX(INDIRECT("B_MSK["&amp;EXPEDISI[#Headers]&amp;"]"),ROW()-1),"")</f>
        <v>0.05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44907</v>
      </c>
      <c r="L224" s="18" t="str">
        <f ca="1">IFERROR(INDEX(INDIRECT("B_MSK["&amp;EXPEDISI[#Headers]&amp;"]"),ROW()-1),"")</f>
        <v>kuas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Kuas set JK BR-6 No.10</v>
      </c>
      <c r="C225" s="26" t="str">
        <f ca="1">IFERROR(INDEX(SUPPLIER_CONV[2],MATCH(INDEX(INDIRECT("B_MSK["&amp;EXPEDISI[#Headers]&amp;"]"),ROW()-1),SUPPLIER_CONV[1],0)),"")</f>
        <v>ATALI</v>
      </c>
      <c r="D225" s="22" t="str">
        <f ca="1">IFERROR(INDEX(INDIRECT("B_MSK["&amp;EXPEDISI[#Headers]&amp;"]"),ROW()-1)&amp;IF(OR(EXPEDISI[[#This Row],[C]]&lt;2,EXPEDISI[[#This Row],[C]]=""),"","/ CTN"),"")</f>
        <v>9 BOX (12 LSN)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662400</v>
      </c>
      <c r="G225" s="18" t="str">
        <f ca="1">IFERROR(INDEX(INDIRECT("B_MSK["&amp;EXPEDISI[#Headers]&amp;"_1]"),ROW()-1),"")</f>
        <v xml:space="preserve">/ BOX </v>
      </c>
      <c r="H225" s="18">
        <f ca="1">IFERROR(INDEX(INDIRECT("B_MSK["&amp;EXPEDISI[#Headers]&amp;"]"),ROW()-1),"")</f>
        <v>0.125</v>
      </c>
      <c r="I225" s="18">
        <f ca="1">IFERROR(INDEX(INDIRECT("B_MSK["&amp;EXPEDISI[#Headers]&amp;"]"),ROW()-1),"")</f>
        <v>0.05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44907</v>
      </c>
      <c r="L225" s="18" t="str">
        <f ca="1">IFERROR(INDEX(INDIRECT("B_MSK["&amp;EXPEDISI[#Headers]&amp;"]"),ROW()-1),"")</f>
        <v>kuas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Kuas set JK BR-6 No.11</v>
      </c>
      <c r="C226" s="26" t="str">
        <f ca="1">IFERROR(INDEX(SUPPLIER_CONV[2],MATCH(INDEX(INDIRECT("B_MSK["&amp;EXPEDISI[#Headers]&amp;"]"),ROW()-1),SUPPLIER_CONV[1],0)),"")</f>
        <v>ATALI</v>
      </c>
      <c r="D226" s="22" t="str">
        <f ca="1">IFERROR(INDEX(INDIRECT("B_MSK["&amp;EXPEDISI[#Headers]&amp;"]"),ROW()-1)&amp;IF(OR(EXPEDISI[[#This Row],[C]]&lt;2,EXPEDISI[[#This Row],[C]]=""),"","/ CTN"),"")</f>
        <v>9 BOX (12 LSN)</v>
      </c>
      <c r="E226" s="6">
        <f ca="1">IFERROR(INDEX(INDIRECT("B_MSK["&amp;EXPEDISI[#Headers]&amp;"]"),ROW()-1),"")</f>
        <v>1</v>
      </c>
      <c r="F226" s="23">
        <f ca="1">IFERROR(INDEX(INDIRECT("B_MSK["&amp;EXPEDISI[#Headers]&amp;"_1]"),ROW()-1),"")</f>
        <v>723600</v>
      </c>
      <c r="G226" s="18" t="str">
        <f ca="1">IFERROR(INDEX(INDIRECT("B_MSK["&amp;EXPEDISI[#Headers]&amp;"_1]"),ROW()-1),"")</f>
        <v xml:space="preserve">/ BOX </v>
      </c>
      <c r="H226" s="18">
        <f ca="1">IFERROR(INDEX(INDIRECT("B_MSK["&amp;EXPEDISI[#Headers]&amp;"]"),ROW()-1),"")</f>
        <v>0.125</v>
      </c>
      <c r="I226" s="18">
        <f ca="1">IFERROR(INDEX(INDIRECT("B_MSK["&amp;EXPEDISI[#Headers]&amp;"]"),ROW()-1),"")</f>
        <v>0.05</v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44907</v>
      </c>
      <c r="L226" s="18" t="str">
        <f ca="1">IFERROR(INDEX(INDIRECT("B_MSK["&amp;EXPEDISI[#Headers]&amp;"]"),ROW()-1),"")</f>
        <v>kuas</v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Kuas set JK BR-6 No.12</v>
      </c>
      <c r="C227" s="26" t="str">
        <f ca="1">IFERROR(INDEX(SUPPLIER_CONV[2],MATCH(INDEX(INDIRECT("B_MSK["&amp;EXPEDISI[#Headers]&amp;"]"),ROW()-1),SUPPLIER_CONV[1],0)),"")</f>
        <v>ATALI</v>
      </c>
      <c r="D227" s="22" t="str">
        <f ca="1">IFERROR(INDEX(INDIRECT("B_MSK["&amp;EXPEDISI[#Headers]&amp;"]"),ROW()-1)&amp;IF(OR(EXPEDISI[[#This Row],[C]]&lt;2,EXPEDISI[[#This Row],[C]]=""),"","/ CTN"),"")</f>
        <v>9 BOX (12 LSN)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784800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44907</v>
      </c>
      <c r="L227" s="18" t="str">
        <f ca="1">IFERROR(INDEX(INDIRECT("B_MSK["&amp;EXPEDISI[#Headers]&amp;"]"),ROW()-1),"")</f>
        <v>kuas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/>
      </c>
      <c r="C228" s="26" t="str">
        <f ca="1">IFERROR(INDEX(SUPPLIER_CONV[2],MATCH(INDEX(INDIRECT("B_MSK["&amp;EXPEDISI[#Headers]&amp;"]"),ROW()-1),SUPPLIER_CONV[1],0)),"")</f>
        <v/>
      </c>
      <c r="D228" s="22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3" t="str">
        <f ca="1">IFERROR(INDEX(INDIRECT("B_MSK["&amp;EXPEDISI[#Headers]&amp;"_1]"),ROW()-1),"")</f>
        <v/>
      </c>
      <c r="G228" s="18" t="str">
        <f ca="1">IFERROR(INDEX(INDIRECT("B_MSK["&amp;EXPEDISI[#Headers]&amp;"_1]"),ROW()-1),"")</f>
        <v/>
      </c>
      <c r="H228" s="18" t="str">
        <f ca="1">IFERROR(INDEX(INDIRECT("B_MSK["&amp;EXPEDISI[#Headers]&amp;"]"),ROW()-1),"")</f>
        <v/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 t="str">
        <f ca="1">IFERROR(IF(EXPEDISI[[#This Row],[NAMA BARANG]]="","",INDEX(INDIRECT("B_MSK["&amp;EXPEDISI[#Headers]&amp;"]"),ROW()-1)),"")</f>
        <v/>
      </c>
      <c r="L228" s="18" t="str">
        <f ca="1">IFERROR(INDEX(INDIRECT("B_MSK["&amp;EXPEDISI[#Headers]&amp;"]"),ROW()-1),"")</f>
        <v/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Tipe-ex JK CF-S209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36 LSN/ CTN</v>
      </c>
      <c r="E229" s="6">
        <f ca="1">IFERROR(INDEX(INDIRECT("B_MSK["&amp;EXPEDISI[#Headers]&amp;"]"),ROW()-1),"")</f>
        <v>3</v>
      </c>
      <c r="F229" s="23">
        <f ca="1">IFERROR(INDEX(INDIRECT("B_MSK["&amp;EXPEDISI[#Headers]&amp;"_1]"),ROW()-1),"")</f>
        <v>41400</v>
      </c>
      <c r="G229" s="18" t="str">
        <f ca="1">IFERROR(INDEX(INDIRECT("B_MSK["&amp;EXPEDISI[#Headers]&amp;"_1]"),ROW()-1),"")</f>
        <v>/ LSN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44907</v>
      </c>
      <c r="L229" s="18" t="str">
        <f ca="1">IFERROR(INDEX(INDIRECT("B_MSK["&amp;EXPEDISI[#Headers]&amp;"]"),ROW()-1),"")</f>
        <v>tipex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Tipe-ex JK CF-S209 A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36 LSN/ CTN</v>
      </c>
      <c r="E230" s="6">
        <f ca="1">IFERROR(INDEX(INDIRECT("B_MSK["&amp;EXPEDISI[#Headers]&amp;"]"),ROW()-1),"")</f>
        <v>3</v>
      </c>
      <c r="F230" s="23">
        <f ca="1">IFERROR(INDEX(INDIRECT("B_MSK["&amp;EXPEDISI[#Headers]&amp;"_1]"),ROW()-1),"")</f>
        <v>41400</v>
      </c>
      <c r="G230" s="18" t="str">
        <f ca="1">IFERROR(INDEX(INDIRECT("B_MSK["&amp;EXPEDISI[#Headers]&amp;"_1]"),ROW()-1),"")</f>
        <v>/ LSN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44907</v>
      </c>
      <c r="L230" s="18" t="str">
        <f ca="1">IFERROR(INDEX(INDIRECT("B_MSK["&amp;EXPEDISI[#Headers]&amp;"]"),ROW()-1),"")</f>
        <v>tipex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Label JK LB-2 RL 1brs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100 PAK (10 ROL)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20500</v>
      </c>
      <c r="G231" s="18" t="str">
        <f ca="1">IFERROR(INDEX(INDIRECT("B_MSK["&amp;EXPEDISI[#Headers]&amp;"_1]"),ROW()-1),"")</f>
        <v xml:space="preserve">/ PAK 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44907</v>
      </c>
      <c r="L231" s="18" t="str">
        <f ca="1">IFERROR(INDEX(INDIRECT("B_MSK["&amp;EXPEDISI[#Headers]&amp;"]"),ROW()-1),"")</f>
        <v>label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Label JK LB-1 LY 1brs kuning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100 PAK (10 ROL)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30000</v>
      </c>
      <c r="G232" s="18" t="str">
        <f ca="1">IFERROR(INDEX(INDIRECT("B_MSK["&amp;EXPEDISI[#Headers]&amp;"_1]"),ROW()-1),"")</f>
        <v xml:space="preserve">/ PAK 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44907</v>
      </c>
      <c r="L232" s="18" t="str">
        <f ca="1">IFERROR(INDEX(INDIRECT("B_MSK["&amp;EXPEDISI[#Headers]&amp;"]"),ROW()-1),"")</f>
        <v>label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Stip JK 526-B20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50 BOX (20 PCS)/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34100</v>
      </c>
      <c r="G233" s="18" t="str">
        <f ca="1">IFERROR(INDEX(INDIRECT("B_MSK["&amp;EXPEDISI[#Headers]&amp;"_1]"),ROW()-1),"")</f>
        <v xml:space="preserve">/ BOX 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44907</v>
      </c>
      <c r="L233" s="18" t="str">
        <f ca="1">IFERROR(INDEX(INDIRECT("B_MSK["&amp;EXPEDISI[#Headers]&amp;"]"),ROW()-1),"")</f>
        <v>stip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>Stip JK ER-B20 BL</v>
      </c>
      <c r="C234" s="26" t="str">
        <f ca="1">IFERROR(INDEX(SUPPLIER_CONV[2],MATCH(INDEX(INDIRECT("B_MSK["&amp;EXPEDISI[#Headers]&amp;"]"),ROW()-1),SUPPLIER_CONV[1],0)),"")</f>
        <v>ATALI</v>
      </c>
      <c r="D234" s="22" t="str">
        <f ca="1">IFERROR(INDEX(INDIRECT("B_MSK["&amp;EXPEDISI[#Headers]&amp;"]"),ROW()-1)&amp;IF(OR(EXPEDISI[[#This Row],[C]]&lt;2,EXPEDISI[[#This Row],[C]]=""),"","/ CTN"),"")</f>
        <v>50 BOX (20 PCS)/ CTN</v>
      </c>
      <c r="E234" s="6">
        <f ca="1">IFERROR(INDEX(INDIRECT("B_MSK["&amp;EXPEDISI[#Headers]&amp;"]"),ROW()-1),"")</f>
        <v>2</v>
      </c>
      <c r="F234" s="23">
        <f ca="1">IFERROR(INDEX(INDIRECT("B_MSK["&amp;EXPEDISI[#Headers]&amp;"_1]"),ROW()-1),"")</f>
        <v>34100</v>
      </c>
      <c r="G234" s="18" t="str">
        <f ca="1">IFERROR(INDEX(INDIRECT("B_MSK["&amp;EXPEDISI[#Headers]&amp;"_1]"),ROW()-1),"")</f>
        <v xml:space="preserve">/ BOX </v>
      </c>
      <c r="H234" s="18">
        <f ca="1">IFERROR(INDEX(INDIRECT("B_MSK["&amp;EXPEDISI[#Headers]&amp;"]"),ROW()-1),"")</f>
        <v>0.125</v>
      </c>
      <c r="I234" s="18">
        <f ca="1">IFERROR(INDEX(INDIRECT("B_MSK["&amp;EXPEDISI[#Headers]&amp;"]"),ROW()-1),"")</f>
        <v>0.05</v>
      </c>
      <c r="J234" s="20" t="str">
        <f ca="1">IFERROR(INDEX(INDIRECT("B_MSK["&amp;EXPEDISI[#Headers]&amp;"]"),ROW()-1),"")</f>
        <v/>
      </c>
      <c r="K234" s="17">
        <f ca="1">IFERROR(IF(EXPEDISI[[#This Row],[NAMA BARANG]]="","",INDEX(INDIRECT("B_MSK["&amp;EXPEDISI[#Headers]&amp;"]"),ROW()-1)),"")</f>
        <v>44907</v>
      </c>
      <c r="L234" s="18" t="str">
        <f ca="1">IFERROR(INDEX(INDIRECT("B_MSK["&amp;EXPEDISI[#Headers]&amp;"]"),ROW()-1),"")</f>
        <v>stip</v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Stip JK EB-30</v>
      </c>
      <c r="C235" s="26" t="str">
        <f ca="1">IFERROR(INDEX(SUPPLIER_CONV[2],MATCH(INDEX(INDIRECT("B_MSK["&amp;EXPEDISI[#Headers]&amp;"]"),ROW()-1),SUPPLIER_CONV[1],0)),"")</f>
        <v>ATALI</v>
      </c>
      <c r="D235" s="22" t="str">
        <f ca="1">IFERROR(INDEX(INDIRECT("B_MSK["&amp;EXPEDISI[#Headers]&amp;"]"),ROW()-1)&amp;IF(OR(EXPEDISI[[#This Row],[C]]&lt;2,EXPEDISI[[#This Row],[C]]=""),"","/ CTN"),"")</f>
        <v>50 BOX (30 PCS)/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32000</v>
      </c>
      <c r="G235" s="18" t="str">
        <f ca="1">IFERROR(INDEX(INDIRECT("B_MSK["&amp;EXPEDISI[#Headers]&amp;"_1]"),ROW()-1),"")</f>
        <v xml:space="preserve">/ BOX </v>
      </c>
      <c r="H235" s="18">
        <f ca="1">IFERROR(INDEX(INDIRECT("B_MSK["&amp;EXPEDISI[#Headers]&amp;"]"),ROW()-1),"")</f>
        <v>0.125</v>
      </c>
      <c r="I235" s="18">
        <f ca="1">IFERROR(INDEX(INDIRECT("B_MSK["&amp;EXPEDISI[#Headers]&amp;"]"),ROW()-1),"")</f>
        <v>0.05</v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44907</v>
      </c>
      <c r="L235" s="18" t="str">
        <f ca="1">IFERROR(INDEX(INDIRECT("B_MSK["&amp;EXPEDISI[#Headers]&amp;"]"),ROW()-1),"")</f>
        <v>stip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Stip JK ER-107 Animal</v>
      </c>
      <c r="C236" s="26" t="str">
        <f ca="1">IFERROR(INDEX(SUPPLIER_CONV[2],MATCH(INDEX(INDIRECT("B_MSK["&amp;EXPEDISI[#Headers]&amp;"]"),ROW()-1),SUPPLIER_CONV[1],0)),"")</f>
        <v>ATALI</v>
      </c>
      <c r="D236" s="22" t="str">
        <f ca="1">IFERROR(INDEX(INDIRECT("B_MSK["&amp;EXPEDISI[#Headers]&amp;"]"),ROW()-1)&amp;IF(OR(EXPEDISI[[#This Row],[C]]&lt;2,EXPEDISI[[#This Row],[C]]=""),"","/ CTN"),"")</f>
        <v>50 BOX (30 PCS)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32300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0.125</v>
      </c>
      <c r="I236" s="18">
        <f ca="1">IFERROR(INDEX(INDIRECT("B_MSK["&amp;EXPEDISI[#Headers]&amp;"]"),ROW()-1),"")</f>
        <v>0.05</v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44907</v>
      </c>
      <c r="L236" s="18" t="str">
        <f ca="1">IFERROR(INDEX(INDIRECT("B_MSK["&amp;EXPEDISI[#Headers]&amp;"]"),ROW()-1),"")</f>
        <v>stip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Tipe-ex Kertas JK CT-522-02</v>
      </c>
      <c r="C237" s="26" t="str">
        <f ca="1">IFERROR(INDEX(SUPPLIER_CONV[2],MATCH(INDEX(INDIRECT("B_MSK["&amp;EXPEDISI[#Headers]&amp;"]"),ROW()-1),SUPPLIER_CONV[1],0)),"")</f>
        <v>ATALI</v>
      </c>
      <c r="D237" s="22" t="str">
        <f ca="1">IFERROR(INDEX(INDIRECT("B_MSK["&amp;EXPEDISI[#Headers]&amp;"]"),ROW()-1)&amp;IF(OR(EXPEDISI[[#This Row],[C]]&lt;2,EXPEDISI[[#This Row],[C]]=""),"","/ CTN"),"")</f>
        <v>24 BOX (12 CAD)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111600</v>
      </c>
      <c r="G237" s="18" t="str">
        <f ca="1">IFERROR(INDEX(INDIRECT("B_MSK["&amp;EXPEDISI[#Headers]&amp;"_1]"),ROW()-1),"")</f>
        <v xml:space="preserve">/ BOX </v>
      </c>
      <c r="H237" s="18">
        <f ca="1">IFERROR(INDEX(INDIRECT("B_MSK["&amp;EXPEDISI[#Headers]&amp;"]"),ROW()-1),"")</f>
        <v>0.125</v>
      </c>
      <c r="I237" s="18">
        <f ca="1">IFERROR(INDEX(INDIRECT("B_MSK["&amp;EXPEDISI[#Headers]&amp;"]"),ROW()-1),"")</f>
        <v>0.05</v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44907</v>
      </c>
      <c r="L237" s="18" t="str">
        <f ca="1">IFERROR(INDEX(INDIRECT("B_MSK["&amp;EXPEDISI[#Headers]&amp;"]"),ROW()-1),"")</f>
        <v>tipex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>Kuas JK BR-1</v>
      </c>
      <c r="C238" s="26" t="str">
        <f ca="1">IFERROR(INDEX(SUPPLIER_CONV[2],MATCH(INDEX(INDIRECT("B_MSK["&amp;EXPEDISI[#Headers]&amp;"]"),ROW()-1),SUPPLIER_CONV[1],0)),"")</f>
        <v>ATALI</v>
      </c>
      <c r="D238" s="22" t="str">
        <f ca="1">IFERROR(INDEX(INDIRECT("B_MSK["&amp;EXPEDISI[#Headers]&amp;"]"),ROW()-1)&amp;IF(OR(EXPEDISI[[#This Row],[C]]&lt;2,EXPEDISI[[#This Row],[C]]=""),"","/ CTN"),"")</f>
        <v>10 BOX (24 SET)</v>
      </c>
      <c r="E238" s="6">
        <f ca="1">IFERROR(INDEX(INDIRECT("B_MSK["&amp;EXPEDISI[#Headers]&amp;"]"),ROW()-1),"")</f>
        <v>1</v>
      </c>
      <c r="F238" s="23">
        <f ca="1">IFERROR(INDEX(INDIRECT("B_MSK["&amp;EXPEDISI[#Headers]&amp;"_1]"),ROW()-1),"")</f>
        <v>211200</v>
      </c>
      <c r="G238" s="18" t="str">
        <f ca="1">IFERROR(INDEX(INDIRECT("B_MSK["&amp;EXPEDISI[#Headers]&amp;"_1]"),ROW()-1),"")</f>
        <v xml:space="preserve">/ BOX </v>
      </c>
      <c r="H238" s="18">
        <f ca="1">IFERROR(INDEX(INDIRECT("B_MSK["&amp;EXPEDISI[#Headers]&amp;"]"),ROW()-1),"")</f>
        <v>0.125</v>
      </c>
      <c r="I238" s="18">
        <f ca="1">IFERROR(INDEX(INDIRECT("B_MSK["&amp;EXPEDISI[#Headers]&amp;"]"),ROW()-1),"")</f>
        <v>0.05</v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44907</v>
      </c>
      <c r="L238" s="18" t="str">
        <f ca="1">IFERROR(INDEX(INDIRECT("B_MSK["&amp;EXPEDISI[#Headers]&amp;"]"),ROW()-1),"")</f>
        <v>kuas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Stapler JK HD-10</v>
      </c>
      <c r="C239" s="26" t="str">
        <f ca="1">IFERROR(INDEX(SUPPLIER_CONV[2],MATCH(INDEX(INDIRECT("B_MSK["&amp;EXPEDISI[#Headers]&amp;"]"),ROW()-1),SUPPLIER_CONV[1],0)),"")</f>
        <v>ATALI</v>
      </c>
      <c r="D239" s="22" t="str">
        <f ca="1">IFERROR(INDEX(INDIRECT("B_MSK["&amp;EXPEDISI[#Headers]&amp;"]"),ROW()-1)&amp;IF(OR(EXPEDISI[[#This Row],[C]]&lt;2,EXPEDISI[[#This Row],[C]]=""),"","/ CTN"),"")</f>
        <v>20 LSN</v>
      </c>
      <c r="E239" s="6">
        <f ca="1">IFERROR(INDEX(INDIRECT("B_MSK["&amp;EXPEDISI[#Headers]&amp;"]"),ROW()-1),"")</f>
        <v>1</v>
      </c>
      <c r="F239" s="23">
        <f ca="1">IFERROR(INDEX(INDIRECT("B_MSK["&amp;EXPEDISI[#Headers]&amp;"_1]"),ROW()-1),"")</f>
        <v>85200</v>
      </c>
      <c r="G239" s="18" t="str">
        <f ca="1">IFERROR(INDEX(INDIRECT("B_MSK["&amp;EXPEDISI[#Headers]&amp;"_1]"),ROW()-1),"")</f>
        <v>/ LSN</v>
      </c>
      <c r="H239" s="18">
        <f ca="1">IFERROR(INDEX(INDIRECT("B_MSK["&amp;EXPEDISI[#Headers]&amp;"]"),ROW()-1),"")</f>
        <v>0.125</v>
      </c>
      <c r="I239" s="18">
        <f ca="1">IFERROR(INDEX(INDIRECT("B_MSK["&amp;EXPEDISI[#Headers]&amp;"]"),ROW()-1),"")</f>
        <v>0.05</v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44907</v>
      </c>
      <c r="L239" s="18" t="str">
        <f ca="1">IFERROR(INDEX(INDIRECT("B_MSK["&amp;EXPEDISI[#Headers]&amp;"]"),ROW()-1),"")</f>
        <v>stapler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Isi GW no.10</v>
      </c>
      <c r="C241" s="26" t="str">
        <f ca="1">IFERROR(INDEX(SUPPLIER_CONV[2],MATCH(INDEX(INDIRECT("B_MSK["&amp;EXPEDISI[#Headers]&amp;"]"),ROW()-1),SUPPLIER_CONV[1],0)),"")</f>
        <v>LAYS</v>
      </c>
      <c r="D241" s="22" t="str">
        <f ca="1">IFERROR(INDEX(INDIRECT("B_MSK["&amp;EXPEDISI[#Headers]&amp;"]"),ROW()-1)&amp;IF(OR(EXPEDISI[[#This Row],[C]]&lt;2,EXPEDISI[[#This Row],[C]]=""),"","/ CTN"),"")</f>
        <v>100 PAK/ CTN</v>
      </c>
      <c r="E241" s="6">
        <f ca="1">IFERROR(INDEX(INDIRECT("B_MSK["&amp;EXPEDISI[#Headers]&amp;"]"),ROW()-1),"")</f>
        <v>20</v>
      </c>
      <c r="F241" s="23">
        <f ca="1">IFERROR(INDEX(INDIRECT("B_MSK["&amp;EXPEDISI[#Headers]&amp;"_1]"),ROW()-1),"")</f>
        <v>14000</v>
      </c>
      <c r="G241" s="18" t="str">
        <f ca="1">IFERROR(INDEX(INDIRECT("B_MSK["&amp;EXPEDISI[#Headers]&amp;"_1]"),ROW()-1),"")</f>
        <v>/ PAK</v>
      </c>
      <c r="H241" s="18">
        <f ca="1">IFERROR(INDEX(INDIRECT("B_MSK["&amp;EXPEDISI[#Headers]&amp;"]"),ROW()-1),"")</f>
        <v>0.1</v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44907</v>
      </c>
      <c r="L241" s="18" t="str">
        <f ca="1">IFERROR(INDEX(INDIRECT("B_MSK["&amp;EXPEDISI[#Headers]&amp;"]"),ROW()-1),"")</f>
        <v>isi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Gel pen Microtec Kenko 0.28mm Hitam</v>
      </c>
      <c r="C243" s="26" t="str">
        <f ca="1">IFERROR(INDEX(SUPPLIER_CONV[2],MATCH(INDEX(INDIRECT("B_MSK["&amp;EXPEDISI[#Headers]&amp;"]"),ROW()-1),SUPPLIER_CONV[1],0)),"")</f>
        <v>KENKO</v>
      </c>
      <c r="D243" s="22" t="str">
        <f ca="1">IFERROR(INDEX(INDIRECT("B_MSK["&amp;EXPEDISI[#Headers]&amp;"]"),ROW()-1)&amp;IF(OR(EXPEDISI[[#This Row],[C]]&lt;2,EXPEDISI[[#This Row],[C]]=""),"","/ CTN"),"")</f>
        <v>12 GRS/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475200</v>
      </c>
      <c r="G243" s="18" t="str">
        <f ca="1">IFERROR(INDEX(INDIRECT("B_MSK["&amp;EXPEDISI[#Headers]&amp;"_1]"),ROW()-1),"")</f>
        <v>/ GRS</v>
      </c>
      <c r="H243" s="18">
        <f ca="1">IFERROR(INDEX(INDIRECT("B_MSK["&amp;EXPEDISI[#Headers]&amp;"]"),ROW()-1),"")</f>
        <v>0.17</v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44907</v>
      </c>
      <c r="L243" s="18" t="str">
        <f ca="1">IFERROR(INDEX(INDIRECT("B_MSK["&amp;EXPEDISI[#Headers]&amp;"]"),ROW()-1),"")</f>
        <v>pen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PW Kenko 12W CP-12 F classic panjang</v>
      </c>
      <c r="C244" s="26" t="str">
        <f ca="1">IFERROR(INDEX(SUPPLIER_CONV[2],MATCH(INDEX(INDIRECT("B_MSK["&amp;EXPEDISI[#Headers]&amp;"]"),ROW()-1),SUPPLIER_CONV[1],0)),"")</f>
        <v>KENKO</v>
      </c>
      <c r="D244" s="22" t="str">
        <f ca="1">IFERROR(INDEX(INDIRECT("B_MSK["&amp;EXPEDISI[#Headers]&amp;"]"),ROW()-1)&amp;IF(OR(EXPEDISI[[#This Row],[C]]&lt;2,EXPEDISI[[#This Row],[C]]=""),"","/ CTN"),"")</f>
        <v>24 LSN/ CTN</v>
      </c>
      <c r="E244" s="6">
        <f ca="1">IFERROR(INDEX(INDIRECT("B_MSK["&amp;EXPEDISI[#Headers]&amp;"]"),ROW()-1),"")</f>
        <v>2</v>
      </c>
      <c r="F244" s="23">
        <f ca="1">IFERROR(INDEX(INDIRECT("B_MSK["&amp;EXPEDISI[#Headers]&amp;"_1]"),ROW()-1),"")</f>
        <v>124200</v>
      </c>
      <c r="G244" s="18" t="str">
        <f ca="1">IFERROR(INDEX(INDIRECT("B_MSK["&amp;EXPEDISI[#Headers]&amp;"_1]"),ROW()-1),"")</f>
        <v>/ LSN</v>
      </c>
      <c r="H244" s="18">
        <f ca="1">IFERROR(INDEX(INDIRECT("B_MSK["&amp;EXPEDISI[#Headers]&amp;"]"),ROW()-1),"")</f>
        <v>0.17</v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44907</v>
      </c>
      <c r="L244" s="18" t="str">
        <f ca="1">IFERROR(INDEX(INDIRECT("B_MSK["&amp;EXPEDISI[#Headers]&amp;"]"),ROW()-1),"")</f>
        <v>pw</v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Tipe-ex Kenko KE-823 M</v>
      </c>
      <c r="C245" s="26" t="str">
        <f ca="1">IFERROR(INDEX(SUPPLIER_CONV[2],MATCH(INDEX(INDIRECT("B_MSK["&amp;EXPEDISI[#Headers]&amp;"]"),ROW()-1),SUPPLIER_CONV[1],0)),"")</f>
        <v>KENKO</v>
      </c>
      <c r="D245" s="22" t="str">
        <f ca="1">IFERROR(INDEX(INDIRECT("B_MSK["&amp;EXPEDISI[#Headers]&amp;"]"),ROW()-1)&amp;IF(OR(EXPEDISI[[#This Row],[C]]&lt;2,EXPEDISI[[#This Row],[C]]=""),"","/ CTN"),"")</f>
        <v>36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57000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0.17</v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44907</v>
      </c>
      <c r="L245" s="18" t="str">
        <f ca="1">IFERROR(INDEX(INDIRECT("B_MSK["&amp;EXPEDISI[#Headers]&amp;"]"),ROW()-1),"")</f>
        <v>tipex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Isi cutter Kenko A-100 kecil</v>
      </c>
      <c r="C246" s="26" t="str">
        <f ca="1">IFERROR(INDEX(SUPPLIER_CONV[2],MATCH(INDEX(INDIRECT("B_MSK["&amp;EXPEDISI[#Headers]&amp;"]"),ROW()-1),SUPPLIER_CONV[1],0)),"")</f>
        <v>KENKO</v>
      </c>
      <c r="D246" s="22" t="str">
        <f ca="1">IFERROR(INDEX(INDIRECT("B_MSK["&amp;EXPEDISI[#Headers]&amp;"]"),ROW()-1)&amp;IF(OR(EXPEDISI[[#This Row],[C]]&lt;2,EXPEDISI[[#This Row],[C]]=""),"","/ CTN"),"")</f>
        <v>120 LSN/ CTN</v>
      </c>
      <c r="E246" s="6">
        <f ca="1">IFERROR(INDEX(INDIRECT("B_MSK["&amp;EXPEDISI[#Headers]&amp;"]"),ROW()-1),"")</f>
        <v>2</v>
      </c>
      <c r="F246" s="23">
        <f ca="1">IFERROR(INDEX(INDIRECT("B_MSK["&amp;EXPEDISI[#Headers]&amp;"_1]"),ROW()-1),"")</f>
        <v>32400</v>
      </c>
      <c r="G246" s="18" t="str">
        <f ca="1">IFERROR(INDEX(INDIRECT("B_MSK["&amp;EXPEDISI[#Headers]&amp;"_1]"),ROW()-1),"")</f>
        <v>/ LSN</v>
      </c>
      <c r="H246" s="18">
        <f ca="1">IFERROR(INDEX(INDIRECT("B_MSK["&amp;EXPEDISI[#Headers]&amp;"]"),ROW()-1),"")</f>
        <v>0.17</v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>
        <f ca="1">IFERROR(IF(EXPEDISI[[#This Row],[NAMA BARANG]]="","",INDEX(INDIRECT("B_MSK["&amp;EXPEDISI[#Headers]&amp;"]"),ROW()-1)),"")</f>
        <v>44907</v>
      </c>
      <c r="L246" s="18" t="str">
        <f ca="1">IFERROR(INDEX(INDIRECT("B_MSK["&amp;EXPEDISI[#Headers]&amp;"]"),ROW()-1),"")</f>
        <v>isi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Cutter Kenko A-300</v>
      </c>
      <c r="C247" s="26" t="str">
        <f ca="1">IFERROR(INDEX(SUPPLIER_CONV[2],MATCH(INDEX(INDIRECT("B_MSK["&amp;EXPEDISI[#Headers]&amp;"]"),ROW()-1),SUPPLIER_CONV[1],0)),"")</f>
        <v>KENKO</v>
      </c>
      <c r="D247" s="22" t="str">
        <f ca="1">IFERROR(INDEX(INDIRECT("B_MSK["&amp;EXPEDISI[#Headers]&amp;"]"),ROW()-1)&amp;IF(OR(EXPEDISI[[#This Row],[C]]&lt;2,EXPEDISI[[#This Row],[C]]=""),"","/ CTN"),"")</f>
        <v>30 LSN</v>
      </c>
      <c r="E247" s="6">
        <f ca="1">IFERROR(INDEX(INDIRECT("B_MSK["&amp;EXPEDISI[#Headers]&amp;"]"),ROW()-1),"")</f>
        <v>1</v>
      </c>
      <c r="F247" s="23">
        <f ca="1">IFERROR(INDEX(INDIRECT("B_MSK["&amp;EXPEDISI[#Headers]&amp;"_1]"),ROW()-1),"")</f>
        <v>57000</v>
      </c>
      <c r="G247" s="18" t="str">
        <f ca="1">IFERROR(INDEX(INDIRECT("B_MSK["&amp;EXPEDISI[#Headers]&amp;"_1]"),ROW()-1),"")</f>
        <v>/ LSN</v>
      </c>
      <c r="H247" s="18">
        <f ca="1">IFERROR(INDEX(INDIRECT("B_MSK["&amp;EXPEDISI[#Headers]&amp;"]"),ROW()-1),"")</f>
        <v>0.17</v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44907</v>
      </c>
      <c r="L247" s="18" t="str">
        <f ca="1">IFERROR(INDEX(INDIRECT("B_MSK["&amp;EXPEDISI[#Headers]&amp;"]"),ROW()-1),"")</f>
        <v>cutter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/>
      </c>
      <c r="C248" s="26" t="str">
        <f ca="1">IFERROR(INDEX(SUPPLIER_CONV[2],MATCH(INDEX(INDIRECT("B_MSK["&amp;EXPEDISI[#Headers]&amp;"]"),ROW()-1),SUPPLIER_CONV[1],0)),"")</f>
        <v/>
      </c>
      <c r="D248" s="22" t="str">
        <f ca="1">IFERROR(INDEX(INDIRECT("B_MSK["&amp;EXPEDISI[#Headers]&amp;"]"),ROW()-1)&amp;IF(OR(EXPEDISI[[#This Row],[C]]&lt;2,EXPEDISI[[#This Row],[C]]=""),"","/ CTN"),"")</f>
        <v/>
      </c>
      <c r="E248" s="6" t="str">
        <f ca="1">IFERROR(INDEX(INDIRECT("B_MSK["&amp;EXPEDISI[#Headers]&amp;"]"),ROW()-1),"")</f>
        <v/>
      </c>
      <c r="F248" s="23" t="str">
        <f ca="1">IFERROR(INDEX(INDIRECT("B_MSK["&amp;EXPEDISI[#Headers]&amp;"_1]"),ROW()-1),"")</f>
        <v/>
      </c>
      <c r="G248" s="18" t="str">
        <f ca="1">IFERROR(INDEX(INDIRECT("B_MSK["&amp;EXPEDISI[#Headers]&amp;"_1]"),ROW()-1),"")</f>
        <v/>
      </c>
      <c r="H248" s="18" t="str">
        <f ca="1">IFERROR(INDEX(INDIRECT("B_MSK["&amp;EXPEDISI[#Headers]&amp;"]"),ROW()-1),"")</f>
        <v/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/>
      </c>
      <c r="K248" s="17" t="str">
        <f ca="1">IFERROR(IF(EXPEDISI[[#This Row],[NAMA BARANG]]="","",INDEX(INDIRECT("B_MSK["&amp;EXPEDISI[#Headers]&amp;"]"),ROW()-1)),"")</f>
        <v/>
      </c>
      <c r="L248" s="18" t="str">
        <f ca="1">IFERROR(INDEX(INDIRECT("B_MSK["&amp;EXPEDISI[#Headers]&amp;"]"),ROW()-1),"")</f>
        <v/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Kalender Kenko 2023</v>
      </c>
      <c r="C249" s="26" t="str">
        <f ca="1">IFERROR(INDEX(SUPPLIER_CONV[2],MATCH(INDEX(INDIRECT("B_MSK["&amp;EXPEDISI[#Headers]&amp;"]"),ROW()-1),SUPPLIER_CONV[1],0)),"")</f>
        <v>KENKO</v>
      </c>
      <c r="D249" s="22" t="str">
        <f ca="1">IFERROR(INDEX(INDIRECT("B_MSK["&amp;EXPEDISI[#Headers]&amp;"]"),ROW()-1)&amp;IF(OR(EXPEDISI[[#This Row],[C]]&lt;2,EXPEDISI[[#This Row],[C]]=""),"","/ CTN"),"")</f>
        <v>50 PCS</v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44907</v>
      </c>
      <c r="L249" s="18" t="str">
        <f ca="1">IFERROR(INDEX(INDIRECT("B_MSK["&amp;EXPEDISI[#Headers]&amp;"]"),ROW()-1),"")</f>
        <v>dll</v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/>
      </c>
      <c r="C250" s="26" t="str">
        <f ca="1">IFERROR(INDEX(SUPPLIER_CONV[2],MATCH(INDEX(INDIRECT("B_MSK["&amp;EXPEDISI[#Headers]&amp;"]"),ROW()-1),SUPPLIER_CONV[1],0)),"")</f>
        <v/>
      </c>
      <c r="D250" s="22" t="str">
        <f ca="1">IFERROR(INDEX(INDIRECT("B_MSK["&amp;EXPEDISI[#Headers]&amp;"]"),ROW()-1)&amp;IF(OR(EXPEDISI[[#This Row],[C]]&lt;2,EXPEDISI[[#This Row],[C]]=""),"","/ CTN"),"")</f>
        <v/>
      </c>
      <c r="E250" s="6" t="str">
        <f ca="1">IFERROR(INDEX(INDIRECT("B_MSK["&amp;EXPEDISI[#Headers]&amp;"]"),ROW()-1),"")</f>
        <v/>
      </c>
      <c r="F250" s="23" t="str">
        <f ca="1">IFERROR(INDEX(INDIRECT("B_MSK["&amp;EXPEDISI[#Headers]&amp;"_1]"),ROW()-1),"")</f>
        <v/>
      </c>
      <c r="G250" s="18" t="str">
        <f ca="1">IFERROR(INDEX(INDIRECT("B_MSK["&amp;EXPEDISI[#Headers]&amp;"_1]"),ROW()-1),"")</f>
        <v/>
      </c>
      <c r="H250" s="18" t="str">
        <f ca="1">IFERROR(INDEX(INDIRECT("B_MSK["&amp;EXPEDISI[#Headers]&amp;"]"),ROW()-1),"")</f>
        <v/>
      </c>
      <c r="I250" s="18" t="str">
        <f ca="1">IFERROR(INDEX(INDIRECT("B_MSK["&amp;EXPEDISI[#Headers]&amp;"]"),ROW()-1),"")</f>
        <v/>
      </c>
      <c r="J250" s="20" t="str">
        <f ca="1">IFERROR(INDEX(INDIRECT("B_MSK["&amp;EXPEDISI[#Headers]&amp;"]"),ROW()-1),"")</f>
        <v/>
      </c>
      <c r="K250" s="17" t="str">
        <f ca="1">IFERROR(IF(EXPEDISI[[#This Row],[NAMA BARANG]]="","",INDEX(INDIRECT("B_MSK["&amp;EXPEDISI[#Headers]&amp;"]"),ROW()-1)),"")</f>
        <v/>
      </c>
      <c r="L250" s="18" t="str">
        <f ca="1">IFERROR(INDEX(INDIRECT("B_MSK["&amp;EXPEDISI[#Headers]&amp;"]"),ROW()-1),"")</f>
        <v/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Tape dekorasi kartun 1.5cm x 3m (200)</v>
      </c>
      <c r="C251" s="26" t="str">
        <f ca="1">IFERROR(INDEX(SUPPLIER_CONV[2],MATCH(INDEX(INDIRECT("B_MSK["&amp;EXPEDISI[#Headers]&amp;"]"),ROW()-1),SUPPLIER_CONV[1],0)),"")</f>
        <v>BINTANG JAYA</v>
      </c>
      <c r="D251" s="22" t="str">
        <f ca="1">IFERROR(INDEX(INDIRECT("B_MSK["&amp;EXPEDISI[#Headers]&amp;"]"),ROW()-1)&amp;IF(OR(EXPEDISI[[#This Row],[C]]&lt;2,EXPEDISI[[#This Row],[C]]=""),"","/ CTN"),"")</f>
        <v>200 PCS/ CTN</v>
      </c>
      <c r="E251" s="6">
        <f ca="1">IFERROR(INDEX(INDIRECT("B_MSK["&amp;EXPEDISI[#Headers]&amp;"]"),ROW()-1),"")</f>
        <v>12</v>
      </c>
      <c r="F251" s="23">
        <f ca="1">IFERROR(INDEX(INDIRECT("B_MSK["&amp;EXPEDISI[#Headers]&amp;"_1]"),ROW()-1),"")</f>
        <v>3250</v>
      </c>
      <c r="G251" s="18" t="str">
        <f ca="1">IFERROR(INDEX(INDIRECT("B_MSK["&amp;EXPEDISI[#Headers]&amp;"_1]"),ROW()-1),"")</f>
        <v>/ PCS</v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44907</v>
      </c>
      <c r="L251" s="18" t="str">
        <f ca="1">IFERROR(INDEX(INDIRECT("B_MSK["&amp;EXPEDISI[#Headers]&amp;"]"),ROW()-1),"")</f>
        <v>isolasi</v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/>
      </c>
      <c r="C252" s="26" t="str">
        <f ca="1">IFERROR(INDEX(SUPPLIER_CONV[2],MATCH(INDEX(INDIRECT("B_MSK["&amp;EXPEDISI[#Headers]&amp;"]"),ROW()-1),SUPPLIER_CONV[1],0)),"")</f>
        <v/>
      </c>
      <c r="D252" s="22" t="str">
        <f ca="1">IFERROR(INDEX(INDIRECT("B_MSK["&amp;EXPEDISI[#Headers]&amp;"]"),ROW()-1)&amp;IF(OR(EXPEDISI[[#This Row],[C]]&lt;2,EXPEDISI[[#This Row],[C]]=""),"","/ CTN"),"")</f>
        <v/>
      </c>
      <c r="E252" s="6" t="str">
        <f ca="1">IFERROR(INDEX(INDIRECT("B_MSK["&amp;EXPEDISI[#Headers]&amp;"]"),ROW()-1),"")</f>
        <v/>
      </c>
      <c r="F252" s="23" t="str">
        <f ca="1">IFERROR(INDEX(INDIRECT("B_MSK["&amp;EXPEDISI[#Headers]&amp;"_1]"),ROW()-1),"")</f>
        <v/>
      </c>
      <c r="G252" s="18" t="str">
        <f ca="1">IFERROR(INDEX(INDIRECT("B_MSK["&amp;EXPEDISI[#Headers]&amp;"_1]"),ROW()-1),"")</f>
        <v/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 t="str">
        <f ca="1">IFERROR(IF(EXPEDISI[[#This Row],[NAMA BARANG]]="","",INDEX(INDIRECT("B_MSK["&amp;EXPEDISI[#Headers]&amp;"]"),ROW()-1)),"")</f>
        <v/>
      </c>
      <c r="L252" s="18" t="str">
        <f ca="1">IFERROR(INDEX(INDIRECT("B_MSK["&amp;EXPEDISI[#Headers]&amp;"]"),ROW()-1),"")</f>
        <v/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Buku Mewarnaii Jumbo (Sinar Jayakarta)</v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>600 PCS/ CTN</v>
      </c>
      <c r="E253" s="6">
        <f ca="1">IFERROR(INDEX(INDIRECT("B_MSK["&amp;EXPEDISI[#Headers]&amp;"]"),ROW()-1),"")</f>
        <v>3</v>
      </c>
      <c r="F253" s="23">
        <f ca="1">IFERROR(INDEX(INDIRECT("B_MSK["&amp;EXPEDISI[#Headers]&amp;"_1]"),ROW()-1),"")</f>
        <v>1700</v>
      </c>
      <c r="G253" s="18" t="str">
        <f ca="1">IFERROR(INDEX(INDIRECT("B_MSK["&amp;EXPEDISI[#Headers]&amp;"_1]"),ROW()-1),"")</f>
        <v>/ PCS</v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44907</v>
      </c>
      <c r="L253" s="18" t="str">
        <f ca="1">IFERROR(INDEX(INDIRECT("B_MSK["&amp;EXPEDISI[#Headers]&amp;"]"),ROW()-1),"")</f>
        <v>buku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/>
      </c>
      <c r="C254" s="26" t="str">
        <f ca="1">IFERROR(INDEX(SUPPLIER_CONV[2],MATCH(INDEX(INDIRECT("B_MSK["&amp;EXPEDISI[#Headers]&amp;"]"),ROW()-1),SUPPLIER_CONV[1],0)),"")</f>
        <v/>
      </c>
      <c r="D254" s="22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3" t="str">
        <f ca="1">IFERROR(INDEX(INDIRECT("B_MSK["&amp;EXPEDISI[#Headers]&amp;"_1]"),ROW()-1),"")</f>
        <v/>
      </c>
      <c r="G254" s="18" t="str">
        <f ca="1">IFERROR(INDEX(INDIRECT("B_MSK["&amp;EXPEDISI[#Headers]&amp;"_1]"),ROW()-1),"")</f>
        <v/>
      </c>
      <c r="H254" s="18" t="str">
        <f ca="1">IFERROR(INDEX(INDIRECT("B_MSK["&amp;EXPEDISI[#Headers]&amp;"]"),ROW()-1),"")</f>
        <v/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 t="str">
        <f ca="1">IFERROR(IF(EXPEDISI[[#This Row],[NAMA BARANG]]="","",INDEX(INDIRECT("B_MSK["&amp;EXPEDISI[#Headers]&amp;"]"),ROW()-1)),"")</f>
        <v/>
      </c>
      <c r="L254" s="18" t="str">
        <f ca="1">IFERROR(INDEX(INDIRECT("B_MSK["&amp;EXPEDISI[#Headers]&amp;"]"),ROW()-1),"")</f>
        <v/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Clipboard kayu kotak SQ-CLPKY</v>
      </c>
      <c r="C255" s="26" t="str">
        <f ca="1">IFERROR(INDEX(SUPPLIER_CONV[2],MATCH(INDEX(INDIRECT("B_MSK["&amp;EXPEDISI[#Headers]&amp;"]"),ROW()-1),SUPPLIER_CONV[1],0)),"")</f>
        <v>BINTANG JAYA</v>
      </c>
      <c r="D255" s="22" t="str">
        <f ca="1">IFERROR(INDEX(INDIRECT("B_MSK["&amp;EXPEDISI[#Headers]&amp;"]"),ROW()-1)&amp;IF(OR(EXPEDISI[[#This Row],[C]]&lt;2,EXPEDISI[[#This Row],[C]]=""),"","/ CTN"),"")</f>
        <v>24 BOX (6 PCS)/ CTN</v>
      </c>
      <c r="E255" s="6">
        <f ca="1">IFERROR(INDEX(INDIRECT("B_MSK["&amp;EXPEDISI[#Headers]&amp;"]"),ROW()-1),"")</f>
        <v>20</v>
      </c>
      <c r="F255" s="23">
        <f ca="1">IFERROR(INDEX(INDIRECT("B_MSK["&amp;EXPEDISI[#Headers]&amp;"_1]"),ROW()-1),"")</f>
        <v>18500</v>
      </c>
      <c r="G255" s="18" t="str">
        <f ca="1">IFERROR(INDEX(INDIRECT("B_MSK["&amp;EXPEDISI[#Headers]&amp;"_1]"),ROW()-1),"")</f>
        <v xml:space="preserve">/ BOX </v>
      </c>
      <c r="H255" s="18" t="str">
        <f ca="1">IFERROR(INDEX(INDIRECT("B_MSK["&amp;EXPEDISI[#Headers]&amp;"]"),ROW()-1),"")</f>
        <v/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44907</v>
      </c>
      <c r="L255" s="18" t="str">
        <f ca="1">IFERROR(INDEX(INDIRECT("B_MSK["&amp;EXPEDISI[#Headers]&amp;"]"),ROW()-1),"")</f>
        <v>clip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Clipboard kayu kotak SQ-CLPKY</v>
      </c>
      <c r="C256" s="26" t="str">
        <f ca="1">IFERROR(INDEX(SUPPLIER_CONV[2],MATCH(INDEX(INDIRECT("B_MSK["&amp;EXPEDISI[#Headers]&amp;"]"),ROW()-1),SUPPLIER_CONV[1],0)),"")</f>
        <v>BINTANG JAYA</v>
      </c>
      <c r="D256" s="22" t="str">
        <f ca="1">IFERROR(INDEX(INDIRECT("B_MSK["&amp;EXPEDISI[#Headers]&amp;"]"),ROW()-1)&amp;IF(OR(EXPEDISI[[#This Row],[C]]&lt;2,EXPEDISI[[#This Row],[C]]=""),"","/ CTN"),"")</f>
        <v>24 BOX (6 PCS)</v>
      </c>
      <c r="E256" s="6">
        <f ca="1">IFERROR(INDEX(INDIRECT("B_MSK["&amp;EXPEDISI[#Headers]&amp;"]"),ROW()-1),"")</f>
        <v>1</v>
      </c>
      <c r="F256" s="23">
        <f ca="1">IFERROR(INDEX(INDIRECT("B_MSK["&amp;EXPEDISI[#Headers]&amp;"_1]"),ROW()-1),"")</f>
        <v>18500</v>
      </c>
      <c r="G256" s="18" t="str">
        <f ca="1">IFERROR(INDEX(INDIRECT("B_MSK["&amp;EXPEDISI[#Headers]&amp;"_1]"),ROW()-1),"")</f>
        <v xml:space="preserve">/ BOX </v>
      </c>
      <c r="H256" s="18" t="str">
        <f ca="1">IFERROR(INDEX(INDIRECT("B_MSK["&amp;EXPEDISI[#Headers]&amp;"]"),ROW()-1),"")</f>
        <v/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>BONUS</v>
      </c>
      <c r="K256" s="17">
        <f ca="1">IFERROR(IF(EXPEDISI[[#This Row],[NAMA BARANG]]="","",INDEX(INDIRECT("B_MSK["&amp;EXPEDISI[#Headers]&amp;"]"),ROW()-1)),"")</f>
        <v>44907</v>
      </c>
      <c r="L256" s="18" t="str">
        <f ca="1">IFERROR(INDEX(INDIRECT("B_MSK["&amp;EXPEDISI[#Headers]&amp;"]"),ROW()-1),"")</f>
        <v>clip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Clip File C-318 Hitam</v>
      </c>
      <c r="C258" s="26" t="str">
        <f ca="1">IFERROR(INDEX(SUPPLIER_CONV[2],MATCH(INDEX(INDIRECT("B_MSK["&amp;EXPEDISI[#Headers]&amp;"]"),ROW()-1),SUPPLIER_CONV[1],0)),"")</f>
        <v>YUSHINCA</v>
      </c>
      <c r="D258" s="22" t="str">
        <f ca="1">IFERROR(INDEX(INDIRECT("B_MSK["&amp;EXPEDISI[#Headers]&amp;"]"),ROW()-1)&amp;IF(OR(EXPEDISI[[#This Row],[C]]&lt;2,EXPEDISI[[#This Row],[C]]=""),"","/ CTN"),"")</f>
        <v>60 PCS/ CTN</v>
      </c>
      <c r="E258" s="6">
        <f ca="1">IFERROR(INDEX(INDIRECT("B_MSK["&amp;EXPEDISI[#Headers]&amp;"]"),ROW()-1),"")</f>
        <v>5</v>
      </c>
      <c r="F258" s="23">
        <f ca="1">IFERROR(INDEX(INDIRECT("B_MSK["&amp;EXPEDISI[#Headers]&amp;"_1]"),ROW()-1),"")</f>
        <v>14250</v>
      </c>
      <c r="G258" s="18" t="str">
        <f ca="1">IFERROR(INDEX(INDIRECT("B_MSK["&amp;EXPEDISI[#Headers]&amp;"_1]"),ROW()-1),"")</f>
        <v>/ PCS</v>
      </c>
      <c r="H258" s="18">
        <f ca="1">IFERROR(INDEX(INDIRECT("B_MSK["&amp;EXPEDISI[#Headers]&amp;"]"),ROW()-1),"")</f>
        <v>0.05</v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44907</v>
      </c>
      <c r="L258" s="18" t="str">
        <f ca="1">IFERROR(INDEX(INDIRECT("B_MSK["&amp;EXPEDISI[#Headers]&amp;"]"),ROW()-1),"")</f>
        <v>clip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Clip File C-318 Biru Tua</v>
      </c>
      <c r="C259" s="26" t="str">
        <f ca="1">IFERROR(INDEX(SUPPLIER_CONV[2],MATCH(INDEX(INDIRECT("B_MSK["&amp;EXPEDISI[#Headers]&amp;"]"),ROW()-1),SUPPLIER_CONV[1],0)),"")</f>
        <v>YUSHINCA</v>
      </c>
      <c r="D259" s="22" t="str">
        <f ca="1">IFERROR(INDEX(INDIRECT("B_MSK["&amp;EXPEDISI[#Headers]&amp;"]"),ROW()-1)&amp;IF(OR(EXPEDISI[[#This Row],[C]]&lt;2,EXPEDISI[[#This Row],[C]]=""),"","/ CTN"),"")</f>
        <v>60 PCS/ CTN</v>
      </c>
      <c r="E259" s="6">
        <f ca="1">IFERROR(INDEX(INDIRECT("B_MSK["&amp;EXPEDISI[#Headers]&amp;"]"),ROW()-1),"")</f>
        <v>5</v>
      </c>
      <c r="F259" s="23">
        <f ca="1">IFERROR(INDEX(INDIRECT("B_MSK["&amp;EXPEDISI[#Headers]&amp;"_1]"),ROW()-1),"")</f>
        <v>14250</v>
      </c>
      <c r="G259" s="18" t="str">
        <f ca="1">IFERROR(INDEX(INDIRECT("B_MSK["&amp;EXPEDISI[#Headers]&amp;"_1]"),ROW()-1),"")</f>
        <v>/ PCS</v>
      </c>
      <c r="H259" s="18">
        <f ca="1">IFERROR(INDEX(INDIRECT("B_MSK["&amp;EXPEDISI[#Headers]&amp;"]"),ROW()-1),"")</f>
        <v>0.05</v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44907</v>
      </c>
      <c r="L259" s="18" t="str">
        <f ca="1">IFERROR(INDEX(INDIRECT("B_MSK["&amp;EXPEDISI[#Headers]&amp;"]"),ROW()-1),"")</f>
        <v>clip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Clip File C-318 Biru Muda</v>
      </c>
      <c r="C260" s="26" t="str">
        <f ca="1">IFERROR(INDEX(SUPPLIER_CONV[2],MATCH(INDEX(INDIRECT("B_MSK["&amp;EXPEDISI[#Headers]&amp;"]"),ROW()-1),SUPPLIER_CONV[1],0)),"")</f>
        <v>YUSHINCA</v>
      </c>
      <c r="D260" s="22" t="str">
        <f ca="1">IFERROR(INDEX(INDIRECT("B_MSK["&amp;EXPEDISI[#Headers]&amp;"]"),ROW()-1)&amp;IF(OR(EXPEDISI[[#This Row],[C]]&lt;2,EXPEDISI[[#This Row],[C]]=""),"","/ CTN"),"")</f>
        <v>60 PCS/ CTN</v>
      </c>
      <c r="E260" s="6">
        <f ca="1">IFERROR(INDEX(INDIRECT("B_MSK["&amp;EXPEDISI[#Headers]&amp;"]"),ROW()-1),"")</f>
        <v>9</v>
      </c>
      <c r="F260" s="23">
        <f ca="1">IFERROR(INDEX(INDIRECT("B_MSK["&amp;EXPEDISI[#Headers]&amp;"_1]"),ROW()-1),"")</f>
        <v>14250</v>
      </c>
      <c r="G260" s="18" t="str">
        <f ca="1">IFERROR(INDEX(INDIRECT("B_MSK["&amp;EXPEDISI[#Headers]&amp;"_1]"),ROW()-1),"")</f>
        <v>/ PCS</v>
      </c>
      <c r="H260" s="18">
        <f ca="1">IFERROR(INDEX(INDIRECT("B_MSK["&amp;EXPEDISI[#Headers]&amp;"]"),ROW()-1),"")</f>
        <v>0.05</v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44907</v>
      </c>
      <c r="L260" s="18" t="str">
        <f ca="1">IFERROR(INDEX(INDIRECT("B_MSK["&amp;EXPEDISI[#Headers]&amp;"]"),ROW()-1),"")</f>
        <v>clip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/>
      </c>
      <c r="C261" s="26" t="str">
        <f ca="1">IFERROR(INDEX(SUPPLIER_CONV[2],MATCH(INDEX(INDIRECT("B_MSK["&amp;EXPEDISI[#Headers]&amp;"]"),ROW()-1),SUPPLIER_CONV[1],0)),"")</f>
        <v/>
      </c>
      <c r="D261" s="22" t="str">
        <f ca="1">IFERROR(INDEX(INDIRECT("B_MSK["&amp;EXPEDISI[#Headers]&amp;"]"),ROW()-1)&amp;IF(OR(EXPEDISI[[#This Row],[C]]&lt;2,EXPEDISI[[#This Row],[C]]=""),"","/ CTN"),"")</f>
        <v/>
      </c>
      <c r="E261" s="6" t="str">
        <f ca="1">IFERROR(INDEX(INDIRECT("B_MSK["&amp;EXPEDISI[#Headers]&amp;"]"),ROW()-1),"")</f>
        <v/>
      </c>
      <c r="F261" s="23" t="str">
        <f ca="1">IFERROR(INDEX(INDIRECT("B_MSK["&amp;EXPEDISI[#Headers]&amp;"_1]"),ROW()-1),"")</f>
        <v/>
      </c>
      <c r="G261" s="18" t="str">
        <f ca="1">IFERROR(INDEX(INDIRECT("B_MSK["&amp;EXPEDISI[#Headers]&amp;"_1]"),ROW()-1),"")</f>
        <v/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 t="str">
        <f ca="1">IFERROR(IF(EXPEDISI[[#This Row],[NAMA BARANG]]="","",INDEX(INDIRECT("B_MSK["&amp;EXPEDISI[#Headers]&amp;"]"),ROW()-1)),"")</f>
        <v/>
      </c>
      <c r="L261" s="18" t="str">
        <f ca="1">IFERROR(INDEX(INDIRECT("B_MSK["&amp;EXPEDISI[#Headers]&amp;"]"),ROW()-1),"")</f>
        <v/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Cutter 78 Taco Kecil</v>
      </c>
      <c r="C262" s="26" t="str">
        <f ca="1">IFERROR(INDEX(SUPPLIER_CONV[2],MATCH(INDEX(INDIRECT("B_MSK["&amp;EXPEDISI[#Headers]&amp;"]"),ROW()-1),SUPPLIER_CONV[1],0)),"")</f>
        <v>D-R</v>
      </c>
      <c r="D262" s="22" t="str">
        <f ca="1">IFERROR(INDEX(INDIRECT("B_MSK["&amp;EXPEDISI[#Headers]&amp;"]"),ROW()-1)&amp;IF(OR(EXPEDISI[[#This Row],[C]]&lt;2,EXPEDISI[[#This Row],[C]]=""),"","/ CTN"),"")</f>
        <v>120 LSN/ CTN</v>
      </c>
      <c r="E262" s="6">
        <f ca="1">IFERROR(INDEX(INDIRECT("B_MSK["&amp;EXPEDISI[#Headers]&amp;"]"),ROW()-1),"")</f>
        <v>13</v>
      </c>
      <c r="F262" s="23">
        <f ca="1">IFERROR(INDEX(INDIRECT("B_MSK["&amp;EXPEDISI[#Headers]&amp;"_1]"),ROW()-1),"")</f>
        <v>23000</v>
      </c>
      <c r="G262" s="18" t="str">
        <f ca="1">IFERROR(INDEX(INDIRECT("B_MSK["&amp;EXPEDISI[#Headers]&amp;"_1]"),ROW()-1),"")</f>
        <v>/ LSN</v>
      </c>
      <c r="H262" s="18">
        <f ca="1">IFERROR(INDEX(INDIRECT("B_MSK["&amp;EXPEDISI[#Headers]&amp;"]"),ROW()-1),"")</f>
        <v>0.12</v>
      </c>
      <c r="I262" s="18">
        <f ca="1">IFERROR(INDEX(INDIRECT("B_MSK["&amp;EXPEDISI[#Headers]&amp;"]"),ROW()-1),"")</f>
        <v>0.12</v>
      </c>
      <c r="J262" s="20" t="str">
        <f ca="1">IFERROR(INDEX(INDIRECT("B_MSK["&amp;EXPEDISI[#Headers]&amp;"]"),ROW()-1),"")</f>
        <v>13 C, 12 C+ 1 C BONUS</v>
      </c>
      <c r="K262" s="17">
        <f ca="1">IFERROR(IF(EXPEDISI[[#This Row],[NAMA BARANG]]="","",INDEX(INDIRECT("B_MSK["&amp;EXPEDISI[#Headers]&amp;"]"),ROW()-1)),"")</f>
        <v>44907</v>
      </c>
      <c r="L262" s="18" t="str">
        <f ca="1">IFERROR(INDEX(INDIRECT("B_MSK["&amp;EXPEDISI[#Headers]&amp;"]"),ROW()-1),"")</f>
        <v>cutter</v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Cutter 88 Taco besar</v>
      </c>
      <c r="C263" s="26" t="str">
        <f ca="1">IFERROR(INDEX(SUPPLIER_CONV[2],MATCH(INDEX(INDIRECT("B_MSK["&amp;EXPEDISI[#Headers]&amp;"]"),ROW()-1),SUPPLIER_CONV[1],0)),"")</f>
        <v>D-R</v>
      </c>
      <c r="D263" s="22" t="str">
        <f ca="1">IFERROR(INDEX(INDIRECT("B_MSK["&amp;EXPEDISI[#Headers]&amp;"]"),ROW()-1)&amp;IF(OR(EXPEDISI[[#This Row],[C]]&lt;2,EXPEDISI[[#This Row],[C]]=""),"","/ CTN"),"")</f>
        <v>60 LSN/ CTN</v>
      </c>
      <c r="E263" s="6">
        <f ca="1">IFERROR(INDEX(INDIRECT("B_MSK["&amp;EXPEDISI[#Headers]&amp;"]"),ROW()-1),"")</f>
        <v>13</v>
      </c>
      <c r="F263" s="23">
        <f ca="1">IFERROR(INDEX(INDIRECT("B_MSK["&amp;EXPEDISI[#Headers]&amp;"_1]"),ROW()-1),"")</f>
        <v>33000</v>
      </c>
      <c r="G263" s="18" t="str">
        <f ca="1">IFERROR(INDEX(INDIRECT("B_MSK["&amp;EXPEDISI[#Headers]&amp;"_1]"),ROW()-1),"")</f>
        <v>/ LSN</v>
      </c>
      <c r="H263" s="18">
        <f ca="1">IFERROR(INDEX(INDIRECT("B_MSK["&amp;EXPEDISI[#Headers]&amp;"]"),ROW()-1),"")</f>
        <v>0.12</v>
      </c>
      <c r="I263" s="18">
        <f ca="1">IFERROR(INDEX(INDIRECT("B_MSK["&amp;EXPEDISI[#Headers]&amp;"]"),ROW()-1),"")</f>
        <v>0.12</v>
      </c>
      <c r="J263" s="20" t="str">
        <f ca="1">IFERROR(INDEX(INDIRECT("B_MSK["&amp;EXPEDISI[#Headers]&amp;"]"),ROW()-1),"")</f>
        <v>13 C, 12 C+ 1 C BONUS</v>
      </c>
      <c r="K263" s="17">
        <f ca="1">IFERROR(IF(EXPEDISI[[#This Row],[NAMA BARANG]]="","",INDEX(INDIRECT("B_MSK["&amp;EXPEDISI[#Headers]&amp;"]"),ROW()-1)),"")</f>
        <v>44907</v>
      </c>
      <c r="L263" s="18" t="str">
        <f ca="1">IFERROR(INDEX(INDIRECT("B_MSK["&amp;EXPEDISI[#Headers]&amp;"]"),ROW()-1),"")</f>
        <v>cutter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Gunting Junior J300</v>
      </c>
      <c r="C265" s="26" t="str">
        <f ca="1">IFERROR(INDEX(SUPPLIER_CONV[2],MATCH(INDEX(INDIRECT("B_MSK["&amp;EXPEDISI[#Headers]&amp;"]"),ROW()-1),SUPPLIER_CONV[1],0)),"")</f>
        <v>D-R</v>
      </c>
      <c r="D265" s="22" t="str">
        <f ca="1">IFERROR(INDEX(INDIRECT("B_MSK["&amp;EXPEDISI[#Headers]&amp;"]"),ROW()-1)&amp;IF(OR(EXPEDISI[[#This Row],[C]]&lt;2,EXPEDISI[[#This Row],[C]]=""),"","/ CTN"),"")</f>
        <v>24 LSN/ CTN</v>
      </c>
      <c r="E265" s="6">
        <f ca="1">IFERROR(INDEX(INDIRECT("B_MSK["&amp;EXPEDISI[#Headers]&amp;"]"),ROW()-1),"")</f>
        <v>5</v>
      </c>
      <c r="F265" s="23">
        <f ca="1">IFERROR(INDEX(INDIRECT("B_MSK["&amp;EXPEDISI[#Headers]&amp;"_1]"),ROW()-1),"")</f>
        <v>46000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0.12</v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44907</v>
      </c>
      <c r="L265" s="18" t="str">
        <f ca="1">IFERROR(INDEX(INDIRECT("B_MSK["&amp;EXPEDISI[#Headers]&amp;"]"),ROW()-1),"")</f>
        <v>gunting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/>
      </c>
      <c r="C266" s="26" t="str">
        <f ca="1">IFERROR(INDEX(SUPPLIER_CONV[2],MATCH(INDEX(INDIRECT("B_MSK["&amp;EXPEDISI[#Headers]&amp;"]"),ROW()-1),SUPPLIER_CONV[1],0)),"")</f>
        <v/>
      </c>
      <c r="D266" s="22" t="str">
        <f ca="1">IFERROR(INDEX(INDIRECT("B_MSK["&amp;EXPEDISI[#Headers]&amp;"]"),ROW()-1)&amp;IF(OR(EXPEDISI[[#This Row],[C]]&lt;2,EXPEDISI[[#This Row],[C]]=""),"","/ CTN"),"")</f>
        <v/>
      </c>
      <c r="E266" s="6" t="str">
        <f ca="1">IFERROR(INDEX(INDIRECT("B_MSK["&amp;EXPEDISI[#Headers]&amp;"]"),ROW()-1),"")</f>
        <v/>
      </c>
      <c r="F266" s="23" t="str">
        <f ca="1">IFERROR(INDEX(INDIRECT("B_MSK["&amp;EXPEDISI[#Headers]&amp;"_1]"),ROW()-1),"")</f>
        <v/>
      </c>
      <c r="G266" s="18" t="str">
        <f ca="1">IFERROR(INDEX(INDIRECT("B_MSK["&amp;EXPEDISI[#Headers]&amp;"_1]"),ROW()-1),"")</f>
        <v/>
      </c>
      <c r="H266" s="18" t="str">
        <f ca="1">IFERROR(INDEX(INDIRECT("B_MSK["&amp;EXPEDISI[#Headers]&amp;"]"),ROW()-1),"")</f>
        <v/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 t="str">
        <f ca="1">IFERROR(IF(EXPEDISI[[#This Row],[NAMA BARANG]]="","",INDEX(INDIRECT("B_MSK["&amp;EXPEDISI[#Headers]&amp;"]"),ROW()-1)),"")</f>
        <v/>
      </c>
      <c r="L266" s="18" t="str">
        <f ca="1">IFERROR(INDEX(INDIRECT("B_MSK["&amp;EXPEDISI[#Headers]&amp;"]"),ROW()-1),"")</f>
        <v/>
      </c>
    </row>
    <row r="267" spans="1:12" x14ac:dyDescent="0.25">
      <c r="A267" s="17">
        <f ca="1">IFERROR(INDEX(INDIRECT("B_MSK["&amp;EXPEDISI[#Headers]&amp;"]"),ROW()-1),"")</f>
        <v>44909</v>
      </c>
      <c r="B267" s="27" t="str">
        <f ca="1">IFERROR(INDEX(INDIRECT("B_MSK["&amp;EXPEDISI[#Headers]&amp;"]"),ROW()-1),"")</f>
        <v>Gunting Junior J400</v>
      </c>
      <c r="C267" s="26" t="str">
        <f ca="1">IFERROR(INDEX(SUPPLIER_CONV[2],MATCH(INDEX(INDIRECT("B_MSK["&amp;EXPEDISI[#Headers]&amp;"]"),ROW()-1),SUPPLIER_CONV[1],0)),"")</f>
        <v>D-R</v>
      </c>
      <c r="D267" s="22" t="str">
        <f ca="1">IFERROR(INDEX(INDIRECT("B_MSK["&amp;EXPEDISI[#Headers]&amp;"]"),ROW()-1)&amp;IF(OR(EXPEDISI[[#This Row],[C]]&lt;2,EXPEDISI[[#This Row],[C]]=""),"","/ CTN"),"")</f>
        <v>24 LSN/ CTN</v>
      </c>
      <c r="E267" s="6">
        <f ca="1">IFERROR(INDEX(INDIRECT("B_MSK["&amp;EXPEDISI[#Headers]&amp;"]"),ROW()-1),"")</f>
        <v>3</v>
      </c>
      <c r="F267" s="23">
        <f ca="1">IFERROR(INDEX(INDIRECT("B_MSK["&amp;EXPEDISI[#Headers]&amp;"_1]"),ROW()-1),"")</f>
        <v>52000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</v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44909</v>
      </c>
      <c r="L267" s="18" t="str">
        <f ca="1">IFERROR(INDEX(INDIRECT("B_MSK["&amp;EXPEDISI[#Headers]&amp;"]"),ROW()-1),"")</f>
        <v>gunting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Gunting Junior J300</v>
      </c>
      <c r="C268" s="26" t="str">
        <f ca="1">IFERROR(INDEX(SUPPLIER_CONV[2],MATCH(INDEX(INDIRECT("B_MSK["&amp;EXPEDISI[#Headers]&amp;"]"),ROW()-1),SUPPLIER_CONV[1],0)),"")</f>
        <v>D-R</v>
      </c>
      <c r="D268" s="22" t="str">
        <f ca="1">IFERROR(INDEX(INDIRECT("B_MSK["&amp;EXPEDISI[#Headers]&amp;"]"),ROW()-1)&amp;IF(OR(EXPEDISI[[#This Row],[C]]&lt;2,EXPEDISI[[#This Row],[C]]=""),"","/ CTN"),"")</f>
        <v>24 LSN/ CTN</v>
      </c>
      <c r="E268" s="6">
        <f ca="1">IFERROR(INDEX(INDIRECT("B_MSK["&amp;EXPEDISI[#Headers]&amp;"]"),ROW()-1),"")</f>
        <v>3</v>
      </c>
      <c r="F268" s="23">
        <f ca="1">IFERROR(INDEX(INDIRECT("B_MSK["&amp;EXPEDISI[#Headers]&amp;"_1]"),ROW()-1),"")</f>
        <v>46000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0.12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44909</v>
      </c>
      <c r="L268" s="18" t="str">
        <f ca="1">IFERROR(INDEX(INDIRECT("B_MSK["&amp;EXPEDISI[#Headers]&amp;"]"),ROW()-1),"")</f>
        <v>gunting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Gunting Junior J200</v>
      </c>
      <c r="C269" s="26" t="str">
        <f ca="1">IFERROR(INDEX(SUPPLIER_CONV[2],MATCH(INDEX(INDIRECT("B_MSK["&amp;EXPEDISI[#Headers]&amp;"]"),ROW()-1),SUPPLIER_CONV[1],0)),"")</f>
        <v>D-R</v>
      </c>
      <c r="D269" s="22" t="str">
        <f ca="1">IFERROR(INDEX(INDIRECT("B_MSK["&amp;EXPEDISI[#Headers]&amp;"]"),ROW()-1)&amp;IF(OR(EXPEDISI[[#This Row],[C]]&lt;2,EXPEDISI[[#This Row],[C]]=""),"","/ CTN"),"")</f>
        <v>48 LSN/ CTN</v>
      </c>
      <c r="E269" s="6">
        <f ca="1">IFERROR(INDEX(INDIRECT("B_MSK["&amp;EXPEDISI[#Headers]&amp;"]"),ROW()-1),"")</f>
        <v>3</v>
      </c>
      <c r="F269" s="23">
        <f ca="1">IFERROR(INDEX(INDIRECT("B_MSK["&amp;EXPEDISI[#Headers]&amp;"_1]"),ROW()-1),"")</f>
        <v>38000</v>
      </c>
      <c r="G269" s="18" t="str">
        <f ca="1">IFERROR(INDEX(INDIRECT("B_MSK["&amp;EXPEDISI[#Headers]&amp;"_1]"),ROW()-1),"")</f>
        <v>/ LSN</v>
      </c>
      <c r="H269" s="18">
        <f ca="1">IFERROR(INDEX(INDIRECT("B_MSK["&amp;EXPEDISI[#Headers]&amp;"]"),ROW()-1),"")</f>
        <v>0.12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44909</v>
      </c>
      <c r="L269" s="18" t="str">
        <f ca="1">IFERROR(INDEX(INDIRECT("B_MSK["&amp;EXPEDISI[#Headers]&amp;"]"),ROW()-1),"")</f>
        <v>gunting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Gunting Junior J500</v>
      </c>
      <c r="C270" s="26" t="str">
        <f ca="1">IFERROR(INDEX(SUPPLIER_CONV[2],MATCH(INDEX(INDIRECT("B_MSK["&amp;EXPEDISI[#Headers]&amp;"]"),ROW()-1),SUPPLIER_CONV[1],0)),"")</f>
        <v>D-R</v>
      </c>
      <c r="D270" s="22" t="str">
        <f ca="1">IFERROR(INDEX(INDIRECT("B_MSK["&amp;EXPEDISI[#Headers]&amp;"]"),ROW()-1)&amp;IF(OR(EXPEDISI[[#This Row],[C]]&lt;2,EXPEDISI[[#This Row],[C]]=""),"","/ CTN"),"")</f>
        <v>20 LSN/ CTN</v>
      </c>
      <c r="E270" s="6">
        <f ca="1">IFERROR(INDEX(INDIRECT("B_MSK["&amp;EXPEDISI[#Headers]&amp;"]"),ROW()-1),"")</f>
        <v>3</v>
      </c>
      <c r="F270" s="23">
        <f ca="1">IFERROR(INDEX(INDIRECT("B_MSK["&amp;EXPEDISI[#Headers]&amp;"_1]"),ROW()-1),"")</f>
        <v>71000</v>
      </c>
      <c r="G270" s="18" t="str">
        <f ca="1">IFERROR(INDEX(INDIRECT("B_MSK["&amp;EXPEDISI[#Headers]&amp;"_1]"),ROW()-1),"")</f>
        <v>/ LSN</v>
      </c>
      <c r="H270" s="18">
        <f ca="1">IFERROR(INDEX(INDIRECT("B_MSK["&amp;EXPEDISI[#Headers]&amp;"]"),ROW()-1),"")</f>
        <v>0.12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44909</v>
      </c>
      <c r="L270" s="18" t="str">
        <f ca="1">IFERROR(INDEX(INDIRECT("B_MSK["&amp;EXPEDISI[#Headers]&amp;"]"),ROW()-1),"")</f>
        <v>gunting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2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3" t="str">
        <f ca="1">IFERROR(INDEX(INDIRECT("B_MSK["&amp;EXPEDISI[#Headers]&amp;"_1]"),ROW()-1),"")</f>
        <v/>
      </c>
      <c r="G271" s="18" t="str">
        <f ca="1">IFERROR(INDEX(INDIRECT("B_MSK["&amp;EXPEDISI[#Headers]&amp;"_1]"),ROW()-1),"")</f>
        <v/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 t="str">
        <f ca="1">IFERROR(IF(EXPEDISI[[#This Row],[NAMA BARANG]]="","",INDEX(INDIRECT("B_MSK["&amp;EXPEDISI[#Headers]&amp;"]"),ROW()-1)),"")</f>
        <v/>
      </c>
      <c r="L271" s="18" t="str">
        <f ca="1">IFERROR(INDEX(INDIRECT("B_MSK["&amp;EXPEDISI[#Headers]&amp;"]"),ROW()-1),"")</f>
        <v/>
      </c>
    </row>
    <row r="272" spans="1:12" x14ac:dyDescent="0.25">
      <c r="A272" s="17">
        <f ca="1">IFERROR(INDEX(INDIRECT("B_MSK["&amp;EXPEDISI[#Headers]&amp;"]"),ROW()-1),"")</f>
        <v>44910</v>
      </c>
      <c r="B272" s="27" t="str">
        <f ca="1">IFERROR(INDEX(INDIRECT("B_MSK["&amp;EXPEDISI[#Headers]&amp;"]"),ROW()-1),"")</f>
        <v>Malam Shintoeng K 6-12W</v>
      </c>
      <c r="C272" s="26" t="str">
        <f ca="1">IFERROR(INDEX(SUPPLIER_CONV[2],MATCH(INDEX(INDIRECT("B_MSK["&amp;EXPEDISI[#Headers]&amp;"]"),ROW()-1),SUPPLIER_CONV[1],0)),"")</f>
        <v>HANSA</v>
      </c>
      <c r="D272" s="22" t="str">
        <f ca="1">IFERROR(INDEX(INDIRECT("B_MSK["&amp;EXPEDISI[#Headers]&amp;"]"),ROW()-1)&amp;IF(OR(EXPEDISI[[#This Row],[C]]&lt;2,EXPEDISI[[#This Row],[C]]=""),"","/ CTN"),"")</f>
        <v>480 PCS</v>
      </c>
      <c r="E272" s="6">
        <f ca="1">IFERROR(INDEX(INDIRECT("B_MSK["&amp;EXPEDISI[#Headers]&amp;"]"),ROW()-1),"")</f>
        <v>1</v>
      </c>
      <c r="F272" s="23">
        <f ca="1">IFERROR(INDEX(INDIRECT("B_MSK["&amp;EXPEDISI[#Headers]&amp;"_1]"),ROW()-1),"")</f>
        <v>1450</v>
      </c>
      <c r="G272" s="18" t="str">
        <f ca="1">IFERROR(INDEX(INDIRECT("B_MSK["&amp;EXPEDISI[#Headers]&amp;"_1]"),ROW()-1),"")</f>
        <v>/ PCS</v>
      </c>
      <c r="H272" s="18" t="str">
        <f ca="1">IFERROR(INDEX(INDIRECT("B_MSK["&amp;EXPEDISI[#Headers]&amp;"]"),ROW()-1),"")</f>
        <v/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44910</v>
      </c>
      <c r="L272" s="18" t="str">
        <f ca="1">IFERROR(INDEX(INDIRECT("B_MSK["&amp;EXPEDISI[#Headers]&amp;"]"),ROW()-1),"")</f>
        <v>lilin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/>
      </c>
      <c r="C273" s="26" t="str">
        <f ca="1">IFERROR(INDEX(SUPPLIER_CONV[2],MATCH(INDEX(INDIRECT("B_MSK["&amp;EXPEDISI[#Headers]&amp;"]"),ROW()-1),SUPPLIER_CONV[1],0)),"")</f>
        <v/>
      </c>
      <c r="D273" s="22" t="str">
        <f ca="1">IFERROR(INDEX(INDIRECT("B_MSK["&amp;EXPEDISI[#Headers]&amp;"]"),ROW()-1)&amp;IF(OR(EXPEDISI[[#This Row],[C]]&lt;2,EXPEDISI[[#This Row],[C]]=""),"","/ CTN"),"")</f>
        <v/>
      </c>
      <c r="E273" s="6" t="str">
        <f ca="1">IFERROR(INDEX(INDIRECT("B_MSK["&amp;EXPEDISI[#Headers]&amp;"]"),ROW()-1),"")</f>
        <v/>
      </c>
      <c r="F273" s="23" t="str">
        <f ca="1">IFERROR(INDEX(INDIRECT("B_MSK["&amp;EXPEDISI[#Headers]&amp;"_1]"),ROW()-1),"")</f>
        <v/>
      </c>
      <c r="G273" s="18" t="str">
        <f ca="1">IFERROR(INDEX(INDIRECT("B_MSK["&amp;EXPEDISI[#Headers]&amp;"_1]"),ROW()-1),"")</f>
        <v/>
      </c>
      <c r="H273" s="18" t="str">
        <f ca="1">IFERROR(INDEX(INDIRECT("B_MSK["&amp;EXPEDISI[#Headers]&amp;"]"),ROW()-1),"")</f>
        <v/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 t="str">
        <f ca="1">IFERROR(IF(EXPEDISI[[#This Row],[NAMA BARANG]]="","",INDEX(INDIRECT("B_MSK["&amp;EXPEDISI[#Headers]&amp;"]"),ROW()-1)),"")</f>
        <v/>
      </c>
      <c r="L273" s="18" t="str">
        <f ca="1">IFERROR(INDEX(INDIRECT("B_MSK["&amp;EXPEDISI[#Headers]&amp;"]"),ROW()-1),"")</f>
        <v/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Lilin Angka Shintoeng</v>
      </c>
      <c r="C274" s="26" t="str">
        <f ca="1">IFERROR(INDEX(SUPPLIER_CONV[2],MATCH(INDEX(INDIRECT("B_MSK["&amp;EXPEDISI[#Headers]&amp;"]"),ROW()-1),SUPPLIER_CONV[1],0)),"")</f>
        <v>HANSA</v>
      </c>
      <c r="D274" s="22" t="str">
        <f ca="1">IFERROR(INDEX(INDIRECT("B_MSK["&amp;EXPEDISI[#Headers]&amp;"]"),ROW()-1)&amp;IF(OR(EXPEDISI[[#This Row],[C]]&lt;2,EXPEDISI[[#This Row],[C]]=""),"","/ CTN"),"")</f>
        <v>8 LSN</v>
      </c>
      <c r="E274" s="6" t="str">
        <f ca="1">IFERROR(INDEX(INDIRECT("B_MSK["&amp;EXPEDISI[#Headers]&amp;"]"),ROW()-1),"")</f>
        <v/>
      </c>
      <c r="F274" s="23">
        <f ca="1">IFERROR(INDEX(INDIRECT("B_MSK["&amp;EXPEDISI[#Headers]&amp;"_1]"),ROW()-1),"")</f>
        <v>13000</v>
      </c>
      <c r="G274" s="18" t="str">
        <f ca="1">IFERROR(INDEX(INDIRECT("B_MSK["&amp;EXPEDISI[#Headers]&amp;"_1]"),ROW()-1),"")</f>
        <v>/ LSN</v>
      </c>
      <c r="H274" s="18" t="str">
        <f ca="1">IFERROR(INDEX(INDIRECT("B_MSK["&amp;EXPEDISI[#Headers]&amp;"]"),ROW()-1),"")</f>
        <v/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>NO.1 S/D 8 @ 1 LSN</v>
      </c>
      <c r="K274" s="17">
        <f ca="1">IFERROR(IF(EXPEDISI[[#This Row],[NAMA BARANG]]="","",INDEX(INDIRECT("B_MSK["&amp;EXPEDISI[#Headers]&amp;"]"),ROW()-1)),"")</f>
        <v>44910</v>
      </c>
      <c r="L274" s="18" t="str">
        <f ca="1">IFERROR(INDEX(INDIRECT("B_MSK["&amp;EXPEDISI[#Headers]&amp;"]"),ROW()-1),"")</f>
        <v>lilin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/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3" t="str">
        <f ca="1">IFERROR(INDEX(INDIRECT("B_MSK["&amp;EXPEDISI[#Headers]&amp;"_1]"),ROW()-1),"")</f>
        <v/>
      </c>
      <c r="G275" s="18" t="str">
        <f ca="1">IFERROR(INDEX(INDIRECT("B_MSK["&amp;EXPEDISI[#Headers]&amp;"_1]"),ROW()-1),"")</f>
        <v/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 t="str">
        <f ca="1">IFERROR(IF(EXPEDISI[[#This Row],[NAMA BARANG]]="","",INDEX(INDIRECT("B_MSK["&amp;EXPEDISI[#Headers]&amp;"]"),ROW()-1)),"")</f>
        <v/>
      </c>
      <c r="L275" s="18" t="str">
        <f ca="1">IFERROR(INDEX(INDIRECT("B_MSK["&amp;EXPEDISI[#Headers]&amp;"]"),ROW()-1),"")</f>
        <v/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Buku tamu batik kain</v>
      </c>
      <c r="C276" s="26" t="str">
        <f ca="1">IFERROR(INDEX(SUPPLIER_CONV[2],MATCH(INDEX(INDIRECT("B_MSK["&amp;EXPEDISI[#Headers]&amp;"]"),ROW()-1),SUPPLIER_CONV[1],0)),"")</f>
        <v>GLORY</v>
      </c>
      <c r="D276" s="22" t="str">
        <f ca="1">IFERROR(INDEX(INDIRECT("B_MSK["&amp;EXPEDISI[#Headers]&amp;"]"),ROW()-1)&amp;IF(OR(EXPEDISI[[#This Row],[C]]&lt;2,EXPEDISI[[#This Row],[C]]=""),"","/ CTN"),"")</f>
        <v>7 LSN</v>
      </c>
      <c r="E276" s="6" t="str">
        <f ca="1">IFERROR(INDEX(INDIRECT("B_MSK["&amp;EXPEDISI[#Headers]&amp;"]"),ROW()-1),"")</f>
        <v/>
      </c>
      <c r="F276" s="23">
        <f ca="1">IFERROR(INDEX(INDIRECT("B_MSK["&amp;EXPEDISI[#Headers]&amp;"_1]"),ROW()-1),"")</f>
        <v>161000</v>
      </c>
      <c r="G276" s="18" t="str">
        <f ca="1">IFERROR(INDEX(INDIRECT("B_MSK["&amp;EXPEDISI[#Headers]&amp;"_1]"),ROW()-1),"")</f>
        <v>/ LSN</v>
      </c>
      <c r="H276" s="18" t="str">
        <f ca="1">IFERROR(INDEX(INDIRECT("B_MSK["&amp;EXPEDISI[#Headers]&amp;"]"),ROW()-1),"")</f>
        <v/>
      </c>
      <c r="I276" s="18" t="str">
        <f ca="1">IFERROR(INDEX(INDIRECT("B_MSK["&amp;EXPEDISI[#Headers]&amp;"]"),ROW()-1),"")</f>
        <v/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44910</v>
      </c>
      <c r="L276" s="18" t="str">
        <f ca="1">IFERROR(INDEX(INDIRECT("B_MSK["&amp;EXPEDISI[#Headers]&amp;"]"),ROW()-1),"")</f>
        <v>buku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/>
      </c>
      <c r="C277" s="26" t="str">
        <f ca="1">IFERROR(INDEX(SUPPLIER_CONV[2],MATCH(INDEX(INDIRECT("B_MSK["&amp;EXPEDISI[#Headers]&amp;"]"),ROW()-1),SUPPLIER_CONV[1],0)),"")</f>
        <v/>
      </c>
      <c r="D277" s="22" t="str">
        <f ca="1">IFERROR(INDEX(INDIRECT("B_MSK["&amp;EXPEDISI[#Headers]&amp;"]"),ROW()-1)&amp;IF(OR(EXPEDISI[[#This Row],[C]]&lt;2,EXPEDISI[[#This Row],[C]]=""),"","/ CTN"),"")</f>
        <v/>
      </c>
      <c r="E277" s="6" t="str">
        <f ca="1">IFERROR(INDEX(INDIRECT("B_MSK["&amp;EXPEDISI[#Headers]&amp;"]"),ROW()-1),"")</f>
        <v/>
      </c>
      <c r="F277" s="23" t="str">
        <f ca="1">IFERROR(INDEX(INDIRECT("B_MSK["&amp;EXPEDISI[#Headers]&amp;"_1]"),ROW()-1),"")</f>
        <v/>
      </c>
      <c r="G277" s="18" t="str">
        <f ca="1">IFERROR(INDEX(INDIRECT("B_MSK["&amp;EXPEDISI[#Headers]&amp;"_1]"),ROW()-1),"")</f>
        <v/>
      </c>
      <c r="H277" s="18" t="str">
        <f ca="1">IFERROR(INDEX(INDIRECT("B_MSK["&amp;EXPEDISI[#Headers]&amp;"]"),ROW()-1),"")</f>
        <v/>
      </c>
      <c r="I277" s="18" t="str">
        <f ca="1">IFERROR(INDEX(INDIRECT("B_MSK["&amp;EXPEDISI[#Headers]&amp;"]"),ROW()-1),"")</f>
        <v/>
      </c>
      <c r="J277" s="20" t="str">
        <f ca="1">IFERROR(INDEX(INDIRECT("B_MSK["&amp;EXPEDISI[#Headers]&amp;"]"),ROW()-1),"")</f>
        <v/>
      </c>
      <c r="K277" s="17" t="str">
        <f ca="1">IFERROR(IF(EXPEDISI[[#This Row],[NAMA BARANG]]="","",INDEX(INDIRECT("B_MSK["&amp;EXPEDISI[#Headers]&amp;"]"),ROW()-1)),"")</f>
        <v/>
      </c>
      <c r="L277" s="18" t="str">
        <f ca="1">IFERROR(INDEX(INDIRECT("B_MSK["&amp;EXPEDISI[#Headers]&amp;"]"),ROW()-1),"")</f>
        <v/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Crayon Putar 12W CP-SQ12S pendek</v>
      </c>
      <c r="C278" s="26" t="str">
        <f ca="1">IFERROR(INDEX(SUPPLIER_CONV[2],MATCH(INDEX(INDIRECT("B_MSK["&amp;EXPEDISI[#Headers]&amp;"]"),ROW()-1),SUPPLIER_CONV[1],0)),"")</f>
        <v>BINTANG JAYA</v>
      </c>
      <c r="D278" s="22" t="str">
        <f ca="1">IFERROR(INDEX(INDIRECT("B_MSK["&amp;EXPEDISI[#Headers]&amp;"]"),ROW()-1)&amp;IF(OR(EXPEDISI[[#This Row],[C]]&lt;2,EXPEDISI[[#This Row],[C]]=""),"","/ CTN"),"")</f>
        <v>192 PCS/ CTN</v>
      </c>
      <c r="E278" s="6">
        <f ca="1">IFERROR(INDEX(INDIRECT("B_MSK["&amp;EXPEDISI[#Headers]&amp;"]"),ROW()-1),"")</f>
        <v>14</v>
      </c>
      <c r="F278" s="23">
        <f ca="1">IFERROR(INDEX(INDIRECT("B_MSK["&amp;EXPEDISI[#Headers]&amp;"_1]"),ROW()-1),"")</f>
        <v>10000</v>
      </c>
      <c r="G278" s="18" t="str">
        <f ca="1">IFERROR(INDEX(INDIRECT("B_MSK["&amp;EXPEDISI[#Headers]&amp;"_1]"),ROW()-1),"")</f>
        <v>/ PCS</v>
      </c>
      <c r="H278" s="18" t="str">
        <f ca="1">IFERROR(INDEX(INDIRECT("B_MSK["&amp;EXPEDISI[#Headers]&amp;"]"),ROW()-1),"")</f>
        <v/>
      </c>
      <c r="I278" s="18" t="str">
        <f ca="1">IFERROR(INDEX(INDIRECT("B_MSK["&amp;EXPEDISI[#Headers]&amp;"]"),ROW()-1),"")</f>
        <v/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44910</v>
      </c>
      <c r="L278" s="18" t="str">
        <f ca="1">IFERROR(INDEX(INDIRECT("B_MSK["&amp;EXPEDISI[#Headers]&amp;"]"),ROW()-1),"")</f>
        <v>cr/op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/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3" t="str">
        <f ca="1">IFERROR(INDEX(INDIRECT("B_MSK["&amp;EXPEDISI[#Headers]&amp;"_1]"),ROW()-1),"")</f>
        <v/>
      </c>
      <c r="G279" s="18" t="str">
        <f ca="1">IFERROR(INDEX(INDIRECT("B_MSK["&amp;EXPEDISI[#Headers]&amp;"_1]"),ROW()-1),"")</f>
        <v/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 t="str">
        <f ca="1">IFERROR(IF(EXPEDISI[[#This Row],[NAMA BARANG]]="","",INDEX(INDIRECT("B_MSK["&amp;EXPEDISI[#Headers]&amp;"]"),ROW()-1)),"")</f>
        <v/>
      </c>
      <c r="L279" s="18" t="str">
        <f ca="1">IFERROR(INDEX(INDIRECT("B_MSK["&amp;EXPEDISI[#Headers]&amp;"]"),ROW()-1),"")</f>
        <v/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Box file Besi Microtop MT-115/ 1ssn</v>
      </c>
      <c r="C280" s="26" t="str">
        <f ca="1">IFERROR(INDEX(SUPPLIER_CONV[2],MATCH(INDEX(INDIRECT("B_MSK["&amp;EXPEDISI[#Headers]&amp;"]"),ROW()-1),SUPPLIER_CONV[1],0)),"")</f>
        <v>SBS</v>
      </c>
      <c r="D280" s="22" t="str">
        <f ca="1">IFERROR(INDEX(INDIRECT("B_MSK["&amp;EXPEDISI[#Headers]&amp;"]"),ROW()-1)&amp;IF(OR(EXPEDISI[[#This Row],[C]]&lt;2,EXPEDISI[[#This Row],[C]]=""),"","/ CTN"),"")</f>
        <v>24 PCS/ CTN</v>
      </c>
      <c r="E280" s="6">
        <f ca="1">IFERROR(INDEX(INDIRECT("B_MSK["&amp;EXPEDISI[#Headers]&amp;"]"),ROW()-1),"")</f>
        <v>3</v>
      </c>
      <c r="F280" s="23">
        <f ca="1">IFERROR(INDEX(INDIRECT("B_MSK["&amp;EXPEDISI[#Headers]&amp;"_1]"),ROW()-1),"")</f>
        <v>39500</v>
      </c>
      <c r="G280" s="18" t="str">
        <f ca="1">IFERROR(INDEX(INDIRECT("B_MSK["&amp;EXPEDISI[#Headers]&amp;"_1]"),ROW()-1),"")</f>
        <v>/ PCS</v>
      </c>
      <c r="H280" s="18" t="str">
        <f ca="1">IFERROR(INDEX(INDIRECT("B_MSK["&amp;EXPEDISI[#Headers]&amp;"]"),ROW()-1),"")</f>
        <v/>
      </c>
      <c r="I280" s="18" t="str">
        <f ca="1">IFERROR(INDEX(INDIRECT("B_MSK["&amp;EXPEDISI[#Headers]&amp;"]"),ROW()-1),"")</f>
        <v/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44910</v>
      </c>
      <c r="L280" s="18" t="str">
        <f ca="1">IFERROR(INDEX(INDIRECT("B_MSK["&amp;EXPEDISI[#Headers]&amp;"]"),ROW()-1),"")</f>
        <v>doc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/>
      </c>
      <c r="C281" s="26" t="str">
        <f ca="1">IFERROR(INDEX(SUPPLIER_CONV[2],MATCH(INDEX(INDIRECT("B_MSK["&amp;EXPEDISI[#Headers]&amp;"]"),ROW()-1),SUPPLIER_CONV[1],0)),"")</f>
        <v/>
      </c>
      <c r="D281" s="22" t="str">
        <f ca="1">IFERROR(INDEX(INDIRECT("B_MSK["&amp;EXPEDISI[#Headers]&amp;"]"),ROW()-1)&amp;IF(OR(EXPEDISI[[#This Row],[C]]&lt;2,EXPEDISI[[#This Row],[C]]=""),"","/ CTN"),"")</f>
        <v/>
      </c>
      <c r="E281" s="6" t="str">
        <f ca="1">IFERROR(INDEX(INDIRECT("B_MSK["&amp;EXPEDISI[#Headers]&amp;"]"),ROW()-1),"")</f>
        <v/>
      </c>
      <c r="F281" s="23" t="str">
        <f ca="1">IFERROR(INDEX(INDIRECT("B_MSK["&amp;EXPEDISI[#Headers]&amp;"_1]"),ROW()-1),"")</f>
        <v/>
      </c>
      <c r="G281" s="18" t="str">
        <f ca="1">IFERROR(INDEX(INDIRECT("B_MSK["&amp;EXPEDISI[#Headers]&amp;"_1]"),ROW()-1),"")</f>
        <v/>
      </c>
      <c r="H281" s="18" t="str">
        <f ca="1">IFERROR(INDEX(INDIRECT("B_MSK["&amp;EXPEDISI[#Headers]&amp;"]"),ROW()-1),"")</f>
        <v/>
      </c>
      <c r="I281" s="18" t="str">
        <f ca="1">IFERROR(INDEX(INDIRECT("B_MSK["&amp;EXPEDISI[#Headers]&amp;"]"),ROW()-1),"")</f>
        <v/>
      </c>
      <c r="J281" s="20" t="str">
        <f ca="1">IFERROR(INDEX(INDIRECT("B_MSK["&amp;EXPEDISI[#Headers]&amp;"]"),ROW()-1),"")</f>
        <v/>
      </c>
      <c r="K281" s="17" t="str">
        <f ca="1">IFERROR(IF(EXPEDISI[[#This Row],[NAMA BARANG]]="","",INDEX(INDIRECT("B_MSK["&amp;EXPEDISI[#Headers]&amp;"]"),ROW()-1)),"")</f>
        <v/>
      </c>
      <c r="L281" s="18" t="str">
        <f ca="1">IFERROR(INDEX(INDIRECT("B_MSK["&amp;EXPEDISI[#Headers]&amp;"]"),ROW()-1),"")</f>
        <v/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Palet gambar Biola-Anggur warna WAG-201</v>
      </c>
      <c r="C282" s="26" t="str">
        <f ca="1">IFERROR(INDEX(SUPPLIER_CONV[2],MATCH(INDEX(INDIRECT("B_MSK["&amp;EXPEDISI[#Headers]&amp;"]"),ROW()-1),SUPPLIER_CONV[1],0)),"")</f>
        <v>SBS</v>
      </c>
      <c r="D282" s="22" t="str">
        <f ca="1">IFERROR(INDEX(INDIRECT("B_MSK["&amp;EXPEDISI[#Headers]&amp;"]"),ROW()-1)&amp;IF(OR(EXPEDISI[[#This Row],[C]]&lt;2,EXPEDISI[[#This Row],[C]]=""),"","/ CTN"),"")</f>
        <v>60 LSN/ CTN</v>
      </c>
      <c r="E282" s="6">
        <f ca="1">IFERROR(INDEX(INDIRECT("B_MSK["&amp;EXPEDISI[#Headers]&amp;"]"),ROW()-1),"")</f>
        <v>5</v>
      </c>
      <c r="F282" s="23">
        <f ca="1">IFERROR(INDEX(INDIRECT("B_MSK["&amp;EXPEDISI[#Headers]&amp;"_1]"),ROW()-1),"")</f>
        <v>9300</v>
      </c>
      <c r="G282" s="18" t="str">
        <f ca="1">IFERROR(INDEX(INDIRECT("B_MSK["&amp;EXPEDISI[#Headers]&amp;"_1]"),ROW()-1),"")</f>
        <v>/ LSN</v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44910</v>
      </c>
      <c r="L282" s="18" t="str">
        <f ca="1">IFERROR(INDEX(INDIRECT("B_MSK["&amp;EXPEDISI[#Headers]&amp;"]"),ROW()-1),"")</f>
        <v>dll</v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Palet gambar Biola-Apel warna WAP-202</v>
      </c>
      <c r="C283" s="26" t="str">
        <f ca="1">IFERROR(INDEX(SUPPLIER_CONV[2],MATCH(INDEX(INDIRECT("B_MSK["&amp;EXPEDISI[#Headers]&amp;"]"),ROW()-1),SUPPLIER_CONV[1],0)),"")</f>
        <v>SBS</v>
      </c>
      <c r="D283" s="22" t="str">
        <f ca="1">IFERROR(INDEX(INDIRECT("B_MSK["&amp;EXPEDISI[#Headers]&amp;"]"),ROW()-1)&amp;IF(OR(EXPEDISI[[#This Row],[C]]&lt;2,EXPEDISI[[#This Row],[C]]=""),"","/ CTN"),"")</f>
        <v>60 LSN/ CTN</v>
      </c>
      <c r="E283" s="6">
        <f ca="1">IFERROR(INDEX(INDIRECT("B_MSK["&amp;EXPEDISI[#Headers]&amp;"]"),ROW()-1),"")</f>
        <v>5</v>
      </c>
      <c r="F283" s="23">
        <f ca="1">IFERROR(INDEX(INDIRECT("B_MSK["&amp;EXPEDISI[#Headers]&amp;"_1]"),ROW()-1),"")</f>
        <v>9300</v>
      </c>
      <c r="G283" s="18" t="str">
        <f ca="1">IFERROR(INDEX(INDIRECT("B_MSK["&amp;EXPEDISI[#Headers]&amp;"_1]"),ROW()-1),"")</f>
        <v>/ LSN</v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44910</v>
      </c>
      <c r="L283" s="18" t="str">
        <f ca="1">IFERROR(INDEX(INDIRECT("B_MSK["&amp;EXPEDISI[#Headers]&amp;"]"),ROW()-1),"")</f>
        <v>dll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Palet gambar Biola-Anggur warna WAG-201</v>
      </c>
      <c r="C284" s="26" t="str">
        <f ca="1">IFERROR(INDEX(SUPPLIER_CONV[2],MATCH(INDEX(INDIRECT("B_MSK["&amp;EXPEDISI[#Headers]&amp;"]"),ROW()-1),SUPPLIER_CONV[1],0)),"")</f>
        <v>SBS</v>
      </c>
      <c r="D284" s="22" t="str">
        <f ca="1">IFERROR(INDEX(INDIRECT("B_MSK["&amp;EXPEDISI[#Headers]&amp;"]"),ROW()-1)&amp;IF(OR(EXPEDISI[[#This Row],[C]]&lt;2,EXPEDISI[[#This Row],[C]]=""),"","/ CTN"),"")</f>
        <v>60 LSN</v>
      </c>
      <c r="E284" s="6">
        <f ca="1">IFERROR(INDEX(INDIRECT("B_MSK["&amp;EXPEDISI[#Headers]&amp;"]"),ROW()-1),"")</f>
        <v>1</v>
      </c>
      <c r="F284" s="23" t="str">
        <f ca="1">IFERROR(INDEX(INDIRECT("B_MSK["&amp;EXPEDISI[#Headers]&amp;"_1]"),ROW()-1),"")</f>
        <v/>
      </c>
      <c r="G284" s="18" t="str">
        <f ca="1">IFERROR(INDEX(INDIRECT("B_MSK["&amp;EXPEDISI[#Headers]&amp;"_1]"),ROW()-1),"")</f>
        <v/>
      </c>
      <c r="H284" s="18" t="str">
        <f ca="1">IFERROR(INDEX(INDIRECT("B_MSK["&amp;EXPEDISI[#Headers]&amp;"]"),ROW()-1),"")</f>
        <v/>
      </c>
      <c r="I284" s="18" t="str">
        <f ca="1">IFERROR(INDEX(INDIRECT("B_MSK["&amp;EXPEDISI[#Headers]&amp;"]"),ROW()-1),"")</f>
        <v/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44910</v>
      </c>
      <c r="L284" s="18" t="str">
        <f ca="1">IFERROR(INDEX(INDIRECT("B_MSK["&amp;EXPEDISI[#Headers]&amp;"]"),ROW()-1),"")</f>
        <v>dll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Palet gambar Biola-Apel warna WAP-202</v>
      </c>
      <c r="C285" s="26" t="str">
        <f ca="1">IFERROR(INDEX(SUPPLIER_CONV[2],MATCH(INDEX(INDIRECT("B_MSK["&amp;EXPEDISI[#Headers]&amp;"]"),ROW()-1),SUPPLIER_CONV[1],0)),"")</f>
        <v>SBS</v>
      </c>
      <c r="D285" s="22" t="str">
        <f ca="1">IFERROR(INDEX(INDIRECT("B_MSK["&amp;EXPEDISI[#Headers]&amp;"]"),ROW()-1)&amp;IF(OR(EXPEDISI[[#This Row],[C]]&lt;2,EXPEDISI[[#This Row],[C]]=""),"","/ CTN"),"")</f>
        <v>60 LSN</v>
      </c>
      <c r="E285" s="6">
        <f ca="1">IFERROR(INDEX(INDIRECT("B_MSK["&amp;EXPEDISI[#Headers]&amp;"]"),ROW()-1),"")</f>
        <v>1</v>
      </c>
      <c r="F285" s="23" t="str">
        <f ca="1">IFERROR(INDEX(INDIRECT("B_MSK["&amp;EXPEDISI[#Headers]&amp;"_1]"),ROW()-1),"")</f>
        <v/>
      </c>
      <c r="G285" s="18" t="str">
        <f ca="1">IFERROR(INDEX(INDIRECT("B_MSK["&amp;EXPEDISI[#Headers]&amp;"_1]"),ROW()-1),"")</f>
        <v/>
      </c>
      <c r="H285" s="18" t="str">
        <f ca="1">IFERROR(INDEX(INDIRECT("B_MSK["&amp;EXPEDISI[#Headers]&amp;"]"),ROW()-1),"")</f>
        <v/>
      </c>
      <c r="I285" s="18" t="str">
        <f ca="1">IFERROR(INDEX(INDIRECT("B_MSK["&amp;EXPEDISI[#Headers]&amp;"]"),ROW()-1),"")</f>
        <v/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44910</v>
      </c>
      <c r="L285" s="18" t="str">
        <f ca="1">IFERROR(INDEX(INDIRECT("B_MSK["&amp;EXPEDISI[#Headers]&amp;"]"),ROW()-1),"")</f>
        <v>dll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/>
      </c>
      <c r="C286" s="26" t="str">
        <f ca="1">IFERROR(INDEX(SUPPLIER_CONV[2],MATCH(INDEX(INDIRECT("B_MSK["&amp;EXPEDISI[#Headers]&amp;"]"),ROW()-1),SUPPLIER_CONV[1],0)),"")</f>
        <v/>
      </c>
      <c r="D286" s="22" t="str">
        <f ca="1">IFERROR(INDEX(INDIRECT("B_MSK["&amp;EXPEDISI[#Headers]&amp;"]"),ROW()-1)&amp;IF(OR(EXPEDISI[[#This Row],[C]]&lt;2,EXPEDISI[[#This Row],[C]]=""),"","/ CTN"),"")</f>
        <v/>
      </c>
      <c r="E286" s="6" t="str">
        <f ca="1">IFERROR(INDEX(INDIRECT("B_MSK["&amp;EXPEDISI[#Headers]&amp;"]"),ROW()-1),"")</f>
        <v/>
      </c>
      <c r="F286" s="23" t="str">
        <f ca="1">IFERROR(INDEX(INDIRECT("B_MSK["&amp;EXPEDISI[#Headers]&amp;"_1]"),ROW()-1),"")</f>
        <v/>
      </c>
      <c r="G286" s="18" t="str">
        <f ca="1">IFERROR(INDEX(INDIRECT("B_MSK["&amp;EXPEDISI[#Headers]&amp;"_1]"),ROW()-1),"")</f>
        <v/>
      </c>
      <c r="H286" s="18" t="str">
        <f ca="1">IFERROR(INDEX(INDIRECT("B_MSK["&amp;EXPEDISI[#Headers]&amp;"]"),ROW()-1),"")</f>
        <v/>
      </c>
      <c r="I286" s="18" t="str">
        <f ca="1">IFERROR(INDEX(INDIRECT("B_MSK["&amp;EXPEDISI[#Headers]&amp;"]"),ROW()-1),"")</f>
        <v/>
      </c>
      <c r="J286" s="20" t="str">
        <f ca="1">IFERROR(INDEX(INDIRECT("B_MSK["&amp;EXPEDISI[#Headers]&amp;"]"),ROW()-1),"")</f>
        <v/>
      </c>
      <c r="K286" s="17" t="str">
        <f ca="1">IFERROR(IF(EXPEDISI[[#This Row],[NAMA BARANG]]="","",INDEX(INDIRECT("B_MSK["&amp;EXPEDISI[#Headers]&amp;"]"),ROW()-1)),"")</f>
        <v/>
      </c>
      <c r="L286" s="18" t="str">
        <f ca="1">IFERROR(INDEX(INDIRECT("B_MSK["&amp;EXPEDISI[#Headers]&amp;"]"),ROW()-1),"")</f>
        <v/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Map Batik Sika</v>
      </c>
      <c r="C287" s="26" t="str">
        <f ca="1">IFERROR(INDEX(SUPPLIER_CONV[2],MATCH(INDEX(INDIRECT("B_MSK["&amp;EXPEDISI[#Headers]&amp;"]"),ROW()-1),SUPPLIER_CONV[1],0)),"")</f>
        <v>GRAFINDO</v>
      </c>
      <c r="D287" s="22" t="str">
        <f ca="1">IFERROR(INDEX(INDIRECT("B_MSK["&amp;EXPEDISI[#Headers]&amp;"]"),ROW()-1)&amp;IF(OR(EXPEDISI[[#This Row],[C]]&lt;2,EXPEDISI[[#This Row],[C]]=""),"","/ CTN"),"")</f>
        <v>600 PCS/ CTN</v>
      </c>
      <c r="E287" s="6">
        <f ca="1">IFERROR(INDEX(INDIRECT("B_MSK["&amp;EXPEDISI[#Headers]&amp;"]"),ROW()-1),"")</f>
        <v>5</v>
      </c>
      <c r="F287" s="23">
        <f ca="1">IFERROR(INDEX(INDIRECT("B_MSK["&amp;EXPEDISI[#Headers]&amp;"_1]"),ROW()-1),"")</f>
        <v>1350</v>
      </c>
      <c r="G287" s="18" t="str">
        <f ca="1">IFERROR(INDEX(INDIRECT("B_MSK["&amp;EXPEDISI[#Headers]&amp;"_1]"),ROW()-1),"")</f>
        <v>/ PCS</v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44910</v>
      </c>
      <c r="L287" s="18" t="str">
        <f ca="1">IFERROR(INDEX(INDIRECT("B_MSK["&amp;EXPEDISI[#Headers]&amp;"]"),ROW()-1),"")</f>
        <v>map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/>
      </c>
      <c r="C288" s="26" t="str">
        <f ca="1">IFERROR(INDEX(SUPPLIER_CONV[2],MATCH(INDEX(INDIRECT("B_MSK["&amp;EXPEDISI[#Headers]&amp;"]"),ROW()-1),SUPPLIER_CONV[1],0)),"")</f>
        <v/>
      </c>
      <c r="D288" s="22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3" t="str">
        <f ca="1">IFERROR(INDEX(INDIRECT("B_MSK["&amp;EXPEDISI[#Headers]&amp;"_1]"),ROW()-1),"")</f>
        <v/>
      </c>
      <c r="G288" s="18" t="str">
        <f ca="1">IFERROR(INDEX(INDIRECT("B_MSK["&amp;EXPEDISI[#Headers]&amp;"_1]"),ROW()-1),"")</f>
        <v/>
      </c>
      <c r="H288" s="18" t="str">
        <f ca="1">IFERROR(INDEX(INDIRECT("B_MSK["&amp;EXPEDISI[#Headers]&amp;"]"),ROW()-1),"")</f>
        <v/>
      </c>
      <c r="I288" s="18" t="str">
        <f ca="1">IFERROR(INDEX(INDIRECT("B_MSK["&amp;EXPEDISI[#Headers]&amp;"]"),ROW()-1),"")</f>
        <v/>
      </c>
      <c r="J288" s="20" t="str">
        <f ca="1">IFERROR(INDEX(INDIRECT("B_MSK["&amp;EXPEDISI[#Headers]&amp;"]"),ROW()-1),"")</f>
        <v/>
      </c>
      <c r="K288" s="17" t="str">
        <f ca="1">IFERROR(IF(EXPEDISI[[#This Row],[NAMA BARANG]]="","",INDEX(INDIRECT("B_MSK["&amp;EXPEDISI[#Headers]&amp;"]"),ROW()-1)),"")</f>
        <v/>
      </c>
      <c r="L288" s="18" t="str">
        <f ca="1">IFERROR(INDEX(INDIRECT("B_MSK["&amp;EXPEDISI[#Headers]&amp;"]"),ROW()-1),"")</f>
        <v/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Garisan BT 30cm</v>
      </c>
      <c r="C289" s="26" t="str">
        <f ca="1">IFERROR(INDEX(SUPPLIER_CONV[2],MATCH(INDEX(INDIRECT("B_MSK["&amp;EXPEDISI[#Headers]&amp;"]"),ROW()-1),SUPPLIER_CONV[1],0)),"")</f>
        <v>PPW</v>
      </c>
      <c r="D289" s="22" t="str">
        <f ca="1">IFERROR(INDEX(INDIRECT("B_MSK["&amp;EXPEDISI[#Headers]&amp;"]"),ROW()-1)&amp;IF(OR(EXPEDISI[[#This Row],[C]]&lt;2,EXPEDISI[[#This Row],[C]]=""),"","/ CTN"),"")</f>
        <v>100 LSN/ CTN</v>
      </c>
      <c r="E289" s="6">
        <f ca="1">IFERROR(INDEX(INDIRECT("B_MSK["&amp;EXPEDISI[#Headers]&amp;"]"),ROW()-1),"")</f>
        <v>5</v>
      </c>
      <c r="F289" s="23">
        <f ca="1">IFERROR(INDEX(INDIRECT("B_MSK["&amp;EXPEDISI[#Headers]&amp;"_1]"),ROW()-1),"")</f>
        <v>26780</v>
      </c>
      <c r="G289" s="18" t="str">
        <f ca="1">IFERROR(INDEX(INDIRECT("B_MSK["&amp;EXPEDISI[#Headers]&amp;"_1]"),ROW()-1),"")</f>
        <v>/ LSN</v>
      </c>
      <c r="H289" s="18">
        <f ca="1">IFERROR(INDEX(INDIRECT("B_MSK["&amp;EXPEDISI[#Headers]&amp;"]"),ROW()-1),"")</f>
        <v>0.2</v>
      </c>
      <c r="I289" s="18">
        <f ca="1">IFERROR(INDEX(INDIRECT("B_MSK["&amp;EXPEDISI[#Headers]&amp;"]"),ROW()-1),"")</f>
        <v>0.04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44910</v>
      </c>
      <c r="L289" s="18" t="str">
        <f ca="1">IFERROR(INDEX(INDIRECT("B_MSK["&amp;EXPEDISI[#Headers]&amp;"]"),ROW()-1),"")</f>
        <v>garisan</v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/>
      </c>
      <c r="C290" s="26" t="str">
        <f ca="1">IFERROR(INDEX(SUPPLIER_CONV[2],MATCH(INDEX(INDIRECT("B_MSK["&amp;EXPEDISI[#Headers]&amp;"]"),ROW()-1),SUPPLIER_CONV[1],0)),"")</f>
        <v/>
      </c>
      <c r="D290" s="22" t="str">
        <f ca="1">IFERROR(INDEX(INDIRECT("B_MSK["&amp;EXPEDISI[#Headers]&amp;"]"),ROW()-1)&amp;IF(OR(EXPEDISI[[#This Row],[C]]&lt;2,EXPEDISI[[#This Row],[C]]=""),"","/ CTN"),"")</f>
        <v/>
      </c>
      <c r="E290" s="6" t="str">
        <f ca="1">IFERROR(INDEX(INDIRECT("B_MSK["&amp;EXPEDISI[#Headers]&amp;"]"),ROW()-1),"")</f>
        <v/>
      </c>
      <c r="F290" s="23" t="str">
        <f ca="1">IFERROR(INDEX(INDIRECT("B_MSK["&amp;EXPEDISI[#Headers]&amp;"_1]"),ROW()-1),"")</f>
        <v/>
      </c>
      <c r="G290" s="18" t="str">
        <f ca="1">IFERROR(INDEX(INDIRECT("B_MSK["&amp;EXPEDISI[#Headers]&amp;"_1]"),ROW()-1),"")</f>
        <v/>
      </c>
      <c r="H290" s="18" t="str">
        <f ca="1">IFERROR(INDEX(INDIRECT("B_MSK["&amp;EXPEDISI[#Headers]&amp;"]"),ROW()-1),"")</f>
        <v/>
      </c>
      <c r="I290" s="18" t="str">
        <f ca="1">IFERROR(INDEX(INDIRECT("B_MSK["&amp;EXPEDISI[#Headers]&amp;"]"),ROW()-1),"")</f>
        <v/>
      </c>
      <c r="J290" s="20" t="str">
        <f ca="1">IFERROR(INDEX(INDIRECT("B_MSK["&amp;EXPEDISI[#Headers]&amp;"]"),ROW()-1),"")</f>
        <v/>
      </c>
      <c r="K290" s="17" t="str">
        <f ca="1">IFERROR(IF(EXPEDISI[[#This Row],[NAMA BARANG]]="","",INDEX(INDIRECT("B_MSK["&amp;EXPEDISI[#Headers]&amp;"]"),ROW()-1)),"")</f>
        <v/>
      </c>
      <c r="L290" s="18" t="str">
        <f ca="1">IFERROR(INDEX(INDIRECT("B_MSK["&amp;EXPEDISI[#Headers]&amp;"]"),ROW()-1),"")</f>
        <v/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Garisan BT 30cm</v>
      </c>
      <c r="C291" s="26" t="str">
        <f ca="1">IFERROR(INDEX(SUPPLIER_CONV[2],MATCH(INDEX(INDIRECT("B_MSK["&amp;EXPEDISI[#Headers]&amp;"]"),ROW()-1),SUPPLIER_CONV[1],0)),"")</f>
        <v>PPW</v>
      </c>
      <c r="D291" s="22" t="str">
        <f ca="1">IFERROR(INDEX(INDIRECT("B_MSK["&amp;EXPEDISI[#Headers]&amp;"]"),ROW()-1)&amp;IF(OR(EXPEDISI[[#This Row],[C]]&lt;2,EXPEDISI[[#This Row],[C]]=""),"","/ CTN"),"")</f>
        <v>100 LSN/ CTN</v>
      </c>
      <c r="E291" s="6">
        <f ca="1">IFERROR(INDEX(INDIRECT("B_MSK["&amp;EXPEDISI[#Headers]&amp;"]"),ROW()-1),"")</f>
        <v>5</v>
      </c>
      <c r="F291" s="23">
        <f ca="1">IFERROR(INDEX(INDIRECT("B_MSK["&amp;EXPEDISI[#Headers]&amp;"_1]"),ROW()-1),"")</f>
        <v>26780</v>
      </c>
      <c r="G291" s="18" t="str">
        <f ca="1">IFERROR(INDEX(INDIRECT("B_MSK["&amp;EXPEDISI[#Headers]&amp;"_1]"),ROW()-1),"")</f>
        <v>/ LSN</v>
      </c>
      <c r="H291" s="18">
        <f ca="1">IFERROR(INDEX(INDIRECT("B_MSK["&amp;EXPEDISI[#Headers]&amp;"]"),ROW()-1),"")</f>
        <v>0.2</v>
      </c>
      <c r="I291" s="18">
        <f ca="1">IFERROR(INDEX(INDIRECT("B_MSK["&amp;EXPEDISI[#Headers]&amp;"]"),ROW()-1),"")</f>
        <v>0.04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44910</v>
      </c>
      <c r="L291" s="18" t="str">
        <f ca="1">IFERROR(INDEX(INDIRECT("B_MSK["&amp;EXPEDISI[#Headers]&amp;"]"),ROW()-1),"")</f>
        <v>garisan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/>
      </c>
      <c r="C292" s="26" t="str">
        <f ca="1">IFERROR(INDEX(SUPPLIER_CONV[2],MATCH(INDEX(INDIRECT("B_MSK["&amp;EXPEDISI[#Headers]&amp;"]"),ROW()-1),SUPPLIER_CONV[1],0)),"")</f>
        <v/>
      </c>
      <c r="D292" s="22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3" t="str">
        <f ca="1">IFERROR(INDEX(INDIRECT("B_MSK["&amp;EXPEDISI[#Headers]&amp;"_1]"),ROW()-1),"")</f>
        <v/>
      </c>
      <c r="G292" s="18" t="str">
        <f ca="1">IFERROR(INDEX(INDIRECT("B_MSK["&amp;EXPEDISI[#Headers]&amp;"_1]"),ROW()-1),"")</f>
        <v/>
      </c>
      <c r="H292" s="18" t="str">
        <f ca="1">IFERROR(INDEX(INDIRECT("B_MSK["&amp;EXPEDISI[#Headers]&amp;"]"),ROW()-1),"")</f>
        <v/>
      </c>
      <c r="I292" s="18" t="str">
        <f ca="1">IFERROR(INDEX(INDIRECT("B_MSK["&amp;EXPEDISI[#Headers]&amp;"]"),ROW()-1),"")</f>
        <v/>
      </c>
      <c r="J292" s="20" t="str">
        <f ca="1">IFERROR(INDEX(INDIRECT("B_MSK["&amp;EXPEDISI[#Headers]&amp;"]"),ROW()-1),"")</f>
        <v/>
      </c>
      <c r="K292" s="17" t="str">
        <f ca="1">IFERROR(IF(EXPEDISI[[#This Row],[NAMA BARANG]]="","",INDEX(INDIRECT("B_MSK["&amp;EXPEDISI[#Headers]&amp;"]"),ROW()-1)),"")</f>
        <v/>
      </c>
      <c r="L292" s="18" t="str">
        <f ca="1">IFERROR(INDEX(INDIRECT("B_MSK["&amp;EXPEDISI[#Headers]&amp;"]"),ROW()-1),"")</f>
        <v/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Paper Bag Batik Besar Tali Putih</v>
      </c>
      <c r="C293" s="26" t="str">
        <f ca="1">IFERROR(INDEX(SUPPLIER_CONV[2],MATCH(INDEX(INDIRECT("B_MSK["&amp;EXPEDISI[#Headers]&amp;"]"),ROW()-1),SUPPLIER_CONV[1],0)),"")</f>
        <v>ALPINDO</v>
      </c>
      <c r="D293" s="22" t="str">
        <f ca="1">IFERROR(INDEX(INDIRECT("B_MSK["&amp;EXPEDISI[#Headers]&amp;"]"),ROW()-1)&amp;IF(OR(EXPEDISI[[#This Row],[C]]&lt;2,EXPEDISI[[#This Row],[C]]=""),"","/ CTN"),"")</f>
        <v>50 LSN/ CTN</v>
      </c>
      <c r="E293" s="6">
        <f ca="1">IFERROR(INDEX(INDIRECT("B_MSK["&amp;EXPEDISI[#Headers]&amp;"]"),ROW()-1),"")</f>
        <v>4</v>
      </c>
      <c r="F293" s="23">
        <f ca="1">IFERROR(INDEX(INDIRECT("B_MSK["&amp;EXPEDISI[#Headers]&amp;"_1]"),ROW()-1),"")</f>
        <v>26500</v>
      </c>
      <c r="G293" s="18" t="str">
        <f ca="1">IFERROR(INDEX(INDIRECT("B_MSK["&amp;EXPEDISI[#Headers]&amp;"_1]"),ROW()-1),"")</f>
        <v>/ LSN</v>
      </c>
      <c r="H293" s="18" t="str">
        <f ca="1">IFERROR(INDEX(INDIRECT("B_MSK["&amp;EXPEDISI[#Headers]&amp;"]"),ROW()-1),"")</f>
        <v/>
      </c>
      <c r="I293" s="18" t="str">
        <f ca="1">IFERROR(INDEX(INDIRECT("B_MSK["&amp;EXPEDISI[#Headers]&amp;"]"),ROW()-1),"")</f>
        <v/>
      </c>
      <c r="J293" s="20" t="str">
        <f ca="1">IFERROR(INDEX(INDIRECT("B_MSK["&amp;EXPEDISI[#Headers]&amp;"]"),ROW()-1),"")</f>
        <v>HB 29000</v>
      </c>
      <c r="K293" s="17">
        <f ca="1">IFERROR(IF(EXPEDISI[[#This Row],[NAMA BARANG]]="","",INDEX(INDIRECT("B_MSK["&amp;EXPEDISI[#Headers]&amp;"]"),ROW()-1)),"")</f>
        <v>44910</v>
      </c>
      <c r="L293" s="18" t="str">
        <f ca="1">IFERROR(INDEX(INDIRECT("B_MSK["&amp;EXPEDISI[#Headers]&amp;"]"),ROW()-1),"")</f>
        <v>tas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/>
      </c>
      <c r="C294" s="26" t="str">
        <f ca="1">IFERROR(INDEX(SUPPLIER_CONV[2],MATCH(INDEX(INDIRECT("B_MSK["&amp;EXPEDISI[#Headers]&amp;"]"),ROW()-1),SUPPLIER_CONV[1],0)),"")</f>
        <v/>
      </c>
      <c r="D294" s="22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3" t="str">
        <f ca="1">IFERROR(INDEX(INDIRECT("B_MSK["&amp;EXPEDISI[#Headers]&amp;"_1]"),ROW()-1),"")</f>
        <v/>
      </c>
      <c r="G294" s="18" t="str">
        <f ca="1">IFERROR(INDEX(INDIRECT("B_MSK["&amp;EXPEDISI[#Headers]&amp;"_1]"),ROW()-1),"")</f>
        <v/>
      </c>
      <c r="H294" s="18" t="str">
        <f ca="1">IFERROR(INDEX(INDIRECT("B_MSK["&amp;EXPEDISI[#Headers]&amp;"]"),ROW()-1),"")</f>
        <v/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 t="str">
        <f ca="1">IFERROR(IF(EXPEDISI[[#This Row],[NAMA BARANG]]="","",INDEX(INDIRECT("B_MSK["&amp;EXPEDISI[#Headers]&amp;"]"),ROW()-1)),"")</f>
        <v/>
      </c>
      <c r="L294" s="18" t="str">
        <f ca="1">IFERROR(INDEX(INDIRECT("B_MSK["&amp;EXPEDISI[#Headers]&amp;"]"),ROW()-1),"")</f>
        <v/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Palet cat air biasa DOF</v>
      </c>
      <c r="C295" s="26" t="str">
        <f ca="1">IFERROR(INDEX(SUPPLIER_CONV[2],MATCH(INDEX(INDIRECT("B_MSK["&amp;EXPEDISI[#Headers]&amp;"]"),ROW()-1),SUPPLIER_CONV[1],0)),"")</f>
        <v>CAHAYA GEMILANG</v>
      </c>
      <c r="D295" s="22" t="str">
        <f ca="1">IFERROR(INDEX(INDIRECT("B_MSK["&amp;EXPEDISI[#Headers]&amp;"]"),ROW()-1)&amp;IF(OR(EXPEDISI[[#This Row],[C]]&lt;2,EXPEDISI[[#This Row],[C]]=""),"","/ CTN"),"")</f>
        <v>84 LSN/ CTN</v>
      </c>
      <c r="E295" s="6">
        <f ca="1">IFERROR(INDEX(INDIRECT("B_MSK["&amp;EXPEDISI[#Headers]&amp;"]"),ROW()-1),"")</f>
        <v>10</v>
      </c>
      <c r="F295" s="23">
        <f ca="1">IFERROR(INDEX(INDIRECT("B_MSK["&amp;EXPEDISI[#Headers]&amp;"_1]"),ROW()-1),"")</f>
        <v>7000</v>
      </c>
      <c r="G295" s="18" t="str">
        <f ca="1">IFERROR(INDEX(INDIRECT("B_MSK["&amp;EXPEDISI[#Headers]&amp;"_1]"),ROW()-1),"")</f>
        <v>/ LSN</v>
      </c>
      <c r="H295" s="18" t="str">
        <f ca="1">IFERROR(INDEX(INDIRECT("B_MSK["&amp;EXPEDISI[#Headers]&amp;"]"),ROW()-1),"")</f>
        <v/>
      </c>
      <c r="I295" s="18" t="str">
        <f ca="1">IFERROR(INDEX(INDIRECT("B_MSK["&amp;EXPEDISI[#Headers]&amp;"]"),ROW()-1),"")</f>
        <v/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44910</v>
      </c>
      <c r="L295" s="18" t="str">
        <f ca="1">IFERROR(INDEX(INDIRECT("B_MSK["&amp;EXPEDISI[#Headers]&amp;"]"),ROW()-1),"")</f>
        <v>dll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/>
      </c>
      <c r="C296" s="26" t="str">
        <f ca="1">IFERROR(INDEX(SUPPLIER_CONV[2],MATCH(INDEX(INDIRECT("B_MSK["&amp;EXPEDISI[#Headers]&amp;"]"),ROW()-1),SUPPLIER_CONV[1],0)),"")</f>
        <v/>
      </c>
      <c r="D296" s="22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/>
      </c>
      <c r="K296" s="17" t="str">
        <f ca="1">IFERROR(IF(EXPEDISI[[#This Row],[NAMA BARANG]]="","",INDEX(INDIRECT("B_MSK["&amp;EXPEDISI[#Headers]&amp;"]"),ROW()-1)),"")</f>
        <v/>
      </c>
      <c r="L296" s="18" t="str">
        <f ca="1">IFERROR(INDEX(INDIRECT("B_MSK["&amp;EXPEDISI[#Headers]&amp;"]"),ROW()-1),"")</f>
        <v/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Gunting SPL coklat Gunindo</v>
      </c>
      <c r="C297" s="26" t="str">
        <f ca="1">IFERROR(INDEX(SUPPLIER_CONV[2],MATCH(INDEX(INDIRECT("B_MSK["&amp;EXPEDISI[#Headers]&amp;"]"),ROW()-1),SUPPLIER_CONV[1],0)),"")</f>
        <v>GUNINDO</v>
      </c>
      <c r="D297" s="22" t="str">
        <f ca="1">IFERROR(INDEX(INDIRECT("B_MSK["&amp;EXPEDISI[#Headers]&amp;"]"),ROW()-1)&amp;IF(OR(EXPEDISI[[#This Row],[C]]&lt;2,EXPEDISI[[#This Row],[C]]=""),"","/ CTN"),"")</f>
        <v>30 LSN/ CTN</v>
      </c>
      <c r="E297" s="6">
        <f ca="1">IFERROR(INDEX(INDIRECT("B_MSK["&amp;EXPEDISI[#Headers]&amp;"]"),ROW()-1),"")</f>
        <v>2</v>
      </c>
      <c r="F297" s="23">
        <f ca="1">IFERROR(INDEX(INDIRECT("B_MSK["&amp;EXPEDISI[#Headers]&amp;"_1]"),ROW()-1),"")</f>
        <v>60000</v>
      </c>
      <c r="G297" s="18" t="str">
        <f ca="1">IFERROR(INDEX(INDIRECT("B_MSK["&amp;EXPEDISI[#Headers]&amp;"_1]"),ROW()-1),"")</f>
        <v>/ LSN</v>
      </c>
      <c r="H297" s="18">
        <f ca="1">IFERROR(INDEX(INDIRECT("B_MSK["&amp;EXPEDISI[#Headers]&amp;"]"),ROW()-1),"")</f>
        <v>0.05</v>
      </c>
      <c r="I297" s="18">
        <f ca="1">IFERROR(INDEX(INDIRECT("B_MSK["&amp;EXPEDISI[#Headers]&amp;"]"),ROW()-1),"")</f>
        <v>0.1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44910</v>
      </c>
      <c r="L297" s="18" t="str">
        <f ca="1">IFERROR(INDEX(INDIRECT("B_MSK["&amp;EXPEDISI[#Headers]&amp;"]"),ROW()-1),"")</f>
        <v>gunting</v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/>
      </c>
      <c r="C298" s="26" t="str">
        <f ca="1">IFERROR(INDEX(SUPPLIER_CONV[2],MATCH(INDEX(INDIRECT("B_MSK["&amp;EXPEDISI[#Headers]&amp;"]"),ROW()-1),SUPPLIER_CONV[1],0)),"")</f>
        <v/>
      </c>
      <c r="D298" s="22" t="str">
        <f ca="1">IFERROR(INDEX(INDIRECT("B_MSK["&amp;EXPEDISI[#Headers]&amp;"]"),ROW()-1)&amp;IF(OR(EXPEDISI[[#This Row],[C]]&lt;2,EXPEDISI[[#This Row],[C]]=""),"","/ CTN"),"")</f>
        <v/>
      </c>
      <c r="E298" s="6" t="str">
        <f ca="1">IFERROR(INDEX(INDIRECT("B_MSK["&amp;EXPEDISI[#Headers]&amp;"]"),ROW()-1),"")</f>
        <v/>
      </c>
      <c r="F298" s="23" t="str">
        <f ca="1">IFERROR(INDEX(INDIRECT("B_MSK["&amp;EXPEDISI[#Headers]&amp;"_1]"),ROW()-1),"")</f>
        <v/>
      </c>
      <c r="G298" s="18" t="str">
        <f ca="1">IFERROR(INDEX(INDIRECT("B_MSK["&amp;EXPEDISI[#Headers]&amp;"_1]"),ROW()-1),"")</f>
        <v/>
      </c>
      <c r="H298" s="18" t="str">
        <f ca="1">IFERROR(INDEX(INDIRECT("B_MSK["&amp;EXPEDISI[#Headers]&amp;"]"),ROW()-1),"")</f>
        <v/>
      </c>
      <c r="I298" s="18" t="str">
        <f ca="1">IFERROR(INDEX(INDIRECT("B_MSK["&amp;EXPEDISI[#Headers]&amp;"]"),ROW()-1),"")</f>
        <v/>
      </c>
      <c r="J298" s="20" t="str">
        <f ca="1">IFERROR(INDEX(INDIRECT("B_MSK["&amp;EXPEDISI[#Headers]&amp;"]"),ROW()-1),"")</f>
        <v/>
      </c>
      <c r="K298" s="17" t="str">
        <f ca="1">IFERROR(IF(EXPEDISI[[#This Row],[NAMA BARANG]]="","",INDEX(INDIRECT("B_MSK["&amp;EXPEDISI[#Headers]&amp;"]"),ROW()-1)),"")</f>
        <v/>
      </c>
      <c r="L298" s="18" t="str">
        <f ca="1">IFERROR(INDEX(INDIRECT("B_MSK["&amp;EXPEDISI[#Headers]&amp;"]"),ROW()-1),"")</f>
        <v/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Gel Tizo Fancy TG30802-E</v>
      </c>
      <c r="C299" s="26" t="str">
        <f ca="1">IFERROR(INDEX(SUPPLIER_CONV[2],MATCH(INDEX(INDIRECT("B_MSK["&amp;EXPEDISI[#Headers]&amp;"]"),ROW()-1),SUPPLIER_CONV[1],0)),"")</f>
        <v>DB</v>
      </c>
      <c r="D299" s="22" t="str">
        <f ca="1">IFERROR(INDEX(INDIRECT("B_MSK["&amp;EXPEDISI[#Headers]&amp;"]"),ROW()-1)&amp;IF(OR(EXPEDISI[[#This Row],[C]]&lt;2,EXPEDISI[[#This Row],[C]]=""),"","/ CTN"),"")</f>
        <v>144 LSN</v>
      </c>
      <c r="E299" s="6">
        <f ca="1">IFERROR(INDEX(INDIRECT("B_MSK["&amp;EXPEDISI[#Headers]&amp;"]"),ROW()-1),"")</f>
        <v>1</v>
      </c>
      <c r="F299" s="23">
        <f ca="1">IFERROR(INDEX(INDIRECT("B_MSK["&amp;EXPEDISI[#Headers]&amp;"_1]"),ROW()-1),"")</f>
        <v>18250</v>
      </c>
      <c r="G299" s="18" t="str">
        <f ca="1">IFERROR(INDEX(INDIRECT("B_MSK["&amp;EXPEDISI[#Headers]&amp;"_1]"),ROW()-1),"")</f>
        <v>/ LSN</v>
      </c>
      <c r="H299" s="18" t="str">
        <f ca="1">IFERROR(INDEX(INDIRECT("B_MSK["&amp;EXPEDISI[#Headers]&amp;"]"),ROW()-1),"")</f>
        <v/>
      </c>
      <c r="I299" s="18" t="str">
        <f ca="1">IFERROR(INDEX(INDIRECT("B_MSK["&amp;EXPEDISI[#Headers]&amp;"]"),ROW()-1),"")</f>
        <v/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44910</v>
      </c>
      <c r="L299" s="18" t="str">
        <f ca="1">IFERROR(INDEX(INDIRECT("B_MSK["&amp;EXPEDISI[#Headers]&amp;"]"),ROW()-1),"")</f>
        <v>pen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Gel Tizo Fancy TG30801-E</v>
      </c>
      <c r="C300" s="26" t="str">
        <f ca="1">IFERROR(INDEX(SUPPLIER_CONV[2],MATCH(INDEX(INDIRECT("B_MSK["&amp;EXPEDISI[#Headers]&amp;"]"),ROW()-1),SUPPLIER_CONV[1],0)),"")</f>
        <v>DB</v>
      </c>
      <c r="D300" s="22" t="str">
        <f ca="1">IFERROR(INDEX(INDIRECT("B_MSK["&amp;EXPEDISI[#Headers]&amp;"]"),ROW()-1)&amp;IF(OR(EXPEDISI[[#This Row],[C]]&lt;2,EXPEDISI[[#This Row],[C]]=""),"","/ CTN"),"")</f>
        <v>144 LSN</v>
      </c>
      <c r="E300" s="6">
        <f ca="1">IFERROR(INDEX(INDIRECT("B_MSK["&amp;EXPEDISI[#Headers]&amp;"]"),ROW()-1),"")</f>
        <v>1</v>
      </c>
      <c r="F300" s="23">
        <f ca="1">IFERROR(INDEX(INDIRECT("B_MSK["&amp;EXPEDISI[#Headers]&amp;"_1]"),ROW()-1),"")</f>
        <v>18250</v>
      </c>
      <c r="G300" s="18" t="str">
        <f ca="1">IFERROR(INDEX(INDIRECT("B_MSK["&amp;EXPEDISI[#Headers]&amp;"_1]"),ROW()-1),"")</f>
        <v>/ LSN</v>
      </c>
      <c r="H300" s="18" t="str">
        <f ca="1">IFERROR(INDEX(INDIRECT("B_MSK["&amp;EXPEDISI[#Headers]&amp;"]"),ROW()-1),"")</f>
        <v/>
      </c>
      <c r="I300" s="18" t="str">
        <f ca="1">IFERROR(INDEX(INDIRECT("B_MSK["&amp;EXPEDISI[#Headers]&amp;"]"),ROW()-1),"")</f>
        <v/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44910</v>
      </c>
      <c r="L300" s="18" t="str">
        <f ca="1">IFERROR(INDEX(INDIRECT("B_MSK["&amp;EXPEDISI[#Headers]&amp;"]"),ROW()-1),"")</f>
        <v>pen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Gel Tizo Fancy TG31762-E</v>
      </c>
      <c r="C301" s="26" t="str">
        <f ca="1">IFERROR(INDEX(SUPPLIER_CONV[2],MATCH(INDEX(INDIRECT("B_MSK["&amp;EXPEDISI[#Headers]&amp;"]"),ROW()-1),SUPPLIER_CONV[1],0)),"")</f>
        <v>DB</v>
      </c>
      <c r="D301" s="22" t="str">
        <f ca="1">IFERROR(INDEX(INDIRECT("B_MSK["&amp;EXPEDISI[#Headers]&amp;"]"),ROW()-1)&amp;IF(OR(EXPEDISI[[#This Row],[C]]&lt;2,EXPEDISI[[#This Row],[C]]=""),"","/ CTN"),"")</f>
        <v>144 LSN</v>
      </c>
      <c r="E301" s="6">
        <f ca="1">IFERROR(INDEX(INDIRECT("B_MSK["&amp;EXPEDISI[#Headers]&amp;"]"),ROW()-1),"")</f>
        <v>1</v>
      </c>
      <c r="F301" s="23">
        <f ca="1">IFERROR(INDEX(INDIRECT("B_MSK["&amp;EXPEDISI[#Headers]&amp;"_1]"),ROW()-1),"")</f>
        <v>18250</v>
      </c>
      <c r="G301" s="18" t="str">
        <f ca="1">IFERROR(INDEX(INDIRECT("B_MSK["&amp;EXPEDISI[#Headers]&amp;"_1]"),ROW()-1),"")</f>
        <v>/ LSN</v>
      </c>
      <c r="H301" s="18" t="str">
        <f ca="1">IFERROR(INDEX(INDIRECT("B_MSK["&amp;EXPEDISI[#Headers]&amp;"]"),ROW()-1),"")</f>
        <v/>
      </c>
      <c r="I301" s="18" t="str">
        <f ca="1">IFERROR(INDEX(INDIRECT("B_MSK["&amp;EXPEDISI[#Headers]&amp;"]"),ROW()-1),"")</f>
        <v/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44910</v>
      </c>
      <c r="L301" s="18" t="str">
        <f ca="1">IFERROR(INDEX(INDIRECT("B_MSK["&amp;EXPEDISI[#Headers]&amp;"]"),ROW()-1),"")</f>
        <v>pen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Gel Tizo Fancy TG31763-E</v>
      </c>
      <c r="C302" s="26" t="str">
        <f ca="1">IFERROR(INDEX(SUPPLIER_CONV[2],MATCH(INDEX(INDIRECT("B_MSK["&amp;EXPEDISI[#Headers]&amp;"]"),ROW()-1),SUPPLIER_CONV[1],0)),"")</f>
        <v>DB</v>
      </c>
      <c r="D302" s="22" t="str">
        <f ca="1">IFERROR(INDEX(INDIRECT("B_MSK["&amp;EXPEDISI[#Headers]&amp;"]"),ROW()-1)&amp;IF(OR(EXPEDISI[[#This Row],[C]]&lt;2,EXPEDISI[[#This Row],[C]]=""),"","/ CTN"),"")</f>
        <v>144 LSN</v>
      </c>
      <c r="E302" s="6">
        <f ca="1">IFERROR(INDEX(INDIRECT("B_MSK["&amp;EXPEDISI[#Headers]&amp;"]"),ROW()-1),"")</f>
        <v>1</v>
      </c>
      <c r="F302" s="23">
        <f ca="1">IFERROR(INDEX(INDIRECT("B_MSK["&amp;EXPEDISI[#Headers]&amp;"_1]"),ROW()-1),"")</f>
        <v>18250</v>
      </c>
      <c r="G302" s="18" t="str">
        <f ca="1">IFERROR(INDEX(INDIRECT("B_MSK["&amp;EXPEDISI[#Headers]&amp;"_1]"),ROW()-1),"")</f>
        <v>/ LSN</v>
      </c>
      <c r="H302" s="18" t="str">
        <f ca="1">IFERROR(INDEX(INDIRECT("B_MSK["&amp;EXPEDISI[#Headers]&amp;"]"),ROW()-1),"")</f>
        <v/>
      </c>
      <c r="I302" s="18" t="str">
        <f ca="1">IFERROR(INDEX(INDIRECT("B_MSK["&amp;EXPEDISI[#Headers]&amp;"]"),ROW()-1),"")</f>
        <v/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44910</v>
      </c>
      <c r="L302" s="18" t="str">
        <f ca="1">IFERROR(INDEX(INDIRECT("B_MSK["&amp;EXPEDISI[#Headers]&amp;"]"),ROW()-1),"")</f>
        <v>pen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Gel Tizo Fancy TG30734-E</v>
      </c>
      <c r="C303" s="26" t="str">
        <f ca="1">IFERROR(INDEX(SUPPLIER_CONV[2],MATCH(INDEX(INDIRECT("B_MSK["&amp;EXPEDISI[#Headers]&amp;"]"),ROW()-1),SUPPLIER_CONV[1],0)),"")</f>
        <v>DB</v>
      </c>
      <c r="D303" s="22" t="str">
        <f ca="1">IFERROR(INDEX(INDIRECT("B_MSK["&amp;EXPEDISI[#Headers]&amp;"]"),ROW()-1)&amp;IF(OR(EXPEDISI[[#This Row],[C]]&lt;2,EXPEDISI[[#This Row],[C]]=""),"","/ CTN"),"")</f>
        <v>144 LSN</v>
      </c>
      <c r="E303" s="6">
        <f ca="1">IFERROR(INDEX(INDIRECT("B_MSK["&amp;EXPEDISI[#Headers]&amp;"]"),ROW()-1),"")</f>
        <v>1</v>
      </c>
      <c r="F303" s="23">
        <f ca="1">IFERROR(INDEX(INDIRECT("B_MSK["&amp;EXPEDISI[#Headers]&amp;"_1]"),ROW()-1),"")</f>
        <v>18250</v>
      </c>
      <c r="G303" s="18" t="str">
        <f ca="1">IFERROR(INDEX(INDIRECT("B_MSK["&amp;EXPEDISI[#Headers]&amp;"_1]"),ROW()-1),"")</f>
        <v>/ LSN</v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44910</v>
      </c>
      <c r="L303" s="18" t="str">
        <f ca="1">IFERROR(INDEX(INDIRECT("B_MSK["&amp;EXPEDISI[#Headers]&amp;"]"),ROW()-1),"")</f>
        <v>pen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Gel Tizo Fancy TG31475-E</v>
      </c>
      <c r="C304" s="26" t="str">
        <f ca="1">IFERROR(INDEX(SUPPLIER_CONV[2],MATCH(INDEX(INDIRECT("B_MSK["&amp;EXPEDISI[#Headers]&amp;"]"),ROW()-1),SUPPLIER_CONV[1],0)),"")</f>
        <v>DB</v>
      </c>
      <c r="D304" s="22" t="str">
        <f ca="1">IFERROR(INDEX(INDIRECT("B_MSK["&amp;EXPEDISI[#Headers]&amp;"]"),ROW()-1)&amp;IF(OR(EXPEDISI[[#This Row],[C]]&lt;2,EXPEDISI[[#This Row],[C]]=""),"","/ CTN"),"")</f>
        <v>144 LSN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18250</v>
      </c>
      <c r="G304" s="18" t="str">
        <f ca="1">IFERROR(INDEX(INDIRECT("B_MSK["&amp;EXPEDISI[#Headers]&amp;"_1]"),ROW()-1),"")</f>
        <v>/ LSN</v>
      </c>
      <c r="H304" s="18" t="str">
        <f ca="1">IFERROR(INDEX(INDIRECT("B_MSK["&amp;EXPEDISI[#Headers]&amp;"]"),ROW()-1),"")</f>
        <v/>
      </c>
      <c r="I304" s="18" t="str">
        <f ca="1">IFERROR(INDEX(INDIRECT("B_MSK["&amp;EXPEDISI[#Headers]&amp;"]"),ROW()-1),"")</f>
        <v/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44910</v>
      </c>
      <c r="L304" s="18" t="str">
        <f ca="1">IFERROR(INDEX(INDIRECT("B_MSK["&amp;EXPEDISI[#Headers]&amp;"]"),ROW()-1),"")</f>
        <v>pen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Gel Tizo Fancy TG30600-E</v>
      </c>
      <c r="C305" s="26" t="str">
        <f ca="1">IFERROR(INDEX(SUPPLIER_CONV[2],MATCH(INDEX(INDIRECT("B_MSK["&amp;EXPEDISI[#Headers]&amp;"]"),ROW()-1),SUPPLIER_CONV[1],0)),"")</f>
        <v>DB</v>
      </c>
      <c r="D305" s="22" t="str">
        <f ca="1">IFERROR(INDEX(INDIRECT("B_MSK["&amp;EXPEDISI[#Headers]&amp;"]"),ROW()-1)&amp;IF(OR(EXPEDISI[[#This Row],[C]]&lt;2,EXPEDISI[[#This Row],[C]]=""),"","/ CTN"),"")</f>
        <v>144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18250</v>
      </c>
      <c r="G305" s="18" t="str">
        <f ca="1">IFERROR(INDEX(INDIRECT("B_MSK["&amp;EXPEDISI[#Headers]&amp;"_1]"),ROW()-1),"")</f>
        <v>/ LSN</v>
      </c>
      <c r="H305" s="18" t="str">
        <f ca="1">IFERROR(INDEX(INDIRECT("B_MSK["&amp;EXPEDISI[#Headers]&amp;"]"),ROW()-1),"")</f>
        <v/>
      </c>
      <c r="I305" s="18" t="str">
        <f ca="1">IFERROR(INDEX(INDIRECT("B_MSK["&amp;EXPEDISI[#Headers]&amp;"]"),ROW()-1),"")</f>
        <v/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44910</v>
      </c>
      <c r="L305" s="18" t="str">
        <f ca="1">IFERROR(INDEX(INDIRECT("B_MSK["&amp;EXPEDISI[#Headers]&amp;"]"),ROW()-1),"")</f>
        <v>pen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Gel Tizo Fancy TG31810-E</v>
      </c>
      <c r="C306" s="26" t="str">
        <f ca="1">IFERROR(INDEX(SUPPLIER_CONV[2],MATCH(INDEX(INDIRECT("B_MSK["&amp;EXPEDISI[#Headers]&amp;"]"),ROW()-1),SUPPLIER_CONV[1],0)),"")</f>
        <v>DB</v>
      </c>
      <c r="D306" s="22" t="str">
        <f ca="1">IFERROR(INDEX(INDIRECT("B_MSK["&amp;EXPEDISI[#Headers]&amp;"]"),ROW()-1)&amp;IF(OR(EXPEDISI[[#This Row],[C]]&lt;2,EXPEDISI[[#This Row],[C]]=""),"","/ CTN"),"")</f>
        <v>144 LSN</v>
      </c>
      <c r="E306" s="6">
        <f ca="1">IFERROR(INDEX(INDIRECT("B_MSK["&amp;EXPEDISI[#Headers]&amp;"]"),ROW()-1),"")</f>
        <v>1</v>
      </c>
      <c r="F306" s="23">
        <f ca="1">IFERROR(INDEX(INDIRECT("B_MSK["&amp;EXPEDISI[#Headers]&amp;"_1]"),ROW()-1),"")</f>
        <v>18250</v>
      </c>
      <c r="G306" s="18" t="str">
        <f ca="1">IFERROR(INDEX(INDIRECT("B_MSK["&amp;EXPEDISI[#Headers]&amp;"_1]"),ROW()-1),"")</f>
        <v>/ LSN</v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44910</v>
      </c>
      <c r="L306" s="18" t="str">
        <f ca="1">IFERROR(INDEX(INDIRECT("B_MSK["&amp;EXPEDISI[#Headers]&amp;"]"),ROW()-1),"")</f>
        <v>pen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Gel Tizo Fancy TG31830-E</v>
      </c>
      <c r="C307" s="26" t="str">
        <f ca="1">IFERROR(INDEX(SUPPLIER_CONV[2],MATCH(INDEX(INDIRECT("B_MSK["&amp;EXPEDISI[#Headers]&amp;"]"),ROW()-1),SUPPLIER_CONV[1],0)),"")</f>
        <v>DB</v>
      </c>
      <c r="D307" s="22" t="str">
        <f ca="1">IFERROR(INDEX(INDIRECT("B_MSK["&amp;EXPEDISI[#Headers]&amp;"]"),ROW()-1)&amp;IF(OR(EXPEDISI[[#This Row],[C]]&lt;2,EXPEDISI[[#This Row],[C]]=""),"","/ CTN"),"")</f>
        <v>144 LSN</v>
      </c>
      <c r="E307" s="6">
        <f ca="1">IFERROR(INDEX(INDIRECT("B_MSK["&amp;EXPEDISI[#Headers]&amp;"]"),ROW()-1),"")</f>
        <v>1</v>
      </c>
      <c r="F307" s="23">
        <f ca="1">IFERROR(INDEX(INDIRECT("B_MSK["&amp;EXPEDISI[#Headers]&amp;"_1]"),ROW()-1),"")</f>
        <v>18250</v>
      </c>
      <c r="G307" s="18" t="str">
        <f ca="1">IFERROR(INDEX(INDIRECT("B_MSK["&amp;EXPEDISI[#Headers]&amp;"_1]"),ROW()-1),"")</f>
        <v>/ LSN</v>
      </c>
      <c r="H307" s="18" t="str">
        <f ca="1">IFERROR(INDEX(INDIRECT("B_MSK["&amp;EXPEDISI[#Headers]&amp;"]"),ROW()-1),"")</f>
        <v/>
      </c>
      <c r="I307" s="18" t="str">
        <f ca="1">IFERROR(INDEX(INDIRECT("B_MSK["&amp;EXPEDISI[#Headers]&amp;"]"),ROW()-1),"")</f>
        <v/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44910</v>
      </c>
      <c r="L307" s="18" t="str">
        <f ca="1">IFERROR(INDEX(INDIRECT("B_MSK["&amp;EXPEDISI[#Headers]&amp;"]"),ROW()-1),"")</f>
        <v>pen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Gel Tizo Fancy TG31831-E</v>
      </c>
      <c r="C308" s="26" t="str">
        <f ca="1">IFERROR(INDEX(SUPPLIER_CONV[2],MATCH(INDEX(INDIRECT("B_MSK["&amp;EXPEDISI[#Headers]&amp;"]"),ROW()-1),SUPPLIER_CONV[1],0)),"")</f>
        <v>DB</v>
      </c>
      <c r="D308" s="22" t="str">
        <f ca="1">IFERROR(INDEX(INDIRECT("B_MSK["&amp;EXPEDISI[#Headers]&amp;"]"),ROW()-1)&amp;IF(OR(EXPEDISI[[#This Row],[C]]&lt;2,EXPEDISI[[#This Row],[C]]=""),"","/ CTN"),"")</f>
        <v>144 LSN</v>
      </c>
      <c r="E308" s="6">
        <f ca="1">IFERROR(INDEX(INDIRECT("B_MSK["&amp;EXPEDISI[#Headers]&amp;"]"),ROW()-1),"")</f>
        <v>1</v>
      </c>
      <c r="F308" s="23">
        <f ca="1">IFERROR(INDEX(INDIRECT("B_MSK["&amp;EXPEDISI[#Headers]&amp;"_1]"),ROW()-1),"")</f>
        <v>18250</v>
      </c>
      <c r="G308" s="18" t="str">
        <f ca="1">IFERROR(INDEX(INDIRECT("B_MSK["&amp;EXPEDISI[#Headers]&amp;"_1]"),ROW()-1),"")</f>
        <v>/ LSN</v>
      </c>
      <c r="H308" s="18" t="str">
        <f ca="1">IFERROR(INDEX(INDIRECT("B_MSK["&amp;EXPEDISI[#Headers]&amp;"]"),ROW()-1),"")</f>
        <v/>
      </c>
      <c r="I308" s="18" t="str">
        <f ca="1">IFERROR(INDEX(INDIRECT("B_MSK["&amp;EXPEDISI[#Headers]&amp;"]"),ROW()-1),"")</f>
        <v/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44910</v>
      </c>
      <c r="L308" s="18" t="str">
        <f ca="1">IFERROR(INDEX(INDIRECT("B_MSK["&amp;EXPEDISI[#Headers]&amp;"]"),ROW()-1),"")</f>
        <v>pen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Gel Tizo Fancy TG30900-E</v>
      </c>
      <c r="C309" s="26" t="str">
        <f ca="1">IFERROR(INDEX(SUPPLIER_CONV[2],MATCH(INDEX(INDIRECT("B_MSK["&amp;EXPEDISI[#Headers]&amp;"]"),ROW()-1),SUPPLIER_CONV[1],0)),"")</f>
        <v>DB</v>
      </c>
      <c r="D309" s="22" t="str">
        <f ca="1">IFERROR(INDEX(INDIRECT("B_MSK["&amp;EXPEDISI[#Headers]&amp;"]"),ROW()-1)&amp;IF(OR(EXPEDISI[[#This Row],[C]]&lt;2,EXPEDISI[[#This Row],[C]]=""),"","/ CTN"),"")</f>
        <v>144 LSN</v>
      </c>
      <c r="E309" s="6">
        <f ca="1">IFERROR(INDEX(INDIRECT("B_MSK["&amp;EXPEDISI[#Headers]&amp;"]"),ROW()-1),"")</f>
        <v>1</v>
      </c>
      <c r="F309" s="23">
        <f ca="1">IFERROR(INDEX(INDIRECT("B_MSK["&amp;EXPEDISI[#Headers]&amp;"_1]"),ROW()-1),"")</f>
        <v>18250</v>
      </c>
      <c r="G309" s="18" t="str">
        <f ca="1">IFERROR(INDEX(INDIRECT("B_MSK["&amp;EXPEDISI[#Headers]&amp;"_1]"),ROW()-1),"")</f>
        <v>/ LSN</v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>
        <f ca="1">IFERROR(IF(EXPEDISI[[#This Row],[NAMA BARANG]]="","",INDEX(INDIRECT("B_MSK["&amp;EXPEDISI[#Headers]&amp;"]"),ROW()-1)),"")</f>
        <v>44910</v>
      </c>
      <c r="L309" s="18" t="str">
        <f ca="1">IFERROR(INDEX(INDIRECT("B_MSK["&amp;EXPEDISI[#Headers]&amp;"]"),ROW()-1),"")</f>
        <v>pen</v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Gel Tizo Fancy TG30541-E</v>
      </c>
      <c r="C310" s="26" t="str">
        <f ca="1">IFERROR(INDEX(SUPPLIER_CONV[2],MATCH(INDEX(INDIRECT("B_MSK["&amp;EXPEDISI[#Headers]&amp;"]"),ROW()-1),SUPPLIER_CONV[1],0)),"")</f>
        <v>DB</v>
      </c>
      <c r="D310" s="22" t="str">
        <f ca="1">IFERROR(INDEX(INDIRECT("B_MSK["&amp;EXPEDISI[#Headers]&amp;"]"),ROW()-1)&amp;IF(OR(EXPEDISI[[#This Row],[C]]&lt;2,EXPEDISI[[#This Row],[C]]=""),"","/ CTN"),"")</f>
        <v>144 LSN</v>
      </c>
      <c r="E310" s="6">
        <f ca="1">IFERROR(INDEX(INDIRECT("B_MSK["&amp;EXPEDISI[#Headers]&amp;"]"),ROW()-1),"")</f>
        <v>1</v>
      </c>
      <c r="F310" s="23">
        <f ca="1">IFERROR(INDEX(INDIRECT("B_MSK["&amp;EXPEDISI[#Headers]&amp;"_1]"),ROW()-1),"")</f>
        <v>18250</v>
      </c>
      <c r="G310" s="18" t="str">
        <f ca="1">IFERROR(INDEX(INDIRECT("B_MSK["&amp;EXPEDISI[#Headers]&amp;"_1]"),ROW()-1),"")</f>
        <v>/ LSN</v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44910</v>
      </c>
      <c r="L310" s="18" t="str">
        <f ca="1">IFERROR(INDEX(INDIRECT("B_MSK["&amp;EXPEDISI[#Headers]&amp;"]"),ROW()-1),"")</f>
        <v>pen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>Gel Tizo Fancy TG 30606-D</v>
      </c>
      <c r="C311" s="26" t="str">
        <f ca="1">IFERROR(INDEX(SUPPLIER_CONV[2],MATCH(INDEX(INDIRECT("B_MSK["&amp;EXPEDISI[#Headers]&amp;"]"),ROW()-1),SUPPLIER_CONV[1],0)),"")</f>
        <v>DB</v>
      </c>
      <c r="D311" s="22" t="str">
        <f ca="1">IFERROR(INDEX(INDIRECT("B_MSK["&amp;EXPEDISI[#Headers]&amp;"]"),ROW()-1)&amp;IF(OR(EXPEDISI[[#This Row],[C]]&lt;2,EXPEDISI[[#This Row],[C]]=""),"","/ CTN"),"")</f>
        <v>144 LSN</v>
      </c>
      <c r="E311" s="6">
        <f ca="1">IFERROR(INDEX(INDIRECT("B_MSK["&amp;EXPEDISI[#Headers]&amp;"]"),ROW()-1),"")</f>
        <v>1</v>
      </c>
      <c r="F311" s="23">
        <f ca="1">IFERROR(INDEX(INDIRECT("B_MSK["&amp;EXPEDISI[#Headers]&amp;"_1]"),ROW()-1),"")</f>
        <v>18250</v>
      </c>
      <c r="G311" s="18" t="str">
        <f ca="1">IFERROR(INDEX(INDIRECT("B_MSK["&amp;EXPEDISI[#Headers]&amp;"_1]"),ROW()-1),"")</f>
        <v>/ LSN</v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>
        <f ca="1">IFERROR(IF(EXPEDISI[[#This Row],[NAMA BARANG]]="","",INDEX(INDIRECT("B_MSK["&amp;EXPEDISI[#Headers]&amp;"]"),ROW()-1)),"")</f>
        <v>44910</v>
      </c>
      <c r="L311" s="18" t="str">
        <f ca="1">IFERROR(INDEX(INDIRECT("B_MSK["&amp;EXPEDISI[#Headers]&amp;"]"),ROW()-1),"")</f>
        <v>pen</v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Gel Tizo Fancy TG348-E</v>
      </c>
      <c r="C312" s="26" t="str">
        <f ca="1">IFERROR(INDEX(SUPPLIER_CONV[2],MATCH(INDEX(INDIRECT("B_MSK["&amp;EXPEDISI[#Headers]&amp;"]"),ROW()-1),SUPPLIER_CONV[1],0)),"")</f>
        <v>DB</v>
      </c>
      <c r="D312" s="22" t="str">
        <f ca="1">IFERROR(INDEX(INDIRECT("B_MSK["&amp;EXPEDISI[#Headers]&amp;"]"),ROW()-1)&amp;IF(OR(EXPEDISI[[#This Row],[C]]&lt;2,EXPEDISI[[#This Row],[C]]=""),"","/ CTN"),"")</f>
        <v>144 LSN</v>
      </c>
      <c r="E312" s="6">
        <f ca="1">IFERROR(INDEX(INDIRECT("B_MSK["&amp;EXPEDISI[#Headers]&amp;"]"),ROW()-1),"")</f>
        <v>1</v>
      </c>
      <c r="F312" s="23">
        <f ca="1">IFERROR(INDEX(INDIRECT("B_MSK["&amp;EXPEDISI[#Headers]&amp;"_1]"),ROW()-1),"")</f>
        <v>18250</v>
      </c>
      <c r="G312" s="18" t="str">
        <f ca="1">IFERROR(INDEX(INDIRECT("B_MSK["&amp;EXPEDISI[#Headers]&amp;"_1]"),ROW()-1),"")</f>
        <v>/ LSN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44910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Gel Tizo Fancy TG31035-E</v>
      </c>
      <c r="C313" s="26" t="str">
        <f ca="1">IFERROR(INDEX(SUPPLIER_CONV[2],MATCH(INDEX(INDIRECT("B_MSK["&amp;EXPEDISI[#Headers]&amp;"]"),ROW()-1),SUPPLIER_CONV[1],0)),"")</f>
        <v>DB</v>
      </c>
      <c r="D313" s="22" t="str">
        <f ca="1">IFERROR(INDEX(INDIRECT("B_MSK["&amp;EXPEDISI[#Headers]&amp;"]"),ROW()-1)&amp;IF(OR(EXPEDISI[[#This Row],[C]]&lt;2,EXPEDISI[[#This Row],[C]]=""),"","/ CTN"),"")</f>
        <v>144 LSN</v>
      </c>
      <c r="E313" s="6">
        <f ca="1">IFERROR(INDEX(INDIRECT("B_MSK["&amp;EXPEDISI[#Headers]&amp;"]"),ROW()-1),"")</f>
        <v>1</v>
      </c>
      <c r="F313" s="23">
        <f ca="1">IFERROR(INDEX(INDIRECT("B_MSK["&amp;EXPEDISI[#Headers]&amp;"_1]"),ROW()-1),"")</f>
        <v>18250</v>
      </c>
      <c r="G313" s="18" t="str">
        <f ca="1">IFERROR(INDEX(INDIRECT("B_MSK["&amp;EXPEDISI[#Headers]&amp;"_1]"),ROW()-1),"")</f>
        <v>/ LSN</v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44910</v>
      </c>
      <c r="L313" s="18" t="str">
        <f ca="1">IFERROR(INDEX(INDIRECT("B_MSK["&amp;EXPEDISI[#Headers]&amp;"]"),ROW()-1),"")</f>
        <v>pen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>Gel Tizo Fancy TG31975-E</v>
      </c>
      <c r="C314" s="26" t="str">
        <f ca="1">IFERROR(INDEX(SUPPLIER_CONV[2],MATCH(INDEX(INDIRECT("B_MSK["&amp;EXPEDISI[#Headers]&amp;"]"),ROW()-1),SUPPLIER_CONV[1],0)),"")</f>
        <v>DB</v>
      </c>
      <c r="D314" s="22" t="str">
        <f ca="1">IFERROR(INDEX(INDIRECT("B_MSK["&amp;EXPEDISI[#Headers]&amp;"]"),ROW()-1)&amp;IF(OR(EXPEDISI[[#This Row],[C]]&lt;2,EXPEDISI[[#This Row],[C]]=""),"","/ CTN"),"")</f>
        <v>144 LSN</v>
      </c>
      <c r="E314" s="6">
        <f ca="1">IFERROR(INDEX(INDIRECT("B_MSK["&amp;EXPEDISI[#Headers]&amp;"]"),ROW()-1),"")</f>
        <v>1</v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>BONUS</v>
      </c>
      <c r="K314" s="17">
        <f ca="1">IFERROR(IF(EXPEDISI[[#This Row],[NAMA BARANG]]="","",INDEX(INDIRECT("B_MSK["&amp;EXPEDISI[#Headers]&amp;"]"),ROW()-1)),"")</f>
        <v>44910</v>
      </c>
      <c r="L314" s="18" t="str">
        <f ca="1">IFERROR(INDEX(INDIRECT("B_MSK["&amp;EXPEDISI[#Headers]&amp;"]"),ROW()-1),"")</f>
        <v>pen</v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/>
      </c>
      <c r="C315" s="26" t="str">
        <f ca="1">IFERROR(INDEX(SUPPLIER_CONV[2],MATCH(INDEX(INDIRECT("B_MSK["&amp;EXPEDISI[#Headers]&amp;"]"),ROW()-1),SUPPLIER_CONV[1],0)),"")</f>
        <v/>
      </c>
      <c r="D315" s="22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3" t="str">
        <f ca="1">IFERROR(INDEX(INDIRECT("B_MSK["&amp;EXPEDISI[#Headers]&amp;"_1]"),ROW()-1),"")</f>
        <v/>
      </c>
      <c r="G315" s="18" t="str">
        <f ca="1">IFERROR(INDEX(INDIRECT("B_MSK["&amp;EXPEDISI[#Headers]&amp;"_1]"),ROW()-1),"")</f>
        <v/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 t="str">
        <f ca="1">IFERROR(IF(EXPEDISI[[#This Row],[NAMA BARANG]]="","",INDEX(INDIRECT("B_MSK["&amp;EXPEDISI[#Headers]&amp;"]"),ROW()-1)),"")</f>
        <v/>
      </c>
      <c r="L315" s="18" t="str">
        <f ca="1">IFERROR(INDEX(INDIRECT("B_MSK["&amp;EXPEDISI[#Headers]&amp;"]"),ROW()-1),"")</f>
        <v/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>Isi Gel 1.0 TG 308-AR</v>
      </c>
      <c r="C316" s="26" t="str">
        <f ca="1">IFERROR(INDEX(SUPPLIER_CONV[2],MATCH(INDEX(INDIRECT("B_MSK["&amp;EXPEDISI[#Headers]&amp;"]"),ROW()-1),SUPPLIER_CONV[1],0)),"")</f>
        <v>DB</v>
      </c>
      <c r="D316" s="22" t="str">
        <f ca="1">IFERROR(INDEX(INDIRECT("B_MSK["&amp;EXPEDISI[#Headers]&amp;"]"),ROW()-1)&amp;IF(OR(EXPEDISI[[#This Row],[C]]&lt;2,EXPEDISI[[#This Row],[C]]=""),"","/ CTN"),"")</f>
        <v>80 PCS</v>
      </c>
      <c r="E316" s="6" t="str">
        <f ca="1">IFERROR(INDEX(INDIRECT("B_MSK["&amp;EXPEDISI[#Headers]&amp;"]"),ROW()-1),"")</f>
        <v/>
      </c>
      <c r="F316" s="23">
        <f ca="1">IFERROR(INDEX(INDIRECT("B_MSK["&amp;EXPEDISI[#Headers]&amp;"_1]"),ROW()-1),"")</f>
        <v>22500</v>
      </c>
      <c r="G316" s="18" t="str">
        <f ca="1">IFERROR(INDEX(INDIRECT("B_MSK["&amp;EXPEDISI[#Headers]&amp;"_1]"),ROW()-1),"")</f>
        <v>/ PCS</v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>
        <f ca="1">IFERROR(IF(EXPEDISI[[#This Row],[NAMA BARANG]]="","",INDEX(INDIRECT("B_MSK["&amp;EXPEDISI[#Headers]&amp;"]"),ROW()-1)),"")</f>
        <v>44910</v>
      </c>
      <c r="L316" s="18" t="str">
        <f ca="1">IFERROR(INDEX(INDIRECT("B_MSK["&amp;EXPEDISI[#Headers]&amp;"]"),ROW()-1),"")</f>
        <v>isi</v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Isi Gel 1.0 TG 308-ARB biru</v>
      </c>
      <c r="C317" s="26" t="str">
        <f ca="1">IFERROR(INDEX(SUPPLIER_CONV[2],MATCH(INDEX(INDIRECT("B_MSK["&amp;EXPEDISI[#Headers]&amp;"]"),ROW()-1),SUPPLIER_CONV[1],0)),"")</f>
        <v>DB</v>
      </c>
      <c r="D317" s="22" t="str">
        <f ca="1">IFERROR(INDEX(INDIRECT("B_MSK["&amp;EXPEDISI[#Headers]&amp;"]"),ROW()-1)&amp;IF(OR(EXPEDISI[[#This Row],[C]]&lt;2,EXPEDISI[[#This Row],[C]]=""),"","/ CTN"),"")</f>
        <v>80 PCS</v>
      </c>
      <c r="E317" s="6" t="str">
        <f ca="1">IFERROR(INDEX(INDIRECT("B_MSK["&amp;EXPEDISI[#Headers]&amp;"]"),ROW()-1),"")</f>
        <v/>
      </c>
      <c r="F317" s="23">
        <f ca="1">IFERROR(INDEX(INDIRECT("B_MSK["&amp;EXPEDISI[#Headers]&amp;"_1]"),ROW()-1),"")</f>
        <v>22500</v>
      </c>
      <c r="G317" s="18" t="str">
        <f ca="1">IFERROR(INDEX(INDIRECT("B_MSK["&amp;EXPEDISI[#Headers]&amp;"_1]"),ROW()-1),"")</f>
        <v>/ PCS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44910</v>
      </c>
      <c r="L317" s="18" t="str">
        <f ca="1">IFERROR(INDEX(INDIRECT("B_MSK["&amp;EXPEDISI[#Headers]&amp;"]"),ROW()-1),"")</f>
        <v>isi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Gel pen Tianjiao TZ-501</v>
      </c>
      <c r="C318" s="26" t="str">
        <f ca="1">IFERROR(INDEX(SUPPLIER_CONV[2],MATCH(INDEX(INDIRECT("B_MSK["&amp;EXPEDISI[#Headers]&amp;"]"),ROW()-1),SUPPLIER_CONV[1],0)),"")</f>
        <v>DB</v>
      </c>
      <c r="D318" s="22" t="str">
        <f ca="1">IFERROR(INDEX(INDIRECT("B_MSK["&amp;EXPEDISI[#Headers]&amp;"]"),ROW()-1)&amp;IF(OR(EXPEDISI[[#This Row],[C]]&lt;2,EXPEDISI[[#This Row],[C]]=""),"","/ CTN"),"")</f>
        <v>144 LSN/ CTN</v>
      </c>
      <c r="E318" s="6">
        <f ca="1">IFERROR(INDEX(INDIRECT("B_MSK["&amp;EXPEDISI[#Headers]&amp;"]"),ROW()-1),"")</f>
        <v>3</v>
      </c>
      <c r="F318" s="23">
        <f ca="1">IFERROR(INDEX(INDIRECT("B_MSK["&amp;EXPEDISI[#Headers]&amp;"_1]"),ROW()-1),"")</f>
        <v>22500</v>
      </c>
      <c r="G318" s="18" t="str">
        <f ca="1">IFERROR(INDEX(INDIRECT("B_MSK["&amp;EXPEDISI[#Headers]&amp;"_1]"),ROW()-1),"")</f>
        <v>/ LSN</v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44910</v>
      </c>
      <c r="L318" s="18" t="str">
        <f ca="1">IFERROR(INDEX(INDIRECT("B_MSK["&amp;EXPEDISI[#Headers]&amp;"]"),ROW()-1),"")</f>
        <v>pen</v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P case Kenko PC-0719-TK</v>
      </c>
      <c r="C320" s="26" t="str">
        <f ca="1">IFERROR(INDEX(SUPPLIER_CONV[2],MATCH(INDEX(INDIRECT("B_MSK["&amp;EXPEDISI[#Headers]&amp;"]"),ROW()-1),SUPPLIER_CONV[1],0)),"")</f>
        <v>KENKO</v>
      </c>
      <c r="D320" s="22" t="str">
        <f ca="1">IFERROR(INDEX(INDIRECT("B_MSK["&amp;EXPEDISI[#Headers]&amp;"]"),ROW()-1)&amp;IF(OR(EXPEDISI[[#This Row],[C]]&lt;2,EXPEDISI[[#This Row],[C]]=""),"","/ CTN"),"")</f>
        <v>24 LSN</v>
      </c>
      <c r="E320" s="6">
        <f ca="1">IFERROR(INDEX(INDIRECT("B_MSK["&amp;EXPEDISI[#Headers]&amp;"]"),ROW()-1),"")</f>
        <v>1</v>
      </c>
      <c r="F320" s="23">
        <f ca="1">IFERROR(INDEX(INDIRECT("B_MSK["&amp;EXPEDISI[#Headers]&amp;"_1]"),ROW()-1),"")</f>
        <v>62400</v>
      </c>
      <c r="G320" s="18" t="str">
        <f ca="1">IFERROR(INDEX(INDIRECT("B_MSK["&amp;EXPEDISI[#Headers]&amp;"_1]"),ROW()-1),"")</f>
        <v>/ LSN</v>
      </c>
      <c r="H320" s="18">
        <f ca="1">IFERROR(INDEX(INDIRECT("B_MSK["&amp;EXPEDISI[#Headers]&amp;"]"),ROW()-1),"")</f>
        <v>0.17</v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44910</v>
      </c>
      <c r="L320" s="18" t="str">
        <f ca="1">IFERROR(INDEX(INDIRECT("B_MSK["&amp;EXPEDISI[#Headers]&amp;"]"),ROW()-1),"")</f>
        <v>pcase</v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Stapler Kenko HD-50</v>
      </c>
      <c r="C321" s="26" t="str">
        <f ca="1">IFERROR(INDEX(SUPPLIER_CONV[2],MATCH(INDEX(INDIRECT("B_MSK["&amp;EXPEDISI[#Headers]&amp;"]"),ROW()-1),SUPPLIER_CONV[1],0)),"")</f>
        <v>KENKO</v>
      </c>
      <c r="D321" s="22" t="str">
        <f ca="1">IFERROR(INDEX(INDIRECT("B_MSK["&amp;EXPEDISI[#Headers]&amp;"]"),ROW()-1)&amp;IF(OR(EXPEDISI[[#This Row],[C]]&lt;2,EXPEDISI[[#This Row],[C]]=""),"","/ CTN"),"")</f>
        <v>20 BOX (6 PCS)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114000</v>
      </c>
      <c r="G321" s="18" t="str">
        <f ca="1">IFERROR(INDEX(INDIRECT("B_MSK["&amp;EXPEDISI[#Headers]&amp;"_1]"),ROW()-1),"")</f>
        <v xml:space="preserve">/ BOX </v>
      </c>
      <c r="H321" s="18">
        <f ca="1">IFERROR(INDEX(INDIRECT("B_MSK["&amp;EXPEDISI[#Headers]&amp;"]"),ROW()-1),"")</f>
        <v>0.17</v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44910</v>
      </c>
      <c r="L321" s="18" t="str">
        <f ca="1">IFERROR(INDEX(INDIRECT("B_MSK["&amp;EXPEDISI[#Headers]&amp;"]"),ROW()-1),"")</f>
        <v>stapler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Gel pen Kenko Hitech 0.28mm hitam</v>
      </c>
      <c r="C322" s="26" t="str">
        <f ca="1">IFERROR(INDEX(SUPPLIER_CONV[2],MATCH(INDEX(INDIRECT("B_MSK["&amp;EXPEDISI[#Headers]&amp;"]"),ROW()-1),SUPPLIER_CONV[1],0)),"")</f>
        <v>KENKO</v>
      </c>
      <c r="D322" s="22" t="str">
        <f ca="1">IFERROR(INDEX(INDIRECT("B_MSK["&amp;EXPEDISI[#Headers]&amp;"]"),ROW()-1)&amp;IF(OR(EXPEDISI[[#This Row],[C]]&lt;2,EXPEDISI[[#This Row],[C]]=""),"","/ CTN"),"")</f>
        <v>12 GRS/ CTN</v>
      </c>
      <c r="E322" s="6">
        <f ca="1">IFERROR(INDEX(INDIRECT("B_MSK["&amp;EXPEDISI[#Headers]&amp;"]"),ROW()-1),"")</f>
        <v>5</v>
      </c>
      <c r="F322" s="23">
        <f ca="1">IFERROR(INDEX(INDIRECT("B_MSK["&amp;EXPEDISI[#Headers]&amp;"_1]"),ROW()-1),"")</f>
        <v>468000</v>
      </c>
      <c r="G322" s="18" t="str">
        <f ca="1">IFERROR(INDEX(INDIRECT("B_MSK["&amp;EXPEDISI[#Headers]&amp;"_1]"),ROW()-1),"")</f>
        <v>/ GRS</v>
      </c>
      <c r="H322" s="18">
        <f ca="1">IFERROR(INDEX(INDIRECT("B_MSK["&amp;EXPEDISI[#Headers]&amp;"]"),ROW()-1),"")</f>
        <v>0.17</v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44910</v>
      </c>
      <c r="L322" s="18" t="str">
        <f ca="1">IFERROR(INDEX(INDIRECT("B_MSK["&amp;EXPEDISI[#Headers]&amp;"]"),ROW()-1),"")</f>
        <v>pen</v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Binder clip Kenko No.260</v>
      </c>
      <c r="C323" s="26" t="str">
        <f ca="1">IFERROR(INDEX(SUPPLIER_CONV[2],MATCH(INDEX(INDIRECT("B_MSK["&amp;EXPEDISI[#Headers]&amp;"]"),ROW()-1),SUPPLIER_CONV[1],0)),"")</f>
        <v>KENKO</v>
      </c>
      <c r="D323" s="22" t="str">
        <f ca="1">IFERROR(INDEX(INDIRECT("B_MSK["&amp;EXPEDISI[#Headers]&amp;"]"),ROW()-1)&amp;IF(OR(EXPEDISI[[#This Row],[C]]&lt;2,EXPEDISI[[#This Row],[C]]=""),"","/ CTN"),"")</f>
        <v>5 GRS/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180000</v>
      </c>
      <c r="G323" s="18" t="str">
        <f ca="1">IFERROR(INDEX(INDIRECT("B_MSK["&amp;EXPEDISI[#Headers]&amp;"_1]"),ROW()-1),"")</f>
        <v>/ GRS</v>
      </c>
      <c r="H323" s="18">
        <f ca="1">IFERROR(INDEX(INDIRECT("B_MSK["&amp;EXPEDISI[#Headers]&amp;"]"),ROW()-1),"")</f>
        <v>0.17</v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44910</v>
      </c>
      <c r="L323" s="18" t="str">
        <f ca="1">IFERROR(INDEX(INDIRECT("B_MSK["&amp;EXPEDISI[#Headers]&amp;"]"),ROW()-1),"")</f>
        <v>clip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>Tape Dispenser Kenko TD-323</v>
      </c>
      <c r="C324" s="26" t="str">
        <f ca="1">IFERROR(INDEX(SUPPLIER_CONV[2],MATCH(INDEX(INDIRECT("B_MSK["&amp;EXPEDISI[#Headers]&amp;"]"),ROW()-1),SUPPLIER_CONV[1],0)),"")</f>
        <v>KENKO</v>
      </c>
      <c r="D324" s="22" t="str">
        <f ca="1">IFERROR(INDEX(INDIRECT("B_MSK["&amp;EXPEDISI[#Headers]&amp;"]"),ROW()-1)&amp;IF(OR(EXPEDISI[[#This Row],[C]]&lt;2,EXPEDISI[[#This Row],[C]]=""),"","/ CTN"),"")</f>
        <v>24 PCS/ CTN</v>
      </c>
      <c r="E324" s="6">
        <f ca="1">IFERROR(INDEX(INDIRECT("B_MSK["&amp;EXPEDISI[#Headers]&amp;"]"),ROW()-1),"")</f>
        <v>2</v>
      </c>
      <c r="F324" s="23">
        <f ca="1">IFERROR(INDEX(INDIRECT("B_MSK["&amp;EXPEDISI[#Headers]&amp;"_1]"),ROW()-1),"")</f>
        <v>19250</v>
      </c>
      <c r="G324" s="18" t="str">
        <f ca="1">IFERROR(INDEX(INDIRECT("B_MSK["&amp;EXPEDISI[#Headers]&amp;"_1]"),ROW()-1),"")</f>
        <v>/ PCS</v>
      </c>
      <c r="H324" s="18">
        <f ca="1">IFERROR(INDEX(INDIRECT("B_MSK["&amp;EXPEDISI[#Headers]&amp;"]"),ROW()-1),"")</f>
        <v>0.17</v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>
        <f ca="1">IFERROR(IF(EXPEDISI[[#This Row],[NAMA BARANG]]="","",INDEX(INDIRECT("B_MSK["&amp;EXPEDISI[#Headers]&amp;"]"),ROW()-1)),"")</f>
        <v>44910</v>
      </c>
      <c r="L324" s="18" t="str">
        <f ca="1">IFERROR(INDEX(INDIRECT("B_MSK["&amp;EXPEDISI[#Headers]&amp;"]"),ROW()-1),"")</f>
        <v>isolasi</v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PW Kenko 12W CP-12 F classic panjang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24 LSN/ CTN</v>
      </c>
      <c r="E325" s="6">
        <f ca="1">IFERROR(INDEX(INDIRECT("B_MSK["&amp;EXPEDISI[#Headers]&amp;"]"),ROW()-1),"")</f>
        <v>3</v>
      </c>
      <c r="F325" s="23">
        <f ca="1">IFERROR(INDEX(INDIRECT("B_MSK["&amp;EXPEDISI[#Headers]&amp;"_1]"),ROW()-1),"")</f>
        <v>124200</v>
      </c>
      <c r="G325" s="18" t="str">
        <f ca="1">IFERROR(INDEX(INDIRECT("B_MSK["&amp;EXPEDISI[#Headers]&amp;"_1]"),ROW()-1),"")</f>
        <v>/ LSN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44910</v>
      </c>
      <c r="L325" s="18" t="str">
        <f ca="1">IFERROR(INDEX(INDIRECT("B_MSK["&amp;EXPEDISI[#Headers]&amp;"]"),ROW()-1),"")</f>
        <v>pw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/>
      </c>
      <c r="C326" s="26" t="str">
        <f ca="1">IFERROR(INDEX(SUPPLIER_CONV[2],MATCH(INDEX(INDIRECT("B_MSK["&amp;EXPEDISI[#Headers]&amp;"]"),ROW()-1),SUPPLIER_CONV[1],0)),"")</f>
        <v/>
      </c>
      <c r="D326" s="22" t="str">
        <f ca="1">IFERROR(INDEX(INDIRECT("B_MSK["&amp;EXPEDISI[#Headers]&amp;"]"),ROW()-1)&amp;IF(OR(EXPEDISI[[#This Row],[C]]&lt;2,EXPEDISI[[#This Row],[C]]=""),"","/ CTN"),"")</f>
        <v/>
      </c>
      <c r="E326" s="6" t="str">
        <f ca="1">IFERROR(INDEX(INDIRECT("B_MSK["&amp;EXPEDISI[#Headers]&amp;"]"),ROW()-1),"")</f>
        <v/>
      </c>
      <c r="F326" s="23" t="str">
        <f ca="1">IFERROR(INDEX(INDIRECT("B_MSK["&amp;EXPEDISI[#Headers]&amp;"_1]"),ROW()-1),"")</f>
        <v/>
      </c>
      <c r="G326" s="18" t="str">
        <f ca="1">IFERROR(INDEX(INDIRECT("B_MSK["&amp;EXPEDISI[#Headers]&amp;"_1]"),ROW()-1),"")</f>
        <v/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 t="str">
        <f ca="1">IFERROR(IF(EXPEDISI[[#This Row],[NAMA BARANG]]="","",INDEX(INDIRECT("B_MSK["&amp;EXPEDISI[#Headers]&amp;"]"),ROW()-1)),"")</f>
        <v/>
      </c>
      <c r="L326" s="18" t="str">
        <f ca="1">IFERROR(INDEX(INDIRECT("B_MSK["&amp;EXPEDISI[#Headers]&amp;"]"),ROW()-1),"")</f>
        <v/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Label JK LB-2 RL 1brs</v>
      </c>
      <c r="C327" s="26" t="str">
        <f ca="1">IFERROR(INDEX(SUPPLIER_CONV[2],MATCH(INDEX(INDIRECT("B_MSK["&amp;EXPEDISI[#Headers]&amp;"]"),ROW()-1),SUPPLIER_CONV[1],0)),"")</f>
        <v>ATALI</v>
      </c>
      <c r="D327" s="22" t="str">
        <f ca="1">IFERROR(INDEX(INDIRECT("B_MSK["&amp;EXPEDISI[#Headers]&amp;"]"),ROW()-1)&amp;IF(OR(EXPEDISI[[#This Row],[C]]&lt;2,EXPEDISI[[#This Row],[C]]=""),"","/ CTN"),"")</f>
        <v>100 PAK (10 ROL)/ CTN</v>
      </c>
      <c r="E327" s="6">
        <f ca="1">IFERROR(INDEX(INDIRECT("B_MSK["&amp;EXPEDISI[#Headers]&amp;"]"),ROW()-1),"")</f>
        <v>6</v>
      </c>
      <c r="F327" s="23">
        <f ca="1">IFERROR(INDEX(INDIRECT("B_MSK["&amp;EXPEDISI[#Headers]&amp;"_1]"),ROW()-1),"")</f>
        <v>20500</v>
      </c>
      <c r="G327" s="18" t="str">
        <f ca="1">IFERROR(INDEX(INDIRECT("B_MSK["&amp;EXPEDISI[#Headers]&amp;"_1]"),ROW()-1),"")</f>
        <v xml:space="preserve">/ PAK </v>
      </c>
      <c r="H327" s="18">
        <f ca="1">IFERROR(INDEX(INDIRECT("B_MSK["&amp;EXPEDISI[#Headers]&amp;"]"),ROW()-1),"")</f>
        <v>0.125</v>
      </c>
      <c r="I327" s="18">
        <f ca="1">IFERROR(INDEX(INDIRECT("B_MSK["&amp;EXPEDISI[#Headers]&amp;"]"),ROW()-1),"")</f>
        <v>0.05</v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44910</v>
      </c>
      <c r="L327" s="18" t="str">
        <f ca="1">IFERROR(INDEX(INDIRECT("B_MSK["&amp;EXPEDISI[#Headers]&amp;"]"),ROW()-1),"")</f>
        <v>label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Label JK LB-P2 CY 2brs kuning</v>
      </c>
      <c r="C328" s="26" t="str">
        <f ca="1">IFERROR(INDEX(SUPPLIER_CONV[2],MATCH(INDEX(INDIRECT("B_MSK["&amp;EXPEDISI[#Headers]&amp;"]"),ROW()-1),SUPPLIER_CONV[1],0)),"")</f>
        <v>ATALI</v>
      </c>
      <c r="D328" s="22" t="str">
        <f ca="1">IFERROR(INDEX(INDIRECT("B_MSK["&amp;EXPEDISI[#Headers]&amp;"]"),ROW()-1)&amp;IF(OR(EXPEDISI[[#This Row],[C]]&lt;2,EXPEDISI[[#This Row],[C]]=""),"","/ CTN"),"")</f>
        <v>50 PAK (10 ROL)</v>
      </c>
      <c r="E328" s="6">
        <f ca="1">IFERROR(INDEX(INDIRECT("B_MSK["&amp;EXPEDISI[#Headers]&amp;"]"),ROW()-1),"")</f>
        <v>1</v>
      </c>
      <c r="F328" s="23">
        <f ca="1">IFERROR(INDEX(INDIRECT("B_MSK["&amp;EXPEDISI[#Headers]&amp;"_1]"),ROW()-1),"")</f>
        <v>42000</v>
      </c>
      <c r="G328" s="18" t="str">
        <f ca="1">IFERROR(INDEX(INDIRECT("B_MSK["&amp;EXPEDISI[#Headers]&amp;"_1]"),ROW()-1),"")</f>
        <v xml:space="preserve">/ PAK </v>
      </c>
      <c r="H328" s="18">
        <f ca="1">IFERROR(INDEX(INDIRECT("B_MSK["&amp;EXPEDISI[#Headers]&amp;"]"),ROW()-1),"")</f>
        <v>0.125</v>
      </c>
      <c r="I328" s="18">
        <f ca="1">IFERROR(INDEX(INDIRECT("B_MSK["&amp;EXPEDISI[#Headers]&amp;"]"),ROW()-1),"")</f>
        <v>0.05</v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44910</v>
      </c>
      <c r="L328" s="18" t="str">
        <f ca="1">IFERROR(INDEX(INDIRECT("B_MSK["&amp;EXPEDISI[#Headers]&amp;"]"),ROW()-1),"")</f>
        <v>label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Label JK LB-P2 LN 2brs</v>
      </c>
      <c r="C329" s="26" t="str">
        <f ca="1">IFERROR(INDEX(SUPPLIER_CONV[2],MATCH(INDEX(INDIRECT("B_MSK["&amp;EXPEDISI[#Headers]&amp;"]"),ROW()-1),SUPPLIER_CONV[1],0)),"")</f>
        <v>ATALI</v>
      </c>
      <c r="D329" s="22" t="str">
        <f ca="1">IFERROR(INDEX(INDIRECT("B_MSK["&amp;EXPEDISI[#Headers]&amp;"]"),ROW()-1)&amp;IF(OR(EXPEDISI[[#This Row],[C]]&lt;2,EXPEDISI[[#This Row],[C]]=""),"","/ CTN"),"")</f>
        <v>50 PAK (10 ROL)</v>
      </c>
      <c r="E329" s="6">
        <f ca="1">IFERROR(INDEX(INDIRECT("B_MSK["&amp;EXPEDISI[#Headers]&amp;"]"),ROW()-1),"")</f>
        <v>1</v>
      </c>
      <c r="F329" s="23">
        <f ca="1">IFERROR(INDEX(INDIRECT("B_MSK["&amp;EXPEDISI[#Headers]&amp;"_1]"),ROW()-1),"")</f>
        <v>30500</v>
      </c>
      <c r="G329" s="18" t="str">
        <f ca="1">IFERROR(INDEX(INDIRECT("B_MSK["&amp;EXPEDISI[#Headers]&amp;"_1]"),ROW()-1),"")</f>
        <v xml:space="preserve">/ PAK </v>
      </c>
      <c r="H329" s="18">
        <f ca="1">IFERROR(INDEX(INDIRECT("B_MSK["&amp;EXPEDISI[#Headers]&amp;"]"),ROW()-1),"")</f>
        <v>0.125</v>
      </c>
      <c r="I329" s="18">
        <f ca="1">IFERROR(INDEX(INDIRECT("B_MSK["&amp;EXPEDISI[#Headers]&amp;"]"),ROW()-1),"")</f>
        <v>0.05</v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44910</v>
      </c>
      <c r="L329" s="18" t="str">
        <f ca="1">IFERROR(INDEX(INDIRECT("B_MSK["&amp;EXPEDISI[#Headers]&amp;"]"),ROW()-1),"")</f>
        <v>label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Lem stick JK GS-100</v>
      </c>
      <c r="C330" s="26" t="str">
        <f ca="1">IFERROR(INDEX(SUPPLIER_CONV[2],MATCH(INDEX(INDIRECT("B_MSK["&amp;EXPEDISI[#Headers]&amp;"]"),ROW()-1),SUPPLIER_CONV[1],0)),"")</f>
        <v>ATALI</v>
      </c>
      <c r="D330" s="22" t="str">
        <f ca="1">IFERROR(INDEX(INDIRECT("B_MSK["&amp;EXPEDISI[#Headers]&amp;"]"),ROW()-1)&amp;IF(OR(EXPEDISI[[#This Row],[C]]&lt;2,EXPEDISI[[#This Row],[C]]=""),"","/ CTN"),"")</f>
        <v>36 BOX (24 PCS)/ CTN</v>
      </c>
      <c r="E330" s="6">
        <f ca="1">IFERROR(INDEX(INDIRECT("B_MSK["&amp;EXPEDISI[#Headers]&amp;"]"),ROW()-1),"")</f>
        <v>3</v>
      </c>
      <c r="F330" s="23">
        <f ca="1">IFERROR(INDEX(INDIRECT("B_MSK["&amp;EXPEDISI[#Headers]&amp;"_1]"),ROW()-1),"")</f>
        <v>50400</v>
      </c>
      <c r="G330" s="18" t="str">
        <f ca="1">IFERROR(INDEX(INDIRECT("B_MSK["&amp;EXPEDISI[#Headers]&amp;"_1]"),ROW()-1),"")</f>
        <v xml:space="preserve">/ BOX </v>
      </c>
      <c r="H330" s="18">
        <f ca="1">IFERROR(INDEX(INDIRECT("B_MSK["&amp;EXPEDISI[#Headers]&amp;"]"),ROW()-1),"")</f>
        <v>0.125</v>
      </c>
      <c r="I330" s="18">
        <f ca="1">IFERROR(INDEX(INDIRECT("B_MSK["&amp;EXPEDISI[#Headers]&amp;"]"),ROW()-1),"")</f>
        <v>0.05</v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44910</v>
      </c>
      <c r="L330" s="18" t="str">
        <f ca="1">IFERROR(INDEX(INDIRECT("B_MSK["&amp;EXPEDISI[#Headers]&amp;"]"),ROW()-1),"")</f>
        <v>lem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Stapler JK HD-10</v>
      </c>
      <c r="C331" s="26" t="str">
        <f ca="1">IFERROR(INDEX(SUPPLIER_CONV[2],MATCH(INDEX(INDIRECT("B_MSK["&amp;EXPEDISI[#Headers]&amp;"]"),ROW()-1),SUPPLIER_CONV[1],0)),"")</f>
        <v>ATALI</v>
      </c>
      <c r="D331" s="22" t="str">
        <f ca="1">IFERROR(INDEX(INDIRECT("B_MSK["&amp;EXPEDISI[#Headers]&amp;"]"),ROW()-1)&amp;IF(OR(EXPEDISI[[#This Row],[C]]&lt;2,EXPEDISI[[#This Row],[C]]=""),"","/ CTN"),"")</f>
        <v>20 LSN</v>
      </c>
      <c r="E331" s="6">
        <f ca="1">IFERROR(INDEX(INDIRECT("B_MSK["&amp;EXPEDISI[#Headers]&amp;"]"),ROW()-1),"")</f>
        <v>1</v>
      </c>
      <c r="F331" s="23">
        <f ca="1">IFERROR(INDEX(INDIRECT("B_MSK["&amp;EXPEDISI[#Headers]&amp;"_1]"),ROW()-1),"")</f>
        <v>85200</v>
      </c>
      <c r="G331" s="18" t="str">
        <f ca="1">IFERROR(INDEX(INDIRECT("B_MSK["&amp;EXPEDISI[#Headers]&amp;"_1]"),ROW()-1),"")</f>
        <v>/ LSN</v>
      </c>
      <c r="H331" s="18">
        <f ca="1">IFERROR(INDEX(INDIRECT("B_MSK["&amp;EXPEDISI[#Headers]&amp;"]"),ROW()-1),"")</f>
        <v>0.125</v>
      </c>
      <c r="I331" s="18">
        <f ca="1">IFERROR(INDEX(INDIRECT("B_MSK["&amp;EXPEDISI[#Headers]&amp;"]"),ROW()-1),"")</f>
        <v>0.05</v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44910</v>
      </c>
      <c r="L331" s="18" t="str">
        <f ca="1">IFERROR(INDEX(INDIRECT("B_MSK["&amp;EXPEDISI[#Headers]&amp;"]"),ROW()-1),"")</f>
        <v>stapler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Binder clip JK 107</v>
      </c>
      <c r="C332" s="26" t="str">
        <f ca="1">IFERROR(INDEX(SUPPLIER_CONV[2],MATCH(INDEX(INDIRECT("B_MSK["&amp;EXPEDISI[#Headers]&amp;"]"),ROW()-1),SUPPLIER_CONV[1],0)),"")</f>
        <v>ATALI</v>
      </c>
      <c r="D332" s="22" t="str">
        <f ca="1">IFERROR(INDEX(INDIRECT("B_MSK["&amp;EXPEDISI[#Headers]&amp;"]"),ROW()-1)&amp;IF(OR(EXPEDISI[[#This Row],[C]]&lt;2,EXPEDISI[[#This Row],[C]]=""),"","/ CTN"),"")</f>
        <v>50 GRS</v>
      </c>
      <c r="E332" s="6">
        <f ca="1">IFERROR(INDEX(INDIRECT("B_MSK["&amp;EXPEDISI[#Headers]&amp;"]"),ROW()-1),"")</f>
        <v>1</v>
      </c>
      <c r="F332" s="23">
        <f ca="1">IFERROR(INDEX(INDIRECT("B_MSK["&amp;EXPEDISI[#Headers]&amp;"_1]"),ROW()-1),"")</f>
        <v>31200</v>
      </c>
      <c r="G332" s="18" t="str">
        <f ca="1">IFERROR(INDEX(INDIRECT("B_MSK["&amp;EXPEDISI[#Headers]&amp;"_1]"),ROW()-1),"")</f>
        <v>/ GRS</v>
      </c>
      <c r="H332" s="18">
        <f ca="1">IFERROR(INDEX(INDIRECT("B_MSK["&amp;EXPEDISI[#Headers]&amp;"]"),ROW()-1),"")</f>
        <v>0.125</v>
      </c>
      <c r="I332" s="18">
        <f ca="1">IFERROR(INDEX(INDIRECT("B_MSK["&amp;EXPEDISI[#Headers]&amp;"]"),ROW()-1),"")</f>
        <v>0.05</v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44910</v>
      </c>
      <c r="L332" s="18" t="str">
        <f ca="1">IFERROR(INDEX(INDIRECT("B_MSK["&amp;EXPEDISI[#Headers]&amp;"]"),ROW()-1),"")</f>
        <v>clip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Binder clip JK 111</v>
      </c>
      <c r="C333" s="26" t="str">
        <f ca="1">IFERROR(INDEX(SUPPLIER_CONV[2],MATCH(INDEX(INDIRECT("B_MSK["&amp;EXPEDISI[#Headers]&amp;"]"),ROW()-1),SUPPLIER_CONV[1],0)),"")</f>
        <v>ATALI</v>
      </c>
      <c r="D333" s="22" t="str">
        <f ca="1">IFERROR(INDEX(INDIRECT("B_MSK["&amp;EXPEDISI[#Headers]&amp;"]"),ROW()-1)&amp;IF(OR(EXPEDISI[[#This Row],[C]]&lt;2,EXPEDISI[[#This Row],[C]]=""),"","/ CTN"),"")</f>
        <v>30 GRS</v>
      </c>
      <c r="E333" s="6">
        <f ca="1">IFERROR(INDEX(INDIRECT("B_MSK["&amp;EXPEDISI[#Headers]&amp;"]"),ROW()-1),"")</f>
        <v>1</v>
      </c>
      <c r="F333" s="23">
        <f ca="1">IFERROR(INDEX(INDIRECT("B_MSK["&amp;EXPEDISI[#Headers]&amp;"_1]"),ROW()-1),"")</f>
        <v>48600</v>
      </c>
      <c r="G333" s="18" t="str">
        <f ca="1">IFERROR(INDEX(INDIRECT("B_MSK["&amp;EXPEDISI[#Headers]&amp;"_1]"),ROW()-1),"")</f>
        <v>/ GRS</v>
      </c>
      <c r="H333" s="18">
        <f ca="1">IFERROR(INDEX(INDIRECT("B_MSK["&amp;EXPEDISI[#Headers]&amp;"]"),ROW()-1),"")</f>
        <v>0.125</v>
      </c>
      <c r="I333" s="18">
        <f ca="1">IFERROR(INDEX(INDIRECT("B_MSK["&amp;EXPEDISI[#Headers]&amp;"]"),ROW()-1),"")</f>
        <v>0.05</v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44910</v>
      </c>
      <c r="L333" s="18" t="str">
        <f ca="1">IFERROR(INDEX(INDIRECT("B_MSK["&amp;EXPEDISI[#Headers]&amp;"]"),ROW()-1),"")</f>
        <v>clip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Binder clip JK 155</v>
      </c>
      <c r="C334" s="26" t="str">
        <f ca="1">IFERROR(INDEX(SUPPLIER_CONV[2],MATCH(INDEX(INDIRECT("B_MSK["&amp;EXPEDISI[#Headers]&amp;"]"),ROW()-1),SUPPLIER_CONV[1],0)),"")</f>
        <v>ATALI</v>
      </c>
      <c r="D334" s="22" t="str">
        <f ca="1">IFERROR(INDEX(INDIRECT("B_MSK["&amp;EXPEDISI[#Headers]&amp;"]"),ROW()-1)&amp;IF(OR(EXPEDISI[[#This Row],[C]]&lt;2,EXPEDISI[[#This Row],[C]]=""),"","/ CTN"),"")</f>
        <v>20 GRS/ CTN</v>
      </c>
      <c r="E334" s="6">
        <f ca="1">IFERROR(INDEX(INDIRECT("B_MSK["&amp;EXPEDISI[#Headers]&amp;"]"),ROW()-1),"")</f>
        <v>2</v>
      </c>
      <c r="F334" s="23">
        <f ca="1">IFERROR(INDEX(INDIRECT("B_MSK["&amp;EXPEDISI[#Headers]&amp;"_1]"),ROW()-1),"")</f>
        <v>67800</v>
      </c>
      <c r="G334" s="18" t="str">
        <f ca="1">IFERROR(INDEX(INDIRECT("B_MSK["&amp;EXPEDISI[#Headers]&amp;"_1]"),ROW()-1),"")</f>
        <v>/ GRS</v>
      </c>
      <c r="H334" s="18">
        <f ca="1">IFERROR(INDEX(INDIRECT("B_MSK["&amp;EXPEDISI[#Headers]&amp;"]"),ROW()-1),"")</f>
        <v>0.125</v>
      </c>
      <c r="I334" s="18">
        <f ca="1">IFERROR(INDEX(INDIRECT("B_MSK["&amp;EXPEDISI[#Headers]&amp;"]"),ROW()-1),"")</f>
        <v>0.05</v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44910</v>
      </c>
      <c r="L334" s="18" t="str">
        <f ca="1">IFERROR(INDEX(INDIRECT("B_MSK["&amp;EXPEDISI[#Headers]&amp;"]"),ROW()-1),"")</f>
        <v>clip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Binder clip JK 200</v>
      </c>
      <c r="C335" s="26" t="str">
        <f ca="1">IFERROR(INDEX(SUPPLIER_CONV[2],MATCH(INDEX(INDIRECT("B_MSK["&amp;EXPEDISI[#Headers]&amp;"]"),ROW()-1),SUPPLIER_CONV[1],0)),"")</f>
        <v>ATALI</v>
      </c>
      <c r="D335" s="22" t="str">
        <f ca="1">IFERROR(INDEX(INDIRECT("B_MSK["&amp;EXPEDISI[#Headers]&amp;"]"),ROW()-1)&amp;IF(OR(EXPEDISI[[#This Row],[C]]&lt;2,EXPEDISI[[#This Row],[C]]=""),"","/ CTN"),"")</f>
        <v>10 GRS</v>
      </c>
      <c r="E335" s="6">
        <f ca="1">IFERROR(INDEX(INDIRECT("B_MSK["&amp;EXPEDISI[#Headers]&amp;"]"),ROW()-1),"")</f>
        <v>1</v>
      </c>
      <c r="F335" s="23">
        <f ca="1">IFERROR(INDEX(INDIRECT("B_MSK["&amp;EXPEDISI[#Headers]&amp;"_1]"),ROW()-1),"")</f>
        <v>115800</v>
      </c>
      <c r="G335" s="18" t="str">
        <f ca="1">IFERROR(INDEX(INDIRECT("B_MSK["&amp;EXPEDISI[#Headers]&amp;"_1]"),ROW()-1),"")</f>
        <v>/ GRS</v>
      </c>
      <c r="H335" s="18">
        <f ca="1">IFERROR(INDEX(INDIRECT("B_MSK["&amp;EXPEDISI[#Headers]&amp;"]"),ROW()-1),"")</f>
        <v>0.125</v>
      </c>
      <c r="I335" s="18">
        <f ca="1">IFERROR(INDEX(INDIRECT("B_MSK["&amp;EXPEDISI[#Headers]&amp;"]"),ROW()-1),"")</f>
        <v>0.05</v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44910</v>
      </c>
      <c r="L335" s="18" t="str">
        <f ca="1">IFERROR(INDEX(INDIRECT("B_MSK["&amp;EXPEDISI[#Headers]&amp;"]"),ROW()-1),"")</f>
        <v>clip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Marker Permanen JK PM-34 Hitam</v>
      </c>
      <c r="C336" s="26" t="str">
        <f ca="1">IFERROR(INDEX(SUPPLIER_CONV[2],MATCH(INDEX(INDIRECT("B_MSK["&amp;EXPEDISI[#Headers]&amp;"]"),ROW()-1),SUPPLIER_CONV[1],0)),"")</f>
        <v>ATALI</v>
      </c>
      <c r="D336" s="22" t="str">
        <f ca="1">IFERROR(INDEX(INDIRECT("B_MSK["&amp;EXPEDISI[#Headers]&amp;"]"),ROW()-1)&amp;IF(OR(EXPEDISI[[#This Row],[C]]&lt;2,EXPEDISI[[#This Row],[C]]=""),"","/ CTN"),"")</f>
        <v>120 PCS</v>
      </c>
      <c r="E336" s="6" t="str">
        <f ca="1">IFERROR(INDEX(INDIRECT("B_MSK["&amp;EXPEDISI[#Headers]&amp;"]"),ROW()-1),"")</f>
        <v/>
      </c>
      <c r="F336" s="23">
        <f ca="1">IFERROR(INDEX(INDIRECT("B_MSK["&amp;EXPEDISI[#Headers]&amp;"_1]"),ROW()-1),"")</f>
        <v>2350</v>
      </c>
      <c r="G336" s="18" t="str">
        <f ca="1">IFERROR(INDEX(INDIRECT("B_MSK["&amp;EXPEDISI[#Headers]&amp;"_1]"),ROW()-1),"")</f>
        <v>/ PCS</v>
      </c>
      <c r="H336" s="18">
        <f ca="1">IFERROR(INDEX(INDIRECT("B_MSK["&amp;EXPEDISI[#Headers]&amp;"]"),ROW()-1),"")</f>
        <v>0.1</v>
      </c>
      <c r="I336" s="18">
        <f ca="1">IFERROR(INDEX(INDIRECT("B_MSK["&amp;EXPEDISI[#Headers]&amp;"]"),ROW()-1),"")</f>
        <v>0.05</v>
      </c>
      <c r="J336" s="20" t="str">
        <f ca="1">IFERROR(INDEX(INDIRECT("B_MSK["&amp;EXPEDISI[#Headers]&amp;"]"),ROW()-1),"")</f>
        <v>BONUS PEMBELIAN BINDER CLIP JK</v>
      </c>
      <c r="K336" s="17">
        <f ca="1">IFERROR(IF(EXPEDISI[[#This Row],[NAMA BARANG]]="","",INDEX(INDIRECT("B_MSK["&amp;EXPEDISI[#Headers]&amp;"]"),ROW()-1)),"")</f>
        <v>44910</v>
      </c>
      <c r="L336" s="18" t="str">
        <f ca="1">IFERROR(INDEX(INDIRECT("B_MSK["&amp;EXPEDISI[#Headers]&amp;"]"),ROW()-1),"")</f>
        <v>spidol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/>
      </c>
      <c r="C337" s="26" t="str">
        <f ca="1">IFERROR(INDEX(SUPPLIER_CONV[2],MATCH(INDEX(INDIRECT("B_MSK["&amp;EXPEDISI[#Headers]&amp;"]"),ROW()-1),SUPPLIER_CONV[1],0)),"")</f>
        <v/>
      </c>
      <c r="D337" s="22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3" t="str">
        <f ca="1">IFERROR(INDEX(INDIRECT("B_MSK["&amp;EXPEDISI[#Headers]&amp;"_1]"),ROW()-1),"")</f>
        <v/>
      </c>
      <c r="G337" s="18" t="str">
        <f ca="1">IFERROR(INDEX(INDIRECT("B_MSK["&amp;EXPEDISI[#Headers]&amp;"_1]"),ROW()-1),"")</f>
        <v/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 t="str">
        <f ca="1">IFERROR(IF(EXPEDISI[[#This Row],[NAMA BARANG]]="","",INDEX(INDIRECT("B_MSK["&amp;EXPEDISI[#Headers]&amp;"]"),ROW()-1)),"")</f>
        <v/>
      </c>
      <c r="L337" s="18" t="str">
        <f ca="1">IFERROR(INDEX(INDIRECT("B_MSK["&amp;EXPEDISI[#Headers]&amp;"]"),ROW()-1),"")</f>
        <v/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Stamp pad JK No.00</v>
      </c>
      <c r="C338" s="26" t="str">
        <f ca="1">IFERROR(INDEX(SUPPLIER_CONV[2],MATCH(INDEX(INDIRECT("B_MSK["&amp;EXPEDISI[#Headers]&amp;"]"),ROW()-1),SUPPLIER_CONV[1],0)),"")</f>
        <v>ATALI</v>
      </c>
      <c r="D338" s="22" t="str">
        <f ca="1">IFERROR(INDEX(INDIRECT("B_MSK["&amp;EXPEDISI[#Headers]&amp;"]"),ROW()-1)&amp;IF(OR(EXPEDISI[[#This Row],[C]]&lt;2,EXPEDISI[[#This Row],[C]]=""),"","/ CTN"),"")</f>
        <v>12 PAK (24 PCS)</v>
      </c>
      <c r="E338" s="6">
        <f ca="1">IFERROR(INDEX(INDIRECT("B_MSK["&amp;EXPEDISI[#Headers]&amp;"]"),ROW()-1),"")</f>
        <v>1</v>
      </c>
      <c r="F338" s="23">
        <f ca="1">IFERROR(INDEX(INDIRECT("B_MSK["&amp;EXPEDISI[#Headers]&amp;"_1]"),ROW()-1),"")</f>
        <v>225600</v>
      </c>
      <c r="G338" s="18" t="str">
        <f ca="1">IFERROR(INDEX(INDIRECT("B_MSK["&amp;EXPEDISI[#Headers]&amp;"_1]"),ROW()-1),"")</f>
        <v xml:space="preserve">/ PAK </v>
      </c>
      <c r="H338" s="18">
        <f ca="1">IFERROR(INDEX(INDIRECT("B_MSK["&amp;EXPEDISI[#Headers]&amp;"]"),ROW()-1),"")</f>
        <v>0.125</v>
      </c>
      <c r="I338" s="18">
        <f ca="1">IFERROR(INDEX(INDIRECT("B_MSK["&amp;EXPEDISI[#Headers]&amp;"]"),ROW()-1),"")</f>
        <v>0.05</v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44910</v>
      </c>
      <c r="L338" s="18" t="str">
        <f ca="1">IFERROR(INDEX(INDIRECT("B_MSK["&amp;EXPEDISI[#Headers]&amp;"]"),ROW()-1),"")</f>
        <v>stamp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Stamp pad JK no.0</v>
      </c>
      <c r="C339" s="26" t="str">
        <f ca="1">IFERROR(INDEX(SUPPLIER_CONV[2],MATCH(INDEX(INDIRECT("B_MSK["&amp;EXPEDISI[#Headers]&amp;"]"),ROW()-1),SUPPLIER_CONV[1],0)),"")</f>
        <v>ATALI</v>
      </c>
      <c r="D339" s="22" t="str">
        <f ca="1">IFERROR(INDEX(INDIRECT("B_MSK["&amp;EXPEDISI[#Headers]&amp;"]"),ROW()-1)&amp;IF(OR(EXPEDISI[[#This Row],[C]]&lt;2,EXPEDISI[[#This Row],[C]]=""),"","/ CTN"),"")</f>
        <v>18 LSN</v>
      </c>
      <c r="E339" s="6">
        <f ca="1">IFERROR(INDEX(INDIRECT("B_MSK["&amp;EXPEDISI[#Headers]&amp;"]"),ROW()-1),"")</f>
        <v>1</v>
      </c>
      <c r="F339" s="23">
        <f ca="1">IFERROR(INDEX(INDIRECT("B_MSK["&amp;EXPEDISI[#Headers]&amp;"_1]"),ROW()-1),"")</f>
        <v>58800</v>
      </c>
      <c r="G339" s="18" t="str">
        <f ca="1">IFERROR(INDEX(INDIRECT("B_MSK["&amp;EXPEDISI[#Headers]&amp;"_1]"),ROW()-1),"")</f>
        <v>/ LSN</v>
      </c>
      <c r="H339" s="18">
        <f ca="1">IFERROR(INDEX(INDIRECT("B_MSK["&amp;EXPEDISI[#Headers]&amp;"]"),ROW()-1),"")</f>
        <v>0.125</v>
      </c>
      <c r="I339" s="18">
        <f ca="1">IFERROR(INDEX(INDIRECT("B_MSK["&amp;EXPEDISI[#Headers]&amp;"]"),ROW()-1),"")</f>
        <v>0.05</v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44910</v>
      </c>
      <c r="L339" s="18" t="str">
        <f ca="1">IFERROR(INDEX(INDIRECT("B_MSK["&amp;EXPEDISI[#Headers]&amp;"]"),ROW()-1),"")</f>
        <v>stamp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Stamp pad JK 1</v>
      </c>
      <c r="C340" s="26" t="str">
        <f ca="1">IFERROR(INDEX(SUPPLIER_CONV[2],MATCH(INDEX(INDIRECT("B_MSK["&amp;EXPEDISI[#Headers]&amp;"]"),ROW()-1),SUPPLIER_CONV[1],0)),"")</f>
        <v>ATALI</v>
      </c>
      <c r="D340" s="22" t="str">
        <f ca="1">IFERROR(INDEX(INDIRECT("B_MSK["&amp;EXPEDISI[#Headers]&amp;"]"),ROW()-1)&amp;IF(OR(EXPEDISI[[#This Row],[C]]&lt;2,EXPEDISI[[#This Row],[C]]=""),"","/ CTN"),"")</f>
        <v>18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69600</v>
      </c>
      <c r="G340" s="18" t="str">
        <f ca="1">IFERROR(INDEX(INDIRECT("B_MSK["&amp;EXPEDISI[#Headers]&amp;"_1]"),ROW()-1),"")</f>
        <v>/ LSN</v>
      </c>
      <c r="H340" s="18">
        <f ca="1">IFERROR(INDEX(INDIRECT("B_MSK["&amp;EXPEDISI[#Headers]&amp;"]"),ROW()-1),"")</f>
        <v>0.125</v>
      </c>
      <c r="I340" s="18">
        <f ca="1">IFERROR(INDEX(INDIRECT("B_MSK["&amp;EXPEDISI[#Headers]&amp;"]"),ROW()-1),"")</f>
        <v>0.05</v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44910</v>
      </c>
      <c r="L340" s="18" t="str">
        <f ca="1">IFERROR(INDEX(INDIRECT("B_MSK["&amp;EXPEDISI[#Headers]&amp;"]"),ROW()-1),"")</f>
        <v>stamp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Stapler JK HD-10 D</v>
      </c>
      <c r="C341" s="26" t="str">
        <f ca="1">IFERROR(INDEX(SUPPLIER_CONV[2],MATCH(INDEX(INDIRECT("B_MSK["&amp;EXPEDISI[#Headers]&amp;"]"),ROW()-1),SUPPLIER_CONV[1],0)),"")</f>
        <v>ATALI</v>
      </c>
      <c r="D341" s="22" t="str">
        <f ca="1">IFERROR(INDEX(INDIRECT("B_MSK["&amp;EXPEDISI[#Headers]&amp;"]"),ROW()-1)&amp;IF(OR(EXPEDISI[[#This Row],[C]]&lt;2,EXPEDISI[[#This Row],[C]]=""),"","/ CTN"),"")</f>
        <v>24 BOX (10 PCS)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97500</v>
      </c>
      <c r="G341" s="18" t="str">
        <f ca="1">IFERROR(INDEX(INDIRECT("B_MSK["&amp;EXPEDISI[#Headers]&amp;"_1]"),ROW()-1),"")</f>
        <v xml:space="preserve">/ BOX </v>
      </c>
      <c r="H341" s="18">
        <f ca="1">IFERROR(INDEX(INDIRECT("B_MSK["&amp;EXPEDISI[#Headers]&amp;"]"),ROW()-1),"")</f>
        <v>0.125</v>
      </c>
      <c r="I341" s="18">
        <f ca="1">IFERROR(INDEX(INDIRECT("B_MSK["&amp;EXPEDISI[#Headers]&amp;"]"),ROW()-1),"")</f>
        <v>0.05</v>
      </c>
      <c r="J341" s="20" t="str">
        <f ca="1">IFERROR(INDEX(INDIRECT("B_MSK["&amp;EXPEDISI[#Headers]&amp;"]"),ROW()-1),"")</f>
        <v/>
      </c>
      <c r="K341" s="17">
        <f ca="1">IFERROR(IF(EXPEDISI[[#This Row],[NAMA BARANG]]="","",INDEX(INDIRECT("B_MSK["&amp;EXPEDISI[#Headers]&amp;"]"),ROW()-1)),"")</f>
        <v>44910</v>
      </c>
      <c r="L341" s="18" t="str">
        <f ca="1">IFERROR(INDEX(INDIRECT("B_MSK["&amp;EXPEDISI[#Headers]&amp;"]"),ROW()-1),"")</f>
        <v>stapler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>Stapler JK HD-10</v>
      </c>
      <c r="C342" s="26" t="str">
        <f ca="1">IFERROR(INDEX(SUPPLIER_CONV[2],MATCH(INDEX(INDIRECT("B_MSK["&amp;EXPEDISI[#Headers]&amp;"]"),ROW()-1),SUPPLIER_CONV[1],0)),"")</f>
        <v>ATALI</v>
      </c>
      <c r="D342" s="22" t="str">
        <f ca="1">IFERROR(INDEX(INDIRECT("B_MSK["&amp;EXPEDISI[#Headers]&amp;"]"),ROW()-1)&amp;IF(OR(EXPEDISI[[#This Row],[C]]&lt;2,EXPEDISI[[#This Row],[C]]=""),"","/ CTN"),"")</f>
        <v>20 LSN/ CTN</v>
      </c>
      <c r="E342" s="6">
        <f ca="1">IFERROR(INDEX(INDIRECT("B_MSK["&amp;EXPEDISI[#Headers]&amp;"]"),ROW()-1),"")</f>
        <v>2</v>
      </c>
      <c r="F342" s="23">
        <f ca="1">IFERROR(INDEX(INDIRECT("B_MSK["&amp;EXPEDISI[#Headers]&amp;"_1]"),ROW()-1),"")</f>
        <v>85200</v>
      </c>
      <c r="G342" s="18" t="str">
        <f ca="1">IFERROR(INDEX(INDIRECT("B_MSK["&amp;EXPEDISI[#Headers]&amp;"_1]"),ROW()-1),"")</f>
        <v>/ LSN</v>
      </c>
      <c r="H342" s="18">
        <f ca="1">IFERROR(INDEX(INDIRECT("B_MSK["&amp;EXPEDISI[#Headers]&amp;"]"),ROW()-1),"")</f>
        <v>0.125</v>
      </c>
      <c r="I342" s="18">
        <f ca="1">IFERROR(INDEX(INDIRECT("B_MSK["&amp;EXPEDISI[#Headers]&amp;"]"),ROW()-1),"")</f>
        <v>0.05</v>
      </c>
      <c r="J342" s="20" t="str">
        <f ca="1">IFERROR(INDEX(INDIRECT("B_MSK["&amp;EXPEDISI[#Headers]&amp;"]"),ROW()-1),"")</f>
        <v/>
      </c>
      <c r="K342" s="17">
        <f ca="1">IFERROR(IF(EXPEDISI[[#This Row],[NAMA BARANG]]="","",INDEX(INDIRECT("B_MSK["&amp;EXPEDISI[#Headers]&amp;"]"),ROW()-1)),"")</f>
        <v>44910</v>
      </c>
      <c r="L342" s="18" t="str">
        <f ca="1">IFERROR(INDEX(INDIRECT("B_MSK["&amp;EXPEDISI[#Headers]&amp;"]"),ROW()-1),"")</f>
        <v>stapler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Tipe-ex JK CF-S209 A</v>
      </c>
      <c r="C343" s="26" t="str">
        <f ca="1">IFERROR(INDEX(SUPPLIER_CONV[2],MATCH(INDEX(INDIRECT("B_MSK["&amp;EXPEDISI[#Headers]&amp;"]"),ROW()-1),SUPPLIER_CONV[1],0)),"")</f>
        <v>ATALI</v>
      </c>
      <c r="D343" s="22" t="str">
        <f ca="1">IFERROR(INDEX(INDIRECT("B_MSK["&amp;EXPEDISI[#Headers]&amp;"]"),ROW()-1)&amp;IF(OR(EXPEDISI[[#This Row],[C]]&lt;2,EXPEDISI[[#This Row],[C]]=""),"","/ CTN"),"")</f>
        <v>36 LSN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41400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0.125</v>
      </c>
      <c r="I343" s="18">
        <f ca="1">IFERROR(INDEX(INDIRECT("B_MSK["&amp;EXPEDISI[#Headers]&amp;"]"),ROW()-1),"")</f>
        <v>0.05</v>
      </c>
      <c r="J343" s="20" t="str">
        <f ca="1">IFERROR(INDEX(INDIRECT("B_MSK["&amp;EXPEDISI[#Headers]&amp;"]"),ROW()-1),"")</f>
        <v/>
      </c>
      <c r="K343" s="17">
        <f ca="1">IFERROR(IF(EXPEDISI[[#This Row],[NAMA BARANG]]="","",INDEX(INDIRECT("B_MSK["&amp;EXPEDISI[#Headers]&amp;"]"),ROW()-1)),"")</f>
        <v>44910</v>
      </c>
      <c r="L343" s="18" t="str">
        <f ca="1">IFERROR(INDEX(INDIRECT("B_MSK["&amp;EXPEDISI[#Headers]&amp;"]"),ROW()-1),"")</f>
        <v>tipex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Cutter JK A-300</v>
      </c>
      <c r="C344" s="26" t="str">
        <f ca="1">IFERROR(INDEX(SUPPLIER_CONV[2],MATCH(INDEX(INDIRECT("B_MSK["&amp;EXPEDISI[#Headers]&amp;"]"),ROW()-1),SUPPLIER_CONV[1],0)),"")</f>
        <v>ATALI</v>
      </c>
      <c r="D344" s="22" t="str">
        <f ca="1">IFERROR(INDEX(INDIRECT("B_MSK["&amp;EXPEDISI[#Headers]&amp;"]"),ROW()-1)&amp;IF(OR(EXPEDISI[[#This Row],[C]]&lt;2,EXPEDISI[[#This Row],[C]]=""),"","/ CTN"),"")</f>
        <v>48 LSN/ CTN</v>
      </c>
      <c r="E344" s="6">
        <f ca="1">IFERROR(INDEX(INDIRECT("B_MSK["&amp;EXPEDISI[#Headers]&amp;"]"),ROW()-1),"")</f>
        <v>2</v>
      </c>
      <c r="F344" s="23">
        <f ca="1">IFERROR(INDEX(INDIRECT("B_MSK["&amp;EXPEDISI[#Headers]&amp;"_1]"),ROW()-1),"")</f>
        <v>55800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0.125</v>
      </c>
      <c r="I344" s="18">
        <f ca="1">IFERROR(INDEX(INDIRECT("B_MSK["&amp;EXPEDISI[#Headers]&amp;"]"),ROW()-1),"")</f>
        <v>0.05</v>
      </c>
      <c r="J344" s="20" t="str">
        <f ca="1">IFERROR(INDEX(INDIRECT("B_MSK["&amp;EXPEDISI[#Headers]&amp;"]"),ROW()-1),"")</f>
        <v/>
      </c>
      <c r="K344" s="17">
        <f ca="1">IFERROR(IF(EXPEDISI[[#This Row],[NAMA BARANG]]="","",INDEX(INDIRECT("B_MSK["&amp;EXPEDISI[#Headers]&amp;"]"),ROW()-1)),"")</f>
        <v>44910</v>
      </c>
      <c r="L344" s="18" t="str">
        <f ca="1">IFERROR(INDEX(INDIRECT("B_MSK["&amp;EXPEDISI[#Headers]&amp;"]"),ROW()-1),"")</f>
        <v>cutter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Pensil JK P-94</v>
      </c>
      <c r="C345" s="26" t="str">
        <f ca="1">IFERROR(INDEX(SUPPLIER_CONV[2],MATCH(INDEX(INDIRECT("B_MSK["&amp;EXPEDISI[#Headers]&amp;"]"),ROW()-1),SUPPLIER_CONV[1],0)),"")</f>
        <v>ATALI</v>
      </c>
      <c r="D345" s="22" t="str">
        <f ca="1">IFERROR(INDEX(INDIRECT("B_MSK["&amp;EXPEDISI[#Headers]&amp;"]"),ROW()-1)&amp;IF(OR(EXPEDISI[[#This Row],[C]]&lt;2,EXPEDISI[[#This Row],[C]]=""),"","/ CTN"),"")</f>
        <v>30 GRS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109000</v>
      </c>
      <c r="G345" s="18" t="str">
        <f ca="1">IFERROR(INDEX(INDIRECT("B_MSK["&amp;EXPEDISI[#Headers]&amp;"_1]"),ROW()-1),"")</f>
        <v>/ GRS</v>
      </c>
      <c r="H345" s="18">
        <f ca="1">IFERROR(INDEX(INDIRECT("B_MSK["&amp;EXPEDISI[#Headers]&amp;"]"),ROW()-1),"")</f>
        <v>0.125</v>
      </c>
      <c r="I345" s="18">
        <f ca="1">IFERROR(INDEX(INDIRECT("B_MSK["&amp;EXPEDISI[#Headers]&amp;"]"),ROW()-1),"")</f>
        <v>0.05</v>
      </c>
      <c r="J345" s="20" t="str">
        <f ca="1">IFERROR(INDEX(INDIRECT("B_MSK["&amp;EXPEDISI[#Headers]&amp;"]"),ROW()-1),"")</f>
        <v/>
      </c>
      <c r="K345" s="17">
        <f ca="1">IFERROR(IF(EXPEDISI[[#This Row],[NAMA BARANG]]="","",INDEX(INDIRECT("B_MSK["&amp;EXPEDISI[#Headers]&amp;"]"),ROW()-1)),"")</f>
        <v>44910</v>
      </c>
      <c r="L345" s="18" t="str">
        <f ca="1">IFERROR(INDEX(INDIRECT("B_MSK["&amp;EXPEDISI[#Headers]&amp;"]"),ROW()-1),"")</f>
        <v>pensil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Pencil lead JK PL-05</v>
      </c>
      <c r="C346" s="26" t="str">
        <f ca="1">IFERROR(INDEX(SUPPLIER_CONV[2],MATCH(INDEX(INDIRECT("B_MSK["&amp;EXPEDISI[#Headers]&amp;"]"),ROW()-1),SUPPLIER_CONV[1],0)),"")</f>
        <v>ATALI</v>
      </c>
      <c r="D346" s="22" t="str">
        <f ca="1">IFERROR(INDEX(INDIRECT("B_MSK["&amp;EXPEDISI[#Headers]&amp;"]"),ROW()-1)&amp;IF(OR(EXPEDISI[[#This Row],[C]]&lt;2,EXPEDISI[[#This Row],[C]]=""),"","/ CTN"),"")</f>
        <v>12 GRS/ CTN</v>
      </c>
      <c r="E346" s="6">
        <f ca="1">IFERROR(INDEX(INDIRECT("B_MSK["&amp;EXPEDISI[#Headers]&amp;"]"),ROW()-1),"")</f>
        <v>3</v>
      </c>
      <c r="F346" s="23">
        <f ca="1">IFERROR(INDEX(INDIRECT("B_MSK["&amp;EXPEDISI[#Headers]&amp;"_1]"),ROW()-1),"")</f>
        <v>176400</v>
      </c>
      <c r="G346" s="18" t="str">
        <f ca="1">IFERROR(INDEX(INDIRECT("B_MSK["&amp;EXPEDISI[#Headers]&amp;"_1]"),ROW()-1),"")</f>
        <v>/ GRS</v>
      </c>
      <c r="H346" s="18">
        <f ca="1">IFERROR(INDEX(INDIRECT("B_MSK["&amp;EXPEDISI[#Headers]&amp;"]"),ROW()-1),"")</f>
        <v>0.125</v>
      </c>
      <c r="I346" s="18">
        <f ca="1">IFERROR(INDEX(INDIRECT("B_MSK["&amp;EXPEDISI[#Headers]&amp;"]"),ROW()-1),"")</f>
        <v>0.05</v>
      </c>
      <c r="J346" s="20" t="str">
        <f ca="1">IFERROR(INDEX(INDIRECT("B_MSK["&amp;EXPEDISI[#Headers]&amp;"]"),ROW()-1),"")</f>
        <v/>
      </c>
      <c r="K346" s="17">
        <f ca="1">IFERROR(IF(EXPEDISI[[#This Row],[NAMA BARANG]]="","",INDEX(INDIRECT("B_MSK["&amp;EXPEDISI[#Headers]&amp;"]"),ROW()-1)),"")</f>
        <v>44910</v>
      </c>
      <c r="L346" s="18" t="str">
        <f ca="1">IFERROR(INDEX(INDIRECT("B_MSK["&amp;EXPEDISI[#Headers]&amp;"]"),ROW()-1),"")</f>
        <v>isi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Pencil lead JK PL-16</v>
      </c>
      <c r="C347" s="26" t="str">
        <f ca="1">IFERROR(INDEX(SUPPLIER_CONV[2],MATCH(INDEX(INDIRECT("B_MSK["&amp;EXPEDISI[#Headers]&amp;"]"),ROW()-1),SUPPLIER_CONV[1],0)),"")</f>
        <v>ATALI</v>
      </c>
      <c r="D347" s="22" t="str">
        <f ca="1">IFERROR(INDEX(INDIRECT("B_MSK["&amp;EXPEDISI[#Headers]&amp;"]"),ROW()-1)&amp;IF(OR(EXPEDISI[[#This Row],[C]]&lt;2,EXPEDISI[[#This Row],[C]]=""),"","/ CTN"),"")</f>
        <v>12 GRS/ CTN</v>
      </c>
      <c r="E347" s="6">
        <f ca="1">IFERROR(INDEX(INDIRECT("B_MSK["&amp;EXPEDISI[#Headers]&amp;"]"),ROW()-1),"")</f>
        <v>2</v>
      </c>
      <c r="F347" s="23">
        <f ca="1">IFERROR(INDEX(INDIRECT("B_MSK["&amp;EXPEDISI[#Headers]&amp;"_1]"),ROW()-1),"")</f>
        <v>198000</v>
      </c>
      <c r="G347" s="18" t="str">
        <f ca="1">IFERROR(INDEX(INDIRECT("B_MSK["&amp;EXPEDISI[#Headers]&amp;"_1]"),ROW()-1),"")</f>
        <v>/ GRS</v>
      </c>
      <c r="H347" s="18">
        <f ca="1">IFERROR(INDEX(INDIRECT("B_MSK["&amp;EXPEDISI[#Headers]&amp;"]"),ROW()-1),"")</f>
        <v>0.125</v>
      </c>
      <c r="I347" s="18">
        <f ca="1">IFERROR(INDEX(INDIRECT("B_MSK["&amp;EXPEDISI[#Headers]&amp;"]"),ROW()-1),"")</f>
        <v>0.05</v>
      </c>
      <c r="J347" s="20" t="str">
        <f ca="1">IFERROR(INDEX(INDIRECT("B_MSK["&amp;EXPEDISI[#Headers]&amp;"]"),ROW()-1),"")</f>
        <v/>
      </c>
      <c r="K347" s="17">
        <f ca="1">IFERROR(IF(EXPEDISI[[#This Row],[NAMA BARANG]]="","",INDEX(INDIRECT("B_MSK["&amp;EXPEDISI[#Headers]&amp;"]"),ROW()-1)),"")</f>
        <v>44910</v>
      </c>
      <c r="L347" s="18" t="str">
        <f ca="1">IFERROR(INDEX(INDIRECT("B_MSK["&amp;EXPEDISI[#Headers]&amp;"]"),ROW()-1),"")</f>
        <v>isi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Tape cutter JK TD-103</v>
      </c>
      <c r="C348" s="26" t="str">
        <f ca="1">IFERROR(INDEX(SUPPLIER_CONV[2],MATCH(INDEX(INDIRECT("B_MSK["&amp;EXPEDISI[#Headers]&amp;"]"),ROW()-1),SUPPLIER_CONV[1],0)),"")</f>
        <v>ATALI</v>
      </c>
      <c r="D348" s="22" t="str">
        <f ca="1">IFERROR(INDEX(INDIRECT("B_MSK["&amp;EXPEDISI[#Headers]&amp;"]"),ROW()-1)&amp;IF(OR(EXPEDISI[[#This Row],[C]]&lt;2,EXPEDISI[[#This Row],[C]]=""),"","/ CTN"),"")</f>
        <v>24 PCS/ CTN</v>
      </c>
      <c r="E348" s="6">
        <f ca="1">IFERROR(INDEX(INDIRECT("B_MSK["&amp;EXPEDISI[#Headers]&amp;"]"),ROW()-1),"")</f>
        <v>4</v>
      </c>
      <c r="F348" s="23">
        <f ca="1">IFERROR(INDEX(INDIRECT("B_MSK["&amp;EXPEDISI[#Headers]&amp;"_1]"),ROW()-1),"")</f>
        <v>19000</v>
      </c>
      <c r="G348" s="18" t="str">
        <f ca="1">IFERROR(INDEX(INDIRECT("B_MSK["&amp;EXPEDISI[#Headers]&amp;"_1]"),ROW()-1),"")</f>
        <v>/ PCS</v>
      </c>
      <c r="H348" s="18">
        <f ca="1">IFERROR(INDEX(INDIRECT("B_MSK["&amp;EXPEDISI[#Headers]&amp;"]"),ROW()-1),"")</f>
        <v>0.125</v>
      </c>
      <c r="I348" s="18">
        <f ca="1">IFERROR(INDEX(INDIRECT("B_MSK["&amp;EXPEDISI[#Headers]&amp;"]"),ROW()-1),"")</f>
        <v>0.05</v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44910</v>
      </c>
      <c r="L348" s="18" t="str">
        <f ca="1">IFERROR(INDEX(INDIRECT("B_MSK["&amp;EXPEDISI[#Headers]&amp;"]"),ROW()-1),"")</f>
        <v>isolasi</v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/>
      </c>
      <c r="C349" s="26" t="str">
        <f ca="1">IFERROR(INDEX(SUPPLIER_CONV[2],MATCH(INDEX(INDIRECT("B_MSK["&amp;EXPEDISI[#Headers]&amp;"]"),ROW()-1),SUPPLIER_CONV[1],0)),"")</f>
        <v/>
      </c>
      <c r="D349" s="22" t="str">
        <f ca="1">IFERROR(INDEX(INDIRECT("B_MSK["&amp;EXPEDISI[#Headers]&amp;"]"),ROW()-1)&amp;IF(OR(EXPEDISI[[#This Row],[C]]&lt;2,EXPEDISI[[#This Row],[C]]=""),"","/ CTN"),"")</f>
        <v/>
      </c>
      <c r="E349" s="6" t="str">
        <f ca="1">IFERROR(INDEX(INDIRECT("B_MSK["&amp;EXPEDISI[#Headers]&amp;"]"),ROW()-1),"")</f>
        <v/>
      </c>
      <c r="F349" s="23" t="str">
        <f ca="1">IFERROR(INDEX(INDIRECT("B_MSK["&amp;EXPEDISI[#Headers]&amp;"_1]"),ROW()-1),"")</f>
        <v/>
      </c>
      <c r="G349" s="18" t="str">
        <f ca="1">IFERROR(INDEX(INDIRECT("B_MSK["&amp;EXPEDISI[#Headers]&amp;"_1]"),ROW()-1),"")</f>
        <v/>
      </c>
      <c r="H349" s="18" t="str">
        <f ca="1">IFERROR(INDEX(INDIRECT("B_MSK["&amp;EXPEDISI[#Headers]&amp;"]"),ROW()-1),"")</f>
        <v/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/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PW JK 12W CP-12 PB panjang</v>
      </c>
      <c r="C350" s="26" t="str">
        <f ca="1">IFERROR(INDEX(SUPPLIER_CONV[2],MATCH(INDEX(INDIRECT("B_MSK["&amp;EXPEDISI[#Headers]&amp;"]"),ROW()-1),SUPPLIER_CONV[1],0)),"")</f>
        <v>ATALI</v>
      </c>
      <c r="D350" s="22" t="str">
        <f ca="1">IFERROR(INDEX(INDIRECT("B_MSK["&amp;EXPEDISI[#Headers]&amp;"]"),ROW()-1)&amp;IF(OR(EXPEDISI[[#This Row],[C]]&lt;2,EXPEDISI[[#This Row],[C]]=""),"","/ CTN"),"")</f>
        <v>12 LSN/ CTN</v>
      </c>
      <c r="E350" s="6">
        <f ca="1">IFERROR(INDEX(INDIRECT("B_MSK["&amp;EXPEDISI[#Headers]&amp;"]"),ROW()-1),"")</f>
        <v>5</v>
      </c>
      <c r="F350" s="23">
        <f ca="1">IFERROR(INDEX(INDIRECT("B_MSK["&amp;EXPEDISI[#Headers]&amp;"_1]"),ROW()-1),"")</f>
        <v>127200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0.125</v>
      </c>
      <c r="I350" s="18">
        <f ca="1">IFERROR(INDEX(INDIRECT("B_MSK["&amp;EXPEDISI[#Headers]&amp;"]"),ROW()-1),"")</f>
        <v>0.1</v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44910</v>
      </c>
      <c r="L350" s="18" t="str">
        <f ca="1">IFERROR(INDEX(INDIRECT("B_MSK["&amp;EXPEDISI[#Headers]&amp;"]"),ROW()-1),"")</f>
        <v>pw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PW JK 24W CP-24 PB panjang</v>
      </c>
      <c r="C351" s="26" t="str">
        <f ca="1">IFERROR(INDEX(SUPPLIER_CONV[2],MATCH(INDEX(INDIRECT("B_MSK["&amp;EXPEDISI[#Headers]&amp;"]"),ROW()-1),SUPPLIER_CONV[1],0)),"")</f>
        <v>ATALI</v>
      </c>
      <c r="D351" s="22" t="str">
        <f ca="1">IFERROR(INDEX(INDIRECT("B_MSK["&amp;EXPEDISI[#Headers]&amp;"]"),ROW()-1)&amp;IF(OR(EXPEDISI[[#This Row],[C]]&lt;2,EXPEDISI[[#This Row],[C]]=""),"","/ CTN"),"")</f>
        <v>12 BOX (6 SET)/ CTN</v>
      </c>
      <c r="E351" s="6">
        <f ca="1">IFERROR(INDEX(INDIRECT("B_MSK["&amp;EXPEDISI[#Headers]&amp;"]"),ROW()-1),"")</f>
        <v>2</v>
      </c>
      <c r="F351" s="23">
        <f ca="1">IFERROR(INDEX(INDIRECT("B_MSK["&amp;EXPEDISI[#Headers]&amp;"_1]"),ROW()-1),"")</f>
        <v>127200</v>
      </c>
      <c r="G351" s="18" t="str">
        <f ca="1">IFERROR(INDEX(INDIRECT("B_MSK["&amp;EXPEDISI[#Headers]&amp;"_1]"),ROW()-1),"")</f>
        <v xml:space="preserve">/ BOX </v>
      </c>
      <c r="H351" s="18">
        <f ca="1">IFERROR(INDEX(INDIRECT("B_MSK["&amp;EXPEDISI[#Headers]&amp;"]"),ROW()-1),"")</f>
        <v>0.125</v>
      </c>
      <c r="I351" s="18">
        <f ca="1">IFERROR(INDEX(INDIRECT("B_MSK["&amp;EXPEDISI[#Headers]&amp;"]"),ROW()-1),"")</f>
        <v>0.1</v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44910</v>
      </c>
      <c r="L351" s="18" t="str">
        <f ca="1">IFERROR(INDEX(INDIRECT("B_MSK["&amp;EXPEDISI[#Headers]&amp;"]"),ROW()-1),"")</f>
        <v>pw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PW JK 12W CP-S12 pendek</v>
      </c>
      <c r="C352" s="26" t="str">
        <f ca="1">IFERROR(INDEX(SUPPLIER_CONV[2],MATCH(INDEX(INDIRECT("B_MSK["&amp;EXPEDISI[#Headers]&amp;"]"),ROW()-1),SUPPLIER_CONV[1],0)),"")</f>
        <v>ATALI</v>
      </c>
      <c r="D352" s="22" t="str">
        <f ca="1">IFERROR(INDEX(INDIRECT("B_MSK["&amp;EXPEDISI[#Headers]&amp;"]"),ROW()-1)&amp;IF(OR(EXPEDISI[[#This Row],[C]]&lt;2,EXPEDISI[[#This Row],[C]]=""),"","/ CTN"),"")</f>
        <v>12 BOX (24 SET)/ CTN</v>
      </c>
      <c r="E352" s="6">
        <f ca="1">IFERROR(INDEX(INDIRECT("B_MSK["&amp;EXPEDISI[#Headers]&amp;"]"),ROW()-1),"")</f>
        <v>6</v>
      </c>
      <c r="F352" s="23">
        <f ca="1">IFERROR(INDEX(INDIRECT("B_MSK["&amp;EXPEDISI[#Headers]&amp;"_1]"),ROW()-1),"")</f>
        <v>160800</v>
      </c>
      <c r="G352" s="18" t="str">
        <f ca="1">IFERROR(INDEX(INDIRECT("B_MSK["&amp;EXPEDISI[#Headers]&amp;"_1]"),ROW()-1),"")</f>
        <v xml:space="preserve">/ BOX </v>
      </c>
      <c r="H352" s="18">
        <f ca="1">IFERROR(INDEX(INDIRECT("B_MSK["&amp;EXPEDISI[#Headers]&amp;"]"),ROW()-1),"")</f>
        <v>0.125</v>
      </c>
      <c r="I352" s="18">
        <f ca="1">IFERROR(INDEX(INDIRECT("B_MSK["&amp;EXPEDISI[#Headers]&amp;"]"),ROW()-1),"")</f>
        <v>0.1</v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44910</v>
      </c>
      <c r="L352" s="18" t="str">
        <f ca="1">IFERROR(INDEX(INDIRECT("B_MSK["&amp;EXPEDISI[#Headers]&amp;"]"),ROW()-1),"")</f>
        <v>pw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Isi cutter JK L-150</v>
      </c>
      <c r="C353" s="26" t="str">
        <f ca="1">IFERROR(INDEX(SUPPLIER_CONV[2],MATCH(INDEX(INDIRECT("B_MSK["&amp;EXPEDISI[#Headers]&amp;"]"),ROW()-1),SUPPLIER_CONV[1],0)),"")</f>
        <v>ATALI</v>
      </c>
      <c r="D353" s="22" t="str">
        <f ca="1">IFERROR(INDEX(INDIRECT("B_MSK["&amp;EXPEDISI[#Headers]&amp;"]"),ROW()-1)&amp;IF(OR(EXPEDISI[[#This Row],[C]]&lt;2,EXPEDISI[[#This Row],[C]]=""),"","/ CTN"),"")</f>
        <v>40 LSN</v>
      </c>
      <c r="E353" s="6">
        <f ca="1">IFERROR(INDEX(INDIRECT("B_MSK["&amp;EXPEDISI[#Headers]&amp;"]"),ROW()-1),"")</f>
        <v>1</v>
      </c>
      <c r="F353" s="23">
        <f ca="1">IFERROR(INDEX(INDIRECT("B_MSK["&amp;EXPEDISI[#Headers]&amp;"_1]"),ROW()-1),"")</f>
        <v>49200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0.125</v>
      </c>
      <c r="I353" s="18">
        <f ca="1">IFERROR(INDEX(INDIRECT("B_MSK["&amp;EXPEDISI[#Headers]&amp;"]"),ROW()-1),"")</f>
        <v>0.1</v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44910</v>
      </c>
      <c r="L353" s="18" t="str">
        <f ca="1">IFERROR(INDEX(INDIRECT("B_MSK["&amp;EXPEDISI[#Headers]&amp;"]"),ROW()-1),"")</f>
        <v>isi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Punch JK 85 B</v>
      </c>
      <c r="C354" s="26" t="str">
        <f ca="1">IFERROR(INDEX(SUPPLIER_CONV[2],MATCH(INDEX(INDIRECT("B_MSK["&amp;EXPEDISI[#Headers]&amp;"]"),ROW()-1),SUPPLIER_CONV[1],0)),"")</f>
        <v>ATALI</v>
      </c>
      <c r="D354" s="22" t="str">
        <f ca="1">IFERROR(INDEX(INDIRECT("B_MSK["&amp;EXPEDISI[#Headers]&amp;"]"),ROW()-1)&amp;IF(OR(EXPEDISI[[#This Row],[C]]&lt;2,EXPEDISI[[#This Row],[C]]=""),"","/ CTN"),"")</f>
        <v>24 PCS</v>
      </c>
      <c r="E354" s="6">
        <f ca="1">IFERROR(INDEX(INDIRECT("B_MSK["&amp;EXPEDISI[#Headers]&amp;"]"),ROW()-1),"")</f>
        <v>1</v>
      </c>
      <c r="F354" s="23">
        <f ca="1">IFERROR(INDEX(INDIRECT("B_MSK["&amp;EXPEDISI[#Headers]&amp;"_1]"),ROW()-1),"")</f>
        <v>45500</v>
      </c>
      <c r="G354" s="18" t="str">
        <f ca="1">IFERROR(INDEX(INDIRECT("B_MSK["&amp;EXPEDISI[#Headers]&amp;"_1]"),ROW()-1),"")</f>
        <v>/ PCS</v>
      </c>
      <c r="H354" s="18">
        <f ca="1">IFERROR(INDEX(INDIRECT("B_MSK["&amp;EXPEDISI[#Headers]&amp;"]"),ROW()-1),"")</f>
        <v>0.125</v>
      </c>
      <c r="I354" s="18">
        <f ca="1">IFERROR(INDEX(INDIRECT("B_MSK["&amp;EXPEDISI[#Headers]&amp;"]"),ROW()-1),"")</f>
        <v>0.05</v>
      </c>
      <c r="J354" s="20" t="str">
        <f ca="1">IFERROR(INDEX(INDIRECT("B_MSK["&amp;EXPEDISI[#Headers]&amp;"]"),ROW()-1),"")</f>
        <v/>
      </c>
      <c r="K354" s="17">
        <f ca="1">IFERROR(IF(EXPEDISI[[#This Row],[NAMA BARANG]]="","",INDEX(INDIRECT("B_MSK["&amp;EXPEDISI[#Headers]&amp;"]"),ROW()-1)),"")</f>
        <v>44910</v>
      </c>
      <c r="L354" s="18" t="str">
        <f ca="1">IFERROR(INDEX(INDIRECT("B_MSK["&amp;EXPEDISI[#Headers]&amp;"]"),ROW()-1),"")</f>
        <v>punch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Punch JK 40 XL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5 LSN</v>
      </c>
      <c r="E355" s="6">
        <f ca="1">IFERROR(INDEX(INDIRECT("B_MSK["&amp;EXPEDISI[#Headers]&amp;"]"),ROW()-1),"")</f>
        <v>1</v>
      </c>
      <c r="F355" s="23">
        <f ca="1">IFERROR(INDEX(INDIRECT("B_MSK["&amp;EXPEDISI[#Headers]&amp;"_1]"),ROW()-1),"")</f>
        <v>354000</v>
      </c>
      <c r="G355" s="18" t="str">
        <f ca="1">IFERROR(INDEX(INDIRECT("B_MSK["&amp;EXPEDISI[#Headers]&amp;"_1]"),ROW()-1),"")</f>
        <v>/ LSN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44910</v>
      </c>
      <c r="L355" s="18" t="str">
        <f ca="1">IFERROR(INDEX(INDIRECT("B_MSK["&amp;EXPEDISI[#Headers]&amp;"]"),ROW()-1),"")</f>
        <v>punch</v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Gunting JK SC-838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12 LSN/ CTN</v>
      </c>
      <c r="E356" s="6">
        <f ca="1">IFERROR(INDEX(INDIRECT("B_MSK["&amp;EXPEDISI[#Headers]&amp;"]"),ROW()-1),"")</f>
        <v>3</v>
      </c>
      <c r="F356" s="23">
        <f ca="1">IFERROR(INDEX(INDIRECT("B_MSK["&amp;EXPEDISI[#Headers]&amp;"_1]"),ROW()-1),"")</f>
        <v>78000</v>
      </c>
      <c r="G356" s="18" t="str">
        <f ca="1">IFERROR(INDEX(INDIRECT("B_MSK["&amp;EXPEDISI[#Headers]&amp;"_1]"),ROW()-1),"")</f>
        <v>/ LSN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44910</v>
      </c>
      <c r="L356" s="18" t="str">
        <f ca="1">IFERROR(INDEX(INDIRECT("B_MSK["&amp;EXPEDISI[#Headers]&amp;"]"),ROW()-1),"")</f>
        <v>gunting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Gunting JK SC-848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12 LSN/ CTN</v>
      </c>
      <c r="E357" s="6">
        <f ca="1">IFERROR(INDEX(INDIRECT("B_MSK["&amp;EXPEDISI[#Headers]&amp;"]"),ROW()-1),"")</f>
        <v>2</v>
      </c>
      <c r="F357" s="23">
        <f ca="1">IFERROR(INDEX(INDIRECT("B_MSK["&amp;EXPEDISI[#Headers]&amp;"_1]"),ROW()-1),"")</f>
        <v>117000</v>
      </c>
      <c r="G357" s="18" t="str">
        <f ca="1">IFERROR(INDEX(INDIRECT("B_MSK["&amp;EXPEDISI[#Headers]&amp;"_1]"),ROW()-1),"")</f>
        <v>/ LSN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44910</v>
      </c>
      <c r="L357" s="18" t="str">
        <f ca="1">IFERROR(INDEX(INDIRECT("B_MSK["&amp;EXPEDISI[#Headers]&amp;"]"),ROW()-1),"")</f>
        <v>gunting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Clip Trigonal JK 1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500 BOX</v>
      </c>
      <c r="E358" s="6">
        <f ca="1">IFERROR(INDEX(INDIRECT("B_MSK["&amp;EXPEDISI[#Headers]&amp;"]"),ROW()-1),"")</f>
        <v>1</v>
      </c>
      <c r="F358" s="23">
        <f ca="1">IFERROR(INDEX(INDIRECT("B_MSK["&amp;EXPEDISI[#Headers]&amp;"_1]"),ROW()-1),"")</f>
        <v>1850</v>
      </c>
      <c r="G358" s="18" t="str">
        <f ca="1">IFERROR(INDEX(INDIRECT("B_MSK["&amp;EXPEDISI[#Headers]&amp;"_1]"),ROW()-1),"")</f>
        <v>/ BOX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44910</v>
      </c>
      <c r="L358" s="18" t="str">
        <f ca="1">IFERROR(INDEX(INDIRECT("B_MSK["&amp;EXPEDISI[#Headers]&amp;"]"),ROW()-1),"")</f>
        <v>clip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Clip Trigonal JK no.3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500 BOX</v>
      </c>
      <c r="E359" s="6">
        <f ca="1">IFERROR(INDEX(INDIRECT("B_MSK["&amp;EXPEDISI[#Headers]&amp;"]"),ROW()-1),"")</f>
        <v>1</v>
      </c>
      <c r="F359" s="23">
        <f ca="1">IFERROR(INDEX(INDIRECT("B_MSK["&amp;EXPEDISI[#Headers]&amp;"_1]"),ROW()-1),"")</f>
        <v>1625</v>
      </c>
      <c r="G359" s="18" t="str">
        <f ca="1">IFERROR(INDEX(INDIRECT("B_MSK["&amp;EXPEDISI[#Headers]&amp;"_1]"),ROW()-1),"")</f>
        <v>/ BOX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44910</v>
      </c>
      <c r="L359" s="18" t="str">
        <f ca="1">IFERROR(INDEX(INDIRECT("B_MSK["&amp;EXPEDISI[#Headers]&amp;"]"),ROW()-1),"")</f>
        <v>clip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Clip jumbo JK no.5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200 BOX</v>
      </c>
      <c r="E360" s="6">
        <f ca="1">IFERROR(INDEX(INDIRECT("B_MSK["&amp;EXPEDISI[#Headers]&amp;"]"),ROW()-1),"")</f>
        <v>1</v>
      </c>
      <c r="F360" s="23">
        <f ca="1">IFERROR(INDEX(INDIRECT("B_MSK["&amp;EXPEDISI[#Headers]&amp;"_1]"),ROW()-1),"")</f>
        <v>4400</v>
      </c>
      <c r="G360" s="18" t="str">
        <f ca="1">IFERROR(INDEX(INDIRECT("B_MSK["&amp;EXPEDISI[#Headers]&amp;"_1]"),ROW()-1),"")</f>
        <v>/ BOX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44910</v>
      </c>
      <c r="L360" s="18" t="str">
        <f ca="1">IFERROR(INDEX(INDIRECT("B_MSK["&amp;EXPEDISI[#Headers]&amp;"]"),ROW()-1),"")</f>
        <v>clip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/>
      </c>
      <c r="C361" s="26" t="str">
        <f ca="1">IFERROR(INDEX(SUPPLIER_CONV[2],MATCH(INDEX(INDIRECT("B_MSK["&amp;EXPEDISI[#Headers]&amp;"]"),ROW()-1),SUPPLIER_CONV[1],0)),"")</f>
        <v/>
      </c>
      <c r="D361" s="22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3" t="str">
        <f ca="1">IFERROR(INDEX(INDIRECT("B_MSK["&amp;EXPEDISI[#Headers]&amp;"_1]"),ROW()-1),"")</f>
        <v/>
      </c>
      <c r="G361" s="18" t="str">
        <f ca="1">IFERROR(INDEX(INDIRECT("B_MSK["&amp;EXPEDISI[#Headers]&amp;"_1]"),ROW()-1),"")</f>
        <v/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/>
      </c>
    </row>
    <row r="362" spans="1:12" x14ac:dyDescent="0.25">
      <c r="A362" s="17">
        <f ca="1">IFERROR(INDEX(INDIRECT("B_MSK["&amp;EXPEDISI[#Headers]&amp;"]"),ROW()-1),"")</f>
        <v>44911</v>
      </c>
      <c r="B362" s="27" t="str">
        <f ca="1">IFERROR(INDEX(INDIRECT("B_MSK["&amp;EXPEDISI[#Headers]&amp;"]"),ROW()-1),"")</f>
        <v>Lilin Angka Shintoeng</v>
      </c>
      <c r="C362" s="26" t="str">
        <f ca="1">IFERROR(INDEX(SUPPLIER_CONV[2],MATCH(INDEX(INDIRECT("B_MSK["&amp;EXPEDISI[#Headers]&amp;"]"),ROW()-1),SUPPLIER_CONV[1],0)),"")</f>
        <v>HANSA</v>
      </c>
      <c r="D362" s="22" t="str">
        <f ca="1">IFERROR(INDEX(INDIRECT("B_MSK["&amp;EXPEDISI[#Headers]&amp;"]"),ROW()-1)&amp;IF(OR(EXPEDISI[[#This Row],[C]]&lt;2,EXPEDISI[[#This Row],[C]]=""),"","/ CTN"),"")</f>
        <v>6 LSN</v>
      </c>
      <c r="E362" s="6" t="str">
        <f ca="1">IFERROR(INDEX(INDIRECT("B_MSK["&amp;EXPEDISI[#Headers]&amp;"]"),ROW()-1),"")</f>
        <v/>
      </c>
      <c r="F362" s="23">
        <f ca="1">IFERROR(INDEX(INDIRECT("B_MSK["&amp;EXPEDISI[#Headers]&amp;"_1]"),ROW()-1),"")</f>
        <v>13000</v>
      </c>
      <c r="G362" s="18" t="str">
        <f ca="1">IFERROR(INDEX(INDIRECT("B_MSK["&amp;EXPEDISI[#Headers]&amp;"_1]"),ROW()-1),"")</f>
        <v>/ LSN</v>
      </c>
      <c r="H362" s="18" t="str">
        <f ca="1">IFERROR(INDEX(INDIRECT("B_MSK["&amp;EXPEDISI[#Headers]&amp;"]"),ROW()-1),"")</f>
        <v/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>NO. 2/ 3/ 4/ 5/ 7/ 8</v>
      </c>
      <c r="K362" s="17">
        <f ca="1">IFERROR(IF(EXPEDISI[[#This Row],[NAMA BARANG]]="","",INDEX(INDIRECT("B_MSK["&amp;EXPEDISI[#Headers]&amp;"]"),ROW()-1)),"")</f>
        <v>44911</v>
      </c>
      <c r="L362" s="18" t="str">
        <f ca="1">IFERROR(INDEX(INDIRECT("B_MSK["&amp;EXPEDISI[#Headers]&amp;"]"),ROW()-1),"")</f>
        <v>lilin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</row>
    <row r="364" spans="1:12" x14ac:dyDescent="0.25">
      <c r="A364" s="17">
        <f ca="1">IFERROR(INDEX(INDIRECT("B_MSK["&amp;EXPEDISI[#Headers]&amp;"]"),ROW()-1),"")</f>
        <v>44912</v>
      </c>
      <c r="B364" s="27" t="str">
        <f ca="1">IFERROR(INDEX(INDIRECT("B_MSK["&amp;EXPEDISI[#Headers]&amp;"]"),ROW()-1),"")</f>
        <v>O Pastel 12W HW</v>
      </c>
      <c r="C364" s="26" t="str">
        <f ca="1">IFERROR(INDEX(SUPPLIER_CONV[2],MATCH(INDEX(INDIRECT("B_MSK["&amp;EXPEDISI[#Headers]&amp;"]"),ROW()-1),SUPPLIER_CONV[1],0)),"")</f>
        <v>ANTON</v>
      </c>
      <c r="D364" s="22" t="str">
        <f ca="1">IFERROR(INDEX(INDIRECT("B_MSK["&amp;EXPEDISI[#Headers]&amp;"]"),ROW()-1)&amp;IF(OR(EXPEDISI[[#This Row],[C]]&lt;2,EXPEDISI[[#This Row],[C]]=""),"","/ CTN"),"")</f>
        <v>12 LSN/ CTN</v>
      </c>
      <c r="E364" s="6">
        <f ca="1">IFERROR(INDEX(INDIRECT("B_MSK["&amp;EXPEDISI[#Headers]&amp;"]"),ROW()-1),"")</f>
        <v>25</v>
      </c>
      <c r="F364" s="23">
        <f ca="1">IFERROR(INDEX(INDIRECT("B_MSK["&amp;EXPEDISI[#Headers]&amp;"_1]"),ROW()-1),"")</f>
        <v>60000</v>
      </c>
      <c r="G364" s="18" t="str">
        <f ca="1">IFERROR(INDEX(INDIRECT("B_MSK["&amp;EXPEDISI[#Headers]&amp;"_1]"),ROW()-1),"")</f>
        <v>/ LSN</v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44912</v>
      </c>
      <c r="L364" s="18" t="str">
        <f ca="1">IFERROR(INDEX(INDIRECT("B_MSK["&amp;EXPEDISI[#Headers]&amp;"]"),ROW()-1),"")</f>
        <v>cr/op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O Pastel 12W HW</v>
      </c>
      <c r="C365" s="26" t="str">
        <f ca="1">IFERROR(INDEX(SUPPLIER_CONV[2],MATCH(INDEX(INDIRECT("B_MSK["&amp;EXPEDISI[#Headers]&amp;"]"),ROW()-1),SUPPLIER_CONV[1],0)),"")</f>
        <v>ANTON</v>
      </c>
      <c r="D365" s="22" t="str">
        <f ca="1">IFERROR(INDEX(INDIRECT("B_MSK["&amp;EXPEDISI[#Headers]&amp;"]"),ROW()-1)&amp;IF(OR(EXPEDISI[[#This Row],[C]]&lt;2,EXPEDISI[[#This Row],[C]]=""),"","/ CTN"),"")</f>
        <v>12 LSN</v>
      </c>
      <c r="E365" s="6">
        <f ca="1">IFERROR(INDEX(INDIRECT("B_MSK["&amp;EXPEDISI[#Headers]&amp;"]"),ROW()-1),"")</f>
        <v>1</v>
      </c>
      <c r="F365" s="23">
        <f ca="1">IFERROR(INDEX(INDIRECT("B_MSK["&amp;EXPEDISI[#Headers]&amp;"_1]"),ROW()-1),"")</f>
        <v>60000</v>
      </c>
      <c r="G365" s="18" t="str">
        <f ca="1">IFERROR(INDEX(INDIRECT("B_MSK["&amp;EXPEDISI[#Headers]&amp;"_1]"),ROW()-1),"")</f>
        <v>/ LSN</v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>BONUS</v>
      </c>
      <c r="K365" s="17">
        <f ca="1">IFERROR(IF(EXPEDISI[[#This Row],[NAMA BARANG]]="","",INDEX(INDIRECT("B_MSK["&amp;EXPEDISI[#Headers]&amp;"]"),ROW()-1)),"")</f>
        <v>44912</v>
      </c>
      <c r="L365" s="18" t="str">
        <f ca="1">IFERROR(INDEX(INDIRECT("B_MSK["&amp;EXPEDISI[#Headers]&amp;"]"),ROW()-1),"")</f>
        <v>cr/op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/>
      </c>
      <c r="C366" s="26" t="str">
        <f ca="1">IFERROR(INDEX(SUPPLIER_CONV[2],MATCH(INDEX(INDIRECT("B_MSK["&amp;EXPEDISI[#Headers]&amp;"]"),ROW()-1),SUPPLIER_CONV[1],0)),"")</f>
        <v/>
      </c>
      <c r="D366" s="22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3" t="str">
        <f ca="1">IFERROR(INDEX(INDIRECT("B_MSK["&amp;EXPEDISI[#Headers]&amp;"_1]"),ROW()-1),"")</f>
        <v/>
      </c>
      <c r="G366" s="18" t="str">
        <f ca="1">IFERROR(INDEX(INDIRECT("B_MSK["&amp;EXPEDISI[#Headers]&amp;"_1]"),ROW()-1),"")</f>
        <v/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/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P Case Topla 2879B Hijau</v>
      </c>
      <c r="C367" s="26" t="str">
        <f ca="1">IFERROR(INDEX(SUPPLIER_CONV[2],MATCH(INDEX(INDIRECT("B_MSK["&amp;EXPEDISI[#Headers]&amp;"]"),ROW()-1),SUPPLIER_CONV[1],0)),"")</f>
        <v>TOPLA</v>
      </c>
      <c r="D367" s="22" t="str">
        <f ca="1">IFERROR(INDEX(INDIRECT("B_MSK["&amp;EXPEDISI[#Headers]&amp;"]"),ROW()-1)&amp;IF(OR(EXPEDISI[[#This Row],[C]]&lt;2,EXPEDISI[[#This Row],[C]]=""),"","/ CTN"),"")</f>
        <v>320 PCS</v>
      </c>
      <c r="E367" s="6" t="str">
        <f ca="1">IFERROR(INDEX(INDIRECT("B_MSK["&amp;EXPEDISI[#Headers]&amp;"]"),ROW()-1),"")</f>
        <v/>
      </c>
      <c r="F367" s="23">
        <f ca="1">IFERROR(INDEX(INDIRECT("B_MSK["&amp;EXPEDISI[#Headers]&amp;"_1]"),ROW()-1),"")</f>
        <v>4250</v>
      </c>
      <c r="G367" s="18" t="str">
        <f ca="1">IFERROR(INDEX(INDIRECT("B_MSK["&amp;EXPEDISI[#Headers]&amp;"_1]"),ROW()-1),"")</f>
        <v>/ PCS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>10 CTN MIX @ 192 PCS/ CTN</v>
      </c>
      <c r="K367" s="17">
        <f ca="1">IFERROR(IF(EXPEDISI[[#This Row],[NAMA BARANG]]="","",INDEX(INDIRECT("B_MSK["&amp;EXPEDISI[#Headers]&amp;"]"),ROW()-1)),"")</f>
        <v>44912</v>
      </c>
      <c r="L367" s="18" t="str">
        <f ca="1">IFERROR(INDEX(INDIRECT("B_MSK["&amp;EXPEDISI[#Headers]&amp;"]"),ROW()-1),"")</f>
        <v>pcase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P Case Topla 2879B Merah</v>
      </c>
      <c r="C368" s="26" t="str">
        <f ca="1">IFERROR(INDEX(SUPPLIER_CONV[2],MATCH(INDEX(INDIRECT("B_MSK["&amp;EXPEDISI[#Headers]&amp;"]"),ROW()-1),SUPPLIER_CONV[1],0)),"")</f>
        <v>TOPLA</v>
      </c>
      <c r="D368" s="22" t="str">
        <f ca="1">IFERROR(INDEX(INDIRECT("B_MSK["&amp;EXPEDISI[#Headers]&amp;"]"),ROW()-1)&amp;IF(OR(EXPEDISI[[#This Row],[C]]&lt;2,EXPEDISI[[#This Row],[C]]=""),"","/ CTN"),"")</f>
        <v>320 PCS</v>
      </c>
      <c r="E368" s="6" t="str">
        <f ca="1">IFERROR(INDEX(INDIRECT("B_MSK["&amp;EXPEDISI[#Headers]&amp;"]"),ROW()-1),"")</f>
        <v/>
      </c>
      <c r="F368" s="23">
        <f ca="1">IFERROR(INDEX(INDIRECT("B_MSK["&amp;EXPEDISI[#Headers]&amp;"_1]"),ROW()-1),"")</f>
        <v>4250</v>
      </c>
      <c r="G368" s="18" t="str">
        <f ca="1">IFERROR(INDEX(INDIRECT("B_MSK["&amp;EXPEDISI[#Headers]&amp;"_1]"),ROW()-1),"")</f>
        <v>/ PCS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>-||-</v>
      </c>
      <c r="K368" s="17">
        <f ca="1">IFERROR(IF(EXPEDISI[[#This Row],[NAMA BARANG]]="","",INDEX(INDIRECT("B_MSK["&amp;EXPEDISI[#Headers]&amp;"]"),ROW()-1)),"")</f>
        <v>44912</v>
      </c>
      <c r="L368" s="18" t="str">
        <f ca="1">IFERROR(INDEX(INDIRECT("B_MSK["&amp;EXPEDISI[#Headers]&amp;"]"),ROW()-1),"")</f>
        <v>pcase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P Case Topla 2879B Kuning</v>
      </c>
      <c r="C369" s="26" t="str">
        <f ca="1">IFERROR(INDEX(SUPPLIER_CONV[2],MATCH(INDEX(INDIRECT("B_MSK["&amp;EXPEDISI[#Headers]&amp;"]"),ROW()-1),SUPPLIER_CONV[1],0)),"")</f>
        <v>TOPLA</v>
      </c>
      <c r="D369" s="22" t="str">
        <f ca="1">IFERROR(INDEX(INDIRECT("B_MSK["&amp;EXPEDISI[#Headers]&amp;"]"),ROW()-1)&amp;IF(OR(EXPEDISI[[#This Row],[C]]&lt;2,EXPEDISI[[#This Row],[C]]=""),"","/ CTN"),"")</f>
        <v>320 PCS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4250</v>
      </c>
      <c r="G369" s="18" t="str">
        <f ca="1">IFERROR(INDEX(INDIRECT("B_MSK["&amp;EXPEDISI[#Headers]&amp;"_1]"),ROW()-1),"")</f>
        <v>/ PCS</v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>-||-</v>
      </c>
      <c r="K369" s="17">
        <f ca="1">IFERROR(IF(EXPEDISI[[#This Row],[NAMA BARANG]]="","",INDEX(INDIRECT("B_MSK["&amp;EXPEDISI[#Headers]&amp;"]"),ROW()-1)),"")</f>
        <v>44912</v>
      </c>
      <c r="L369" s="18" t="str">
        <f ca="1">IFERROR(INDEX(INDIRECT("B_MSK["&amp;EXPEDISI[#Headers]&amp;"]"),ROW()-1),"")</f>
        <v>pcase</v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P case Topla 2879B Br</v>
      </c>
      <c r="C370" s="26" t="str">
        <f ca="1">IFERROR(INDEX(SUPPLIER_CONV[2],MATCH(INDEX(INDIRECT("B_MSK["&amp;EXPEDISI[#Headers]&amp;"]"),ROW()-1),SUPPLIER_CONV[1],0)),"")</f>
        <v>TOPLA</v>
      </c>
      <c r="D370" s="22" t="str">
        <f ca="1">IFERROR(INDEX(INDIRECT("B_MSK["&amp;EXPEDISI[#Headers]&amp;"]"),ROW()-1)&amp;IF(OR(EXPEDISI[[#This Row],[C]]&lt;2,EXPEDISI[[#This Row],[C]]=""),"","/ CTN"),"")</f>
        <v>320 PCS</v>
      </c>
      <c r="E370" s="6" t="str">
        <f ca="1">IFERROR(INDEX(INDIRECT("B_MSK["&amp;EXPEDISI[#Headers]&amp;"]"),ROW()-1),"")</f>
        <v/>
      </c>
      <c r="F370" s="23">
        <f ca="1">IFERROR(INDEX(INDIRECT("B_MSK["&amp;EXPEDISI[#Headers]&amp;"_1]"),ROW()-1),"")</f>
        <v>4250</v>
      </c>
      <c r="G370" s="18" t="str">
        <f ca="1">IFERROR(INDEX(INDIRECT("B_MSK["&amp;EXPEDISI[#Headers]&amp;"_1]"),ROW()-1),"")</f>
        <v>/ PCS</v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>-||-</v>
      </c>
      <c r="K370" s="17">
        <f ca="1">IFERROR(IF(EXPEDISI[[#This Row],[NAMA BARANG]]="","",INDEX(INDIRECT("B_MSK["&amp;EXPEDISI[#Headers]&amp;"]"),ROW()-1)),"")</f>
        <v>44912</v>
      </c>
      <c r="L370" s="18">
        <f ca="1">IFERROR(INDEX(INDIRECT("B_MSK["&amp;EXPEDISI[#Headers]&amp;"]"),ROW()-1),"")</f>
        <v>0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P Case Topla 2879B Orange</v>
      </c>
      <c r="C371" s="26" t="str">
        <f ca="1">IFERROR(INDEX(SUPPLIER_CONV[2],MATCH(INDEX(INDIRECT("B_MSK["&amp;EXPEDISI[#Headers]&amp;"]"),ROW()-1),SUPPLIER_CONV[1],0)),"")</f>
        <v>TOPLA</v>
      </c>
      <c r="D371" s="22" t="str">
        <f ca="1">IFERROR(INDEX(INDIRECT("B_MSK["&amp;EXPEDISI[#Headers]&amp;"]"),ROW()-1)&amp;IF(OR(EXPEDISI[[#This Row],[C]]&lt;2,EXPEDISI[[#This Row],[C]]=""),"","/ CTN"),"")</f>
        <v>320 PCS</v>
      </c>
      <c r="E371" s="6" t="str">
        <f ca="1">IFERROR(INDEX(INDIRECT("B_MSK["&amp;EXPEDISI[#Headers]&amp;"]"),ROW()-1),"")</f>
        <v/>
      </c>
      <c r="F371" s="23">
        <f ca="1">IFERROR(INDEX(INDIRECT("B_MSK["&amp;EXPEDISI[#Headers]&amp;"_1]"),ROW()-1),"")</f>
        <v>4250</v>
      </c>
      <c r="G371" s="18" t="str">
        <f ca="1">IFERROR(INDEX(INDIRECT("B_MSK["&amp;EXPEDISI[#Headers]&amp;"_1]"),ROW()-1),"")</f>
        <v>/ PCS</v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>-||-</v>
      </c>
      <c r="K371" s="17">
        <f ca="1">IFERROR(IF(EXPEDISI[[#This Row],[NAMA BARANG]]="","",INDEX(INDIRECT("B_MSK["&amp;EXPEDISI[#Headers]&amp;"]"),ROW()-1)),"")</f>
        <v>44912</v>
      </c>
      <c r="L371" s="18" t="str">
        <f ca="1">IFERROR(INDEX(INDIRECT("B_MSK["&amp;EXPEDISI[#Headers]&amp;"]"),ROW()-1),"")</f>
        <v>pcase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P Case Topla 2879B Ungu</v>
      </c>
      <c r="C372" s="26" t="str">
        <f ca="1">IFERROR(INDEX(SUPPLIER_CONV[2],MATCH(INDEX(INDIRECT("B_MSK["&amp;EXPEDISI[#Headers]&amp;"]"),ROW()-1),SUPPLIER_CONV[1],0)),"")</f>
        <v>TOPLA</v>
      </c>
      <c r="D372" s="22" t="str">
        <f ca="1">IFERROR(INDEX(INDIRECT("B_MSK["&amp;EXPEDISI[#Headers]&amp;"]"),ROW()-1)&amp;IF(OR(EXPEDISI[[#This Row],[C]]&lt;2,EXPEDISI[[#This Row],[C]]=""),"","/ CTN"),"")</f>
        <v>320 PCS</v>
      </c>
      <c r="E372" s="6" t="str">
        <f ca="1">IFERROR(INDEX(INDIRECT("B_MSK["&amp;EXPEDISI[#Headers]&amp;"]"),ROW()-1),"")</f>
        <v/>
      </c>
      <c r="F372" s="23">
        <f ca="1">IFERROR(INDEX(INDIRECT("B_MSK["&amp;EXPEDISI[#Headers]&amp;"_1]"),ROW()-1),"")</f>
        <v>4250</v>
      </c>
      <c r="G372" s="18" t="str">
        <f ca="1">IFERROR(INDEX(INDIRECT("B_MSK["&amp;EXPEDISI[#Headers]&amp;"_1]"),ROW()-1),"")</f>
        <v>/ PCS</v>
      </c>
      <c r="H372" s="18" t="str">
        <f ca="1">IFERROR(INDEX(INDIRECT("B_MSK["&amp;EXPEDISI[#Headers]&amp;"]"),ROW()-1),"")</f>
        <v/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>-||-</v>
      </c>
      <c r="K372" s="17">
        <f ca="1">IFERROR(IF(EXPEDISI[[#This Row],[NAMA BARANG]]="","",INDEX(INDIRECT("B_MSK["&amp;EXPEDISI[#Headers]&amp;"]"),ROW()-1)),"")</f>
        <v>44912</v>
      </c>
      <c r="L372" s="18" t="str">
        <f ca="1">IFERROR(INDEX(INDIRECT("B_MSK["&amp;EXPEDISI[#Headers]&amp;"]"),ROW()-1),"")</f>
        <v>pcase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P Case Topla 2879B Hijau</v>
      </c>
      <c r="C373" s="26" t="str">
        <f ca="1">IFERROR(INDEX(SUPPLIER_CONV[2],MATCH(INDEX(INDIRECT("B_MSK["&amp;EXPEDISI[#Headers]&amp;"]"),ROW()-1),SUPPLIER_CONV[1],0)),"")</f>
        <v>TOPLA</v>
      </c>
      <c r="D373" s="22" t="str">
        <f ca="1">IFERROR(INDEX(INDIRECT("B_MSK["&amp;EXPEDISI[#Headers]&amp;"]"),ROW()-1)&amp;IF(OR(EXPEDISI[[#This Row],[C]]&lt;2,EXPEDISI[[#This Row],[C]]=""),"","/ CTN"),"")</f>
        <v>16 PCS</v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>1 CTN MIX @ 96 PCS/ CTN</v>
      </c>
      <c r="K373" s="17">
        <f ca="1">IFERROR(IF(EXPEDISI[[#This Row],[NAMA BARANG]]="","",INDEX(INDIRECT("B_MSK["&amp;EXPEDISI[#Headers]&amp;"]"),ROW()-1)),"")</f>
        <v>44912</v>
      </c>
      <c r="L373" s="18" t="str">
        <f ca="1">IFERROR(INDEX(INDIRECT("B_MSK["&amp;EXPEDISI[#Headers]&amp;"]"),ROW()-1),"")</f>
        <v>pcase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P Case Topla 2879B Merah</v>
      </c>
      <c r="C374" s="26" t="str">
        <f ca="1">IFERROR(INDEX(SUPPLIER_CONV[2],MATCH(INDEX(INDIRECT("B_MSK["&amp;EXPEDISI[#Headers]&amp;"]"),ROW()-1),SUPPLIER_CONV[1],0)),"")</f>
        <v>TOPLA</v>
      </c>
      <c r="D374" s="22" t="str">
        <f ca="1">IFERROR(INDEX(INDIRECT("B_MSK["&amp;EXPEDISI[#Headers]&amp;"]"),ROW()-1)&amp;IF(OR(EXPEDISI[[#This Row],[C]]&lt;2,EXPEDISI[[#This Row],[C]]=""),"","/ CTN"),"")</f>
        <v>16 PCS</v>
      </c>
      <c r="E374" s="6" t="str">
        <f ca="1">IFERROR(INDEX(INDIRECT("B_MSK["&amp;EXPEDISI[#Headers]&amp;"]"),ROW()-1),"")</f>
        <v/>
      </c>
      <c r="F374" s="23" t="str">
        <f ca="1">IFERROR(INDEX(INDIRECT("B_MSK["&amp;EXPEDISI[#Headers]&amp;"_1]"),ROW()-1),"")</f>
        <v/>
      </c>
      <c r="G374" s="18" t="str">
        <f ca="1">IFERROR(INDEX(INDIRECT("B_MSK["&amp;EXPEDISI[#Headers]&amp;"_1]"),ROW()-1),"")</f>
        <v/>
      </c>
      <c r="H374" s="18" t="str">
        <f ca="1">IFERROR(INDEX(INDIRECT("B_MSK["&amp;EXPEDISI[#Headers]&amp;"]"),ROW()-1),"")</f>
        <v/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>-||-</v>
      </c>
      <c r="K374" s="17">
        <f ca="1">IFERROR(IF(EXPEDISI[[#This Row],[NAMA BARANG]]="","",INDEX(INDIRECT("B_MSK["&amp;EXPEDISI[#Headers]&amp;"]"),ROW()-1)),"")</f>
        <v>44912</v>
      </c>
      <c r="L374" s="18" t="str">
        <f ca="1">IFERROR(INDEX(INDIRECT("B_MSK["&amp;EXPEDISI[#Headers]&amp;"]"),ROW()-1),"")</f>
        <v>pcase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 Case Topla 2879B Kuning</v>
      </c>
      <c r="C375" s="26" t="str">
        <f ca="1">IFERROR(INDEX(SUPPLIER_CONV[2],MATCH(INDEX(INDIRECT("B_MSK["&amp;EXPEDISI[#Headers]&amp;"]"),ROW()-1),SUPPLIER_CONV[1],0)),"")</f>
        <v>TOPLA</v>
      </c>
      <c r="D375" s="22" t="str">
        <f ca="1">IFERROR(INDEX(INDIRECT("B_MSK["&amp;EXPEDISI[#Headers]&amp;"]"),ROW()-1)&amp;IF(OR(EXPEDISI[[#This Row],[C]]&lt;2,EXPEDISI[[#This Row],[C]]=""),"","/ CTN"),"")</f>
        <v>16 PCS</v>
      </c>
      <c r="E375" s="6" t="str">
        <f ca="1">IFERROR(INDEX(INDIRECT("B_MSK["&amp;EXPEDISI[#Headers]&amp;"]"),ROW()-1),"")</f>
        <v/>
      </c>
      <c r="F375" s="23" t="str">
        <f ca="1">IFERROR(INDEX(INDIRECT("B_MSK["&amp;EXPEDISI[#Headers]&amp;"_1]"),ROW()-1),"")</f>
        <v/>
      </c>
      <c r="G375" s="18" t="str">
        <f ca="1">IFERROR(INDEX(INDIRECT("B_MSK["&amp;EXPEDISI[#Headers]&amp;"_1]"),ROW()-1),"")</f>
        <v/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>-||-</v>
      </c>
      <c r="K375" s="17">
        <f ca="1">IFERROR(IF(EXPEDISI[[#This Row],[NAMA BARANG]]="","",INDEX(INDIRECT("B_MSK["&amp;EXPEDISI[#Headers]&amp;"]"),ROW()-1)),"")</f>
        <v>44912</v>
      </c>
      <c r="L375" s="18" t="str">
        <f ca="1">IFERROR(INDEX(INDIRECT("B_MSK["&amp;EXPEDISI[#Headers]&amp;"]"),ROW()-1),"")</f>
        <v>pcase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 case Topla 2879B Br</v>
      </c>
      <c r="C376" s="26" t="str">
        <f ca="1">IFERROR(INDEX(SUPPLIER_CONV[2],MATCH(INDEX(INDIRECT("B_MSK["&amp;EXPEDISI[#Headers]&amp;"]"),ROW()-1),SUPPLIER_CONV[1],0)),"")</f>
        <v>TOPLA</v>
      </c>
      <c r="D376" s="22" t="str">
        <f ca="1">IFERROR(INDEX(INDIRECT("B_MSK["&amp;EXPEDISI[#Headers]&amp;"]"),ROW()-1)&amp;IF(OR(EXPEDISI[[#This Row],[C]]&lt;2,EXPEDISI[[#This Row],[C]]=""),"","/ CTN"),"")</f>
        <v>16 PCS</v>
      </c>
      <c r="E376" s="6" t="str">
        <f ca="1">IFERROR(INDEX(INDIRECT("B_MSK["&amp;EXPEDISI[#Headers]&amp;"]"),ROW()-1),"")</f>
        <v/>
      </c>
      <c r="F376" s="23" t="str">
        <f ca="1">IFERROR(INDEX(INDIRECT("B_MSK["&amp;EXPEDISI[#Headers]&amp;"_1]"),ROW()-1),"")</f>
        <v/>
      </c>
      <c r="G376" s="18" t="str">
        <f ca="1">IFERROR(INDEX(INDIRECT("B_MSK["&amp;EXPEDISI[#Headers]&amp;"_1]"),ROW()-1),"")</f>
        <v/>
      </c>
      <c r="H376" s="18" t="str">
        <f ca="1">IFERROR(INDEX(INDIRECT("B_MSK["&amp;EXPEDISI[#Headers]&amp;"]"),ROW()-1),"")</f>
        <v/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>-||-</v>
      </c>
      <c r="K376" s="17">
        <f ca="1">IFERROR(IF(EXPEDISI[[#This Row],[NAMA BARANG]]="","",INDEX(INDIRECT("B_MSK["&amp;EXPEDISI[#Headers]&amp;"]"),ROW()-1)),"")</f>
        <v>44912</v>
      </c>
      <c r="L376" s="18">
        <f ca="1">IFERROR(INDEX(INDIRECT("B_MSK["&amp;EXPEDISI[#Headers]&amp;"]"),ROW()-1),"")</f>
        <v>0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P Case Topla 2879B Orange</v>
      </c>
      <c r="C377" s="26" t="str">
        <f ca="1">IFERROR(INDEX(SUPPLIER_CONV[2],MATCH(INDEX(INDIRECT("B_MSK["&amp;EXPEDISI[#Headers]&amp;"]"),ROW()-1),SUPPLIER_CONV[1],0)),"")</f>
        <v>TOPLA</v>
      </c>
      <c r="D377" s="22" t="str">
        <f ca="1">IFERROR(INDEX(INDIRECT("B_MSK["&amp;EXPEDISI[#Headers]&amp;"]"),ROW()-1)&amp;IF(OR(EXPEDISI[[#This Row],[C]]&lt;2,EXPEDISI[[#This Row],[C]]=""),"","/ CTN"),"")</f>
        <v>16 PCS</v>
      </c>
      <c r="E377" s="6" t="str">
        <f ca="1">IFERROR(INDEX(INDIRECT("B_MSK["&amp;EXPEDISI[#Headers]&amp;"]"),ROW()-1),"")</f>
        <v/>
      </c>
      <c r="F377" s="23" t="str">
        <f ca="1">IFERROR(INDEX(INDIRECT("B_MSK["&amp;EXPEDISI[#Headers]&amp;"_1]"),ROW()-1),"")</f>
        <v/>
      </c>
      <c r="G377" s="18" t="str">
        <f ca="1">IFERROR(INDEX(INDIRECT("B_MSK["&amp;EXPEDISI[#Headers]&amp;"_1]"),ROW()-1),"")</f>
        <v/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>-||-</v>
      </c>
      <c r="K377" s="17">
        <f ca="1">IFERROR(IF(EXPEDISI[[#This Row],[NAMA BARANG]]="","",INDEX(INDIRECT("B_MSK["&amp;EXPEDISI[#Headers]&amp;"]"),ROW()-1)),"")</f>
        <v>44912</v>
      </c>
      <c r="L377" s="18" t="str">
        <f ca="1">IFERROR(INDEX(INDIRECT("B_MSK["&amp;EXPEDISI[#Headers]&amp;"]"),ROW()-1),"")</f>
        <v>pcase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P Case Topla 2879B Ungu</v>
      </c>
      <c r="C378" s="26" t="str">
        <f ca="1">IFERROR(INDEX(SUPPLIER_CONV[2],MATCH(INDEX(INDIRECT("B_MSK["&amp;EXPEDISI[#Headers]&amp;"]"),ROW()-1),SUPPLIER_CONV[1],0)),"")</f>
        <v>TOPLA</v>
      </c>
      <c r="D378" s="22" t="str">
        <f ca="1">IFERROR(INDEX(INDIRECT("B_MSK["&amp;EXPEDISI[#Headers]&amp;"]"),ROW()-1)&amp;IF(OR(EXPEDISI[[#This Row],[C]]&lt;2,EXPEDISI[[#This Row],[C]]=""),"","/ CTN"),"")</f>
        <v>16 PCS</v>
      </c>
      <c r="E378" s="6" t="str">
        <f ca="1">IFERROR(INDEX(INDIRECT("B_MSK["&amp;EXPEDISI[#Headers]&amp;"]"),ROW()-1),"")</f>
        <v/>
      </c>
      <c r="F378" s="23" t="str">
        <f ca="1">IFERROR(INDEX(INDIRECT("B_MSK["&amp;EXPEDISI[#Headers]&amp;"_1]"),ROW()-1),"")</f>
        <v/>
      </c>
      <c r="G378" s="18" t="str">
        <f ca="1">IFERROR(INDEX(INDIRECT("B_MSK["&amp;EXPEDISI[#Headers]&amp;"_1]"),ROW()-1),"")</f>
        <v/>
      </c>
      <c r="H378" s="18" t="str">
        <f ca="1">IFERROR(INDEX(INDIRECT("B_MSK["&amp;EXPEDISI[#Headers]&amp;"]"),ROW()-1),"")</f>
        <v/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>-||-</v>
      </c>
      <c r="K378" s="17">
        <f ca="1">IFERROR(IF(EXPEDISI[[#This Row],[NAMA BARANG]]="","",INDEX(INDIRECT("B_MSK["&amp;EXPEDISI[#Headers]&amp;"]"),ROW()-1)),"")</f>
        <v>44912</v>
      </c>
      <c r="L378" s="18" t="str">
        <f ca="1">IFERROR(INDEX(INDIRECT("B_MSK["&amp;EXPEDISI[#Headers]&amp;"]"),ROW()-1),"")</f>
        <v>pcase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/>
      </c>
      <c r="C379" s="26" t="str">
        <f ca="1">IFERROR(INDEX(SUPPLIER_CONV[2],MATCH(INDEX(INDIRECT("B_MSK["&amp;EXPEDISI[#Headers]&amp;"]"),ROW()-1),SUPPLIER_CONV[1],0)),"")</f>
        <v/>
      </c>
      <c r="D379" s="22" t="str">
        <f ca="1">IFERROR(INDEX(INDIRECT("B_MSK["&amp;EXPEDISI[#Headers]&amp;"]"),ROW()-1)&amp;IF(OR(EXPEDISI[[#This Row],[C]]&lt;2,EXPEDISI[[#This Row],[C]]=""),"","/ CTN"),"")</f>
        <v/>
      </c>
      <c r="E379" s="6" t="str">
        <f ca="1">IFERROR(INDEX(INDIRECT("B_MSK["&amp;EXPEDISI[#Headers]&amp;"]"),ROW()-1),"")</f>
        <v/>
      </c>
      <c r="F379" s="23" t="str">
        <f ca="1">IFERROR(INDEX(INDIRECT("B_MSK["&amp;EXPEDISI[#Headers]&amp;"_1]"),ROW()-1),"")</f>
        <v/>
      </c>
      <c r="G379" s="18" t="str">
        <f ca="1">IFERROR(INDEX(INDIRECT("B_MSK["&amp;EXPEDISI[#Headers]&amp;"_1]"),ROW()-1),"")</f>
        <v/>
      </c>
      <c r="H379" s="18" t="str">
        <f ca="1">IFERROR(INDEX(INDIRECT("B_MSK["&amp;EXPEDISI[#Headers]&amp;"]"),ROW()-1),"")</f>
        <v/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/>
      </c>
    </row>
    <row r="380" spans="1:12" x14ac:dyDescent="0.25">
      <c r="A380" s="17">
        <f ca="1">IFERROR(INDEX(INDIRECT("B_MSK["&amp;EXPEDISI[#Headers]&amp;"]"),ROW()-1),"")</f>
        <v>44914</v>
      </c>
      <c r="B380" s="27" t="str">
        <f ca="1">IFERROR(INDEX(INDIRECT("B_MSK["&amp;EXPEDISI[#Headers]&amp;"]"),ROW()-1),"")</f>
        <v>L leaf A5-50 lbr Doted/ Titik</v>
      </c>
      <c r="C380" s="26" t="str">
        <f ca="1">IFERROR(INDEX(SUPPLIER_CONV[2],MATCH(INDEX(INDIRECT("B_MSK["&amp;EXPEDISI[#Headers]&amp;"]"),ROW()-1),SUPPLIER_CONV[1],0)),"")</f>
        <v>BINTANG SAUDARA</v>
      </c>
      <c r="D380" s="22" t="str">
        <f ca="1">IFERROR(INDEX(INDIRECT("B_MSK["&amp;EXPEDISI[#Headers]&amp;"]"),ROW()-1)&amp;IF(OR(EXPEDISI[[#This Row],[C]]&lt;2,EXPEDISI[[#This Row],[C]]=""),"","/ CTN"),"")</f>
        <v>200 PAK</v>
      </c>
      <c r="E380" s="6">
        <f ca="1">IFERROR(INDEX(INDIRECT("B_MSK["&amp;EXPEDISI[#Headers]&amp;"]"),ROW()-1),"")</f>
        <v>1</v>
      </c>
      <c r="F380" s="23">
        <f ca="1">IFERROR(INDEX(INDIRECT("B_MSK["&amp;EXPEDISI[#Headers]&amp;"_1]"),ROW()-1),"")</f>
        <v>3800</v>
      </c>
      <c r="G380" s="18" t="str">
        <f ca="1">IFERROR(INDEX(INDIRECT("B_MSK["&amp;EXPEDISI[#Headers]&amp;"_1]"),ROW()-1),"")</f>
        <v>/ PAK</v>
      </c>
      <c r="H380" s="18" t="str">
        <f ca="1">IFERROR(INDEX(INDIRECT("B_MSK["&amp;EXPEDISI[#Headers]&amp;"]"),ROW()-1),"")</f>
        <v/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44914</v>
      </c>
      <c r="L380" s="18" t="str">
        <f ca="1">IFERROR(INDEX(INDIRECT("B_MSK["&amp;EXPEDISI[#Headers]&amp;"]"),ROW()-1),"")</f>
        <v>ll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WC 12W Mozaki</v>
      </c>
      <c r="C381" s="26" t="str">
        <f ca="1">IFERROR(INDEX(SUPPLIER_CONV[2],MATCH(INDEX(INDIRECT("B_MSK["&amp;EXPEDISI[#Headers]&amp;"]"),ROW()-1),SUPPLIER_CONV[1],0)),"")</f>
        <v>BINTANG SAUDARA</v>
      </c>
      <c r="D381" s="22" t="str">
        <f ca="1">IFERROR(INDEX(INDIRECT("B_MSK["&amp;EXPEDISI[#Headers]&amp;"]"),ROW()-1)&amp;IF(OR(EXPEDISI[[#This Row],[C]]&lt;2,EXPEDISI[[#This Row],[C]]=""),"","/ CTN"),"")</f>
        <v>16 LSN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250000</v>
      </c>
      <c r="G381" s="18" t="str">
        <f ca="1">IFERROR(INDEX(INDIRECT("B_MSK["&amp;EXPEDISI[#Headers]&amp;"_1]"),ROW()-1),"")</f>
        <v>/ LSN</v>
      </c>
      <c r="H381" s="18">
        <f ca="1">IFERROR(INDEX(INDIRECT("B_MSK["&amp;EXPEDISI[#Headers]&amp;"]"),ROW()-1),"")</f>
        <v>0.15</v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44914</v>
      </c>
      <c r="L381" s="18" t="str">
        <f ca="1">IFERROR(INDEX(INDIRECT("B_MSK["&amp;EXPEDISI[#Headers]&amp;"]"),ROW()-1),"")</f>
        <v>cat</v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/>
      </c>
      <c r="C382" s="26" t="str">
        <f ca="1">IFERROR(INDEX(SUPPLIER_CONV[2],MATCH(INDEX(INDIRECT("B_MSK["&amp;EXPEDISI[#Headers]&amp;"]"),ROW()-1),SUPPLIER_CONV[1],0)),"")</f>
        <v/>
      </c>
      <c r="D382" s="22" t="str">
        <f ca="1">IFERROR(INDEX(INDIRECT("B_MSK["&amp;EXPEDISI[#Headers]&amp;"]"),ROW()-1)&amp;IF(OR(EXPEDISI[[#This Row],[C]]&lt;2,EXPEDISI[[#This Row],[C]]=""),"","/ CTN"),"")</f>
        <v/>
      </c>
      <c r="E382" s="6" t="str">
        <f ca="1">IFERROR(INDEX(INDIRECT("B_MSK["&amp;EXPEDISI[#Headers]&amp;"]"),ROW()-1),"")</f>
        <v/>
      </c>
      <c r="F382" s="23" t="str">
        <f ca="1">IFERROR(INDEX(INDIRECT("B_MSK["&amp;EXPEDISI[#Headers]&amp;"_1]"),ROW()-1),"")</f>
        <v/>
      </c>
      <c r="G382" s="18" t="str">
        <f ca="1">IFERROR(INDEX(INDIRECT("B_MSK["&amp;EXPEDISI[#Headers]&amp;"_1]"),ROW()-1),"")</f>
        <v/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 t="str">
        <f ca="1">IFERROR(IF(EXPEDISI[[#This Row],[NAMA BARANG]]="","",INDEX(INDIRECT("B_MSK["&amp;EXPEDISI[#Headers]&amp;"]"),ROW()-1)),"")</f>
        <v/>
      </c>
      <c r="L382" s="18" t="str">
        <f ca="1">IFERROR(INDEX(INDIRECT("B_MSK["&amp;EXPEDISI[#Headers]&amp;"]"),ROW()-1),"")</f>
        <v/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B note A5 JK M480 Faculty</v>
      </c>
      <c r="C383" s="26" t="str">
        <f ca="1">IFERROR(INDEX(SUPPLIER_CONV[2],MATCH(INDEX(INDIRECT("B_MSK["&amp;EXPEDISI[#Headers]&amp;"]"),ROW()-1),SUPPLIER_CONV[1],0)),"")</f>
        <v>ATALI</v>
      </c>
      <c r="D383" s="22" t="str">
        <f ca="1">IFERROR(INDEX(INDIRECT("B_MSK["&amp;EXPEDISI[#Headers]&amp;"]"),ROW()-1)&amp;IF(OR(EXPEDISI[[#This Row],[C]]&lt;2,EXPEDISI[[#This Row],[C]]=""),"","/ CTN"),"")</f>
        <v>72 PCS/ CTN</v>
      </c>
      <c r="E383" s="6">
        <f ca="1">IFERROR(INDEX(INDIRECT("B_MSK["&amp;EXPEDISI[#Headers]&amp;"]"),ROW()-1),"")</f>
        <v>2</v>
      </c>
      <c r="F383" s="23">
        <f ca="1">IFERROR(INDEX(INDIRECT("B_MSK["&amp;EXPEDISI[#Headers]&amp;"_1]"),ROW()-1),"")</f>
        <v>15800</v>
      </c>
      <c r="G383" s="18" t="str">
        <f ca="1">IFERROR(INDEX(INDIRECT("B_MSK["&amp;EXPEDISI[#Headers]&amp;"_1]"),ROW()-1),"")</f>
        <v>/ PCS</v>
      </c>
      <c r="H383" s="18">
        <f ca="1">IFERROR(INDEX(INDIRECT("B_MSK["&amp;EXPEDISI[#Headers]&amp;"]"),ROW()-1),"")</f>
        <v>0.125</v>
      </c>
      <c r="I383" s="18">
        <f ca="1">IFERROR(INDEX(INDIRECT("B_MSK["&amp;EXPEDISI[#Headers]&amp;"]"),ROW()-1),"")</f>
        <v>0.05</v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44914</v>
      </c>
      <c r="L383" s="18" t="str">
        <f ca="1">IFERROR(INDEX(INDIRECT("B_MSK["&amp;EXPEDISI[#Headers]&amp;"]"),ROW()-1),"")</f>
        <v>map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Punch JK no.85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24 PCS/ CTN</v>
      </c>
      <c r="E384" s="6">
        <f ca="1">IFERROR(INDEX(INDIRECT("B_MSK["&amp;EXPEDISI[#Headers]&amp;"]"),ROW()-1),"")</f>
        <v>2</v>
      </c>
      <c r="F384" s="23">
        <f ca="1">IFERROR(INDEX(INDIRECT("B_MSK["&amp;EXPEDISI[#Headers]&amp;"_1]"),ROW()-1),"")</f>
        <v>40000</v>
      </c>
      <c r="G384" s="18" t="str">
        <f ca="1">IFERROR(INDEX(INDIRECT("B_MSK["&amp;EXPEDISI[#Headers]&amp;"_1]"),ROW()-1),"")</f>
        <v>/ PCS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44914</v>
      </c>
      <c r="L384" s="18" t="str">
        <f ca="1">IFERROR(INDEX(INDIRECT("B_MSK["&amp;EXPEDISI[#Headers]&amp;"]"),ROW()-1),"")</f>
        <v>punch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Label JK LB-2 RL 1brs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100 PAK (10 ROL)/ CTN</v>
      </c>
      <c r="E385" s="6">
        <f ca="1">IFERROR(INDEX(INDIRECT("B_MSK["&amp;EXPEDISI[#Headers]&amp;"]"),ROW()-1),"")</f>
        <v>2</v>
      </c>
      <c r="F385" s="23">
        <f ca="1">IFERROR(INDEX(INDIRECT("B_MSK["&amp;EXPEDISI[#Headers]&amp;"_1]"),ROW()-1),"")</f>
        <v>20500</v>
      </c>
      <c r="G385" s="18" t="str">
        <f ca="1">IFERROR(INDEX(INDIRECT("B_MSK["&amp;EXPEDISI[#Headers]&amp;"_1]"),ROW()-1),"")</f>
        <v xml:space="preserve">/ PAK 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44914</v>
      </c>
      <c r="L385" s="18" t="str">
        <f ca="1">IFERROR(INDEX(INDIRECT("B_MSK["&amp;EXPEDISI[#Headers]&amp;"]"),ROW()-1),"")</f>
        <v>label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Tipe-ex kertas JK CT-533</v>
      </c>
      <c r="C386" s="26" t="str">
        <f ca="1">IFERROR(INDEX(SUPPLIER_CONV[2],MATCH(INDEX(INDIRECT("B_MSK["&amp;EXPEDISI[#Headers]&amp;"]"),ROW()-1),SUPPLIER_CONV[1],0)),"")</f>
        <v>ATALI</v>
      </c>
      <c r="D386" s="22" t="str">
        <f ca="1">IFERROR(INDEX(INDIRECT("B_MSK["&amp;EXPEDISI[#Headers]&amp;"]"),ROW()-1)&amp;IF(OR(EXPEDISI[[#This Row],[C]]&lt;2,EXPEDISI[[#This Row],[C]]=""),"","/ CTN"),"")</f>
        <v>48 LSN/ CTN</v>
      </c>
      <c r="E386" s="6">
        <f ca="1">IFERROR(INDEX(INDIRECT("B_MSK["&amp;EXPEDISI[#Headers]&amp;"]"),ROW()-1),"")</f>
        <v>2</v>
      </c>
      <c r="F386" s="23">
        <f ca="1">IFERROR(INDEX(INDIRECT("B_MSK["&amp;EXPEDISI[#Headers]&amp;"_1]"),ROW()-1),"")</f>
        <v>85000</v>
      </c>
      <c r="G386" s="18" t="str">
        <f ca="1">IFERROR(INDEX(INDIRECT("B_MSK["&amp;EXPEDISI[#Headers]&amp;"_1]"),ROW()-1),"")</f>
        <v>/ LSN</v>
      </c>
      <c r="H386" s="18">
        <f ca="1">IFERROR(INDEX(INDIRECT("B_MSK["&amp;EXPEDISI[#Headers]&amp;"]"),ROW()-1),"")</f>
        <v>0.125</v>
      </c>
      <c r="I386" s="18">
        <f ca="1">IFERROR(INDEX(INDIRECT("B_MSK["&amp;EXPEDISI[#Headers]&amp;"]"),ROW()-1),"")</f>
        <v>0.05</v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44914</v>
      </c>
      <c r="L386" s="18" t="str">
        <f ca="1">IFERROR(INDEX(INDIRECT("B_MSK["&amp;EXPEDISI[#Headers]&amp;"]"),ROW()-1),"")</f>
        <v>tipex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>Tipe-ex JK-101</v>
      </c>
      <c r="C387" s="26" t="str">
        <f ca="1">IFERROR(INDEX(SUPPLIER_CONV[2],MATCH(INDEX(INDIRECT("B_MSK["&amp;EXPEDISI[#Headers]&amp;"]"),ROW()-1),SUPPLIER_CONV[1],0)),"")</f>
        <v>ATALI</v>
      </c>
      <c r="D387" s="22" t="str">
        <f ca="1">IFERROR(INDEX(INDIRECT("B_MSK["&amp;EXPEDISI[#Headers]&amp;"]"),ROW()-1)&amp;IF(OR(EXPEDISI[[#This Row],[C]]&lt;2,EXPEDISI[[#This Row],[C]]=""),"","/ CTN"),"")</f>
        <v>48 LSN/ CTN</v>
      </c>
      <c r="E387" s="6">
        <f ca="1">IFERROR(INDEX(INDIRECT("B_MSK["&amp;EXPEDISI[#Headers]&amp;"]"),ROW()-1),"")</f>
        <v>3</v>
      </c>
      <c r="F387" s="23">
        <f ca="1">IFERROR(INDEX(INDIRECT("B_MSK["&amp;EXPEDISI[#Headers]&amp;"_1]"),ROW()-1),"")</f>
        <v>36000</v>
      </c>
      <c r="G387" s="18" t="str">
        <f ca="1">IFERROR(INDEX(INDIRECT("B_MSK["&amp;EXPEDISI[#Headers]&amp;"_1]"),ROW()-1),"")</f>
        <v>/ LSN</v>
      </c>
      <c r="H387" s="18">
        <f ca="1">IFERROR(INDEX(INDIRECT("B_MSK["&amp;EXPEDISI[#Headers]&amp;"]"),ROW()-1),"")</f>
        <v>0.125</v>
      </c>
      <c r="I387" s="18">
        <f ca="1">IFERROR(INDEX(INDIRECT("B_MSK["&amp;EXPEDISI[#Headers]&amp;"]"),ROW()-1),"")</f>
        <v>0.05</v>
      </c>
      <c r="J387" s="20" t="str">
        <f ca="1">IFERROR(INDEX(INDIRECT("B_MSK["&amp;EXPEDISI[#Headers]&amp;"]"),ROW()-1),"")</f>
        <v/>
      </c>
      <c r="K387" s="17">
        <f ca="1">IFERROR(IF(EXPEDISI[[#This Row],[NAMA BARANG]]="","",INDEX(INDIRECT("B_MSK["&amp;EXPEDISI[#Headers]&amp;"]"),ROW()-1)),"")</f>
        <v>44914</v>
      </c>
      <c r="L387" s="18" t="str">
        <f ca="1">IFERROR(INDEX(INDIRECT("B_MSK["&amp;EXPEDISI[#Headers]&amp;"]"),ROW()-1),"")</f>
        <v>tipex</v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Bp JK BP-338 Vocus hitam</v>
      </c>
      <c r="C388" s="26" t="str">
        <f ca="1">IFERROR(INDEX(SUPPLIER_CONV[2],MATCH(INDEX(INDIRECT("B_MSK["&amp;EXPEDISI[#Headers]&amp;"]"),ROW()-1),SUPPLIER_CONV[1],0)),"")</f>
        <v>ATALI</v>
      </c>
      <c r="D388" s="22" t="str">
        <f ca="1">IFERROR(INDEX(INDIRECT("B_MSK["&amp;EXPEDISI[#Headers]&amp;"]"),ROW()-1)&amp;IF(OR(EXPEDISI[[#This Row],[C]]&lt;2,EXPEDISI[[#This Row],[C]]=""),"","/ CTN"),"")</f>
        <v>6 LSN</v>
      </c>
      <c r="E388" s="6" t="str">
        <f ca="1">IFERROR(INDEX(INDIRECT("B_MSK["&amp;EXPEDISI[#Headers]&amp;"]"),ROW()-1),"")</f>
        <v/>
      </c>
      <c r="F388" s="23">
        <f ca="1">IFERROR(INDEX(INDIRECT("B_MSK["&amp;EXPEDISI[#Headers]&amp;"_1]"),ROW()-1),"")</f>
        <v>12600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0.1</v>
      </c>
      <c r="I388" s="18">
        <f ca="1">IFERROR(INDEX(INDIRECT("B_MSK["&amp;EXPEDISI[#Headers]&amp;"]"),ROW()-1),"")</f>
        <v>0.05</v>
      </c>
      <c r="J388" s="20" t="str">
        <f ca="1">IFERROR(INDEX(INDIRECT("B_MSK["&amp;EXPEDISI[#Headers]&amp;"]"),ROW()-1),"")</f>
        <v>BONUS CORR FLUID JK-101</v>
      </c>
      <c r="K388" s="17">
        <f ca="1">IFERROR(IF(EXPEDISI[[#This Row],[NAMA BARANG]]="","",INDEX(INDIRECT("B_MSK["&amp;EXPEDISI[#Headers]&amp;"]"),ROW()-1)),"")</f>
        <v>44914</v>
      </c>
      <c r="L388" s="18" t="str">
        <f ca="1">IFERROR(INDEX(INDIRECT("B_MSK["&amp;EXPEDISI[#Headers]&amp;"]"),ROW()-1),"")</f>
        <v>pen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/>
      </c>
      <c r="C389" s="26" t="str">
        <f ca="1">IFERROR(INDEX(SUPPLIER_CONV[2],MATCH(INDEX(INDIRECT("B_MSK["&amp;EXPEDISI[#Headers]&amp;"]"),ROW()-1),SUPPLIER_CONV[1],0)),"")</f>
        <v/>
      </c>
      <c r="D389" s="22" t="str">
        <f ca="1">IFERROR(INDEX(INDIRECT("B_MSK["&amp;EXPEDISI[#Headers]&amp;"]"),ROW()-1)&amp;IF(OR(EXPEDISI[[#This Row],[C]]&lt;2,EXPEDISI[[#This Row],[C]]=""),"","/ CTN"),"")</f>
        <v/>
      </c>
      <c r="E389" s="6" t="str">
        <f ca="1">IFERROR(INDEX(INDIRECT("B_MSK["&amp;EXPEDISI[#Headers]&amp;"]"),ROW()-1),"")</f>
        <v/>
      </c>
      <c r="F389" s="23" t="str">
        <f ca="1">IFERROR(INDEX(INDIRECT("B_MSK["&amp;EXPEDISI[#Headers]&amp;"_1]"),ROW()-1),"")</f>
        <v/>
      </c>
      <c r="G389" s="18" t="str">
        <f ca="1">IFERROR(INDEX(INDIRECT("B_MSK["&amp;EXPEDISI[#Headers]&amp;"_1]"),ROW()-1),"")</f>
        <v/>
      </c>
      <c r="H389" s="18" t="str">
        <f ca="1">IFERROR(INDEX(INDIRECT("B_MSK["&amp;EXPEDISI[#Headers]&amp;"]"),ROW()-1),"")</f>
        <v/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 t="str">
        <f ca="1">IFERROR(IF(EXPEDISI[[#This Row],[NAMA BARANG]]="","",INDEX(INDIRECT("B_MSK["&amp;EXPEDISI[#Headers]&amp;"]"),ROW()-1)),"")</f>
        <v/>
      </c>
      <c r="L389" s="18" t="str">
        <f ca="1">IFERROR(INDEX(INDIRECT("B_MSK["&amp;EXPEDISI[#Headers]&amp;"]"),ROW()-1),"")</f>
        <v/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Paper fastener JK PF-50 warna</v>
      </c>
      <c r="C390" s="26" t="str">
        <f ca="1">IFERROR(INDEX(SUPPLIER_CONV[2],MATCH(INDEX(INDIRECT("B_MSK["&amp;EXPEDISI[#Headers]&amp;"]"),ROW()-1),SUPPLIER_CONV[1],0)),"")</f>
        <v>ATALI</v>
      </c>
      <c r="D390" s="22" t="str">
        <f ca="1">IFERROR(INDEX(INDIRECT("B_MSK["&amp;EXPEDISI[#Headers]&amp;"]"),ROW()-1)&amp;IF(OR(EXPEDISI[[#This Row],[C]]&lt;2,EXPEDISI[[#This Row],[C]]=""),"","/ CTN"),"")</f>
        <v>100 PAK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8400</v>
      </c>
      <c r="G390" s="18" t="str">
        <f ca="1">IFERROR(INDEX(INDIRECT("B_MSK["&amp;EXPEDISI[#Headers]&amp;"_1]"),ROW()-1),"")</f>
        <v>/ PAK</v>
      </c>
      <c r="H390" s="18">
        <f ca="1">IFERROR(INDEX(INDIRECT("B_MSK["&amp;EXPEDISI[#Headers]&amp;"]"),ROW()-1),"")</f>
        <v>0.125</v>
      </c>
      <c r="I390" s="18">
        <f ca="1">IFERROR(INDEX(INDIRECT("B_MSK["&amp;EXPEDISI[#Headers]&amp;"]"),ROW()-1),"")</f>
        <v>0.05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44914</v>
      </c>
      <c r="L390" s="18" t="str">
        <f ca="1">IFERROR(INDEX(INDIRECT("B_MSK["&amp;EXPEDISI[#Headers]&amp;"]"),ROW()-1),"")</f>
        <v>acco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Paper fastener JK PF-50 putih</v>
      </c>
      <c r="C391" s="26" t="str">
        <f ca="1">IFERROR(INDEX(SUPPLIER_CONV[2],MATCH(INDEX(INDIRECT("B_MSK["&amp;EXPEDISI[#Headers]&amp;"]"),ROW()-1),SUPPLIER_CONV[1],0)),"")</f>
        <v>ATALI</v>
      </c>
      <c r="D391" s="22" t="str">
        <f ca="1">IFERROR(INDEX(INDIRECT("B_MSK["&amp;EXPEDISI[#Headers]&amp;"]"),ROW()-1)&amp;IF(OR(EXPEDISI[[#This Row],[C]]&lt;2,EXPEDISI[[#This Row],[C]]=""),"","/ CTN"),"")</f>
        <v>100 PAK</v>
      </c>
      <c r="E391" s="6">
        <f ca="1">IFERROR(INDEX(INDIRECT("B_MSK["&amp;EXPEDISI[#Headers]&amp;"]"),ROW()-1),"")</f>
        <v>1</v>
      </c>
      <c r="F391" s="23">
        <f ca="1">IFERROR(INDEX(INDIRECT("B_MSK["&amp;EXPEDISI[#Headers]&amp;"_1]"),ROW()-1),"")</f>
        <v>8400</v>
      </c>
      <c r="G391" s="18" t="str">
        <f ca="1">IFERROR(INDEX(INDIRECT("B_MSK["&amp;EXPEDISI[#Headers]&amp;"_1]"),ROW()-1),"")</f>
        <v>/ PAK</v>
      </c>
      <c r="H391" s="18">
        <f ca="1">IFERROR(INDEX(INDIRECT("B_MSK["&amp;EXPEDISI[#Headers]&amp;"]"),ROW()-1),"")</f>
        <v>0.125</v>
      </c>
      <c r="I391" s="18">
        <f ca="1">IFERROR(INDEX(INDIRECT("B_MSK["&amp;EXPEDISI[#Headers]&amp;"]"),ROW()-1),"")</f>
        <v>0.05</v>
      </c>
      <c r="J391" s="20" t="str">
        <f ca="1">IFERROR(INDEX(INDIRECT("B_MSK["&amp;EXPEDISI[#Headers]&amp;"]"),ROW()-1),"")</f>
        <v/>
      </c>
      <c r="K391" s="17">
        <f ca="1">IFERROR(IF(EXPEDISI[[#This Row],[NAMA BARANG]]="","",INDEX(INDIRECT("B_MSK["&amp;EXPEDISI[#Headers]&amp;"]"),ROW()-1)),"")</f>
        <v>44914</v>
      </c>
      <c r="L391" s="18" t="str">
        <f ca="1">IFERROR(INDEX(INDIRECT("B_MSK["&amp;EXPEDISI[#Headers]&amp;"]"),ROW()-1),"")</f>
        <v>acco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Label JK LB-P2 CY 2brs kuning</v>
      </c>
      <c r="C392" s="26" t="str">
        <f ca="1">IFERROR(INDEX(SUPPLIER_CONV[2],MATCH(INDEX(INDIRECT("B_MSK["&amp;EXPEDISI[#Headers]&amp;"]"),ROW()-1),SUPPLIER_CONV[1],0)),"")</f>
        <v>ATALI</v>
      </c>
      <c r="D392" s="22" t="str">
        <f ca="1">IFERROR(INDEX(INDIRECT("B_MSK["&amp;EXPEDISI[#Headers]&amp;"]"),ROW()-1)&amp;IF(OR(EXPEDISI[[#This Row],[C]]&lt;2,EXPEDISI[[#This Row],[C]]=""),"","/ CTN"),"")</f>
        <v>50 PAK (10 ROL)</v>
      </c>
      <c r="E392" s="6">
        <f ca="1">IFERROR(INDEX(INDIRECT("B_MSK["&amp;EXPEDISI[#Headers]&amp;"]"),ROW()-1),"")</f>
        <v>1</v>
      </c>
      <c r="F392" s="23">
        <f ca="1">IFERROR(INDEX(INDIRECT("B_MSK["&amp;EXPEDISI[#Headers]&amp;"_1]"),ROW()-1),"")</f>
        <v>42000</v>
      </c>
      <c r="G392" s="18" t="str">
        <f ca="1">IFERROR(INDEX(INDIRECT("B_MSK["&amp;EXPEDISI[#Headers]&amp;"_1]"),ROW()-1),"")</f>
        <v xml:space="preserve">/ PAK </v>
      </c>
      <c r="H392" s="18">
        <f ca="1">IFERROR(INDEX(INDIRECT("B_MSK["&amp;EXPEDISI[#Headers]&amp;"]"),ROW()-1),"")</f>
        <v>0.125</v>
      </c>
      <c r="I392" s="18">
        <f ca="1">IFERROR(INDEX(INDIRECT("B_MSK["&amp;EXPEDISI[#Headers]&amp;"]"),ROW()-1),"")</f>
        <v>0.05</v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44914</v>
      </c>
      <c r="L392" s="18" t="str">
        <f ca="1">IFERROR(INDEX(INDIRECT("B_MSK["&amp;EXPEDISI[#Headers]&amp;"]"),ROW()-1),"")</f>
        <v>label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Binder clip JK 280</v>
      </c>
      <c r="C393" s="26" t="str">
        <f ca="1">IFERROR(INDEX(SUPPLIER_CONV[2],MATCH(INDEX(INDIRECT("B_MSK["&amp;EXPEDISI[#Headers]&amp;"]"),ROW()-1),SUPPLIER_CONV[1],0)),"")</f>
        <v>ATALI</v>
      </c>
      <c r="D393" s="22" t="str">
        <f ca="1">IFERROR(INDEX(INDIRECT("B_MSK["&amp;EXPEDISI[#Headers]&amp;"]"),ROW()-1)&amp;IF(OR(EXPEDISI[[#This Row],[C]]&lt;2,EXPEDISI[[#This Row],[C]]=""),"","/ CTN"),"")</f>
        <v>3 GRS</v>
      </c>
      <c r="E393" s="6">
        <f ca="1">IFERROR(INDEX(INDIRECT("B_MSK["&amp;EXPEDISI[#Headers]&amp;"]"),ROW()-1),"")</f>
        <v>1</v>
      </c>
      <c r="F393" s="23">
        <f ca="1">IFERROR(INDEX(INDIRECT("B_MSK["&amp;EXPEDISI[#Headers]&amp;"_1]"),ROW()-1),"")</f>
        <v>507600</v>
      </c>
      <c r="G393" s="18" t="str">
        <f ca="1">IFERROR(INDEX(INDIRECT("B_MSK["&amp;EXPEDISI[#Headers]&amp;"_1]"),ROW()-1),"")</f>
        <v>/ GRS</v>
      </c>
      <c r="H393" s="18">
        <f ca="1">IFERROR(INDEX(INDIRECT("B_MSK["&amp;EXPEDISI[#Headers]&amp;"]"),ROW()-1),"")</f>
        <v>0.125</v>
      </c>
      <c r="I393" s="18">
        <f ca="1">IFERROR(INDEX(INDIRECT("B_MSK["&amp;EXPEDISI[#Headers]&amp;"]"),ROW()-1),"")</f>
        <v>0.05</v>
      </c>
      <c r="J393" s="20" t="str">
        <f ca="1">IFERROR(INDEX(INDIRECT("B_MSK["&amp;EXPEDISI[#Headers]&amp;"]"),ROW()-1),"")</f>
        <v/>
      </c>
      <c r="K393" s="17">
        <f ca="1">IFERROR(IF(EXPEDISI[[#This Row],[NAMA BARANG]]="","",INDEX(INDIRECT("B_MSK["&amp;EXPEDISI[#Headers]&amp;"]"),ROW()-1)),"")</f>
        <v>44914</v>
      </c>
      <c r="L393" s="18" t="str">
        <f ca="1">IFERROR(INDEX(INDIRECT("B_MSK["&amp;EXPEDISI[#Headers]&amp;"]"),ROW()-1),"")</f>
        <v>clip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>Marker Permanen JK PM-34 Hitam</v>
      </c>
      <c r="C394" s="26" t="str">
        <f ca="1">IFERROR(INDEX(SUPPLIER_CONV[2],MATCH(INDEX(INDIRECT("B_MSK["&amp;EXPEDISI[#Headers]&amp;"]"),ROW()-1),SUPPLIER_CONV[1],0)),"")</f>
        <v>ATALI</v>
      </c>
      <c r="D394" s="22" t="str">
        <f ca="1">IFERROR(INDEX(INDIRECT("B_MSK["&amp;EXPEDISI[#Headers]&amp;"]"),ROW()-1)&amp;IF(OR(EXPEDISI[[#This Row],[C]]&lt;2,EXPEDISI[[#This Row],[C]]=""),"","/ CTN"),"")</f>
        <v>24 PCS</v>
      </c>
      <c r="E394" s="6" t="str">
        <f ca="1">IFERROR(INDEX(INDIRECT("B_MSK["&amp;EXPEDISI[#Headers]&amp;"]"),ROW()-1),"")</f>
        <v/>
      </c>
      <c r="F394" s="23">
        <f ca="1">IFERROR(INDEX(INDIRECT("B_MSK["&amp;EXPEDISI[#Headers]&amp;"_1]"),ROW()-1),"")</f>
        <v>2350</v>
      </c>
      <c r="G394" s="18" t="str">
        <f ca="1">IFERROR(INDEX(INDIRECT("B_MSK["&amp;EXPEDISI[#Headers]&amp;"_1]"),ROW()-1),"")</f>
        <v>/ PCS</v>
      </c>
      <c r="H394" s="18">
        <f ca="1">IFERROR(INDEX(INDIRECT("B_MSK["&amp;EXPEDISI[#Headers]&amp;"]"),ROW()-1),"")</f>
        <v>0.1</v>
      </c>
      <c r="I394" s="18">
        <f ca="1">IFERROR(INDEX(INDIRECT("B_MSK["&amp;EXPEDISI[#Headers]&amp;"]"),ROW()-1),"")</f>
        <v>0.05</v>
      </c>
      <c r="J394" s="20" t="str">
        <f ca="1">IFERROR(INDEX(INDIRECT("B_MSK["&amp;EXPEDISI[#Headers]&amp;"]"),ROW()-1),"")</f>
        <v>BONUS BINDER CLIP JK</v>
      </c>
      <c r="K394" s="17">
        <f ca="1">IFERROR(IF(EXPEDISI[[#This Row],[NAMA BARANG]]="","",INDEX(INDIRECT("B_MSK["&amp;EXPEDISI[#Headers]&amp;"]"),ROW()-1)),"")</f>
        <v>44914</v>
      </c>
      <c r="L394" s="18" t="str">
        <f ca="1">IFERROR(INDEX(INDIRECT("B_MSK["&amp;EXPEDISI[#Headers]&amp;"]"),ROW()-1),"")</f>
        <v>spidol</v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O pastel JK 18W OP-18 S</v>
      </c>
      <c r="C395" s="26" t="str">
        <f ca="1">IFERROR(INDEX(SUPPLIER_CONV[2],MATCH(INDEX(INDIRECT("B_MSK["&amp;EXPEDISI[#Headers]&amp;"]"),ROW()-1),SUPPLIER_CONV[1],0)),"")</f>
        <v>ATALI</v>
      </c>
      <c r="D395" s="22" t="str">
        <f ca="1">IFERROR(INDEX(INDIRECT("B_MSK["&amp;EXPEDISI[#Headers]&amp;"]"),ROW()-1)&amp;IF(OR(EXPEDISI[[#This Row],[C]]&lt;2,EXPEDISI[[#This Row],[C]]=""),"","/ CTN"),"")</f>
        <v>6 LSN/ CTN</v>
      </c>
      <c r="E395" s="6">
        <f ca="1">IFERROR(INDEX(INDIRECT("B_MSK["&amp;EXPEDISI[#Headers]&amp;"]"),ROW()-1),"")</f>
        <v>5</v>
      </c>
      <c r="F395" s="23">
        <f ca="1">IFERROR(INDEX(INDIRECT("B_MSK["&amp;EXPEDISI[#Headers]&amp;"_1]"),ROW()-1),"")</f>
        <v>276000</v>
      </c>
      <c r="G395" s="18" t="str">
        <f ca="1">IFERROR(INDEX(INDIRECT("B_MSK["&amp;EXPEDISI[#Headers]&amp;"_1]"),ROW()-1),"")</f>
        <v>/ LSN</v>
      </c>
      <c r="H395" s="18">
        <f ca="1">IFERROR(INDEX(INDIRECT("B_MSK["&amp;EXPEDISI[#Headers]&amp;"]"),ROW()-1),"")</f>
        <v>0.125</v>
      </c>
      <c r="I395" s="18">
        <f ca="1">IFERROR(INDEX(INDIRECT("B_MSK["&amp;EXPEDISI[#Headers]&amp;"]"),ROW()-1),"")</f>
        <v>0.05</v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44914</v>
      </c>
      <c r="L395" s="18" t="str">
        <f ca="1">IFERROR(INDEX(INDIRECT("B_MSK["&amp;EXPEDISI[#Headers]&amp;"]"),ROW()-1),"")</f>
        <v>cr/op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Bp JK BP-338 Vocus hitam</v>
      </c>
      <c r="C396" s="26" t="str">
        <f ca="1">IFERROR(INDEX(SUPPLIER_CONV[2],MATCH(INDEX(INDIRECT("B_MSK["&amp;EXPEDISI[#Headers]&amp;"]"),ROW()-1),SUPPLIER_CONV[1],0)),"")</f>
        <v>ATALI</v>
      </c>
      <c r="D396" s="22" t="str">
        <f ca="1">IFERROR(INDEX(INDIRECT("B_MSK["&amp;EXPEDISI[#Headers]&amp;"]"),ROW()-1)&amp;IF(OR(EXPEDISI[[#This Row],[C]]&lt;2,EXPEDISI[[#This Row],[C]]=""),"","/ CTN"),"")</f>
        <v>10 LSN</v>
      </c>
      <c r="E396" s="6" t="str">
        <f ca="1">IFERROR(INDEX(INDIRECT("B_MSK["&amp;EXPEDISI[#Headers]&amp;"]"),ROW()-1),"")</f>
        <v/>
      </c>
      <c r="F396" s="23">
        <f ca="1">IFERROR(INDEX(INDIRECT("B_MSK["&amp;EXPEDISI[#Headers]&amp;"_1]"),ROW()-1),"")</f>
        <v>12600</v>
      </c>
      <c r="G396" s="18" t="str">
        <f ca="1">IFERROR(INDEX(INDIRECT("B_MSK["&amp;EXPEDISI[#Headers]&amp;"_1]"),ROW()-1),"")</f>
        <v>/ LSN</v>
      </c>
      <c r="H396" s="18">
        <f ca="1">IFERROR(INDEX(INDIRECT("B_MSK["&amp;EXPEDISI[#Headers]&amp;"]"),ROW()-1),"")</f>
        <v>0.1</v>
      </c>
      <c r="I396" s="18">
        <f ca="1">IFERROR(INDEX(INDIRECT("B_MSK["&amp;EXPEDISI[#Headers]&amp;"]"),ROW()-1),"")</f>
        <v>0.05</v>
      </c>
      <c r="J396" s="20" t="str">
        <f ca="1">IFERROR(INDEX(INDIRECT("B_MSK["&amp;EXPEDISI[#Headers]&amp;"]"),ROW()-1),"")</f>
        <v>BONUS OIL PASTEL</v>
      </c>
      <c r="K396" s="17">
        <f ca="1">IFERROR(IF(EXPEDISI[[#This Row],[NAMA BARANG]]="","",INDEX(INDIRECT("B_MSK["&amp;EXPEDISI[#Headers]&amp;"]"),ROW()-1)),"")</f>
        <v>44914</v>
      </c>
      <c r="L396" s="18" t="str">
        <f ca="1">IFERROR(INDEX(INDIRECT("B_MSK["&amp;EXPEDISI[#Headers]&amp;"]"),ROW()-1),"")</f>
        <v>pen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/>
      </c>
      <c r="C397" s="26" t="str">
        <f ca="1">IFERROR(INDEX(SUPPLIER_CONV[2],MATCH(INDEX(INDIRECT("B_MSK["&amp;EXPEDISI[#Headers]&amp;"]"),ROW()-1),SUPPLIER_CONV[1],0)),"")</f>
        <v/>
      </c>
      <c r="D397" s="22" t="str">
        <f ca="1">IFERROR(INDEX(INDIRECT("B_MSK["&amp;EXPEDISI[#Headers]&amp;"]"),ROW()-1)&amp;IF(OR(EXPEDISI[[#This Row],[C]]&lt;2,EXPEDISI[[#This Row],[C]]=""),"","/ CTN"),"")</f>
        <v/>
      </c>
      <c r="E397" s="6" t="str">
        <f ca="1">IFERROR(INDEX(INDIRECT("B_MSK["&amp;EXPEDISI[#Headers]&amp;"]"),ROW()-1),"")</f>
        <v/>
      </c>
      <c r="F397" s="23" t="str">
        <f ca="1">IFERROR(INDEX(INDIRECT("B_MSK["&amp;EXPEDISI[#Headers]&amp;"_1]"),ROW()-1),"")</f>
        <v/>
      </c>
      <c r="G397" s="18" t="str">
        <f ca="1">IFERROR(INDEX(INDIRECT("B_MSK["&amp;EXPEDISI[#Headers]&amp;"_1]"),ROW()-1),"")</f>
        <v/>
      </c>
      <c r="H397" s="18" t="str">
        <f ca="1">IFERROR(INDEX(INDIRECT("B_MSK["&amp;EXPEDISI[#Headers]&amp;"]"),ROW()-1),"")</f>
        <v/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 t="str">
        <f ca="1">IFERROR(IF(EXPEDISI[[#This Row],[NAMA BARANG]]="","",INDEX(INDIRECT("B_MSK["&amp;EXPEDISI[#Headers]&amp;"]"),ROW()-1)),"")</f>
        <v/>
      </c>
      <c r="L397" s="18" t="str">
        <f ca="1">IFERROR(INDEX(INDIRECT("B_MSK["&amp;EXPEDISI[#Headers]&amp;"]"),ROW()-1),"")</f>
        <v/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P case Kenko PC-0719-TK</v>
      </c>
      <c r="C398" s="26" t="str">
        <f ca="1">IFERROR(INDEX(SUPPLIER_CONV[2],MATCH(INDEX(INDIRECT("B_MSK["&amp;EXPEDISI[#Headers]&amp;"]"),ROW()-1),SUPPLIER_CONV[1],0)),"")</f>
        <v>KENKO</v>
      </c>
      <c r="D398" s="22" t="str">
        <f ca="1">IFERROR(INDEX(INDIRECT("B_MSK["&amp;EXPEDISI[#Headers]&amp;"]"),ROW()-1)&amp;IF(OR(EXPEDISI[[#This Row],[C]]&lt;2,EXPEDISI[[#This Row],[C]]=""),"","/ CTN"),"")</f>
        <v>24 LSN/ CTN</v>
      </c>
      <c r="E398" s="6">
        <f ca="1">IFERROR(INDEX(INDIRECT("B_MSK["&amp;EXPEDISI[#Headers]&amp;"]"),ROW()-1),"")</f>
        <v>3</v>
      </c>
      <c r="F398" s="23">
        <f ca="1">IFERROR(INDEX(INDIRECT("B_MSK["&amp;EXPEDISI[#Headers]&amp;"_1]"),ROW()-1),"")</f>
        <v>62400</v>
      </c>
      <c r="G398" s="18" t="str">
        <f ca="1">IFERROR(INDEX(INDIRECT("B_MSK["&amp;EXPEDISI[#Headers]&amp;"_1]"),ROW()-1),"")</f>
        <v>/ LSN</v>
      </c>
      <c r="H398" s="18">
        <f ca="1">IFERROR(INDEX(INDIRECT("B_MSK["&amp;EXPEDISI[#Headers]&amp;"]"),ROW()-1),"")</f>
        <v>0.17</v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44914</v>
      </c>
      <c r="L398" s="18" t="str">
        <f ca="1">IFERROR(INDEX(INDIRECT("B_MSK["&amp;EXPEDISI[#Headers]&amp;"]"),ROW()-1),"")</f>
        <v>pcase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Stapler Kenko HD-50</v>
      </c>
      <c r="C399" s="26" t="str">
        <f ca="1">IFERROR(INDEX(SUPPLIER_CONV[2],MATCH(INDEX(INDIRECT("B_MSK["&amp;EXPEDISI[#Headers]&amp;"]"),ROW()-1),SUPPLIER_CONV[1],0)),"")</f>
        <v>KENKO</v>
      </c>
      <c r="D399" s="22" t="str">
        <f ca="1">IFERROR(INDEX(INDIRECT("B_MSK["&amp;EXPEDISI[#Headers]&amp;"]"),ROW()-1)&amp;IF(OR(EXPEDISI[[#This Row],[C]]&lt;2,EXPEDISI[[#This Row],[C]]=""),"","/ CTN"),"")</f>
        <v>20 BOX (6 PCS)</v>
      </c>
      <c r="E399" s="6">
        <f ca="1">IFERROR(INDEX(INDIRECT("B_MSK["&amp;EXPEDISI[#Headers]&amp;"]"),ROW()-1),"")</f>
        <v>1</v>
      </c>
      <c r="F399" s="23">
        <f ca="1">IFERROR(INDEX(INDIRECT("B_MSK["&amp;EXPEDISI[#Headers]&amp;"_1]"),ROW()-1),"")</f>
        <v>114000</v>
      </c>
      <c r="G399" s="18" t="str">
        <f ca="1">IFERROR(INDEX(INDIRECT("B_MSK["&amp;EXPEDISI[#Headers]&amp;"_1]"),ROW()-1),"")</f>
        <v xml:space="preserve">/ BOX </v>
      </c>
      <c r="H399" s="18">
        <f ca="1">IFERROR(INDEX(INDIRECT("B_MSK["&amp;EXPEDISI[#Headers]&amp;"]"),ROW()-1),"")</f>
        <v>0.17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44914</v>
      </c>
      <c r="L399" s="18" t="str">
        <f ca="1">IFERROR(INDEX(INDIRECT("B_MSK["&amp;EXPEDISI[#Headers]&amp;"]"),ROW()-1),"")</f>
        <v>stapler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Asahan Kenko SP-71</v>
      </c>
      <c r="C400" s="26" t="str">
        <f ca="1">IFERROR(INDEX(SUPPLIER_CONV[2],MATCH(INDEX(INDIRECT("B_MSK["&amp;EXPEDISI[#Headers]&amp;"]"),ROW()-1),SUPPLIER_CONV[1],0)),"")</f>
        <v>KENKO</v>
      </c>
      <c r="D400" s="22" t="str">
        <f ca="1">IFERROR(INDEX(INDIRECT("B_MSK["&amp;EXPEDISI[#Headers]&amp;"]"),ROW()-1)&amp;IF(OR(EXPEDISI[[#This Row],[C]]&lt;2,EXPEDISI[[#This Row],[C]]=""),"","/ CTN"),"")</f>
        <v>60 BOX (12 PCS)</v>
      </c>
      <c r="E400" s="6">
        <f ca="1">IFERROR(INDEX(INDIRECT("B_MSK["&amp;EXPEDISI[#Headers]&amp;"]"),ROW()-1),"")</f>
        <v>1</v>
      </c>
      <c r="F400" s="23">
        <f ca="1">IFERROR(INDEX(INDIRECT("B_MSK["&amp;EXPEDISI[#Headers]&amp;"_1]"),ROW()-1),"")</f>
        <v>19200</v>
      </c>
      <c r="G400" s="18" t="str">
        <f ca="1">IFERROR(INDEX(INDIRECT("B_MSK["&amp;EXPEDISI[#Headers]&amp;"_1]"),ROW()-1),"")</f>
        <v xml:space="preserve">/ BOX </v>
      </c>
      <c r="H400" s="18">
        <f ca="1">IFERROR(INDEX(INDIRECT("B_MSK["&amp;EXPEDISI[#Headers]&amp;"]"),ROW()-1),"")</f>
        <v>0.17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44914</v>
      </c>
      <c r="L400" s="18" t="str">
        <f ca="1">IFERROR(INDEX(INDIRECT("B_MSK["&amp;EXPEDISI[#Headers]&amp;"]"),ROW()-1),"")</f>
        <v>asahan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Asahan Kenko SP-71 S kecil</v>
      </c>
      <c r="C401" s="26" t="str">
        <f ca="1">IFERROR(INDEX(SUPPLIER_CONV[2],MATCH(INDEX(INDIRECT("B_MSK["&amp;EXPEDISI[#Headers]&amp;"]"),ROW()-1),SUPPLIER_CONV[1],0)),"")</f>
        <v>KENKO</v>
      </c>
      <c r="D401" s="22" t="str">
        <f ca="1">IFERROR(INDEX(INDIRECT("B_MSK["&amp;EXPEDISI[#Headers]&amp;"]"),ROW()-1)&amp;IF(OR(EXPEDISI[[#This Row],[C]]&lt;2,EXPEDISI[[#This Row],[C]]=""),"","/ CTN"),"")</f>
        <v>120 BOX</v>
      </c>
      <c r="E401" s="6">
        <f ca="1">IFERROR(INDEX(INDIRECT("B_MSK["&amp;EXPEDISI[#Headers]&amp;"]"),ROW()-1),"")</f>
        <v>1</v>
      </c>
      <c r="F401" s="23">
        <f ca="1">IFERROR(INDEX(INDIRECT("B_MSK["&amp;EXPEDISI[#Headers]&amp;"_1]"),ROW()-1),"")</f>
        <v>15900</v>
      </c>
      <c r="G401" s="18" t="str">
        <f ca="1">IFERROR(INDEX(INDIRECT("B_MSK["&amp;EXPEDISI[#Headers]&amp;"_1]"),ROW()-1),"")</f>
        <v>/ BOX</v>
      </c>
      <c r="H401" s="18">
        <f ca="1">IFERROR(INDEX(INDIRECT("B_MSK["&amp;EXPEDISI[#Headers]&amp;"]"),ROW()-1),"")</f>
        <v>0.17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44914</v>
      </c>
      <c r="L401" s="18" t="str">
        <f ca="1">IFERROR(INDEX(INDIRECT("B_MSK["&amp;EXPEDISI[#Headers]&amp;"]"),ROW()-1),"")</f>
        <v>asahan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Asahan Kenko SP-72</v>
      </c>
      <c r="C402" s="26" t="str">
        <f ca="1">IFERROR(INDEX(SUPPLIER_CONV[2],MATCH(INDEX(INDIRECT("B_MSK["&amp;EXPEDISI[#Headers]&amp;"]"),ROW()-1),SUPPLIER_CONV[1],0)),"")</f>
        <v>KENKO</v>
      </c>
      <c r="D402" s="22" t="str">
        <f ca="1">IFERROR(INDEX(INDIRECT("B_MSK["&amp;EXPEDISI[#Headers]&amp;"]"),ROW()-1)&amp;IF(OR(EXPEDISI[[#This Row],[C]]&lt;2,EXPEDISI[[#This Row],[C]]=""),"","/ CTN"),"")</f>
        <v>60 BOX</v>
      </c>
      <c r="E402" s="6">
        <f ca="1">IFERROR(INDEX(INDIRECT("B_MSK["&amp;EXPEDISI[#Headers]&amp;"]"),ROW()-1),"")</f>
        <v>1</v>
      </c>
      <c r="F402" s="23">
        <f ca="1">IFERROR(INDEX(INDIRECT("B_MSK["&amp;EXPEDISI[#Headers]&amp;"_1]"),ROW()-1),"")</f>
        <v>28800</v>
      </c>
      <c r="G402" s="18" t="str">
        <f ca="1">IFERROR(INDEX(INDIRECT("B_MSK["&amp;EXPEDISI[#Headers]&amp;"_1]"),ROW()-1),"")</f>
        <v>/ BOX</v>
      </c>
      <c r="H402" s="18">
        <f ca="1">IFERROR(INDEX(INDIRECT("B_MSK["&amp;EXPEDISI[#Headers]&amp;"]"),ROW()-1),"")</f>
        <v>0.17</v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44914</v>
      </c>
      <c r="L402" s="18" t="str">
        <f ca="1">IFERROR(INDEX(INDIRECT("B_MSK["&amp;EXPEDISI[#Headers]&amp;"]"),ROW()-1),"")</f>
        <v>asahan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Stapler Kenko HD-10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20 LSN/ CTN</v>
      </c>
      <c r="E403" s="6">
        <f ca="1">IFERROR(INDEX(INDIRECT("B_MSK["&amp;EXPEDISI[#Headers]&amp;"]"),ROW()-1),"")</f>
        <v>2</v>
      </c>
      <c r="F403" s="23">
        <f ca="1">IFERROR(INDEX(INDIRECT("B_MSK["&amp;EXPEDISI[#Headers]&amp;"_1]"),ROW()-1),"")</f>
        <v>93000</v>
      </c>
      <c r="G403" s="18" t="str">
        <f ca="1">IFERROR(INDEX(INDIRECT("B_MSK["&amp;EXPEDISI[#Headers]&amp;"_1]"),ROW()-1),"")</f>
        <v>/ LSN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44914</v>
      </c>
      <c r="L403" s="18" t="str">
        <f ca="1">IFERROR(INDEX(INDIRECT("B_MSK["&amp;EXPEDISI[#Headers]&amp;"]"),ROW()-1),"")</f>
        <v>stapler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Stapler Kenko HD-50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20 BOX (6 PCS)/ CTN</v>
      </c>
      <c r="E404" s="6">
        <f ca="1">IFERROR(INDEX(INDIRECT("B_MSK["&amp;EXPEDISI[#Headers]&amp;"]"),ROW()-1),"")</f>
        <v>2</v>
      </c>
      <c r="F404" s="23">
        <f ca="1">IFERROR(INDEX(INDIRECT("B_MSK["&amp;EXPEDISI[#Headers]&amp;"_1]"),ROW()-1),"")</f>
        <v>114000</v>
      </c>
      <c r="G404" s="18" t="str">
        <f ca="1">IFERROR(INDEX(INDIRECT("B_MSK["&amp;EXPEDISI[#Headers]&amp;"_1]"),ROW()-1),"")</f>
        <v xml:space="preserve">/ BOX 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44914</v>
      </c>
      <c r="L404" s="18" t="str">
        <f ca="1">IFERROR(INDEX(INDIRECT("B_MSK["&amp;EXPEDISI[#Headers]&amp;"]"),ROW()-1),"")</f>
        <v>stapler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Gel pen Kenko Hitech 0.28mm hitam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12 GRS/ CTN</v>
      </c>
      <c r="E405" s="6">
        <f ca="1">IFERROR(INDEX(INDIRECT("B_MSK["&amp;EXPEDISI[#Headers]&amp;"]"),ROW()-1),"")</f>
        <v>10</v>
      </c>
      <c r="F405" s="23">
        <f ca="1">IFERROR(INDEX(INDIRECT("B_MSK["&amp;EXPEDISI[#Headers]&amp;"_1]"),ROW()-1),"")</f>
        <v>468000</v>
      </c>
      <c r="G405" s="18" t="str">
        <f ca="1">IFERROR(INDEX(INDIRECT("B_MSK["&amp;EXPEDISI[#Headers]&amp;"_1]"),ROW()-1),"")</f>
        <v>/ GRS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44914</v>
      </c>
      <c r="L405" s="18" t="str">
        <f ca="1">IFERROR(INDEX(INDIRECT("B_MSK["&amp;EXPEDISI[#Headers]&amp;"]"),ROW()-1),"")</f>
        <v>pen</v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Tipe-ex kertas Kenko CT-309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48 LSN/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81600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44914</v>
      </c>
      <c r="L406" s="18" t="str">
        <f ca="1">IFERROR(INDEX(INDIRECT("B_MSK["&amp;EXPEDISI[#Headers]&amp;"]"),ROW()-1),"")</f>
        <v>tipex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Stapler Kenko HD-12N/13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6 PCS/ CTN</v>
      </c>
      <c r="E407" s="6">
        <f ca="1">IFERROR(INDEX(INDIRECT("B_MSK["&amp;EXPEDISI[#Headers]&amp;"]"),ROW()-1),"")</f>
        <v>2</v>
      </c>
      <c r="F407" s="23">
        <f ca="1">IFERROR(INDEX(INDIRECT("B_MSK["&amp;EXPEDISI[#Headers]&amp;"_1]"),ROW()-1),"")</f>
        <v>84000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44914</v>
      </c>
      <c r="L407" s="18" t="str">
        <f ca="1">IFERROR(INDEX(INDIRECT("B_MSK["&amp;EXPEDISI[#Headers]&amp;"]"),ROW()-1),"")</f>
        <v>stapler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2" t="str">
        <f ca="1">IFERROR(INDEX(INDIRECT("B_MSK["&amp;EXPEDISI[#Headers]&amp;"]"),ROW()-1)&amp;IF(OR(EXPEDISI[[#This Row],[C]]&lt;2,EXPEDISI[[#This Row],[C]]=""),"","/ CTN"),"")</f>
        <v/>
      </c>
      <c r="E408" s="6" t="str">
        <f ca="1">IFERROR(INDEX(INDIRECT("B_MSK["&amp;EXPEDISI[#Headers]&amp;"]"),ROW()-1),"")</f>
        <v/>
      </c>
      <c r="F408" s="23" t="str">
        <f ca="1">IFERROR(INDEX(INDIRECT("B_MSK["&amp;EXPEDISI[#Headers]&amp;"_1]"),ROW()-1),"")</f>
        <v/>
      </c>
      <c r="G408" s="18" t="str">
        <f ca="1">IFERROR(INDEX(INDIRECT("B_MSK["&amp;EXPEDISI[#Headers]&amp;"_1]"),ROW()-1),"")</f>
        <v/>
      </c>
      <c r="H408" s="18" t="str">
        <f ca="1">IFERROR(INDEX(INDIRECT("B_MSK["&amp;EXPEDISI[#Headers]&amp;"]"),ROW()-1),"")</f>
        <v/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 t="str">
        <f ca="1">IFERROR(IF(EXPEDISI[[#This Row],[NAMA BARANG]]="","",INDEX(INDIRECT("B_MSK["&amp;EXPEDISI[#Headers]&amp;"]"),ROW()-1)),"")</f>
        <v/>
      </c>
      <c r="L408" s="18" t="str">
        <f ca="1">IFERROR(INDEX(INDIRECT("B_MSK["&amp;EXPEDISI[#Headers]&amp;"]"),ROW()-1),"")</f>
        <v/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Tipe-ex Kenko KE-01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36 LSN/ CTN</v>
      </c>
      <c r="E409" s="6">
        <f ca="1">IFERROR(INDEX(INDIRECT("B_MSK["&amp;EXPEDISI[#Headers]&amp;"]"),ROW()-1),"")</f>
        <v>8</v>
      </c>
      <c r="F409" s="23">
        <f ca="1">IFERROR(INDEX(INDIRECT("B_MSK["&amp;EXPEDISI[#Headers]&amp;"_1]"),ROW()-1),"")</f>
        <v>54300</v>
      </c>
      <c r="G409" s="18" t="str">
        <f ca="1">IFERROR(INDEX(INDIRECT("B_MSK["&amp;EXPEDISI[#Headers]&amp;"_1]"),ROW()-1),"")</f>
        <v>/ LSN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44914</v>
      </c>
      <c r="L409" s="18" t="str">
        <f ca="1">IFERROR(INDEX(INDIRECT("B_MSK["&amp;EXPEDISI[#Headers]&amp;"]"),ROW()-1),"")</f>
        <v>tipex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L Leaf Kenko A5-LL 100-2070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96 PCS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8350</v>
      </c>
      <c r="G410" s="18" t="str">
        <f ca="1">IFERROR(INDEX(INDIRECT("B_MSK["&amp;EXPEDISI[#Headers]&amp;"_1]"),ROW()-1),"")</f>
        <v>/ PCS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44914</v>
      </c>
      <c r="L410" s="18" t="str">
        <f ca="1">IFERROR(INDEX(INDIRECT("B_MSK["&amp;EXPEDISI[#Headers]&amp;"]"),ROW()-1),"")</f>
        <v>ll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Lem stick Kenko 8gr kecil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36 BOX (30 PCS)/ CTN</v>
      </c>
      <c r="E411" s="6">
        <f ca="1">IFERROR(INDEX(INDIRECT("B_MSK["&amp;EXPEDISI[#Headers]&amp;"]"),ROW()-1),"")</f>
        <v>3</v>
      </c>
      <c r="F411" s="23">
        <f ca="1">IFERROR(INDEX(INDIRECT("B_MSK["&amp;EXPEDISI[#Headers]&amp;"_1]"),ROW()-1),"")</f>
        <v>66000</v>
      </c>
      <c r="G411" s="18" t="str">
        <f ca="1">IFERROR(INDEX(INDIRECT("B_MSK["&amp;EXPEDISI[#Headers]&amp;"_1]"),ROW()-1),"")</f>
        <v xml:space="preserve">/ BOX </v>
      </c>
      <c r="H411" s="18">
        <f ca="1">IFERROR(INDEX(INDIRECT("B_MSK["&amp;EXPEDISI[#Headers]&amp;"]"),ROW()-1),"")</f>
        <v>0.17</v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44914</v>
      </c>
      <c r="L411" s="18" t="str">
        <f ca="1">IFERROR(INDEX(INDIRECT("B_MSK["&amp;EXPEDISI[#Headers]&amp;"]"),ROW()-1),"")</f>
        <v>lem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Lem stick Kenko 15gr tanggung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36 BOX (20 PCS)/ CTN</v>
      </c>
      <c r="E412" s="6">
        <f ca="1">IFERROR(INDEX(INDIRECT("B_MSK["&amp;EXPEDISI[#Headers]&amp;"]"),ROW()-1),"")</f>
        <v>3</v>
      </c>
      <c r="F412" s="23">
        <f ca="1">IFERROR(INDEX(INDIRECT("B_MSK["&amp;EXPEDISI[#Headers]&amp;"_1]"),ROW()-1),"")</f>
        <v>72000</v>
      </c>
      <c r="G412" s="18" t="str">
        <f ca="1">IFERROR(INDEX(INDIRECT("B_MSK["&amp;EXPEDISI[#Headers]&amp;"_1]"),ROW()-1),"")</f>
        <v xml:space="preserve">/ BOX </v>
      </c>
      <c r="H412" s="18">
        <f ca="1">IFERROR(INDEX(INDIRECT("B_MSK["&amp;EXPEDISI[#Headers]&amp;"]"),ROW()-1),"")</f>
        <v>0.17</v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44914</v>
      </c>
      <c r="L412" s="18" t="str">
        <f ca="1">IFERROR(INDEX(INDIRECT("B_MSK["&amp;EXPEDISI[#Headers]&amp;"]"),ROW()-1),"")</f>
        <v>lem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>Lem stick Kenko 25gr besar</v>
      </c>
      <c r="C413" s="26" t="str">
        <f ca="1">IFERROR(INDEX(SUPPLIER_CONV[2],MATCH(INDEX(INDIRECT("B_MSK["&amp;EXPEDISI[#Headers]&amp;"]"),ROW()-1),SUPPLIER_CONV[1],0)),"")</f>
        <v>KENKO</v>
      </c>
      <c r="D413" s="22" t="str">
        <f ca="1">IFERROR(INDEX(INDIRECT("B_MSK["&amp;EXPEDISI[#Headers]&amp;"]"),ROW()-1)&amp;IF(OR(EXPEDISI[[#This Row],[C]]&lt;2,EXPEDISI[[#This Row],[C]]=""),"","/ CTN"),"")</f>
        <v>36 LSN/ CTN</v>
      </c>
      <c r="E413" s="6">
        <f ca="1">IFERROR(INDEX(INDIRECT("B_MSK["&amp;EXPEDISI[#Headers]&amp;"]"),ROW()-1),"")</f>
        <v>3</v>
      </c>
      <c r="F413" s="23">
        <f ca="1">IFERROR(INDEX(INDIRECT("B_MSK["&amp;EXPEDISI[#Headers]&amp;"_1]"),ROW()-1),"")</f>
        <v>60000</v>
      </c>
      <c r="G413" s="18" t="str">
        <f ca="1">IFERROR(INDEX(INDIRECT("B_MSK["&amp;EXPEDISI[#Headers]&amp;"_1]"),ROW()-1),"")</f>
        <v>/ LSN</v>
      </c>
      <c r="H413" s="18">
        <f ca="1">IFERROR(INDEX(INDIRECT("B_MSK["&amp;EXPEDISI[#Headers]&amp;"]"),ROW()-1),"")</f>
        <v>0.17</v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>
        <f ca="1">IFERROR(IF(EXPEDISI[[#This Row],[NAMA BARANG]]="","",INDEX(INDIRECT("B_MSK["&amp;EXPEDISI[#Headers]&amp;"]"),ROW()-1)),"")</f>
        <v>44914</v>
      </c>
      <c r="L413" s="18" t="str">
        <f ca="1">IFERROR(INDEX(INDIRECT("B_MSK["&amp;EXPEDISI[#Headers]&amp;"]"),ROW()-1),"")</f>
        <v>lem</v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/>
      </c>
      <c r="C414" s="26" t="str">
        <f ca="1">IFERROR(INDEX(SUPPLIER_CONV[2],MATCH(INDEX(INDIRECT("B_MSK["&amp;EXPEDISI[#Headers]&amp;"]"),ROW()-1),SUPPLIER_CONV[1],0)),"")</f>
        <v/>
      </c>
      <c r="D414" s="22" t="str">
        <f ca="1">IFERROR(INDEX(INDIRECT("B_MSK["&amp;EXPEDISI[#Headers]&amp;"]"),ROW()-1)&amp;IF(OR(EXPEDISI[[#This Row],[C]]&lt;2,EXPEDISI[[#This Row],[C]]=""),"","/ CTN"),"")</f>
        <v/>
      </c>
      <c r="E414" s="6" t="str">
        <f ca="1">IFERROR(INDEX(INDIRECT("B_MSK["&amp;EXPEDISI[#Headers]&amp;"]"),ROW()-1),"")</f>
        <v/>
      </c>
      <c r="F414" s="23" t="str">
        <f ca="1">IFERROR(INDEX(INDIRECT("B_MSK["&amp;EXPEDISI[#Headers]&amp;"_1]"),ROW()-1),"")</f>
        <v/>
      </c>
      <c r="G414" s="18" t="str">
        <f ca="1">IFERROR(INDEX(INDIRECT("B_MSK["&amp;EXPEDISI[#Headers]&amp;"_1]"),ROW()-1),"")</f>
        <v/>
      </c>
      <c r="H414" s="18" t="str">
        <f ca="1">IFERROR(INDEX(INDIRECT("B_MSK["&amp;EXPEDISI[#Headers]&amp;"]"),ROW()-1),"")</f>
        <v/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 t="str">
        <f ca="1">IFERROR(IF(EXPEDISI[[#This Row],[NAMA BARANG]]="","",INDEX(INDIRECT("B_MSK["&amp;EXPEDISI[#Headers]&amp;"]"),ROW()-1)),"")</f>
        <v/>
      </c>
      <c r="L414" s="18" t="str">
        <f ca="1">IFERROR(INDEX(INDIRECT("B_MSK["&amp;EXPEDISI[#Headers]&amp;"]"),ROW()-1),"")</f>
        <v/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Cutter Kenko K-200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30 LSN/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52200</v>
      </c>
      <c r="G415" s="18" t="str">
        <f ca="1">IFERROR(INDEX(INDIRECT("B_MSK["&amp;EXPEDISI[#Headers]&amp;"_1]"),ROW()-1),"")</f>
        <v>/ LSN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44914</v>
      </c>
      <c r="L415" s="18" t="str">
        <f ca="1">IFERROR(INDEX(INDIRECT("B_MSK["&amp;EXPEDISI[#Headers]&amp;"]"),ROW()-1),"")</f>
        <v>cutter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PW Kenko 24W CP-24 F classic panjang</v>
      </c>
      <c r="C416" s="26" t="str">
        <f ca="1">IFERROR(INDEX(SUPPLIER_CONV[2],MATCH(INDEX(INDIRECT("B_MSK["&amp;EXPEDISI[#Headers]&amp;"]"),ROW()-1),SUPPLIER_CONV[1],0)),"")</f>
        <v>KENKO</v>
      </c>
      <c r="D416" s="22" t="str">
        <f ca="1">IFERROR(INDEX(INDIRECT("B_MSK["&amp;EXPEDISI[#Headers]&amp;"]"),ROW()-1)&amp;IF(OR(EXPEDISI[[#This Row],[C]]&lt;2,EXPEDISI[[#This Row],[C]]=""),"","/ CTN"),"")</f>
        <v>24 BOX (6 SET)</v>
      </c>
      <c r="E416" s="6">
        <f ca="1">IFERROR(INDEX(INDIRECT("B_MSK["&amp;EXPEDISI[#Headers]&amp;"]"),ROW()-1),"")</f>
        <v>1</v>
      </c>
      <c r="F416" s="23">
        <f ca="1">IFERROR(INDEX(INDIRECT("B_MSK["&amp;EXPEDISI[#Headers]&amp;"_1]"),ROW()-1),"")</f>
        <v>124200</v>
      </c>
      <c r="G416" s="18" t="str">
        <f ca="1">IFERROR(INDEX(INDIRECT("B_MSK["&amp;EXPEDISI[#Headers]&amp;"_1]"),ROW()-1),"")</f>
        <v xml:space="preserve">/ BOX </v>
      </c>
      <c r="H416" s="18">
        <f ca="1">IFERROR(INDEX(INDIRECT("B_MSK["&amp;EXPEDISI[#Headers]&amp;"]"),ROW()-1),"")</f>
        <v>0.17</v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44914</v>
      </c>
      <c r="L416" s="18" t="str">
        <f ca="1">IFERROR(INDEX(INDIRECT("B_MSK["&amp;EXPEDISI[#Headers]&amp;"]"),ROW()-1),"")</f>
        <v>pw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Lem stick Kenko 25gr besar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36 LSN/ CTN</v>
      </c>
      <c r="E417" s="6">
        <f ca="1">IFERROR(INDEX(INDIRECT("B_MSK["&amp;EXPEDISI[#Headers]&amp;"]"),ROW()-1),"")</f>
        <v>3</v>
      </c>
      <c r="F417" s="23">
        <f ca="1">IFERROR(INDEX(INDIRECT("B_MSK["&amp;EXPEDISI[#Headers]&amp;"_1]"),ROW()-1),"")</f>
        <v>60000</v>
      </c>
      <c r="G417" s="18" t="str">
        <f ca="1">IFERROR(INDEX(INDIRECT("B_MSK["&amp;EXPEDISI[#Headers]&amp;"_1]"),ROW()-1),"")</f>
        <v>/ LSN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44914</v>
      </c>
      <c r="L417" s="18" t="str">
        <f ca="1">IFERROR(INDEX(INDIRECT("B_MSK["&amp;EXPEDISI[#Headers]&amp;"]"),ROW()-1),"")</f>
        <v>lem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B note Kenko A5-BNPP-PC Pastel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72 PCS/ CTN</v>
      </c>
      <c r="E418" s="6">
        <f ca="1">IFERROR(INDEX(INDIRECT("B_MSK["&amp;EXPEDISI[#Headers]&amp;"]"),ROW()-1),"")</f>
        <v>2</v>
      </c>
      <c r="F418" s="23">
        <f ca="1">IFERROR(INDEX(INDIRECT("B_MSK["&amp;EXPEDISI[#Headers]&amp;"_1]"),ROW()-1),"")</f>
        <v>17000</v>
      </c>
      <c r="G418" s="18" t="str">
        <f ca="1">IFERROR(INDEX(INDIRECT("B_MSK["&amp;EXPEDISI[#Headers]&amp;"_1]"),ROW()-1),"")</f>
        <v>/ PCS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44914</v>
      </c>
      <c r="L418" s="18" t="str">
        <f ca="1">IFERROR(INDEX(INDIRECT("B_MSK["&amp;EXPEDISI[#Headers]&amp;"]"),ROW()-1),"")</f>
        <v>map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B note Kenko A5-TS-CC77 Campus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72 PCS/ CTN</v>
      </c>
      <c r="E419" s="6">
        <f ca="1">IFERROR(INDEX(INDIRECT("B_MSK["&amp;EXPEDISI[#Headers]&amp;"]"),ROW()-1),"")</f>
        <v>2</v>
      </c>
      <c r="F419" s="23">
        <f ca="1">IFERROR(INDEX(INDIRECT("B_MSK["&amp;EXPEDISI[#Headers]&amp;"_1]"),ROW()-1),"")</f>
        <v>18200</v>
      </c>
      <c r="G419" s="18" t="str">
        <f ca="1">IFERROR(INDEX(INDIRECT("B_MSK["&amp;EXPEDISI[#Headers]&amp;"_1]"),ROW()-1),"")</f>
        <v>/ PCS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44914</v>
      </c>
      <c r="L419" s="18" t="str">
        <f ca="1">IFERROR(INDEX(INDIRECT("B_MSK["&amp;EXPEDISI[#Headers]&amp;"]"),ROW()-1),"")</f>
        <v>map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B note Kenko A5-TS-CC83 Campus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72 PCS/ CTN</v>
      </c>
      <c r="E420" s="6">
        <f ca="1">IFERROR(INDEX(INDIRECT("B_MSK["&amp;EXPEDISI[#Headers]&amp;"]"),ROW()-1),"")</f>
        <v>2</v>
      </c>
      <c r="F420" s="23">
        <f ca="1">IFERROR(INDEX(INDIRECT("B_MSK["&amp;EXPEDISI[#Headers]&amp;"_1]"),ROW()-1),"")</f>
        <v>18200</v>
      </c>
      <c r="G420" s="18" t="str">
        <f ca="1">IFERROR(INDEX(INDIRECT("B_MSK["&amp;EXPEDISI[#Headers]&amp;"_1]"),ROW()-1),"")</f>
        <v>/ PCS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44914</v>
      </c>
      <c r="L420" s="18" t="str">
        <f ca="1">IFERROR(INDEX(INDIRECT("B_MSK["&amp;EXPEDISI[#Headers]&amp;"]"),ROW()-1),"")</f>
        <v>map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Clip trigonal Kenko no.3</v>
      </c>
      <c r="C421" s="26" t="str">
        <f ca="1">IFERROR(INDEX(SUPPLIER_CONV[2],MATCH(INDEX(INDIRECT("B_MSK["&amp;EXPEDISI[#Headers]&amp;"]"),ROW()-1),SUPPLIER_CONV[1],0)),"")</f>
        <v>KENKO</v>
      </c>
      <c r="D421" s="22" t="str">
        <f ca="1">IFERROR(INDEX(INDIRECT("B_MSK["&amp;EXPEDISI[#Headers]&amp;"]"),ROW()-1)&amp;IF(OR(EXPEDISI[[#This Row],[C]]&lt;2,EXPEDISI[[#This Row],[C]]=""),"","/ CTN"),"")</f>
        <v>50 PAK (10 BOX)</v>
      </c>
      <c r="E421" s="6">
        <f ca="1">IFERROR(INDEX(INDIRECT("B_MSK["&amp;EXPEDISI[#Headers]&amp;"]"),ROW()-1),"")</f>
        <v>1</v>
      </c>
      <c r="F421" s="23">
        <f ca="1">IFERROR(INDEX(INDIRECT("B_MSK["&amp;EXPEDISI[#Headers]&amp;"_1]"),ROW()-1),"")</f>
        <v>16000</v>
      </c>
      <c r="G421" s="18" t="str">
        <f ca="1">IFERROR(INDEX(INDIRECT("B_MSK["&amp;EXPEDISI[#Headers]&amp;"_1]"),ROW()-1),"")</f>
        <v xml:space="preserve">/ PAK </v>
      </c>
      <c r="H421" s="18">
        <f ca="1">IFERROR(INDEX(INDIRECT("B_MSK["&amp;EXPEDISI[#Headers]&amp;"]"),ROW()-1),"")</f>
        <v>0.17</v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44914</v>
      </c>
      <c r="L421" s="18" t="str">
        <f ca="1">IFERROR(INDEX(INDIRECT("B_MSK["&amp;EXPEDISI[#Headers]&amp;"]"),ROW()-1),"")</f>
        <v>clip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/>
      </c>
      <c r="C422" s="26" t="str">
        <f ca="1">IFERROR(INDEX(SUPPLIER_CONV[2],MATCH(INDEX(INDIRECT("B_MSK["&amp;EXPEDISI[#Headers]&amp;"]"),ROW()-1),SUPPLIER_CONV[1],0)),"")</f>
        <v/>
      </c>
      <c r="D422" s="22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3" t="str">
        <f ca="1">IFERROR(INDEX(INDIRECT("B_MSK["&amp;EXPEDISI[#Headers]&amp;"_1]"),ROW()-1),"")</f>
        <v/>
      </c>
      <c r="G422" s="18" t="str">
        <f ca="1">IFERROR(INDEX(INDIRECT("B_MSK["&amp;EXPEDISI[#Headers]&amp;"_1]"),ROW()-1),"")</f>
        <v/>
      </c>
      <c r="H422" s="18" t="str">
        <f ca="1">IFERROR(INDEX(INDIRECT("B_MSK["&amp;EXPEDISI[#Headers]&amp;"]"),ROW()-1),"")</f>
        <v/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 t="str">
        <f ca="1">IFERROR(IF(EXPEDISI[[#This Row],[NAMA BARANG]]="","",INDEX(INDIRECT("B_MSK["&amp;EXPEDISI[#Headers]&amp;"]"),ROW()-1)),"")</f>
        <v/>
      </c>
      <c r="L422" s="18" t="str">
        <f ca="1">IFERROR(INDEX(INDIRECT("B_MSK["&amp;EXPEDISI[#Headers]&amp;"]"),ROW()-1),"")</f>
        <v/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Stapler Kenko HD-10</v>
      </c>
      <c r="C423" s="26" t="str">
        <f ca="1">IFERROR(INDEX(SUPPLIER_CONV[2],MATCH(INDEX(INDIRECT("B_MSK["&amp;EXPEDISI[#Headers]&amp;"]"),ROW()-1),SUPPLIER_CONV[1],0)),"")</f>
        <v>KENKO</v>
      </c>
      <c r="D423" s="22" t="str">
        <f ca="1">IFERROR(INDEX(INDIRECT("B_MSK["&amp;EXPEDISI[#Headers]&amp;"]"),ROW()-1)&amp;IF(OR(EXPEDISI[[#This Row],[C]]&lt;2,EXPEDISI[[#This Row],[C]]=""),"","/ CTN"),"")</f>
        <v>20 LSN/ CTN</v>
      </c>
      <c r="E423" s="6">
        <f ca="1">IFERROR(INDEX(INDIRECT("B_MSK["&amp;EXPEDISI[#Headers]&amp;"]"),ROW()-1),"")</f>
        <v>3</v>
      </c>
      <c r="F423" s="23">
        <f ca="1">IFERROR(INDEX(INDIRECT("B_MSK["&amp;EXPEDISI[#Headers]&amp;"_1]"),ROW()-1),"")</f>
        <v>93000</v>
      </c>
      <c r="G423" s="18" t="str">
        <f ca="1">IFERROR(INDEX(INDIRECT("B_MSK["&amp;EXPEDISI[#Headers]&amp;"_1]"),ROW()-1),"")</f>
        <v>/ LSN</v>
      </c>
      <c r="H423" s="18">
        <f ca="1">IFERROR(INDEX(INDIRECT("B_MSK["&amp;EXPEDISI[#Headers]&amp;"]"),ROW()-1),"")</f>
        <v>0.17</v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44914</v>
      </c>
      <c r="L423" s="18" t="str">
        <f ca="1">IFERROR(INDEX(INDIRECT("B_MSK["&amp;EXPEDISI[#Headers]&amp;"]"),ROW()-1),"")</f>
        <v>stapler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Gel pen Kenko KE-100 hitam</v>
      </c>
      <c r="C424" s="26" t="str">
        <f ca="1">IFERROR(INDEX(SUPPLIER_CONV[2],MATCH(INDEX(INDIRECT("B_MSK["&amp;EXPEDISI[#Headers]&amp;"]"),ROW()-1),SUPPLIER_CONV[1],0)),"")</f>
        <v>KENKO</v>
      </c>
      <c r="D424" s="22" t="str">
        <f ca="1">IFERROR(INDEX(INDIRECT("B_MSK["&amp;EXPEDISI[#Headers]&amp;"]"),ROW()-1)&amp;IF(OR(EXPEDISI[[#This Row],[C]]&lt;2,EXPEDISI[[#This Row],[C]]=""),"","/ CTN"),"")</f>
        <v>12 GRS</v>
      </c>
      <c r="E424" s="6">
        <f ca="1">IFERROR(INDEX(INDIRECT("B_MSK["&amp;EXPEDISI[#Headers]&amp;"]"),ROW()-1),"")</f>
        <v>1</v>
      </c>
      <c r="F424" s="23">
        <f ca="1">IFERROR(INDEX(INDIRECT("B_MSK["&amp;EXPEDISI[#Headers]&amp;"_1]"),ROW()-1),"")</f>
        <v>230400</v>
      </c>
      <c r="G424" s="18" t="str">
        <f ca="1">IFERROR(INDEX(INDIRECT("B_MSK["&amp;EXPEDISI[#Headers]&amp;"_1]"),ROW()-1),"")</f>
        <v>/ GRS</v>
      </c>
      <c r="H424" s="18">
        <f ca="1">IFERROR(INDEX(INDIRECT("B_MSK["&amp;EXPEDISI[#Headers]&amp;"]"),ROW()-1),"")</f>
        <v>0.17</v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44914</v>
      </c>
      <c r="L424" s="18" t="str">
        <f ca="1">IFERROR(INDEX(INDIRECT("B_MSK["&amp;EXPEDISI[#Headers]&amp;"]"),ROW()-1),"")</f>
        <v>pen</v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Isi cutter Kenko L-150</v>
      </c>
      <c r="C425" s="26" t="str">
        <f ca="1">IFERROR(INDEX(SUPPLIER_CONV[2],MATCH(INDEX(INDIRECT("B_MSK["&amp;EXPEDISI[#Headers]&amp;"]"),ROW()-1),SUPPLIER_CONV[1],0)),"")</f>
        <v>KENKO</v>
      </c>
      <c r="D425" s="22" t="str">
        <f ca="1">IFERROR(INDEX(INDIRECT("B_MSK["&amp;EXPEDISI[#Headers]&amp;"]"),ROW()-1)&amp;IF(OR(EXPEDISI[[#This Row],[C]]&lt;2,EXPEDISI[[#This Row],[C]]=""),"","/ CTN"),"")</f>
        <v>60 LSN/ CTN</v>
      </c>
      <c r="E425" s="6">
        <f ca="1">IFERROR(INDEX(INDIRECT("B_MSK["&amp;EXPEDISI[#Headers]&amp;"]"),ROW()-1),"")</f>
        <v>5</v>
      </c>
      <c r="F425" s="23">
        <f ca="1">IFERROR(INDEX(INDIRECT("B_MSK["&amp;EXPEDISI[#Headers]&amp;"_1]"),ROW()-1),"")</f>
        <v>64800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0.17</v>
      </c>
      <c r="I425" s="18" t="str">
        <f ca="1">IFERROR(INDEX(INDIRECT("B_MSK["&amp;EXPEDISI[#Headers]&amp;"]"),ROW()-1),"")</f>
        <v/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44914</v>
      </c>
      <c r="L425" s="18" t="str">
        <f ca="1">IFERROR(INDEX(INDIRECT("B_MSK["&amp;EXPEDISI[#Headers]&amp;"]"),ROW()-1),"")</f>
        <v>isi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Tipe-ex Kenko KE-826 M</v>
      </c>
      <c r="C426" s="26" t="str">
        <f ca="1">IFERROR(INDEX(SUPPLIER_CONV[2],MATCH(INDEX(INDIRECT("B_MSK["&amp;EXPEDISI[#Headers]&amp;"]"),ROW()-1),SUPPLIER_CONV[1],0)),"")</f>
        <v>KENKO</v>
      </c>
      <c r="D426" s="22" t="str">
        <f ca="1">IFERROR(INDEX(INDIRECT("B_MSK["&amp;EXPEDISI[#Headers]&amp;"]"),ROW()-1)&amp;IF(OR(EXPEDISI[[#This Row],[C]]&lt;2,EXPEDISI[[#This Row],[C]]=""),"","/ CTN"),"")</f>
        <v>36 LSN/ CTN</v>
      </c>
      <c r="E426" s="6">
        <f ca="1">IFERROR(INDEX(INDIRECT("B_MSK["&amp;EXPEDISI[#Headers]&amp;"]"),ROW()-1),"")</f>
        <v>2</v>
      </c>
      <c r="F426" s="23">
        <f ca="1">IFERROR(INDEX(INDIRECT("B_MSK["&amp;EXPEDISI[#Headers]&amp;"_1]"),ROW()-1),"")</f>
        <v>60300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0.17</v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44914</v>
      </c>
      <c r="L426" s="18" t="str">
        <f ca="1">IFERROR(INDEX(INDIRECT("B_MSK["&amp;EXPEDISI[#Headers]&amp;"]"),ROW()-1),"")</f>
        <v>tipex</v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Tipe-ex Kenko KE-01</v>
      </c>
      <c r="C427" s="26" t="str">
        <f ca="1">IFERROR(INDEX(SUPPLIER_CONV[2],MATCH(INDEX(INDIRECT("B_MSK["&amp;EXPEDISI[#Headers]&amp;"]"),ROW()-1),SUPPLIER_CONV[1],0)),"")</f>
        <v>KENKO</v>
      </c>
      <c r="D427" s="22" t="str">
        <f ca="1">IFERROR(INDEX(INDIRECT("B_MSK["&amp;EXPEDISI[#Headers]&amp;"]"),ROW()-1)&amp;IF(OR(EXPEDISI[[#This Row],[C]]&lt;2,EXPEDISI[[#This Row],[C]]=""),"","/ CTN"),"")</f>
        <v>36 LSN/ CTN</v>
      </c>
      <c r="E427" s="6">
        <f ca="1">IFERROR(INDEX(INDIRECT("B_MSK["&amp;EXPEDISI[#Headers]&amp;"]"),ROW()-1),"")</f>
        <v>2</v>
      </c>
      <c r="F427" s="23">
        <f ca="1">IFERROR(INDEX(INDIRECT("B_MSK["&amp;EXPEDISI[#Headers]&amp;"_1]"),ROW()-1),"")</f>
        <v>54300</v>
      </c>
      <c r="G427" s="18" t="str">
        <f ca="1">IFERROR(INDEX(INDIRECT("B_MSK["&amp;EXPEDISI[#Headers]&amp;"_1]"),ROW()-1),"")</f>
        <v>/ LSN</v>
      </c>
      <c r="H427" s="18">
        <f ca="1">IFERROR(INDEX(INDIRECT("B_MSK["&amp;EXPEDISI[#Headers]&amp;"]"),ROW()-1),"")</f>
        <v>0.17</v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44914</v>
      </c>
      <c r="L427" s="18" t="str">
        <f ca="1">IFERROR(INDEX(INDIRECT("B_MSK["&amp;EXPEDISI[#Headers]&amp;"]"),ROW()-1),"")</f>
        <v>tipex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Tipe-ex Kenko KE-108</v>
      </c>
      <c r="C428" s="26" t="str">
        <f ca="1">IFERROR(INDEX(SUPPLIER_CONV[2],MATCH(INDEX(INDIRECT("B_MSK["&amp;EXPEDISI[#Headers]&amp;"]"),ROW()-1),SUPPLIER_CONV[1],0)),"")</f>
        <v>KENKO</v>
      </c>
      <c r="D428" s="22" t="str">
        <f ca="1">IFERROR(INDEX(INDIRECT("B_MSK["&amp;EXPEDISI[#Headers]&amp;"]"),ROW()-1)&amp;IF(OR(EXPEDISI[[#This Row],[C]]&lt;2,EXPEDISI[[#This Row],[C]]=""),"","/ CTN"),"")</f>
        <v>36 LSN/ CTN</v>
      </c>
      <c r="E428" s="6">
        <f ca="1">IFERROR(INDEX(INDIRECT("B_MSK["&amp;EXPEDISI[#Headers]&amp;"]"),ROW()-1),"")</f>
        <v>2</v>
      </c>
      <c r="F428" s="23">
        <f ca="1">IFERROR(INDEX(INDIRECT("B_MSK["&amp;EXPEDISI[#Headers]&amp;"_1]"),ROW()-1),"")</f>
        <v>47100</v>
      </c>
      <c r="G428" s="18" t="str">
        <f ca="1">IFERROR(INDEX(INDIRECT("B_MSK["&amp;EXPEDISI[#Headers]&amp;"_1]"),ROW()-1),"")</f>
        <v>/ LSN</v>
      </c>
      <c r="H428" s="18">
        <f ca="1">IFERROR(INDEX(INDIRECT("B_MSK["&amp;EXPEDISI[#Headers]&amp;"]"),ROW()-1),"")</f>
        <v>0.17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44914</v>
      </c>
      <c r="L428" s="18" t="str">
        <f ca="1">IFERROR(INDEX(INDIRECT("B_MSK["&amp;EXPEDISI[#Headers]&amp;"]"),ROW()-1),"")</f>
        <v>tipex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Clip trigonal Kenko no.3</v>
      </c>
      <c r="C429" s="26" t="str">
        <f ca="1">IFERROR(INDEX(SUPPLIER_CONV[2],MATCH(INDEX(INDIRECT("B_MSK["&amp;EXPEDISI[#Headers]&amp;"]"),ROW()-1),SUPPLIER_CONV[1],0)),"")</f>
        <v>KENKO</v>
      </c>
      <c r="D429" s="22" t="str">
        <f ca="1">IFERROR(INDEX(INDIRECT("B_MSK["&amp;EXPEDISI[#Headers]&amp;"]"),ROW()-1)&amp;IF(OR(EXPEDISI[[#This Row],[C]]&lt;2,EXPEDISI[[#This Row],[C]]=""),"","/ CTN"),"")</f>
        <v>50 PAK (10 BOX)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16000</v>
      </c>
      <c r="G429" s="18" t="str">
        <f ca="1">IFERROR(INDEX(INDIRECT("B_MSK["&amp;EXPEDISI[#Headers]&amp;"_1]"),ROW()-1),"")</f>
        <v xml:space="preserve">/ PAK </v>
      </c>
      <c r="H429" s="18">
        <f ca="1">IFERROR(INDEX(INDIRECT("B_MSK["&amp;EXPEDISI[#Headers]&amp;"]"),ROW()-1),"")</f>
        <v>0.17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44914</v>
      </c>
      <c r="L429" s="18" t="str">
        <f ca="1">IFERROR(INDEX(INDIRECT("B_MSK["&amp;EXPEDISI[#Headers]&amp;"]"),ROW()-1),"")</f>
        <v>clip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Punch Kenko no.30</v>
      </c>
      <c r="C430" s="26" t="str">
        <f ca="1">IFERROR(INDEX(SUPPLIER_CONV[2],MATCH(INDEX(INDIRECT("B_MSK["&amp;EXPEDISI[#Headers]&amp;"]"),ROW()-1),SUPPLIER_CONV[1],0)),"")</f>
        <v>KENKO</v>
      </c>
      <c r="D430" s="22" t="str">
        <f ca="1">IFERROR(INDEX(INDIRECT("B_MSK["&amp;EXPEDISI[#Headers]&amp;"]"),ROW()-1)&amp;IF(OR(EXPEDISI[[#This Row],[C]]&lt;2,EXPEDISI[[#This Row],[C]]=""),"","/ CTN"),"")</f>
        <v>10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156000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44914</v>
      </c>
      <c r="L430" s="18" t="str">
        <f ca="1">IFERROR(INDEX(INDIRECT("B_MSK["&amp;EXPEDISI[#Headers]&amp;"]"),ROW()-1),"")</f>
        <v>punch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</row>
    <row r="432" spans="1:12" x14ac:dyDescent="0.25">
      <c r="A432" s="17">
        <f ca="1">IFERROR(INDEX(INDIRECT("B_MSK["&amp;EXPEDISI[#Headers]&amp;"]"),ROW()-1),"")</f>
        <v>44915</v>
      </c>
      <c r="B432" s="27" t="str">
        <f ca="1">IFERROR(INDEX(INDIRECT("B_MSK["&amp;EXPEDISI[#Headers]&amp;"]"),ROW()-1),"")</f>
        <v>P case karton KK-1299-3D/ 3TKT/ 3D</v>
      </c>
      <c r="C432" s="26" t="str">
        <f ca="1">IFERROR(INDEX(SUPPLIER_CONV[2],MATCH(INDEX(INDIRECT("B_MSK["&amp;EXPEDISI[#Headers]&amp;"]"),ROW()-1),SUPPLIER_CONV[1],0)),"")</f>
        <v>SBS</v>
      </c>
      <c r="D432" s="22" t="str">
        <f ca="1">IFERROR(INDEX(INDIRECT("B_MSK["&amp;EXPEDISI[#Headers]&amp;"]"),ROW()-1)&amp;IF(OR(EXPEDISI[[#This Row],[C]]&lt;2,EXPEDISI[[#This Row],[C]]=""),"","/ CTN"),"")</f>
        <v>96 PCS/ CTN</v>
      </c>
      <c r="E432" s="6">
        <f ca="1">IFERROR(INDEX(INDIRECT("B_MSK["&amp;EXPEDISI[#Headers]&amp;"]"),ROW()-1),"")</f>
        <v>5</v>
      </c>
      <c r="F432" s="23">
        <f ca="1">IFERROR(INDEX(INDIRECT("B_MSK["&amp;EXPEDISI[#Headers]&amp;"_1]"),ROW()-1),"")</f>
        <v>20000</v>
      </c>
      <c r="G432" s="18" t="str">
        <f ca="1">IFERROR(INDEX(INDIRECT("B_MSK["&amp;EXPEDISI[#Headers]&amp;"_1]"),ROW()-1),"")</f>
        <v>/ PCS</v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44915</v>
      </c>
      <c r="L432" s="18" t="str">
        <f ca="1">IFERROR(INDEX(INDIRECT("B_MSK["&amp;EXPEDISI[#Headers]&amp;"]"),ROW()-1),"")</f>
        <v>pcase</v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/>
      </c>
      <c r="C433" s="26" t="str">
        <f ca="1">IFERROR(INDEX(SUPPLIER_CONV[2],MATCH(INDEX(INDIRECT("B_MSK["&amp;EXPEDISI[#Headers]&amp;"]"),ROW()-1),SUPPLIER_CONV[1],0)),"")</f>
        <v/>
      </c>
      <c r="D433" s="22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3" t="str">
        <f ca="1">IFERROR(INDEX(INDIRECT("B_MSK["&amp;EXPEDISI[#Headers]&amp;"_1]"),ROW()-1),"")</f>
        <v/>
      </c>
      <c r="G433" s="18" t="str">
        <f ca="1">IFERROR(INDEX(INDIRECT("B_MSK["&amp;EXPEDISI[#Headers]&amp;"_1]"),ROW()-1),"")</f>
        <v/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 t="str">
        <f ca="1">IFERROR(IF(EXPEDISI[[#This Row],[NAMA BARANG]]="","",INDEX(INDIRECT("B_MSK["&amp;EXPEDISI[#Headers]&amp;"]"),ROW()-1)),"")</f>
        <v/>
      </c>
      <c r="L433" s="18" t="str">
        <f ca="1">IFERROR(INDEX(INDIRECT("B_MSK["&amp;EXPEDISI[#Headers]&amp;"]"),ROW()-1),"")</f>
        <v/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Clip File C 323 Mix</v>
      </c>
      <c r="C434" s="26" t="str">
        <f ca="1">IFERROR(INDEX(SUPPLIER_CONV[2],MATCH(INDEX(INDIRECT("B_MSK["&amp;EXPEDISI[#Headers]&amp;"]"),ROW()-1),SUPPLIER_CONV[1],0)),"")</f>
        <v>YUSHINCA</v>
      </c>
      <c r="D434" s="22" t="str">
        <f ca="1">IFERROR(INDEX(INDIRECT("B_MSK["&amp;EXPEDISI[#Headers]&amp;"]"),ROW()-1)&amp;IF(OR(EXPEDISI[[#This Row],[C]]&lt;2,EXPEDISI[[#This Row],[C]]=""),"","/ CTN"),"")</f>
        <v>5 LSN/ CTN</v>
      </c>
      <c r="E434" s="6">
        <f ca="1">IFERROR(INDEX(INDIRECT("B_MSK["&amp;EXPEDISI[#Headers]&amp;"]"),ROW()-1),"")</f>
        <v>2</v>
      </c>
      <c r="F434" s="23">
        <f ca="1">IFERROR(INDEX(INDIRECT("B_MSK["&amp;EXPEDISI[#Headers]&amp;"_1]"),ROW()-1),"")</f>
        <v>91620</v>
      </c>
      <c r="G434" s="18" t="str">
        <f ca="1">IFERROR(INDEX(INDIRECT("B_MSK["&amp;EXPEDISI[#Headers]&amp;"_1]"),ROW()-1),"")</f>
        <v>/ LSN</v>
      </c>
      <c r="H434" s="18">
        <f ca="1">IFERROR(INDEX(INDIRECT("B_MSK["&amp;EXPEDISI[#Headers]&amp;"]"),ROW()-1),"")</f>
        <v>0.05</v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44915</v>
      </c>
      <c r="L434" s="18" t="str">
        <f ca="1">IFERROR(INDEX(INDIRECT("B_MSK["&amp;EXPEDISI[#Headers]&amp;"]"),ROW()-1),"")</f>
        <v>clip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Clip File C 324 A5 Mix</v>
      </c>
      <c r="C435" s="26" t="str">
        <f ca="1">IFERROR(INDEX(SUPPLIER_CONV[2],MATCH(INDEX(INDIRECT("B_MSK["&amp;EXPEDISI[#Headers]&amp;"]"),ROW()-1),SUPPLIER_CONV[1],0)),"")</f>
        <v>YUSHINCA</v>
      </c>
      <c r="D435" s="22" t="str">
        <f ca="1">IFERROR(INDEX(INDIRECT("B_MSK["&amp;EXPEDISI[#Headers]&amp;"]"),ROW()-1)&amp;IF(OR(EXPEDISI[[#This Row],[C]]&lt;2,EXPEDISI[[#This Row],[C]]=""),"","/ CTN"),"")</f>
        <v>5 LSN/ CTN</v>
      </c>
      <c r="E435" s="6">
        <f ca="1">IFERROR(INDEX(INDIRECT("B_MSK["&amp;EXPEDISI[#Headers]&amp;"]"),ROW()-1),"")</f>
        <v>2</v>
      </c>
      <c r="F435" s="23">
        <f ca="1">IFERROR(INDEX(INDIRECT("B_MSK["&amp;EXPEDISI[#Headers]&amp;"_1]"),ROW()-1),"")</f>
        <v>107400</v>
      </c>
      <c r="G435" s="18" t="str">
        <f ca="1">IFERROR(INDEX(INDIRECT("B_MSK["&amp;EXPEDISI[#Headers]&amp;"_1]"),ROW()-1),"")</f>
        <v>/ LSN</v>
      </c>
      <c r="H435" s="18">
        <f ca="1">IFERROR(INDEX(INDIRECT("B_MSK["&amp;EXPEDISI[#Headers]&amp;"]"),ROW()-1),"")</f>
        <v>0.05</v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44915</v>
      </c>
      <c r="L435" s="18" t="str">
        <f ca="1">IFERROR(INDEX(INDIRECT("B_MSK["&amp;EXPEDISI[#Headers]&amp;"]"),ROW()-1),"")</f>
        <v>clip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/>
      </c>
      <c r="C436" s="26" t="str">
        <f ca="1">IFERROR(INDEX(SUPPLIER_CONV[2],MATCH(INDEX(INDIRECT("B_MSK["&amp;EXPEDISI[#Headers]&amp;"]"),ROW()-1),SUPPLIER_CONV[1],0)),"")</f>
        <v/>
      </c>
      <c r="D436" s="22" t="str">
        <f ca="1">IFERROR(INDEX(INDIRECT("B_MSK["&amp;EXPEDISI[#Headers]&amp;"]"),ROW()-1)&amp;IF(OR(EXPEDISI[[#This Row],[C]]&lt;2,EXPEDISI[[#This Row],[C]]=""),"","/ CTN"),"")</f>
        <v/>
      </c>
      <c r="E436" s="6" t="str">
        <f ca="1">IFERROR(INDEX(INDIRECT("B_MSK["&amp;EXPEDISI[#Headers]&amp;"]"),ROW()-1),"")</f>
        <v/>
      </c>
      <c r="F436" s="23" t="str">
        <f ca="1">IFERROR(INDEX(INDIRECT("B_MSK["&amp;EXPEDISI[#Headers]&amp;"_1]"),ROW()-1),"")</f>
        <v/>
      </c>
      <c r="G436" s="18" t="str">
        <f ca="1">IFERROR(INDEX(INDIRECT("B_MSK["&amp;EXPEDISI[#Headers]&amp;"_1]"),ROW()-1),"")</f>
        <v/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 t="str">
        <f ca="1">IFERROR(IF(EXPEDISI[[#This Row],[NAMA BARANG]]="","",INDEX(INDIRECT("B_MSK["&amp;EXPEDISI[#Headers]&amp;"]"),ROW()-1)),"")</f>
        <v/>
      </c>
      <c r="L436" s="18" t="str">
        <f ca="1">IFERROR(INDEX(INDIRECT("B_MSK["&amp;EXPEDISI[#Headers]&amp;"]"),ROW()-1),"")</f>
        <v/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B note A5 JK M499 Dobujin</v>
      </c>
      <c r="C437" s="26" t="str">
        <f ca="1">IFERROR(INDEX(SUPPLIER_CONV[2],MATCH(INDEX(INDIRECT("B_MSK["&amp;EXPEDISI[#Headers]&amp;"]"),ROW()-1),SUPPLIER_CONV[1],0)),"")</f>
        <v>ATALI</v>
      </c>
      <c r="D437" s="22" t="str">
        <f ca="1">IFERROR(INDEX(INDIRECT("B_MSK["&amp;EXPEDISI[#Headers]&amp;"]"),ROW()-1)&amp;IF(OR(EXPEDISI[[#This Row],[C]]&lt;2,EXPEDISI[[#This Row],[C]]=""),"","/ CTN"),"")</f>
        <v>72 PCS</v>
      </c>
      <c r="E437" s="6">
        <f ca="1">IFERROR(INDEX(INDIRECT("B_MSK["&amp;EXPEDISI[#Headers]&amp;"]"),ROW()-1),"")</f>
        <v>1</v>
      </c>
      <c r="F437" s="23">
        <f ca="1">IFERROR(INDEX(INDIRECT("B_MSK["&amp;EXPEDISI[#Headers]&amp;"_1]"),ROW()-1),"")</f>
        <v>15800</v>
      </c>
      <c r="G437" s="18" t="str">
        <f ca="1">IFERROR(INDEX(INDIRECT("B_MSK["&amp;EXPEDISI[#Headers]&amp;"_1]"),ROW()-1),"")</f>
        <v>/ PCS</v>
      </c>
      <c r="H437" s="18">
        <f ca="1">IFERROR(INDEX(INDIRECT("B_MSK["&amp;EXPEDISI[#Headers]&amp;"]"),ROW()-1),"")</f>
        <v>0.125</v>
      </c>
      <c r="I437" s="18">
        <f ca="1">IFERROR(INDEX(INDIRECT("B_MSK["&amp;EXPEDISI[#Headers]&amp;"]"),ROW()-1),"")</f>
        <v>0.05</v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44915</v>
      </c>
      <c r="L437" s="18" t="str">
        <f ca="1">IFERROR(INDEX(INDIRECT("B_MSK["&amp;EXPEDISI[#Headers]&amp;"]"),ROW()-1),"")</f>
        <v>map</v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 note A5 JK M484 Hobakci</v>
      </c>
      <c r="C438" s="26" t="str">
        <f ca="1">IFERROR(INDEX(SUPPLIER_CONV[2],MATCH(INDEX(INDIRECT("B_MSK["&amp;EXPEDISI[#Headers]&amp;"]"),ROW()-1),SUPPLIER_CONV[1],0)),"")</f>
        <v>ATALI</v>
      </c>
      <c r="D438" s="22" t="str">
        <f ca="1">IFERROR(INDEX(INDIRECT("B_MSK["&amp;EXPEDISI[#Headers]&amp;"]"),ROW()-1)&amp;IF(OR(EXPEDISI[[#This Row],[C]]&lt;2,EXPEDISI[[#This Row],[C]]=""),"","/ CTN"),"")</f>
        <v>36 PCS</v>
      </c>
      <c r="E438" s="6" t="str">
        <f ca="1">IFERROR(INDEX(INDIRECT("B_MSK["&amp;EXPEDISI[#Headers]&amp;"]"),ROW()-1),"")</f>
        <v/>
      </c>
      <c r="F438" s="23">
        <f ca="1">IFERROR(INDEX(INDIRECT("B_MSK["&amp;EXPEDISI[#Headers]&amp;"_1]"),ROW()-1),"")</f>
        <v>15800</v>
      </c>
      <c r="G438" s="18" t="str">
        <f ca="1">IFERROR(INDEX(INDIRECT("B_MSK["&amp;EXPEDISI[#Headers]&amp;"_1]"),ROW()-1),"")</f>
        <v>/ PCS</v>
      </c>
      <c r="H438" s="18">
        <f ca="1">IFERROR(INDEX(INDIRECT("B_MSK["&amp;EXPEDISI[#Headers]&amp;"]"),ROW()-1),"")</f>
        <v>0.125</v>
      </c>
      <c r="I438" s="18">
        <f ca="1">IFERROR(INDEX(INDIRECT("B_MSK["&amp;EXPEDISI[#Headers]&amp;"]"),ROW()-1),"")</f>
        <v>0.05</v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44915</v>
      </c>
      <c r="L438" s="18" t="str">
        <f ca="1">IFERROR(INDEX(INDIRECT("B_MSK["&amp;EXPEDISI[#Headers]&amp;"]"),ROW()-1),"")</f>
        <v>map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 note A5 JK F512 Animal</v>
      </c>
      <c r="C439" s="26" t="str">
        <f ca="1">IFERROR(INDEX(SUPPLIER_CONV[2],MATCH(INDEX(INDIRECT("B_MSK["&amp;EXPEDISI[#Headers]&amp;"]"),ROW()-1),SUPPLIER_CONV[1],0)),"")</f>
        <v>ATALI</v>
      </c>
      <c r="D439" s="22" t="str">
        <f ca="1">IFERROR(INDEX(INDIRECT("B_MSK["&amp;EXPEDISI[#Headers]&amp;"]"),ROW()-1)&amp;IF(OR(EXPEDISI[[#This Row],[C]]&lt;2,EXPEDISI[[#This Row],[C]]=""),"","/ CTN"),"")</f>
        <v>36 PCS</v>
      </c>
      <c r="E439" s="6" t="str">
        <f ca="1">IFERROR(INDEX(INDIRECT("B_MSK["&amp;EXPEDISI[#Headers]&amp;"]"),ROW()-1),"")</f>
        <v/>
      </c>
      <c r="F439" s="23">
        <f ca="1">IFERROR(INDEX(INDIRECT("B_MSK["&amp;EXPEDISI[#Headers]&amp;"_1]"),ROW()-1),"")</f>
        <v>15800</v>
      </c>
      <c r="G439" s="18" t="str">
        <f ca="1">IFERROR(INDEX(INDIRECT("B_MSK["&amp;EXPEDISI[#Headers]&amp;"_1]"),ROW()-1),"")</f>
        <v>/ PCS</v>
      </c>
      <c r="H439" s="18">
        <f ca="1">IFERROR(INDEX(INDIRECT("B_MSK["&amp;EXPEDISI[#Headers]&amp;"]"),ROW()-1),"")</f>
        <v>0.125</v>
      </c>
      <c r="I439" s="18">
        <f ca="1">IFERROR(INDEX(INDIRECT("B_MSK["&amp;EXPEDISI[#Headers]&amp;"]"),ROW()-1),"")</f>
        <v>0.05</v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44915</v>
      </c>
      <c r="L439" s="18" t="str">
        <f ca="1">IFERROR(INDEX(INDIRECT("B_MSK["&amp;EXPEDISI[#Headers]&amp;"]"),ROW()-1),"")</f>
        <v>map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Tipe-ex JK CF-S201 PT</v>
      </c>
      <c r="C440" s="26" t="str">
        <f ca="1">IFERROR(INDEX(SUPPLIER_CONV[2],MATCH(INDEX(INDIRECT("B_MSK["&amp;EXPEDISI[#Headers]&amp;"]"),ROW()-1),SUPPLIER_CONV[1],0)),"")</f>
        <v>ATALI</v>
      </c>
      <c r="D440" s="22" t="str">
        <f ca="1">IFERROR(INDEX(INDIRECT("B_MSK["&amp;EXPEDISI[#Headers]&amp;"]"),ROW()-1)&amp;IF(OR(EXPEDISI[[#This Row],[C]]&lt;2,EXPEDISI[[#This Row],[C]]=""),"","/ CTN"),"")</f>
        <v>48 LSN/ CTN</v>
      </c>
      <c r="E440" s="6">
        <f ca="1">IFERROR(INDEX(INDIRECT("B_MSK["&amp;EXPEDISI[#Headers]&amp;"]"),ROW()-1),"")</f>
        <v>3</v>
      </c>
      <c r="F440" s="23">
        <f ca="1">IFERROR(INDEX(INDIRECT("B_MSK["&amp;EXPEDISI[#Headers]&amp;"_1]"),ROW()-1),"")</f>
        <v>54600</v>
      </c>
      <c r="G440" s="18" t="str">
        <f ca="1">IFERROR(INDEX(INDIRECT("B_MSK["&amp;EXPEDISI[#Headers]&amp;"_1]"),ROW()-1),"")</f>
        <v>/ LSN</v>
      </c>
      <c r="H440" s="18">
        <f ca="1">IFERROR(INDEX(INDIRECT("B_MSK["&amp;EXPEDISI[#Headers]&amp;"]"),ROW()-1),"")</f>
        <v>0.125</v>
      </c>
      <c r="I440" s="18">
        <f ca="1">IFERROR(INDEX(INDIRECT("B_MSK["&amp;EXPEDISI[#Headers]&amp;"]"),ROW()-1),"")</f>
        <v>0.1</v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44915</v>
      </c>
      <c r="L440" s="18" t="str">
        <f ca="1">IFERROR(INDEX(INDIRECT("B_MSK["&amp;EXPEDISI[#Headers]&amp;"]"),ROW()-1),"")</f>
        <v>tipex</v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>Tipe-ex JK CF-205 PT</v>
      </c>
      <c r="C441" s="26" t="str">
        <f ca="1">IFERROR(INDEX(SUPPLIER_CONV[2],MATCH(INDEX(INDIRECT("B_MSK["&amp;EXPEDISI[#Headers]&amp;"]"),ROW()-1),SUPPLIER_CONV[1],0)),"")</f>
        <v>ATALI</v>
      </c>
      <c r="D441" s="22" t="str">
        <f ca="1">IFERROR(INDEX(INDIRECT("B_MSK["&amp;EXPEDISI[#Headers]&amp;"]"),ROW()-1)&amp;IF(OR(EXPEDISI[[#This Row],[C]]&lt;2,EXPEDISI[[#This Row],[C]]=""),"","/ CTN"),"")</f>
        <v>48 LSN/ CTN</v>
      </c>
      <c r="E441" s="6">
        <f ca="1">IFERROR(INDEX(INDIRECT("B_MSK["&amp;EXPEDISI[#Headers]&amp;"]"),ROW()-1),"")</f>
        <v>3</v>
      </c>
      <c r="F441" s="23">
        <f ca="1">IFERROR(INDEX(INDIRECT("B_MSK["&amp;EXPEDISI[#Headers]&amp;"_1]"),ROW()-1),"")</f>
        <v>48000</v>
      </c>
      <c r="G441" s="18" t="str">
        <f ca="1">IFERROR(INDEX(INDIRECT("B_MSK["&amp;EXPEDISI[#Headers]&amp;"_1]"),ROW()-1),"")</f>
        <v>/ LSN</v>
      </c>
      <c r="H441" s="18">
        <f ca="1">IFERROR(INDEX(INDIRECT("B_MSK["&amp;EXPEDISI[#Headers]&amp;"]"),ROW()-1),"")</f>
        <v>0.125</v>
      </c>
      <c r="I441" s="18">
        <f ca="1">IFERROR(INDEX(INDIRECT("B_MSK["&amp;EXPEDISI[#Headers]&amp;"]"),ROW()-1),"")</f>
        <v>0.1</v>
      </c>
      <c r="J441" s="24" t="str">
        <f ca="1">IFERROR(INDEX(INDIRECT("B_MSK["&amp;EXPEDISI[#Headers]&amp;"]"),ROW()-1),"")</f>
        <v/>
      </c>
      <c r="K441" s="17">
        <f ca="1">IFERROR(IF(EXPEDISI[[#This Row],[NAMA BARANG]]="","",INDEX(INDIRECT("B_MSK["&amp;EXPEDISI[#Headers]&amp;"]"),ROW()-1)),"")</f>
        <v>44915</v>
      </c>
      <c r="L441" s="18" t="str">
        <f ca="1">IFERROR(INDEX(INDIRECT("B_MSK["&amp;EXPEDISI[#Headers]&amp;"]"),ROW()-1),"")</f>
        <v>tipex</v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Tipe-ex JK CF-S203 A</v>
      </c>
      <c r="C442" s="26" t="str">
        <f ca="1">IFERROR(INDEX(SUPPLIER_CONV[2],MATCH(INDEX(INDIRECT("B_MSK["&amp;EXPEDISI[#Headers]&amp;"]"),ROW()-1),SUPPLIER_CONV[1],0)),"")</f>
        <v>ATALI</v>
      </c>
      <c r="D442" s="22" t="str">
        <f ca="1">IFERROR(INDEX(INDIRECT("B_MSK["&amp;EXPEDISI[#Headers]&amp;"]"),ROW()-1)&amp;IF(OR(EXPEDISI[[#This Row],[C]]&lt;2,EXPEDISI[[#This Row],[C]]=""),"","/ CTN"),"")</f>
        <v>48 LSN/ CTN</v>
      </c>
      <c r="E442" s="6">
        <f ca="1">IFERROR(INDEX(INDIRECT("B_MSK["&amp;EXPEDISI[#Headers]&amp;"]"),ROW()-1),"")</f>
        <v>3</v>
      </c>
      <c r="F442" s="23">
        <f ca="1">IFERROR(INDEX(INDIRECT("B_MSK["&amp;EXPEDISI[#Headers]&amp;"_1]"),ROW()-1),"")</f>
        <v>32400</v>
      </c>
      <c r="G442" s="18" t="str">
        <f ca="1">IFERROR(INDEX(INDIRECT("B_MSK["&amp;EXPEDISI[#Headers]&amp;"_1]"),ROW()-1),"")</f>
        <v>/ LSN</v>
      </c>
      <c r="H442" s="18">
        <f ca="1">IFERROR(INDEX(INDIRECT("B_MSK["&amp;EXPEDISI[#Headers]&amp;"]"),ROW()-1),"")</f>
        <v>0.125</v>
      </c>
      <c r="I442" s="18">
        <f ca="1">IFERROR(INDEX(INDIRECT("B_MSK["&amp;EXPEDISI[#Headers]&amp;"]"),ROW()-1),"")</f>
        <v>0.1</v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44915</v>
      </c>
      <c r="L442" s="18" t="str">
        <f ca="1">IFERROR(INDEX(INDIRECT("B_MSK["&amp;EXPEDISI[#Headers]&amp;"]"),ROW()-1),"")</f>
        <v>tipex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Tipe-ex JK CF-S209</v>
      </c>
      <c r="C443" s="26" t="str">
        <f ca="1">IFERROR(INDEX(SUPPLIER_CONV[2],MATCH(INDEX(INDIRECT("B_MSK["&amp;EXPEDISI[#Headers]&amp;"]"),ROW()-1),SUPPLIER_CONV[1],0)),"")</f>
        <v>ATALI</v>
      </c>
      <c r="D443" s="22" t="str">
        <f ca="1">IFERROR(INDEX(INDIRECT("B_MSK["&amp;EXPEDISI[#Headers]&amp;"]"),ROW()-1)&amp;IF(OR(EXPEDISI[[#This Row],[C]]&lt;2,EXPEDISI[[#This Row],[C]]=""),"","/ CTN"),"")</f>
        <v>36 LSN/ CTN</v>
      </c>
      <c r="E443" s="6">
        <f ca="1">IFERROR(INDEX(INDIRECT("B_MSK["&amp;EXPEDISI[#Headers]&amp;"]"),ROW()-1),"")</f>
        <v>3</v>
      </c>
      <c r="F443" s="23">
        <f ca="1">IFERROR(INDEX(INDIRECT("B_MSK["&amp;EXPEDISI[#Headers]&amp;"_1]"),ROW()-1),"")</f>
        <v>41400</v>
      </c>
      <c r="G443" s="18" t="str">
        <f ca="1">IFERROR(INDEX(INDIRECT("B_MSK["&amp;EXPEDISI[#Headers]&amp;"_1]"),ROW()-1),"")</f>
        <v>/ LSN</v>
      </c>
      <c r="H443" s="18">
        <f ca="1">IFERROR(INDEX(INDIRECT("B_MSK["&amp;EXPEDISI[#Headers]&amp;"]"),ROW()-1),"")</f>
        <v>0.125</v>
      </c>
      <c r="I443" s="18">
        <f ca="1">IFERROR(INDEX(INDIRECT("B_MSK["&amp;EXPEDISI[#Headers]&amp;"]"),ROW()-1),"")</f>
        <v>0.1</v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44915</v>
      </c>
      <c r="L443" s="18" t="str">
        <f ca="1">IFERROR(INDEX(INDIRECT("B_MSK["&amp;EXPEDISI[#Headers]&amp;"]"),ROW()-1),"")</f>
        <v>tipex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Stapler JK HD-10 CL</v>
      </c>
      <c r="C444" s="26" t="str">
        <f ca="1">IFERROR(INDEX(SUPPLIER_CONV[2],MATCH(INDEX(INDIRECT("B_MSK["&amp;EXPEDISI[#Headers]&amp;"]"),ROW()-1),SUPPLIER_CONV[1],0)),"")</f>
        <v>ATALI</v>
      </c>
      <c r="D444" s="22" t="str">
        <f ca="1">IFERROR(INDEX(INDIRECT("B_MSK["&amp;EXPEDISI[#Headers]&amp;"]"),ROW()-1)&amp;IF(OR(EXPEDISI[[#This Row],[C]]&lt;2,EXPEDISI[[#This Row],[C]]=""),"","/ CTN"),"")</f>
        <v>20 LSN/ CTN</v>
      </c>
      <c r="E444" s="6">
        <f ca="1">IFERROR(INDEX(INDIRECT("B_MSK["&amp;EXPEDISI[#Headers]&amp;"]"),ROW()-1),"")</f>
        <v>10</v>
      </c>
      <c r="F444" s="23">
        <f ca="1">IFERROR(INDEX(INDIRECT("B_MSK["&amp;EXPEDISI[#Headers]&amp;"_1]"),ROW()-1),"")</f>
        <v>81600</v>
      </c>
      <c r="G444" s="18" t="str">
        <f ca="1">IFERROR(INDEX(INDIRECT("B_MSK["&amp;EXPEDISI[#Headers]&amp;"_1]"),ROW()-1),"")</f>
        <v>/ LSN</v>
      </c>
      <c r="H444" s="18">
        <f ca="1">IFERROR(INDEX(INDIRECT("B_MSK["&amp;EXPEDISI[#Headers]&amp;"]"),ROW()-1),"")</f>
        <v>0.125</v>
      </c>
      <c r="I444" s="18">
        <f ca="1">IFERROR(INDEX(INDIRECT("B_MSK["&amp;EXPEDISI[#Headers]&amp;"]"),ROW()-1),"")</f>
        <v>0.1</v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44915</v>
      </c>
      <c r="L444" s="18" t="str">
        <f ca="1">IFERROR(INDEX(INDIRECT("B_MSK["&amp;EXPEDISI[#Headers]&amp;"]"),ROW()-1),"")</f>
        <v>stapler</v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>Stapler JK HD-50 CL</v>
      </c>
      <c r="C445" s="26" t="str">
        <f ca="1">IFERROR(INDEX(SUPPLIER_CONV[2],MATCH(INDEX(INDIRECT("B_MSK["&amp;EXPEDISI[#Headers]&amp;"]"),ROW()-1),SUPPLIER_CONV[1],0)),"")</f>
        <v>ATALI</v>
      </c>
      <c r="D445" s="22" t="str">
        <f ca="1">IFERROR(INDEX(INDIRECT("B_MSK["&amp;EXPEDISI[#Headers]&amp;"]"),ROW()-1)&amp;IF(OR(EXPEDISI[[#This Row],[C]]&lt;2,EXPEDISI[[#This Row],[C]]=""),"","/ CTN"),"")</f>
        <v>20 BOX (6 PCS)/ CTN</v>
      </c>
      <c r="E445" s="6">
        <f ca="1">IFERROR(INDEX(INDIRECT("B_MSK["&amp;EXPEDISI[#Headers]&amp;"]"),ROW()-1),"")</f>
        <v>10</v>
      </c>
      <c r="F445" s="23">
        <f ca="1">IFERROR(INDEX(INDIRECT("B_MSK["&amp;EXPEDISI[#Headers]&amp;"_1]"),ROW()-1),"")</f>
        <v>108000</v>
      </c>
      <c r="G445" s="18" t="str">
        <f ca="1">IFERROR(INDEX(INDIRECT("B_MSK["&amp;EXPEDISI[#Headers]&amp;"_1]"),ROW()-1),"")</f>
        <v xml:space="preserve">/ BOX </v>
      </c>
      <c r="H445" s="18">
        <f ca="1">IFERROR(INDEX(INDIRECT("B_MSK["&amp;EXPEDISI[#Headers]&amp;"]"),ROW()-1),"")</f>
        <v>0.125</v>
      </c>
      <c r="I445" s="18">
        <f ca="1">IFERROR(INDEX(INDIRECT("B_MSK["&amp;EXPEDISI[#Headers]&amp;"]"),ROW()-1),"")</f>
        <v>0.1</v>
      </c>
      <c r="J445" s="24" t="str">
        <f ca="1">IFERROR(INDEX(INDIRECT("B_MSK["&amp;EXPEDISI[#Headers]&amp;"]"),ROW()-1),"")</f>
        <v/>
      </c>
      <c r="K445" s="17">
        <f ca="1">IFERROR(IF(EXPEDISI[[#This Row],[NAMA BARANG]]="","",INDEX(INDIRECT("B_MSK["&amp;EXPEDISI[#Headers]&amp;"]"),ROW()-1)),"")</f>
        <v>44915</v>
      </c>
      <c r="L445" s="18" t="str">
        <f ca="1">IFERROR(INDEX(INDIRECT("B_MSK["&amp;EXPEDISI[#Headers]&amp;"]"),ROW()-1),"")</f>
        <v>stapler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Pensil Glass JK PG-100 Hitam</v>
      </c>
      <c r="C446" s="26" t="str">
        <f ca="1">IFERROR(INDEX(SUPPLIER_CONV[2],MATCH(INDEX(INDIRECT("B_MSK["&amp;EXPEDISI[#Headers]&amp;"]"),ROW()-1),SUPPLIER_CONV[1],0)),"")</f>
        <v>ATALI</v>
      </c>
      <c r="D446" s="22" t="str">
        <f ca="1">IFERROR(INDEX(INDIRECT("B_MSK["&amp;EXPEDISI[#Headers]&amp;"]"),ROW()-1)&amp;IF(OR(EXPEDISI[[#This Row],[C]]&lt;2,EXPEDISI[[#This Row],[C]]=""),"","/ CTN"),"")</f>
        <v>12 GRS/ CTN</v>
      </c>
      <c r="E446" s="6">
        <f ca="1">IFERROR(INDEX(INDIRECT("B_MSK["&amp;EXPEDISI[#Headers]&amp;"]"),ROW()-1),"")</f>
        <v>2</v>
      </c>
      <c r="F446" s="23">
        <f ca="1">IFERROR(INDEX(INDIRECT("B_MSK["&amp;EXPEDISI[#Headers]&amp;"_1]"),ROW()-1),"")</f>
        <v>255600</v>
      </c>
      <c r="G446" s="18" t="str">
        <f ca="1">IFERROR(INDEX(INDIRECT("B_MSK["&amp;EXPEDISI[#Headers]&amp;"_1]"),ROW()-1),"")</f>
        <v>/ GRS</v>
      </c>
      <c r="H446" s="18">
        <f ca="1">IFERROR(INDEX(INDIRECT("B_MSK["&amp;EXPEDISI[#Headers]&amp;"]"),ROW()-1),"")</f>
        <v>0.125</v>
      </c>
      <c r="I446" s="18">
        <f ca="1">IFERROR(INDEX(INDIRECT("B_MSK["&amp;EXPEDISI[#Headers]&amp;"]"),ROW()-1),"")</f>
        <v>0.1</v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44915</v>
      </c>
      <c r="L446" s="18" t="str">
        <f ca="1">IFERROR(INDEX(INDIRECT("B_MSK["&amp;EXPEDISI[#Headers]&amp;"]"),ROW()-1),"")</f>
        <v>pensil</v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Pensil Glass JK PG-100 Putih</v>
      </c>
      <c r="C447" s="26" t="str">
        <f ca="1">IFERROR(INDEX(SUPPLIER_CONV[2],MATCH(INDEX(INDIRECT("B_MSK["&amp;EXPEDISI[#Headers]&amp;"]"),ROW()-1),SUPPLIER_CONV[1],0)),"")</f>
        <v>ATALI</v>
      </c>
      <c r="D447" s="22" t="str">
        <f ca="1">IFERROR(INDEX(INDIRECT("B_MSK["&amp;EXPEDISI[#Headers]&amp;"]"),ROW()-1)&amp;IF(OR(EXPEDISI[[#This Row],[C]]&lt;2,EXPEDISI[[#This Row],[C]]=""),"","/ CTN"),"")</f>
        <v>12 GRS/ CTN</v>
      </c>
      <c r="E447" s="6">
        <f ca="1">IFERROR(INDEX(INDIRECT("B_MSK["&amp;EXPEDISI[#Headers]&amp;"]"),ROW()-1),"")</f>
        <v>2</v>
      </c>
      <c r="F447" s="23">
        <f ca="1">IFERROR(INDEX(INDIRECT("B_MSK["&amp;EXPEDISI[#Headers]&amp;"_1]"),ROW()-1),"")</f>
        <v>255600</v>
      </c>
      <c r="G447" s="18" t="str">
        <f ca="1">IFERROR(INDEX(INDIRECT("B_MSK["&amp;EXPEDISI[#Headers]&amp;"_1]"),ROW()-1),"")</f>
        <v>/ GRS</v>
      </c>
      <c r="H447" s="18">
        <f ca="1">IFERROR(INDEX(INDIRECT("B_MSK["&amp;EXPEDISI[#Headers]&amp;"]"),ROW()-1),"")</f>
        <v>0.125</v>
      </c>
      <c r="I447" s="18">
        <f ca="1">IFERROR(INDEX(INDIRECT("B_MSK["&amp;EXPEDISI[#Headers]&amp;"]"),ROW()-1),"")</f>
        <v>0.1</v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44915</v>
      </c>
      <c r="L447" s="18" t="str">
        <f ca="1">IFERROR(INDEX(INDIRECT("B_MSK["&amp;EXPEDISI[#Headers]&amp;"]"),ROW()-1),"")</f>
        <v>pensil</v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Stabillo Highlighter JK HL-1 kuning</v>
      </c>
      <c r="C449" s="26" t="str">
        <f ca="1">IFERROR(INDEX(SUPPLIER_CONV[2],MATCH(INDEX(INDIRECT("B_MSK["&amp;EXPEDISI[#Headers]&amp;"]"),ROW()-1),SUPPLIER_CONV[1],0)),"")</f>
        <v>ATALI</v>
      </c>
      <c r="D449" s="22" t="str">
        <f ca="1">IFERROR(INDEX(INDIRECT("B_MSK["&amp;EXPEDISI[#Headers]&amp;"]"),ROW()-1)&amp;IF(OR(EXPEDISI[[#This Row],[C]]&lt;2,EXPEDISI[[#This Row],[C]]=""),"","/ CTN"),"")</f>
        <v>72 BOX (10 PCS)/ CTN</v>
      </c>
      <c r="E449" s="6">
        <f ca="1">IFERROR(INDEX(INDIRECT("B_MSK["&amp;EXPEDISI[#Headers]&amp;"]"),ROW()-1),"")</f>
        <v>3</v>
      </c>
      <c r="F449" s="23">
        <f ca="1">IFERROR(INDEX(INDIRECT("B_MSK["&amp;EXPEDISI[#Headers]&amp;"_1]"),ROW()-1),"")</f>
        <v>37000</v>
      </c>
      <c r="G449" s="18" t="str">
        <f ca="1">IFERROR(INDEX(INDIRECT("B_MSK["&amp;EXPEDISI[#Headers]&amp;"_1]"),ROW()-1),"")</f>
        <v xml:space="preserve">/ BOX </v>
      </c>
      <c r="H449" s="18">
        <f ca="1">IFERROR(INDEX(INDIRECT("B_MSK["&amp;EXPEDISI[#Headers]&amp;"]"),ROW()-1),"")</f>
        <v>0.125</v>
      </c>
      <c r="I449" s="18">
        <f ca="1">IFERROR(INDEX(INDIRECT("B_MSK["&amp;EXPEDISI[#Headers]&amp;"]"),ROW()-1),"")</f>
        <v>0.1</v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44915</v>
      </c>
      <c r="L449" s="18" t="str">
        <f ca="1">IFERROR(INDEX(INDIRECT("B_MSK["&amp;EXPEDISI[#Headers]&amp;"]"),ROW()-1),"")</f>
        <v>spidol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Stabillo Highlighter JK HL-2 hijau</v>
      </c>
      <c r="C450" s="26" t="str">
        <f ca="1">IFERROR(INDEX(SUPPLIER_CONV[2],MATCH(INDEX(INDIRECT("B_MSK["&amp;EXPEDISI[#Headers]&amp;"]"),ROW()-1),SUPPLIER_CONV[1],0)),"")</f>
        <v>ATALI</v>
      </c>
      <c r="D450" s="22" t="str">
        <f ca="1">IFERROR(INDEX(INDIRECT("B_MSK["&amp;EXPEDISI[#Headers]&amp;"]"),ROW()-1)&amp;IF(OR(EXPEDISI[[#This Row],[C]]&lt;2,EXPEDISI[[#This Row],[C]]=""),"","/ CTN"),"")</f>
        <v>72 BOX (10 PCS)/ CTN</v>
      </c>
      <c r="E450" s="6">
        <f ca="1">IFERROR(INDEX(INDIRECT("B_MSK["&amp;EXPEDISI[#Headers]&amp;"]"),ROW()-1),"")</f>
        <v>3</v>
      </c>
      <c r="F450" s="23">
        <f ca="1">IFERROR(INDEX(INDIRECT("B_MSK["&amp;EXPEDISI[#Headers]&amp;"_1]"),ROW()-1),"")</f>
        <v>37000</v>
      </c>
      <c r="G450" s="18" t="str">
        <f ca="1">IFERROR(INDEX(INDIRECT("B_MSK["&amp;EXPEDISI[#Headers]&amp;"_1]"),ROW()-1),"")</f>
        <v xml:space="preserve">/ BOX </v>
      </c>
      <c r="H450" s="18">
        <f ca="1">IFERROR(INDEX(INDIRECT("B_MSK["&amp;EXPEDISI[#Headers]&amp;"]"),ROW()-1),"")</f>
        <v>0.125</v>
      </c>
      <c r="I450" s="18">
        <f ca="1">IFERROR(INDEX(INDIRECT("B_MSK["&amp;EXPEDISI[#Headers]&amp;"]"),ROW()-1),"")</f>
        <v>0.1</v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44915</v>
      </c>
      <c r="L450" s="18" t="str">
        <f ca="1">IFERROR(INDEX(INDIRECT("B_MSK["&amp;EXPEDISI[#Headers]&amp;"]"),ROW()-1),"")</f>
        <v>spidol</v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>Stabillo Highlighter JK HL-3 BIRU</v>
      </c>
      <c r="C451" s="26" t="str">
        <f ca="1">IFERROR(INDEX(SUPPLIER_CONV[2],MATCH(INDEX(INDIRECT("B_MSK["&amp;EXPEDISI[#Headers]&amp;"]"),ROW()-1),SUPPLIER_CONV[1],0)),"")</f>
        <v>ATALI</v>
      </c>
      <c r="D451" s="22" t="str">
        <f ca="1">IFERROR(INDEX(INDIRECT("B_MSK["&amp;EXPEDISI[#Headers]&amp;"]"),ROW()-1)&amp;IF(OR(EXPEDISI[[#This Row],[C]]&lt;2,EXPEDISI[[#This Row],[C]]=""),"","/ CTN"),"")</f>
        <v>72 BOX (10 PCS)/ CTN</v>
      </c>
      <c r="E451" s="6">
        <f ca="1">IFERROR(INDEX(INDIRECT("B_MSK["&amp;EXPEDISI[#Headers]&amp;"]"),ROW()-1),"")</f>
        <v>2</v>
      </c>
      <c r="F451" s="23">
        <f ca="1">IFERROR(INDEX(INDIRECT("B_MSK["&amp;EXPEDISI[#Headers]&amp;"_1]"),ROW()-1),"")</f>
        <v>37000</v>
      </c>
      <c r="G451" s="18" t="str">
        <f ca="1">IFERROR(INDEX(INDIRECT("B_MSK["&amp;EXPEDISI[#Headers]&amp;"_1]"),ROW()-1),"")</f>
        <v xml:space="preserve">/ BOX </v>
      </c>
      <c r="H451" s="18">
        <f ca="1">IFERROR(INDEX(INDIRECT("B_MSK["&amp;EXPEDISI[#Headers]&amp;"]"),ROW()-1),"")</f>
        <v>0.125</v>
      </c>
      <c r="I451" s="18">
        <f ca="1">IFERROR(INDEX(INDIRECT("B_MSK["&amp;EXPEDISI[#Headers]&amp;"]"),ROW()-1),"")</f>
        <v>0.1</v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44915</v>
      </c>
      <c r="L451" s="18" t="str">
        <f ca="1">IFERROR(INDEX(INDIRECT("B_MSK["&amp;EXPEDISI[#Headers]&amp;"]"),ROW()-1),"")</f>
        <v>spidol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Stabillo Highlighter JK HL-4 pink</v>
      </c>
      <c r="C452" s="26" t="str">
        <f ca="1">IFERROR(INDEX(SUPPLIER_CONV[2],MATCH(INDEX(INDIRECT("B_MSK["&amp;EXPEDISI[#Headers]&amp;"]"),ROW()-1),SUPPLIER_CONV[1],0)),"")</f>
        <v>ATALI</v>
      </c>
      <c r="D452" s="22" t="str">
        <f ca="1">IFERROR(INDEX(INDIRECT("B_MSK["&amp;EXPEDISI[#Headers]&amp;"]"),ROW()-1)&amp;IF(OR(EXPEDISI[[#This Row],[C]]&lt;2,EXPEDISI[[#This Row],[C]]=""),"","/ CTN"),"")</f>
        <v>72 BOX (10 PCS)/ CTN</v>
      </c>
      <c r="E452" s="6">
        <f ca="1">IFERROR(INDEX(INDIRECT("B_MSK["&amp;EXPEDISI[#Headers]&amp;"]"),ROW()-1),"")</f>
        <v>2</v>
      </c>
      <c r="F452" s="23">
        <f ca="1">IFERROR(INDEX(INDIRECT("B_MSK["&amp;EXPEDISI[#Headers]&amp;"_1]"),ROW()-1),"")</f>
        <v>37000</v>
      </c>
      <c r="G452" s="18" t="str">
        <f ca="1">IFERROR(INDEX(INDIRECT("B_MSK["&amp;EXPEDISI[#Headers]&amp;"_1]"),ROW()-1),"")</f>
        <v xml:space="preserve">/ BOX </v>
      </c>
      <c r="H452" s="18">
        <f ca="1">IFERROR(INDEX(INDIRECT("B_MSK["&amp;EXPEDISI[#Headers]&amp;"]"),ROW()-1),"")</f>
        <v>0.125</v>
      </c>
      <c r="I452" s="18">
        <f ca="1">IFERROR(INDEX(INDIRECT("B_MSK["&amp;EXPEDISI[#Headers]&amp;"]"),ROW()-1),"")</f>
        <v>0.1</v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44915</v>
      </c>
      <c r="L452" s="18" t="str">
        <f ca="1">IFERROR(INDEX(INDIRECT("B_MSK["&amp;EXPEDISI[#Headers]&amp;"]"),ROW()-1),"")</f>
        <v>spidol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Stabillo Highlighter JK HL-5 orange</v>
      </c>
      <c r="C453" s="26" t="str">
        <f ca="1">IFERROR(INDEX(SUPPLIER_CONV[2],MATCH(INDEX(INDIRECT("B_MSK["&amp;EXPEDISI[#Headers]&amp;"]"),ROW()-1),SUPPLIER_CONV[1],0)),"")</f>
        <v>ATALI</v>
      </c>
      <c r="D453" s="22" t="str">
        <f ca="1">IFERROR(INDEX(INDIRECT("B_MSK["&amp;EXPEDISI[#Headers]&amp;"]"),ROW()-1)&amp;IF(OR(EXPEDISI[[#This Row],[C]]&lt;2,EXPEDISI[[#This Row],[C]]=""),"","/ CTN"),"")</f>
        <v>72 BOX (10 PCS)/ CTN</v>
      </c>
      <c r="E453" s="6">
        <f ca="1">IFERROR(INDEX(INDIRECT("B_MSK["&amp;EXPEDISI[#Headers]&amp;"]"),ROW()-1),"")</f>
        <v>2</v>
      </c>
      <c r="F453" s="23">
        <f ca="1">IFERROR(INDEX(INDIRECT("B_MSK["&amp;EXPEDISI[#Headers]&amp;"_1]"),ROW()-1),"")</f>
        <v>37000</v>
      </c>
      <c r="G453" s="18" t="str">
        <f ca="1">IFERROR(INDEX(INDIRECT("B_MSK["&amp;EXPEDISI[#Headers]&amp;"_1]"),ROW()-1),"")</f>
        <v xml:space="preserve">/ BOX </v>
      </c>
      <c r="H453" s="18">
        <f ca="1">IFERROR(INDEX(INDIRECT("B_MSK["&amp;EXPEDISI[#Headers]&amp;"]"),ROW()-1),"")</f>
        <v>0.125</v>
      </c>
      <c r="I453" s="18">
        <f ca="1">IFERROR(INDEX(INDIRECT("B_MSK["&amp;EXPEDISI[#Headers]&amp;"]"),ROW()-1),"")</f>
        <v>0.1</v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44915</v>
      </c>
      <c r="L453" s="18" t="str">
        <f ca="1">IFERROR(INDEX(INDIRECT("B_MSK["&amp;EXPEDISI[#Headers]&amp;"]"),ROW()-1),"")</f>
        <v>spidol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Tipe-ex JK-101</v>
      </c>
      <c r="C454" s="26" t="str">
        <f ca="1">IFERROR(INDEX(SUPPLIER_CONV[2],MATCH(INDEX(INDIRECT("B_MSK["&amp;EXPEDISI[#Headers]&amp;"]"),ROW()-1),SUPPLIER_CONV[1],0)),"")</f>
        <v>ATALI</v>
      </c>
      <c r="D454" s="22" t="str">
        <f ca="1">IFERROR(INDEX(INDIRECT("B_MSK["&amp;EXPEDISI[#Headers]&amp;"]"),ROW()-1)&amp;IF(OR(EXPEDISI[[#This Row],[C]]&lt;2,EXPEDISI[[#This Row],[C]]=""),"","/ CTN"),"")</f>
        <v>48 LSN/ CTN</v>
      </c>
      <c r="E454" s="6">
        <f ca="1">IFERROR(INDEX(INDIRECT("B_MSK["&amp;EXPEDISI[#Headers]&amp;"]"),ROW()-1),"")</f>
        <v>10</v>
      </c>
      <c r="F454" s="23">
        <f ca="1">IFERROR(INDEX(INDIRECT("B_MSK["&amp;EXPEDISI[#Headers]&amp;"_1]"),ROW()-1),"")</f>
        <v>36000</v>
      </c>
      <c r="G454" s="18" t="str">
        <f ca="1">IFERROR(INDEX(INDIRECT("B_MSK["&amp;EXPEDISI[#Headers]&amp;"_1]"),ROW()-1),"")</f>
        <v>/ LSN</v>
      </c>
      <c r="H454" s="18">
        <f ca="1">IFERROR(INDEX(INDIRECT("B_MSK["&amp;EXPEDISI[#Headers]&amp;"]"),ROW()-1),"")</f>
        <v>0.125</v>
      </c>
      <c r="I454" s="18">
        <f ca="1">IFERROR(INDEX(INDIRECT("B_MSK["&amp;EXPEDISI[#Headers]&amp;"]"),ROW()-1),"")</f>
        <v>0.1</v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44915</v>
      </c>
      <c r="L454" s="18" t="str">
        <f ca="1">IFERROR(INDEX(INDIRECT("B_MSK["&amp;EXPEDISI[#Headers]&amp;"]"),ROW()-1),"")</f>
        <v>tipex</v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Bp JK BP-338 Vocus hitam</v>
      </c>
      <c r="C455" s="26" t="str">
        <f ca="1">IFERROR(INDEX(SUPPLIER_CONV[2],MATCH(INDEX(INDIRECT("B_MSK["&amp;EXPEDISI[#Headers]&amp;"]"),ROW()-1),SUPPLIER_CONV[1],0)),"")</f>
        <v>ATALI</v>
      </c>
      <c r="D455" s="22" t="str">
        <f ca="1">IFERROR(INDEX(INDIRECT("B_MSK["&amp;EXPEDISI[#Headers]&amp;"]"),ROW()-1)&amp;IF(OR(EXPEDISI[[#This Row],[C]]&lt;2,EXPEDISI[[#This Row],[C]]=""),"","/ CTN"),"")</f>
        <v>20 LSN</v>
      </c>
      <c r="E455" s="6" t="str">
        <f ca="1">IFERROR(INDEX(INDIRECT("B_MSK["&amp;EXPEDISI[#Headers]&amp;"]"),ROW()-1),"")</f>
        <v/>
      </c>
      <c r="F455" s="23">
        <f ca="1">IFERROR(INDEX(INDIRECT("B_MSK["&amp;EXPEDISI[#Headers]&amp;"_1]"),ROW()-1),"")</f>
        <v>12600</v>
      </c>
      <c r="G455" s="18" t="str">
        <f ca="1">IFERROR(INDEX(INDIRECT("B_MSK["&amp;EXPEDISI[#Headers]&amp;"_1]"),ROW()-1),"")</f>
        <v>/ LSN</v>
      </c>
      <c r="H455" s="18">
        <f ca="1">IFERROR(INDEX(INDIRECT("B_MSK["&amp;EXPEDISI[#Headers]&amp;"]"),ROW()-1),"")</f>
        <v>0.125</v>
      </c>
      <c r="I455" s="18">
        <f ca="1">IFERROR(INDEX(INDIRECT("B_MSK["&amp;EXPEDISI[#Headers]&amp;"]"),ROW()-1),"")</f>
        <v>0.05</v>
      </c>
      <c r="J455" s="24" t="str">
        <f ca="1">IFERROR(INDEX(INDIRECT("B_MSK["&amp;EXPEDISI[#Headers]&amp;"]"),ROW()-1),"")</f>
        <v>BONUS PEMBELIAN CORR FLUID JK</v>
      </c>
      <c r="K455" s="17">
        <f ca="1">IFERROR(IF(EXPEDISI[[#This Row],[NAMA BARANG]]="","",INDEX(INDIRECT("B_MSK["&amp;EXPEDISI[#Headers]&amp;"]"),ROW()-1)),"")</f>
        <v>44915</v>
      </c>
      <c r="L455" s="18" t="str">
        <f ca="1">IFERROR(INDEX(INDIRECT("B_MSK["&amp;EXPEDISI[#Headers]&amp;"]"),ROW()-1),"")</f>
        <v>pen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/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3" t="str">
        <f ca="1">IFERROR(INDEX(INDIRECT("B_MSK["&amp;EXPEDISI[#Headers]&amp;"_1]"),ROW()-1),"")</f>
        <v/>
      </c>
      <c r="G456" s="18" t="str">
        <f ca="1">IFERROR(INDEX(INDIRECT("B_MSK["&amp;EXPEDISI[#Headers]&amp;"_1]"),ROW()-1),"")</f>
        <v/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 t="str">
        <f ca="1">IFERROR(IF(EXPEDISI[[#This Row],[NAMA BARANG]]="","",INDEX(INDIRECT("B_MSK["&amp;EXPEDISI[#Headers]&amp;"]"),ROW()-1)),"")</f>
        <v/>
      </c>
      <c r="L456" s="18" t="str">
        <f ca="1">IFERROR(INDEX(INDIRECT("B_MSK["&amp;EXPEDISI[#Headers]&amp;"]"),ROW()-1),"")</f>
        <v/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O pastel JK 12W OP-12 S</v>
      </c>
      <c r="C457" s="26" t="str">
        <f ca="1">IFERROR(INDEX(SUPPLIER_CONV[2],MATCH(INDEX(INDIRECT("B_MSK["&amp;EXPEDISI[#Headers]&amp;"]"),ROW()-1),SUPPLIER_CONV[1],0)),"")</f>
        <v>ATALI</v>
      </c>
      <c r="D457" s="22" t="str">
        <f ca="1">IFERROR(INDEX(INDIRECT("B_MSK["&amp;EXPEDISI[#Headers]&amp;"]"),ROW()-1)&amp;IF(OR(EXPEDISI[[#This Row],[C]]&lt;2,EXPEDISI[[#This Row],[C]]=""),"","/ CTN"),"")</f>
        <v>12 LSN/ CTN</v>
      </c>
      <c r="E457" s="6">
        <f ca="1">IFERROR(INDEX(INDIRECT("B_MSK["&amp;EXPEDISI[#Headers]&amp;"]"),ROW()-1),"")</f>
        <v>25</v>
      </c>
      <c r="F457" s="23">
        <f ca="1">IFERROR(INDEX(INDIRECT("B_MSK["&amp;EXPEDISI[#Headers]&amp;"_1]"),ROW()-1),"")</f>
        <v>142800</v>
      </c>
      <c r="G457" s="18" t="str">
        <f ca="1">IFERROR(INDEX(INDIRECT("B_MSK["&amp;EXPEDISI[#Headers]&amp;"_1]"),ROW()-1),"")</f>
        <v>/ LSN</v>
      </c>
      <c r="H457" s="18">
        <f ca="1">IFERROR(INDEX(INDIRECT("B_MSK["&amp;EXPEDISI[#Headers]&amp;"]"),ROW()-1),"")</f>
        <v>0.125</v>
      </c>
      <c r="I457" s="18">
        <f ca="1">IFERROR(INDEX(INDIRECT("B_MSK["&amp;EXPEDISI[#Headers]&amp;"]"),ROW()-1),"")</f>
        <v>0.1</v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44915</v>
      </c>
      <c r="L457" s="18" t="str">
        <f ca="1">IFERROR(INDEX(INDIRECT("B_MSK["&amp;EXPEDISI[#Headers]&amp;"]"),ROW()-1),"")</f>
        <v>cr/op</v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O pastel JK 24W OP-24 S</v>
      </c>
      <c r="C458" s="26" t="str">
        <f ca="1">IFERROR(INDEX(SUPPLIER_CONV[2],MATCH(INDEX(INDIRECT("B_MSK["&amp;EXPEDISI[#Headers]&amp;"]"),ROW()-1),SUPPLIER_CONV[1],0)),"")</f>
        <v>ATALI</v>
      </c>
      <c r="D458" s="22" t="str">
        <f ca="1">IFERROR(INDEX(INDIRECT("B_MSK["&amp;EXPEDISI[#Headers]&amp;"]"),ROW()-1)&amp;IF(OR(EXPEDISI[[#This Row],[C]]&lt;2,EXPEDISI[[#This Row],[C]]=""),"","/ CTN"),"")</f>
        <v>8 BOX (6 SET)/ CTN</v>
      </c>
      <c r="E458" s="6">
        <f ca="1">IFERROR(INDEX(INDIRECT("B_MSK["&amp;EXPEDISI[#Headers]&amp;"]"),ROW()-1),"")</f>
        <v>10</v>
      </c>
      <c r="F458" s="23">
        <f ca="1">IFERROR(INDEX(INDIRECT("B_MSK["&amp;EXPEDISI[#Headers]&amp;"_1]"),ROW()-1),"")</f>
        <v>177600</v>
      </c>
      <c r="G458" s="18" t="str">
        <f ca="1">IFERROR(INDEX(INDIRECT("B_MSK["&amp;EXPEDISI[#Headers]&amp;"_1]"),ROW()-1),"")</f>
        <v xml:space="preserve">/ BOX </v>
      </c>
      <c r="H458" s="18">
        <f ca="1">IFERROR(INDEX(INDIRECT("B_MSK["&amp;EXPEDISI[#Headers]&amp;"]"),ROW()-1),"")</f>
        <v>0.125</v>
      </c>
      <c r="I458" s="18">
        <f ca="1">IFERROR(INDEX(INDIRECT("B_MSK["&amp;EXPEDISI[#Headers]&amp;"]"),ROW()-1),"")</f>
        <v>0.1</v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44915</v>
      </c>
      <c r="L458" s="18" t="str">
        <f ca="1">IFERROR(INDEX(INDIRECT("B_MSK["&amp;EXPEDISI[#Headers]&amp;"]"),ROW()-1),"")</f>
        <v>cr/op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Bp JK BP-338 Vocus hitam</v>
      </c>
      <c r="C459" s="26" t="str">
        <f ca="1">IFERROR(INDEX(SUPPLIER_CONV[2],MATCH(INDEX(INDIRECT("B_MSK["&amp;EXPEDISI[#Headers]&amp;"]"),ROW()-1),SUPPLIER_CONV[1],0)),"")</f>
        <v>ATALI</v>
      </c>
      <c r="D459" s="22" t="str">
        <f ca="1">IFERROR(INDEX(INDIRECT("B_MSK["&amp;EXPEDISI[#Headers]&amp;"]"),ROW()-1)&amp;IF(OR(EXPEDISI[[#This Row],[C]]&lt;2,EXPEDISI[[#This Row],[C]]=""),"","/ CTN"),"")</f>
        <v>70 LSN</v>
      </c>
      <c r="E459" s="6" t="str">
        <f ca="1">IFERROR(INDEX(INDIRECT("B_MSK["&amp;EXPEDISI[#Headers]&amp;"]"),ROW()-1),"")</f>
        <v/>
      </c>
      <c r="F459" s="23">
        <f ca="1">IFERROR(INDEX(INDIRECT("B_MSK["&amp;EXPEDISI[#Headers]&amp;"_1]"),ROW()-1),"")</f>
        <v>12600</v>
      </c>
      <c r="G459" s="18" t="str">
        <f ca="1">IFERROR(INDEX(INDIRECT("B_MSK["&amp;EXPEDISI[#Headers]&amp;"_1]"),ROW()-1),"")</f>
        <v>/ LSN</v>
      </c>
      <c r="H459" s="18">
        <f ca="1">IFERROR(INDEX(INDIRECT("B_MSK["&amp;EXPEDISI[#Headers]&amp;"]"),ROW()-1),"")</f>
        <v>0.125</v>
      </c>
      <c r="I459" s="18">
        <f ca="1">IFERROR(INDEX(INDIRECT("B_MSK["&amp;EXPEDISI[#Headers]&amp;"]"),ROW()-1),"")</f>
        <v>0.05</v>
      </c>
      <c r="J459" s="24" t="str">
        <f ca="1">IFERROR(INDEX(INDIRECT("B_MSK["&amp;EXPEDISI[#Headers]&amp;"]"),ROW()-1),"")</f>
        <v>BONUS PEMBELIAN OIL PASTEL JK</v>
      </c>
      <c r="K459" s="17">
        <f ca="1">IFERROR(IF(EXPEDISI[[#This Row],[NAMA BARANG]]="","",INDEX(INDIRECT("B_MSK["&amp;EXPEDISI[#Headers]&amp;"]"),ROW()-1)),"")</f>
        <v>44915</v>
      </c>
      <c r="L459" s="18" t="str">
        <f ca="1">IFERROR(INDEX(INDIRECT("B_MSK["&amp;EXPEDISI[#Headers]&amp;"]"),ROW()-1),"")</f>
        <v>pen</v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/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/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 t="str">
        <f ca="1">IFERROR(IF(EXPEDISI[[#This Row],[NAMA BARANG]]="","",INDEX(INDIRECT("B_MSK["&amp;EXPEDISI[#Headers]&amp;"]"),ROW()-1)),"")</f>
        <v/>
      </c>
      <c r="L460" s="18" t="str">
        <f ca="1">IFERROR(INDEX(INDIRECT("B_MSK["&amp;EXPEDISI[#Headers]&amp;"]"),ROW()-1),"")</f>
        <v/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PW JK 12W CP-12 PB panjang</v>
      </c>
      <c r="C461" s="26" t="str">
        <f ca="1">IFERROR(INDEX(SUPPLIER_CONV[2],MATCH(INDEX(INDIRECT("B_MSK["&amp;EXPEDISI[#Headers]&amp;"]"),ROW()-1),SUPPLIER_CONV[1],0)),"")</f>
        <v>ATALI</v>
      </c>
      <c r="D461" s="22" t="str">
        <f ca="1">IFERROR(INDEX(INDIRECT("B_MSK["&amp;EXPEDISI[#Headers]&amp;"]"),ROW()-1)&amp;IF(OR(EXPEDISI[[#This Row],[C]]&lt;2,EXPEDISI[[#This Row],[C]]=""),"","/ CTN"),"")</f>
        <v>12 LSN/ CTN</v>
      </c>
      <c r="E461" s="6">
        <f ca="1">IFERROR(INDEX(INDIRECT("B_MSK["&amp;EXPEDISI[#Headers]&amp;"]"),ROW()-1),"")</f>
        <v>25</v>
      </c>
      <c r="F461" s="23">
        <f ca="1">IFERROR(INDEX(INDIRECT("B_MSK["&amp;EXPEDISI[#Headers]&amp;"_1]"),ROW()-1),"")</f>
        <v>127200</v>
      </c>
      <c r="G461" s="18" t="str">
        <f ca="1">IFERROR(INDEX(INDIRECT("B_MSK["&amp;EXPEDISI[#Headers]&amp;"_1]"),ROW()-1),"")</f>
        <v>/ LSN</v>
      </c>
      <c r="H461" s="18">
        <f ca="1">IFERROR(INDEX(INDIRECT("B_MSK["&amp;EXPEDISI[#Headers]&amp;"]"),ROW()-1),"")</f>
        <v>0.125</v>
      </c>
      <c r="I461" s="18">
        <f ca="1">IFERROR(INDEX(INDIRECT("B_MSK["&amp;EXPEDISI[#Headers]&amp;"]"),ROW()-1),"")</f>
        <v>0.1</v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44915</v>
      </c>
      <c r="L461" s="18" t="str">
        <f ca="1">IFERROR(INDEX(INDIRECT("B_MSK["&amp;EXPEDISI[#Headers]&amp;"]"),ROW()-1),"")</f>
        <v>pw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PW JK 24W CP-24 PB panjang</v>
      </c>
      <c r="C462" s="26" t="str">
        <f ca="1">IFERROR(INDEX(SUPPLIER_CONV[2],MATCH(INDEX(INDIRECT("B_MSK["&amp;EXPEDISI[#Headers]&amp;"]"),ROW()-1),SUPPLIER_CONV[1],0)),"")</f>
        <v>ATALI</v>
      </c>
      <c r="D462" s="22" t="str">
        <f ca="1">IFERROR(INDEX(INDIRECT("B_MSK["&amp;EXPEDISI[#Headers]&amp;"]"),ROW()-1)&amp;IF(OR(EXPEDISI[[#This Row],[C]]&lt;2,EXPEDISI[[#This Row],[C]]=""),"","/ CTN"),"")</f>
        <v>12 BOX (6 SET)/ CTN</v>
      </c>
      <c r="E462" s="6">
        <f ca="1">IFERROR(INDEX(INDIRECT("B_MSK["&amp;EXPEDISI[#Headers]&amp;"]"),ROW()-1),"")</f>
        <v>5</v>
      </c>
      <c r="F462" s="23">
        <f ca="1">IFERROR(INDEX(INDIRECT("B_MSK["&amp;EXPEDISI[#Headers]&amp;"_1]"),ROW()-1),"")</f>
        <v>127200</v>
      </c>
      <c r="G462" s="18" t="str">
        <f ca="1">IFERROR(INDEX(INDIRECT("B_MSK["&amp;EXPEDISI[#Headers]&amp;"_1]"),ROW()-1),"")</f>
        <v xml:space="preserve">/ BOX </v>
      </c>
      <c r="H462" s="18">
        <f ca="1">IFERROR(INDEX(INDIRECT("B_MSK["&amp;EXPEDISI[#Headers]&amp;"]"),ROW()-1),"")</f>
        <v>0.125</v>
      </c>
      <c r="I462" s="18">
        <f ca="1">IFERROR(INDEX(INDIRECT("B_MSK["&amp;EXPEDISI[#Headers]&amp;"]"),ROW()-1),"")</f>
        <v>0.1</v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44915</v>
      </c>
      <c r="L462" s="18" t="str">
        <f ca="1">IFERROR(INDEX(INDIRECT("B_MSK["&amp;EXPEDISI[#Headers]&amp;"]"),ROW()-1),"")</f>
        <v>pw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Isi cutter JK L-150</v>
      </c>
      <c r="C463" s="26" t="str">
        <f ca="1">IFERROR(INDEX(SUPPLIER_CONV[2],MATCH(INDEX(INDIRECT("B_MSK["&amp;EXPEDISI[#Headers]&amp;"]"),ROW()-1),SUPPLIER_CONV[1],0)),"")</f>
        <v>ATALI</v>
      </c>
      <c r="D463" s="22" t="str">
        <f ca="1">IFERROR(INDEX(INDIRECT("B_MSK["&amp;EXPEDISI[#Headers]&amp;"]"),ROW()-1)&amp;IF(OR(EXPEDISI[[#This Row],[C]]&lt;2,EXPEDISI[[#This Row],[C]]=""),"","/ CTN"),"")</f>
        <v>40 LSN/ CTN</v>
      </c>
      <c r="E463" s="6">
        <f ca="1">IFERROR(INDEX(INDIRECT("B_MSK["&amp;EXPEDISI[#Headers]&amp;"]"),ROW()-1),"")</f>
        <v>10</v>
      </c>
      <c r="F463" s="23">
        <f ca="1">IFERROR(INDEX(INDIRECT("B_MSK["&amp;EXPEDISI[#Headers]&amp;"_1]"),ROW()-1),"")</f>
        <v>49200</v>
      </c>
      <c r="G463" s="18" t="str">
        <f ca="1">IFERROR(INDEX(INDIRECT("B_MSK["&amp;EXPEDISI[#Headers]&amp;"_1]"),ROW()-1),"")</f>
        <v>/ LSN</v>
      </c>
      <c r="H463" s="18">
        <f ca="1">IFERROR(INDEX(INDIRECT("B_MSK["&amp;EXPEDISI[#Headers]&amp;"]"),ROW()-1),"")</f>
        <v>0.125</v>
      </c>
      <c r="I463" s="18">
        <f ca="1">IFERROR(INDEX(INDIRECT("B_MSK["&amp;EXPEDISI[#Headers]&amp;"]"),ROW()-1),"")</f>
        <v>0.1</v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44915</v>
      </c>
      <c r="L463" s="18" t="str">
        <f ca="1">IFERROR(INDEX(INDIRECT("B_MSK["&amp;EXPEDISI[#Headers]&amp;"]"),ROW()-1),"")</f>
        <v>isi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Pensil JK P-88 2B</v>
      </c>
      <c r="C464" s="26" t="str">
        <f ca="1">IFERROR(INDEX(SUPPLIER_CONV[2],MATCH(INDEX(INDIRECT("B_MSK["&amp;EXPEDISI[#Headers]&amp;"]"),ROW()-1),SUPPLIER_CONV[1],0)),"")</f>
        <v>ATALI</v>
      </c>
      <c r="D464" s="22" t="str">
        <f ca="1">IFERROR(INDEX(INDIRECT("B_MSK["&amp;EXPEDISI[#Headers]&amp;"]"),ROW()-1)&amp;IF(OR(EXPEDISI[[#This Row],[C]]&lt;2,EXPEDISI[[#This Row],[C]]=""),"","/ CTN"),"")</f>
        <v>30 GRS</v>
      </c>
      <c r="E464" s="6">
        <f ca="1">IFERROR(INDEX(INDIRECT("B_MSK["&amp;EXPEDISI[#Headers]&amp;"]"),ROW()-1),"")</f>
        <v>1</v>
      </c>
      <c r="F464" s="23">
        <f ca="1">IFERROR(INDEX(INDIRECT("B_MSK["&amp;EXPEDISI[#Headers]&amp;"_1]"),ROW()-1),"")</f>
        <v>104400</v>
      </c>
      <c r="G464" s="18" t="str">
        <f ca="1">IFERROR(INDEX(INDIRECT("B_MSK["&amp;EXPEDISI[#Headers]&amp;"_1]"),ROW()-1),"")</f>
        <v>/ GRS</v>
      </c>
      <c r="H464" s="18">
        <f ca="1">IFERROR(INDEX(INDIRECT("B_MSK["&amp;EXPEDISI[#Headers]&amp;"]"),ROW()-1),"")</f>
        <v>0.125</v>
      </c>
      <c r="I464" s="18">
        <f ca="1">IFERROR(INDEX(INDIRECT("B_MSK["&amp;EXPEDISI[#Headers]&amp;"]"),ROW()-1),"")</f>
        <v>0.05</v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44915</v>
      </c>
      <c r="L464" s="18" t="str">
        <f ca="1">IFERROR(INDEX(INDIRECT("B_MSK["&amp;EXPEDISI[#Headers]&amp;"]"),ROW()-1),"")</f>
        <v>pensil</v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Coinbank/ Cash Box JK CB-32 A</v>
      </c>
      <c r="C465" s="26" t="str">
        <f ca="1">IFERROR(INDEX(SUPPLIER_CONV[2],MATCH(INDEX(INDIRECT("B_MSK["&amp;EXPEDISI[#Headers]&amp;"]"),ROW()-1),SUPPLIER_CONV[1],0)),"")</f>
        <v>ATALI</v>
      </c>
      <c r="D465" s="22" t="str">
        <f ca="1">IFERROR(INDEX(INDIRECT("B_MSK["&amp;EXPEDISI[#Headers]&amp;"]"),ROW()-1)&amp;IF(OR(EXPEDISI[[#This Row],[C]]&lt;2,EXPEDISI[[#This Row],[C]]=""),"","/ CTN"),"")</f>
        <v>6 PCS</v>
      </c>
      <c r="E465" s="6">
        <f ca="1">IFERROR(INDEX(INDIRECT("B_MSK["&amp;EXPEDISI[#Headers]&amp;"]"),ROW()-1),"")</f>
        <v>1</v>
      </c>
      <c r="F465" s="23">
        <f ca="1">IFERROR(INDEX(INDIRECT("B_MSK["&amp;EXPEDISI[#Headers]&amp;"_1]"),ROW()-1),"")</f>
        <v>500000</v>
      </c>
      <c r="G465" s="18" t="str">
        <f ca="1">IFERROR(INDEX(INDIRECT("B_MSK["&amp;EXPEDISI[#Headers]&amp;"_1]"),ROW()-1),"")</f>
        <v>/ PCS</v>
      </c>
      <c r="H465" s="18">
        <f ca="1">IFERROR(INDEX(INDIRECT("B_MSK["&amp;EXPEDISI[#Headers]&amp;"]"),ROW()-1),"")</f>
        <v>0.125</v>
      </c>
      <c r="I465" s="18">
        <f ca="1">IFERROR(INDEX(INDIRECT("B_MSK["&amp;EXPEDISI[#Headers]&amp;"]"),ROW()-1),"")</f>
        <v>0.05</v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44915</v>
      </c>
      <c r="L465" s="18" t="str">
        <f ca="1">IFERROR(INDEX(INDIRECT("B_MSK["&amp;EXPEDISI[#Headers]&amp;"]"),ROW()-1),"")</f>
        <v>coinbank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Tape cutter JK TC-111</v>
      </c>
      <c r="C466" s="26" t="str">
        <f ca="1">IFERROR(INDEX(SUPPLIER_CONV[2],MATCH(INDEX(INDIRECT("B_MSK["&amp;EXPEDISI[#Headers]&amp;"]"),ROW()-1),SUPPLIER_CONV[1],0)),"")</f>
        <v>ATALI</v>
      </c>
      <c r="D466" s="22" t="str">
        <f ca="1">IFERROR(INDEX(INDIRECT("B_MSK["&amp;EXPEDISI[#Headers]&amp;"]"),ROW()-1)&amp;IF(OR(EXPEDISI[[#This Row],[C]]&lt;2,EXPEDISI[[#This Row],[C]]=""),"","/ CTN"),"")</f>
        <v>24 PCS</v>
      </c>
      <c r="E466" s="6">
        <f ca="1">IFERROR(INDEX(INDIRECT("B_MSK["&amp;EXPEDISI[#Headers]&amp;"]"),ROW()-1),"")</f>
        <v>1</v>
      </c>
      <c r="F466" s="23">
        <f ca="1">IFERROR(INDEX(INDIRECT("B_MSK["&amp;EXPEDISI[#Headers]&amp;"_1]"),ROW()-1),"")</f>
        <v>12300</v>
      </c>
      <c r="G466" s="18" t="str">
        <f ca="1">IFERROR(INDEX(INDIRECT("B_MSK["&amp;EXPEDISI[#Headers]&amp;"_1]"),ROW()-1),"")</f>
        <v>/ PCS</v>
      </c>
      <c r="H466" s="18">
        <f ca="1">IFERROR(INDEX(INDIRECT("B_MSK["&amp;EXPEDISI[#Headers]&amp;"]"),ROW()-1),"")</f>
        <v>0.125</v>
      </c>
      <c r="I466" s="18">
        <f ca="1">IFERROR(INDEX(INDIRECT("B_MSK["&amp;EXPEDISI[#Headers]&amp;"]"),ROW()-1),"")</f>
        <v>0.05</v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44915</v>
      </c>
      <c r="L466" s="18" t="str">
        <f ca="1">IFERROR(INDEX(INDIRECT("B_MSK["&amp;EXPEDISI[#Headers]&amp;"]"),ROW()-1),"")</f>
        <v>isolasi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Stip JK 526-B20</v>
      </c>
      <c r="C467" s="26" t="str">
        <f ca="1">IFERROR(INDEX(SUPPLIER_CONV[2],MATCH(INDEX(INDIRECT("B_MSK["&amp;EXPEDISI[#Headers]&amp;"]"),ROW()-1),SUPPLIER_CONV[1],0)),"")</f>
        <v>ATALI</v>
      </c>
      <c r="D467" s="22" t="str">
        <f ca="1">IFERROR(INDEX(INDIRECT("B_MSK["&amp;EXPEDISI[#Headers]&amp;"]"),ROW()-1)&amp;IF(OR(EXPEDISI[[#This Row],[C]]&lt;2,EXPEDISI[[#This Row],[C]]=""),"","/ CTN"),"")</f>
        <v>50 BOX (20 PCS)</v>
      </c>
      <c r="E467" s="6">
        <f ca="1">IFERROR(INDEX(INDIRECT("B_MSK["&amp;EXPEDISI[#Headers]&amp;"]"),ROW()-1),"")</f>
        <v>1</v>
      </c>
      <c r="F467" s="23">
        <f ca="1">IFERROR(INDEX(INDIRECT("B_MSK["&amp;EXPEDISI[#Headers]&amp;"_1]"),ROW()-1),"")</f>
        <v>34100</v>
      </c>
      <c r="G467" s="18" t="str">
        <f ca="1">IFERROR(INDEX(INDIRECT("B_MSK["&amp;EXPEDISI[#Headers]&amp;"_1]"),ROW()-1),"")</f>
        <v xml:space="preserve">/ BOX </v>
      </c>
      <c r="H467" s="18">
        <f ca="1">IFERROR(INDEX(INDIRECT("B_MSK["&amp;EXPEDISI[#Headers]&amp;"]"),ROW()-1),"")</f>
        <v>0.125</v>
      </c>
      <c r="I467" s="18">
        <f ca="1">IFERROR(INDEX(INDIRECT("B_MSK["&amp;EXPEDISI[#Headers]&amp;"]"),ROW()-1),"")</f>
        <v>0.05</v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44915</v>
      </c>
      <c r="L467" s="18" t="str">
        <f ca="1">IFERROR(INDEX(INDIRECT("B_MSK["&amp;EXPEDISI[#Headers]&amp;"]"),ROW()-1),"")</f>
        <v>stip</v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>Gel pen Microtec Kenko 0.28mm Hitam</v>
      </c>
      <c r="C469" s="26" t="str">
        <f ca="1">IFERROR(INDEX(SUPPLIER_CONV[2],MATCH(INDEX(INDIRECT("B_MSK["&amp;EXPEDISI[#Headers]&amp;"]"),ROW()-1),SUPPLIER_CONV[1],0)),"")</f>
        <v>KENKO</v>
      </c>
      <c r="D469" s="22" t="str">
        <f ca="1">IFERROR(INDEX(INDIRECT("B_MSK["&amp;EXPEDISI[#Headers]&amp;"]"),ROW()-1)&amp;IF(OR(EXPEDISI[[#This Row],[C]]&lt;2,EXPEDISI[[#This Row],[C]]=""),"","/ CTN"),"")</f>
        <v>12 GRS/ CTN</v>
      </c>
      <c r="E469" s="6">
        <f ca="1">IFERROR(INDEX(INDIRECT("B_MSK["&amp;EXPEDISI[#Headers]&amp;"]"),ROW()-1),"")</f>
        <v>2</v>
      </c>
      <c r="F469" s="23">
        <f ca="1">IFERROR(INDEX(INDIRECT("B_MSK["&amp;EXPEDISI[#Headers]&amp;"_1]"),ROW()-1),"")</f>
        <v>475200</v>
      </c>
      <c r="G469" s="18" t="str">
        <f ca="1">IFERROR(INDEX(INDIRECT("B_MSK["&amp;EXPEDISI[#Headers]&amp;"_1]"),ROW()-1),"")</f>
        <v>/ GRS</v>
      </c>
      <c r="H469" s="18">
        <f ca="1">IFERROR(INDEX(INDIRECT("B_MSK["&amp;EXPEDISI[#Headers]&amp;"]"),ROW()-1),"")</f>
        <v>0.17</v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44915</v>
      </c>
      <c r="L469" s="18" t="str">
        <f ca="1">IFERROR(INDEX(INDIRECT("B_MSK["&amp;EXPEDISI[#Headers]&amp;"]"),ROW()-1),"")</f>
        <v>pen</v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Tipe-ex kertas Kenko CT-309</v>
      </c>
      <c r="C470" s="26" t="str">
        <f ca="1">IFERROR(INDEX(SUPPLIER_CONV[2],MATCH(INDEX(INDIRECT("B_MSK["&amp;EXPEDISI[#Headers]&amp;"]"),ROW()-1),SUPPLIER_CONV[1],0)),"")</f>
        <v>KENKO</v>
      </c>
      <c r="D470" s="22" t="str">
        <f ca="1">IFERROR(INDEX(INDIRECT("B_MSK["&amp;EXPEDISI[#Headers]&amp;"]"),ROW()-1)&amp;IF(OR(EXPEDISI[[#This Row],[C]]&lt;2,EXPEDISI[[#This Row],[C]]=""),"","/ CTN"),"")</f>
        <v>48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81600</v>
      </c>
      <c r="G470" s="18" t="str">
        <f ca="1">IFERROR(INDEX(INDIRECT("B_MSK["&amp;EXPEDISI[#Headers]&amp;"_1]"),ROW()-1),"")</f>
        <v>/ LSN</v>
      </c>
      <c r="H470" s="18">
        <f ca="1">IFERROR(INDEX(INDIRECT("B_MSK["&amp;EXPEDISI[#Headers]&amp;"]"),ROW()-1),"")</f>
        <v>0.17</v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44915</v>
      </c>
      <c r="L470" s="18" t="str">
        <f ca="1">IFERROR(INDEX(INDIRECT("B_MSK["&amp;EXPEDISI[#Headers]&amp;"]"),ROW()-1),"")</f>
        <v>tipex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Tipe-ex Kertas Kenko CT-310 SL</v>
      </c>
      <c r="C471" s="26" t="str">
        <f ca="1">IFERROR(INDEX(SUPPLIER_CONV[2],MATCH(INDEX(INDIRECT("B_MSK["&amp;EXPEDISI[#Headers]&amp;"]"),ROW()-1),SUPPLIER_CONV[1],0)),"")</f>
        <v>KENKO</v>
      </c>
      <c r="D471" s="22" t="str">
        <f ca="1">IFERROR(INDEX(INDIRECT("B_MSK["&amp;EXPEDISI[#Headers]&amp;"]"),ROW()-1)&amp;IF(OR(EXPEDISI[[#This Row],[C]]&lt;2,EXPEDISI[[#This Row],[C]]=""),"","/ CTN"),"")</f>
        <v>48 LSN/ CTN</v>
      </c>
      <c r="E471" s="6">
        <f ca="1">IFERROR(INDEX(INDIRECT("B_MSK["&amp;EXPEDISI[#Headers]&amp;"]"),ROW()-1),"")</f>
        <v>2</v>
      </c>
      <c r="F471" s="23">
        <f ca="1">IFERROR(INDEX(INDIRECT("B_MSK["&amp;EXPEDISI[#Headers]&amp;"_1]"),ROW()-1),"")</f>
        <v>84000</v>
      </c>
      <c r="G471" s="18" t="str">
        <f ca="1">IFERROR(INDEX(INDIRECT("B_MSK["&amp;EXPEDISI[#Headers]&amp;"_1]"),ROW()-1),"")</f>
        <v>/ LSN</v>
      </c>
      <c r="H471" s="18">
        <f ca="1">IFERROR(INDEX(INDIRECT("B_MSK["&amp;EXPEDISI[#Headers]&amp;"]"),ROW()-1),"")</f>
        <v>0.17</v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44915</v>
      </c>
      <c r="L471" s="18" t="str">
        <f ca="1">IFERROR(INDEX(INDIRECT("B_MSK["&amp;EXPEDISI[#Headers]&amp;"]"),ROW()-1),"")</f>
        <v>tipex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Stand pen Kenko STP-300 SG hitam</v>
      </c>
      <c r="C472" s="26" t="str">
        <f ca="1">IFERROR(INDEX(SUPPLIER_CONV[2],MATCH(INDEX(INDIRECT("B_MSK["&amp;EXPEDISI[#Headers]&amp;"]"),ROW()-1),SUPPLIER_CONV[1],0)),"")</f>
        <v>KENKO</v>
      </c>
      <c r="D472" s="22" t="str">
        <f ca="1">IFERROR(INDEX(INDIRECT("B_MSK["&amp;EXPEDISI[#Headers]&amp;"]"),ROW()-1)&amp;IF(OR(EXPEDISI[[#This Row],[C]]&lt;2,EXPEDISI[[#This Row],[C]]=""),"","/ CTN"),"")</f>
        <v>24 BOX (24 PCS)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98400</v>
      </c>
      <c r="G472" s="18" t="str">
        <f ca="1">IFERROR(INDEX(INDIRECT("B_MSK["&amp;EXPEDISI[#Headers]&amp;"_1]"),ROW()-1),"")</f>
        <v xml:space="preserve">/ BOX </v>
      </c>
      <c r="H472" s="18">
        <f ca="1">IFERROR(INDEX(INDIRECT("B_MSK["&amp;EXPEDISI[#Headers]&amp;"]"),ROW()-1),"")</f>
        <v>0.17</v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44915</v>
      </c>
      <c r="L472" s="18" t="str">
        <f ca="1">IFERROR(INDEX(INDIRECT("B_MSK["&amp;EXPEDISI[#Headers]&amp;"]"),ROW()-1),"")</f>
        <v>pen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Lem stick Kenko 8gr kecil</v>
      </c>
      <c r="C473" s="26" t="str">
        <f ca="1">IFERROR(INDEX(SUPPLIER_CONV[2],MATCH(INDEX(INDIRECT("B_MSK["&amp;EXPEDISI[#Headers]&amp;"]"),ROW()-1),SUPPLIER_CONV[1],0)),"")</f>
        <v>KENKO</v>
      </c>
      <c r="D473" s="22" t="str">
        <f ca="1">IFERROR(INDEX(INDIRECT("B_MSK["&amp;EXPEDISI[#Headers]&amp;"]"),ROW()-1)&amp;IF(OR(EXPEDISI[[#This Row],[C]]&lt;2,EXPEDISI[[#This Row],[C]]=""),"","/ CTN"),"")</f>
        <v>36 BOX (30 PCS)/ CTN</v>
      </c>
      <c r="E473" s="6">
        <f ca="1">IFERROR(INDEX(INDIRECT("B_MSK["&amp;EXPEDISI[#Headers]&amp;"]"),ROW()-1),"")</f>
        <v>3</v>
      </c>
      <c r="F473" s="23">
        <f ca="1">IFERROR(INDEX(INDIRECT("B_MSK["&amp;EXPEDISI[#Headers]&amp;"_1]"),ROW()-1),"")</f>
        <v>66000</v>
      </c>
      <c r="G473" s="18" t="str">
        <f ca="1">IFERROR(INDEX(INDIRECT("B_MSK["&amp;EXPEDISI[#Headers]&amp;"_1]"),ROW()-1),"")</f>
        <v xml:space="preserve">/ BOX </v>
      </c>
      <c r="H473" s="18">
        <f ca="1">IFERROR(INDEX(INDIRECT("B_MSK["&amp;EXPEDISI[#Headers]&amp;"]"),ROW()-1),"")</f>
        <v>0.17</v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44915</v>
      </c>
      <c r="L473" s="18" t="str">
        <f ca="1">IFERROR(INDEX(INDIRECT("B_MSK["&amp;EXPEDISI[#Headers]&amp;"]"),ROW()-1),"")</f>
        <v>lem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/>
      </c>
      <c r="C474" s="26" t="str">
        <f ca="1">IFERROR(INDEX(SUPPLIER_CONV[2],MATCH(INDEX(INDIRECT("B_MSK["&amp;EXPEDISI[#Headers]&amp;"]"),ROW()-1),SUPPLIER_CONV[1],0)),"")</f>
        <v/>
      </c>
      <c r="D474" s="22" t="str">
        <f ca="1">IFERROR(INDEX(INDIRECT("B_MSK["&amp;EXPEDISI[#Headers]&amp;"]"),ROW()-1)&amp;IF(OR(EXPEDISI[[#This Row],[C]]&lt;2,EXPEDISI[[#This Row],[C]]=""),"","/ CTN"),"")</f>
        <v/>
      </c>
      <c r="E474" s="6" t="str">
        <f ca="1">IFERROR(INDEX(INDIRECT("B_MSK["&amp;EXPEDISI[#Headers]&amp;"]"),ROW()-1),"")</f>
        <v/>
      </c>
      <c r="F474" s="23" t="str">
        <f ca="1">IFERROR(INDEX(INDIRECT("B_MSK["&amp;EXPEDISI[#Headers]&amp;"_1]"),ROW()-1),"")</f>
        <v/>
      </c>
      <c r="G474" s="18" t="str">
        <f ca="1">IFERROR(INDEX(INDIRECT("B_MSK["&amp;EXPEDISI[#Headers]&amp;"_1]"),ROW()-1),"")</f>
        <v/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 t="str">
        <f ca="1">IFERROR(IF(EXPEDISI[[#This Row],[NAMA BARANG]]="","",INDEX(INDIRECT("B_MSK["&amp;EXPEDISI[#Headers]&amp;"]"),ROW()-1)),"")</f>
        <v/>
      </c>
      <c r="L474" s="18" t="str">
        <f ca="1">IFERROR(INDEX(INDIRECT("B_MSK["&amp;EXPEDISI[#Headers]&amp;"]"),ROW()-1),"")</f>
        <v/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>Kalender Kenko 2023</v>
      </c>
      <c r="C475" s="26" t="str">
        <f ca="1">IFERROR(INDEX(SUPPLIER_CONV[2],MATCH(INDEX(INDIRECT("B_MSK["&amp;EXPEDISI[#Headers]&amp;"]"),ROW()-1),SUPPLIER_CONV[1],0)),"")</f>
        <v>KENKO</v>
      </c>
      <c r="D475" s="22" t="str">
        <f ca="1">IFERROR(INDEX(INDIRECT("B_MSK["&amp;EXPEDISI[#Headers]&amp;"]"),ROW()-1)&amp;IF(OR(EXPEDISI[[#This Row],[C]]&lt;2,EXPEDISI[[#This Row],[C]]=""),"","/ CTN"),"")</f>
        <v>50 PCS</v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>dll</v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/>
      </c>
      <c r="C476" s="26" t="str">
        <f ca="1">IFERROR(INDEX(SUPPLIER_CONV[2],MATCH(INDEX(INDIRECT("B_MSK["&amp;EXPEDISI[#Headers]&amp;"]"),ROW()-1),SUPPLIER_CONV[1],0)),"")</f>
        <v/>
      </c>
      <c r="D476" s="22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3" t="str">
        <f ca="1">IFERROR(INDEX(INDIRECT("B_MSK["&amp;EXPEDISI[#Headers]&amp;"_1]"),ROW()-1),"")</f>
        <v/>
      </c>
      <c r="G476" s="18" t="str">
        <f ca="1">IFERROR(INDEX(INDIRECT("B_MSK["&amp;EXPEDISI[#Headers]&amp;"_1]"),ROW()-1),"")</f>
        <v/>
      </c>
      <c r="H476" s="18" t="str">
        <f ca="1">IFERROR(INDEX(INDIRECT("B_MSK["&amp;EXPEDISI[#Headers]&amp;"]"),ROW()-1),"")</f>
        <v/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 t="str">
        <f ca="1">IFERROR(IF(EXPEDISI[[#This Row],[NAMA BARANG]]="","",INDEX(INDIRECT("B_MSK["&amp;EXPEDISI[#Headers]&amp;"]"),ROW()-1)),"")</f>
        <v/>
      </c>
      <c r="L476" s="18" t="str">
        <f ca="1">IFERROR(INDEX(INDIRECT("B_MSK["&amp;EXPEDISI[#Headers]&amp;"]"),ROW()-1),"")</f>
        <v/>
      </c>
    </row>
    <row r="477" spans="1:12" x14ac:dyDescent="0.25">
      <c r="A477" s="17">
        <f ca="1">IFERROR(INDEX(INDIRECT("B_MSK["&amp;EXPEDISI[#Headers]&amp;"]"),ROW()-1),"")</f>
        <v>44916</v>
      </c>
      <c r="B477" s="27" t="str">
        <f ca="1">IFERROR(INDEX(INDIRECT("B_MSK["&amp;EXPEDISI[#Headers]&amp;"]"),ROW()-1),"")</f>
        <v>Topi Mahkota</v>
      </c>
      <c r="C477" s="26" t="str">
        <f ca="1">IFERROR(INDEX(SUPPLIER_CONV[2],MATCH(INDEX(INDIRECT("B_MSK["&amp;EXPEDISI[#Headers]&amp;"]"),ROW()-1),SUPPLIER_CONV[1],0)),"")</f>
        <v>PARAMA</v>
      </c>
      <c r="D477" s="22" t="str">
        <f ca="1">IFERROR(INDEX(INDIRECT("B_MSK["&amp;EXPEDISI[#Headers]&amp;"]"),ROW()-1)&amp;IF(OR(EXPEDISI[[#This Row],[C]]&lt;2,EXPEDISI[[#This Row],[C]]=""),"","/ CTN"),"")</f>
        <v>600 PCS/ CTN</v>
      </c>
      <c r="E477" s="6">
        <f ca="1">IFERROR(INDEX(INDIRECT("B_MSK["&amp;EXPEDISI[#Headers]&amp;"]"),ROW()-1),"")</f>
        <v>5</v>
      </c>
      <c r="F477" s="23">
        <f ca="1">IFERROR(INDEX(INDIRECT("B_MSK["&amp;EXPEDISI[#Headers]&amp;"_1]"),ROW()-1),"")</f>
        <v>2700</v>
      </c>
      <c r="G477" s="18" t="str">
        <f ca="1">IFERROR(INDEX(INDIRECT("B_MSK["&amp;EXPEDISI[#Headers]&amp;"_1]"),ROW()-1),"")</f>
        <v>/ PCS</v>
      </c>
      <c r="H477" s="18" t="str">
        <f ca="1">IFERROR(INDEX(INDIRECT("B_MSK["&amp;EXPEDISI[#Headers]&amp;"]"),ROW()-1),"")</f>
        <v/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44916</v>
      </c>
      <c r="L477" s="18" t="str">
        <f ca="1">IFERROR(INDEX(INDIRECT("B_MSK["&amp;EXPEDISI[#Headers]&amp;"]"),ROW()-1),"")</f>
        <v>dll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Topi Kerucut</v>
      </c>
      <c r="C478" s="26" t="str">
        <f ca="1">IFERROR(INDEX(SUPPLIER_CONV[2],MATCH(INDEX(INDIRECT("B_MSK["&amp;EXPEDISI[#Headers]&amp;"]"),ROW()-1),SUPPLIER_CONV[1],0)),"")</f>
        <v>PARAMA</v>
      </c>
      <c r="D478" s="22" t="str">
        <f ca="1">IFERROR(INDEX(INDIRECT("B_MSK["&amp;EXPEDISI[#Headers]&amp;"]"),ROW()-1)&amp;IF(OR(EXPEDISI[[#This Row],[C]]&lt;2,EXPEDISI[[#This Row],[C]]=""),"","/ CTN"),"")</f>
        <v>600 PCS/ CTN</v>
      </c>
      <c r="E478" s="6">
        <f ca="1">IFERROR(INDEX(INDIRECT("B_MSK["&amp;EXPEDISI[#Headers]&amp;"]"),ROW()-1),"")</f>
        <v>9</v>
      </c>
      <c r="F478" s="23">
        <f ca="1">IFERROR(INDEX(INDIRECT("B_MSK["&amp;EXPEDISI[#Headers]&amp;"_1]"),ROW()-1),"")</f>
        <v>3000</v>
      </c>
      <c r="G478" s="18" t="str">
        <f ca="1">IFERROR(INDEX(INDIRECT("B_MSK["&amp;EXPEDISI[#Headers]&amp;"_1]"),ROW()-1),"")</f>
        <v>/ PCS</v>
      </c>
      <c r="H478" s="18" t="str">
        <f ca="1">IFERROR(INDEX(INDIRECT("B_MSK["&amp;EXPEDISI[#Headers]&amp;"]"),ROW()-1),"")</f>
        <v/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44916</v>
      </c>
      <c r="L478" s="18" t="str">
        <f ca="1">IFERROR(INDEX(INDIRECT("B_MSK["&amp;EXPEDISI[#Headers]&amp;"]"),ROW()-1),"")</f>
        <v>dll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Topi Kerucut 3D</v>
      </c>
      <c r="C479" s="26" t="str">
        <f ca="1">IFERROR(INDEX(SUPPLIER_CONV[2],MATCH(INDEX(INDIRECT("B_MSK["&amp;EXPEDISI[#Headers]&amp;"]"),ROW()-1),SUPPLIER_CONV[1],0)),"")</f>
        <v>PARAMA</v>
      </c>
      <c r="D479" s="22" t="str">
        <f ca="1">IFERROR(INDEX(INDIRECT("B_MSK["&amp;EXPEDISI[#Headers]&amp;"]"),ROW()-1)&amp;IF(OR(EXPEDISI[[#This Row],[C]]&lt;2,EXPEDISI[[#This Row],[C]]=""),"","/ CTN"),"")</f>
        <v>288 PCS/ CTN</v>
      </c>
      <c r="E479" s="6">
        <f ca="1">IFERROR(INDEX(INDIRECT("B_MSK["&amp;EXPEDISI[#Headers]&amp;"]"),ROW()-1),"")</f>
        <v>13</v>
      </c>
      <c r="F479" s="23">
        <f ca="1">IFERROR(INDEX(INDIRECT("B_MSK["&amp;EXPEDISI[#Headers]&amp;"_1]"),ROW()-1),"")</f>
        <v>3000</v>
      </c>
      <c r="G479" s="18" t="str">
        <f ca="1">IFERROR(INDEX(INDIRECT("B_MSK["&amp;EXPEDISI[#Headers]&amp;"_1]"),ROW()-1),"")</f>
        <v>/ PCS</v>
      </c>
      <c r="H479" s="18" t="str">
        <f ca="1">IFERROR(INDEX(INDIRECT("B_MSK["&amp;EXPEDISI[#Headers]&amp;"]"),ROW()-1),"")</f>
        <v/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44916</v>
      </c>
      <c r="L479" s="18" t="str">
        <f ca="1">IFERROR(INDEX(INDIRECT("B_MSK["&amp;EXPEDISI[#Headers]&amp;"]"),ROW()-1),"")</f>
        <v>dll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Refil Orgi Hologram</v>
      </c>
      <c r="C480" s="26" t="str">
        <f ca="1">IFERROR(INDEX(SUPPLIER_CONV[2],MATCH(INDEX(INDIRECT("B_MSK["&amp;EXPEDISI[#Headers]&amp;"]"),ROW()-1),SUPPLIER_CONV[1],0)),"")</f>
        <v>PARAMA</v>
      </c>
      <c r="D480" s="22" t="str">
        <f ca="1">IFERROR(INDEX(INDIRECT("B_MSK["&amp;EXPEDISI[#Headers]&amp;"]"),ROW()-1)&amp;IF(OR(EXPEDISI[[#This Row],[C]]&lt;2,EXPEDISI[[#This Row],[C]]=""),"","/ CTN"),"")</f>
        <v>225 LSN/ CTN</v>
      </c>
      <c r="E480" s="6">
        <f ca="1">IFERROR(INDEX(INDIRECT("B_MSK["&amp;EXPEDISI[#Headers]&amp;"]"),ROW()-1),"")</f>
        <v>4</v>
      </c>
      <c r="F480" s="23">
        <f ca="1">IFERROR(INDEX(INDIRECT("B_MSK["&amp;EXPEDISI[#Headers]&amp;"_1]"),ROW()-1),"")</f>
        <v>6000</v>
      </c>
      <c r="G480" s="18" t="str">
        <f ca="1">IFERROR(INDEX(INDIRECT("B_MSK["&amp;EXPEDISI[#Headers]&amp;"_1]"),ROW()-1),"")</f>
        <v>/ LSN</v>
      </c>
      <c r="H480" s="18" t="str">
        <f ca="1">IFERROR(INDEX(INDIRECT("B_MSK["&amp;EXPEDISI[#Headers]&amp;"]"),ROW()-1),"")</f>
        <v/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44916</v>
      </c>
      <c r="L480" s="18" t="str">
        <f ca="1">IFERROR(INDEX(INDIRECT("B_MSK["&amp;EXPEDISI[#Headers]&amp;"]"),ROW()-1),"")</f>
        <v>dll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/>
      </c>
      <c r="C481" s="26" t="str">
        <f ca="1">IFERROR(INDEX(SUPPLIER_CONV[2],MATCH(INDEX(INDIRECT("B_MSK["&amp;EXPEDISI[#Headers]&amp;"]"),ROW()-1),SUPPLIER_CONV[1],0)),"")</f>
        <v/>
      </c>
      <c r="D481" s="22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3" t="str">
        <f ca="1">IFERROR(INDEX(INDIRECT("B_MSK["&amp;EXPEDISI[#Headers]&amp;"_1]"),ROW()-1),"")</f>
        <v/>
      </c>
      <c r="G481" s="18" t="str">
        <f ca="1">IFERROR(INDEX(INDIRECT("B_MSK["&amp;EXPEDISI[#Headers]&amp;"_1]"),ROW()-1),"")</f>
        <v/>
      </c>
      <c r="H481" s="18" t="str">
        <f ca="1">IFERROR(INDEX(INDIRECT("B_MSK["&amp;EXPEDISI[#Headers]&amp;"]"),ROW()-1),"")</f>
        <v/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 t="str">
        <f ca="1">IFERROR(IF(EXPEDISI[[#This Row],[NAMA BARANG]]="","",INDEX(INDIRECT("B_MSK["&amp;EXPEDISI[#Headers]&amp;"]"),ROW()-1)),"")</f>
        <v/>
      </c>
      <c r="L481" s="18" t="str">
        <f ca="1">IFERROR(INDEX(INDIRECT("B_MSK["&amp;EXPEDISI[#Headers]&amp;"]"),ROW()-1),"")</f>
        <v/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Name Tag Dus Biru 300</v>
      </c>
      <c r="C482" s="26" t="str">
        <f ca="1">IFERROR(INDEX(SUPPLIER_CONV[2],MATCH(INDEX(INDIRECT("B_MSK["&amp;EXPEDISI[#Headers]&amp;"]"),ROW()-1),SUPPLIER_CONV[1],0)),"")</f>
        <v xml:space="preserve">ETJ </v>
      </c>
      <c r="D482" s="22" t="str">
        <f ca="1">IFERROR(INDEX(INDIRECT("B_MSK["&amp;EXPEDISI[#Headers]&amp;"]"),ROW()-1)&amp;IF(OR(EXPEDISI[[#This Row],[C]]&lt;2,EXPEDISI[[#This Row],[C]]=""),"","/ CTN"),"")</f>
        <v>4000 PCS/ CTN</v>
      </c>
      <c r="E482" s="6">
        <f ca="1">IFERROR(INDEX(INDIRECT("B_MSK["&amp;EXPEDISI[#Headers]&amp;"]"),ROW()-1),"")</f>
        <v>2</v>
      </c>
      <c r="F482" s="23">
        <f ca="1">IFERROR(INDEX(INDIRECT("B_MSK["&amp;EXPEDISI[#Headers]&amp;"_1]"),ROW()-1),"")</f>
        <v>600</v>
      </c>
      <c r="G482" s="18" t="str">
        <f ca="1">IFERROR(INDEX(INDIRECT("B_MSK["&amp;EXPEDISI[#Headers]&amp;"_1]"),ROW()-1),"")</f>
        <v>/ PCS</v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44916</v>
      </c>
      <c r="L482" s="18" t="str">
        <f ca="1">IFERROR(INDEX(INDIRECT("B_MSK["&amp;EXPEDISI[#Headers]&amp;"]"),ROW()-1),"")</f>
        <v>dll</v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</row>
    <row r="484" spans="1:12" x14ac:dyDescent="0.25">
      <c r="A484" s="17">
        <f ca="1">IFERROR(INDEX(INDIRECT("B_MSK["&amp;EXPEDISI[#Headers]&amp;"]"),ROW()-1),"")</f>
        <v>44917</v>
      </c>
      <c r="B484" s="27" t="str">
        <f ca="1">IFERROR(INDEX(INDIRECT("B_MSK["&amp;EXPEDISI[#Headers]&amp;"]"),ROW()-1),"")</f>
        <v>Kertas Crepe potongan Koala</v>
      </c>
      <c r="C484" s="26" t="str">
        <f ca="1">IFERROR(INDEX(SUPPLIER_CONV[2],MATCH(INDEX(INDIRECT("B_MSK["&amp;EXPEDISI[#Headers]&amp;"]"),ROW()-1),SUPPLIER_CONV[1],0)),"")</f>
        <v>BINTANG SAUDARA</v>
      </c>
      <c r="D484" s="22" t="str">
        <f ca="1">IFERROR(INDEX(INDIRECT("B_MSK["&amp;EXPEDISI[#Headers]&amp;"]"),ROW()-1)&amp;IF(OR(EXPEDISI[[#This Row],[C]]&lt;2,EXPEDISI[[#This Row],[C]]=""),"","/ CTN"),"")</f>
        <v>270 PAK/ CTN</v>
      </c>
      <c r="E484" s="6">
        <f ca="1">IFERROR(INDEX(INDIRECT("B_MSK["&amp;EXPEDISI[#Headers]&amp;"]"),ROW()-1),"")</f>
        <v>3</v>
      </c>
      <c r="F484" s="23">
        <f ca="1">IFERROR(INDEX(INDIRECT("B_MSK["&amp;EXPEDISI[#Headers]&amp;"_1]"),ROW()-1),"")</f>
        <v>6500</v>
      </c>
      <c r="G484" s="18" t="str">
        <f ca="1">IFERROR(INDEX(INDIRECT("B_MSK["&amp;EXPEDISI[#Headers]&amp;"_1]"),ROW()-1),"")</f>
        <v>/ PAK</v>
      </c>
      <c r="H484" s="18" t="str">
        <f ca="1">IFERROR(INDEX(INDIRECT("B_MSK["&amp;EXPEDISI[#Headers]&amp;"]"),ROW()-1),"")</f>
        <v/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>MIX</v>
      </c>
      <c r="K484" s="17">
        <f ca="1">IFERROR(IF(EXPEDISI[[#This Row],[NAMA BARANG]]="","",INDEX(INDIRECT("B_MSK["&amp;EXPEDISI[#Headers]&amp;"]"),ROW()-1)),"")</f>
        <v>44917</v>
      </c>
      <c r="L484" s="18" t="str">
        <f ca="1">IFERROR(INDEX(INDIRECT("B_MSK["&amp;EXPEDISI[#Headers]&amp;"]"),ROW()-1),"")</f>
        <v>kertas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/>
      </c>
      <c r="C485" s="26" t="str">
        <f ca="1">IFERROR(INDEX(SUPPLIER_CONV[2],MATCH(INDEX(INDIRECT("B_MSK["&amp;EXPEDISI[#Headers]&amp;"]"),ROW()-1),SUPPLIER_CONV[1],0)),"")</f>
        <v/>
      </c>
      <c r="D485" s="22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 t="str">
        <f ca="1">IFERROR(IF(EXPEDISI[[#This Row],[NAMA BARANG]]="","",INDEX(INDIRECT("B_MSK["&amp;EXPEDISI[#Headers]&amp;"]"),ROW()-1)),"")</f>
        <v/>
      </c>
      <c r="L485" s="18" t="str">
        <f ca="1">IFERROR(INDEX(INDIRECT("B_MSK["&amp;EXPEDISI[#Headers]&amp;"]"),ROW()-1),"")</f>
        <v/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Tas 40x45x20 belt BG 15-026</v>
      </c>
      <c r="C486" s="26" t="str">
        <f ca="1">IFERROR(INDEX(SUPPLIER_CONV[2],MATCH(INDEX(INDIRECT("B_MSK["&amp;EXPEDISI[#Headers]&amp;"]"),ROW()-1),SUPPLIER_CONV[1],0)),"")</f>
        <v>LESTARI</v>
      </c>
      <c r="D486" s="22" t="str">
        <f ca="1">IFERROR(INDEX(INDIRECT("B_MSK["&amp;EXPEDISI[#Headers]&amp;"]"),ROW()-1)&amp;IF(OR(EXPEDISI[[#This Row],[C]]&lt;2,EXPEDISI[[#This Row],[C]]=""),"","/ CTN"),"")</f>
        <v>10 LSN</v>
      </c>
      <c r="E486" s="6">
        <f ca="1">IFERROR(INDEX(INDIRECT("B_MSK["&amp;EXPEDISI[#Headers]&amp;"]"),ROW()-1),"")</f>
        <v>1</v>
      </c>
      <c r="F486" s="23">
        <f ca="1">IFERROR(INDEX(INDIRECT("B_MSK["&amp;EXPEDISI[#Headers]&amp;"_1]"),ROW()-1),"")</f>
        <v>130500</v>
      </c>
      <c r="G486" s="18" t="str">
        <f ca="1">IFERROR(INDEX(INDIRECT("B_MSK["&amp;EXPEDISI[#Headers]&amp;"_1]"),ROW()-1),"")</f>
        <v>/ LSN</v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44917</v>
      </c>
      <c r="L486" s="18" t="str">
        <f ca="1">IFERROR(INDEX(INDIRECT("B_MSK["&amp;EXPEDISI[#Headers]&amp;"]"),ROW()-1),"")</f>
        <v>tas</v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Tas 45x50x20 belt BG 15-027</v>
      </c>
      <c r="C487" s="26" t="str">
        <f ca="1">IFERROR(INDEX(SUPPLIER_CONV[2],MATCH(INDEX(INDIRECT("B_MSK["&amp;EXPEDISI[#Headers]&amp;"]"),ROW()-1),SUPPLIER_CONV[1],0)),"")</f>
        <v>LESTARI</v>
      </c>
      <c r="D487" s="22" t="str">
        <f ca="1">IFERROR(INDEX(INDIRECT("B_MSK["&amp;EXPEDISI[#Headers]&amp;"]"),ROW()-1)&amp;IF(OR(EXPEDISI[[#This Row],[C]]&lt;2,EXPEDISI[[#This Row],[C]]=""),"","/ CTN"),"")</f>
        <v>10 LSN</v>
      </c>
      <c r="E487" s="6">
        <f ca="1">IFERROR(INDEX(INDIRECT("B_MSK["&amp;EXPEDISI[#Headers]&amp;"]"),ROW()-1),"")</f>
        <v>1</v>
      </c>
      <c r="F487" s="23">
        <f ca="1">IFERROR(INDEX(INDIRECT("B_MSK["&amp;EXPEDISI[#Headers]&amp;"_1]"),ROW()-1),"")</f>
        <v>147500</v>
      </c>
      <c r="G487" s="18" t="str">
        <f ca="1">IFERROR(INDEX(INDIRECT("B_MSK["&amp;EXPEDISI[#Headers]&amp;"_1]"),ROW()-1),"")</f>
        <v>/ LSN</v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44917</v>
      </c>
      <c r="L487" s="18" t="str">
        <f ca="1">IFERROR(INDEX(INDIRECT("B_MSK["&amp;EXPEDISI[#Headers]&amp;"]"),ROW()-1),"")</f>
        <v>tas</v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Tas 50x55x25 belt BG 15-028</v>
      </c>
      <c r="C488" s="26" t="str">
        <f ca="1">IFERROR(INDEX(SUPPLIER_CONV[2],MATCH(INDEX(INDIRECT("B_MSK["&amp;EXPEDISI[#Headers]&amp;"]"),ROW()-1),SUPPLIER_CONV[1],0)),"")</f>
        <v>LESTARI</v>
      </c>
      <c r="D488" s="22" t="str">
        <f ca="1">IFERROR(INDEX(INDIRECT("B_MSK["&amp;EXPEDISI[#Headers]&amp;"]"),ROW()-1)&amp;IF(OR(EXPEDISI[[#This Row],[C]]&lt;2,EXPEDISI[[#This Row],[C]]=""),"","/ CTN"),"")</f>
        <v>10 LSN</v>
      </c>
      <c r="E488" s="6">
        <f ca="1">IFERROR(INDEX(INDIRECT("B_MSK["&amp;EXPEDISI[#Headers]&amp;"]"),ROW()-1),"")</f>
        <v>1</v>
      </c>
      <c r="F488" s="23">
        <f ca="1">IFERROR(INDEX(INDIRECT("B_MSK["&amp;EXPEDISI[#Headers]&amp;"_1]"),ROW()-1),"")</f>
        <v>173500</v>
      </c>
      <c r="G488" s="18" t="str">
        <f ca="1">IFERROR(INDEX(INDIRECT("B_MSK["&amp;EXPEDISI[#Headers]&amp;"_1]"),ROW()-1),"")</f>
        <v>/ LSN</v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44917</v>
      </c>
      <c r="L488" s="18" t="str">
        <f ca="1">IFERROR(INDEX(INDIRECT("B_MSK["&amp;EXPEDISI[#Headers]&amp;"]"),ROW()-1),"")</f>
        <v>tas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Tas 60x70x25 belt BG 15-029</v>
      </c>
      <c r="C489" s="26" t="str">
        <f ca="1">IFERROR(INDEX(SUPPLIER_CONV[2],MATCH(INDEX(INDIRECT("B_MSK["&amp;EXPEDISI[#Headers]&amp;"]"),ROW()-1),SUPPLIER_CONV[1],0)),"")</f>
        <v>LESTARI</v>
      </c>
      <c r="D489" s="22" t="str">
        <f ca="1">IFERROR(INDEX(INDIRECT("B_MSK["&amp;EXPEDISI[#Headers]&amp;"]"),ROW()-1)&amp;IF(OR(EXPEDISI[[#This Row],[C]]&lt;2,EXPEDISI[[#This Row],[C]]=""),"","/ CTN"),"")</f>
        <v>10 LSN</v>
      </c>
      <c r="E489" s="6">
        <f ca="1">IFERROR(INDEX(INDIRECT("B_MSK["&amp;EXPEDISI[#Headers]&amp;"]"),ROW()-1),"")</f>
        <v>1</v>
      </c>
      <c r="F489" s="23">
        <f ca="1">IFERROR(INDEX(INDIRECT("B_MSK["&amp;EXPEDISI[#Headers]&amp;"_1]"),ROW()-1),"")</f>
        <v>242000</v>
      </c>
      <c r="G489" s="18" t="str">
        <f ca="1">IFERROR(INDEX(INDIRECT("B_MSK["&amp;EXPEDISI[#Headers]&amp;"_1]"),ROW()-1),"")</f>
        <v>/ LSN</v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44917</v>
      </c>
      <c r="L489" s="18" t="str">
        <f ca="1">IFERROR(INDEX(INDIRECT("B_MSK["&amp;EXPEDISI[#Headers]&amp;"]"),ROW()-1),"")</f>
        <v>tas</v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Tas 70x70x30 belt BG 15-030</v>
      </c>
      <c r="C490" s="26" t="str">
        <f ca="1">IFERROR(INDEX(SUPPLIER_CONV[2],MATCH(INDEX(INDIRECT("B_MSK["&amp;EXPEDISI[#Headers]&amp;"]"),ROW()-1),SUPPLIER_CONV[1],0)),"")</f>
        <v>LESTARI</v>
      </c>
      <c r="D490" s="22" t="str">
        <f ca="1">IFERROR(INDEX(INDIRECT("B_MSK["&amp;EXPEDISI[#Headers]&amp;"]"),ROW()-1)&amp;IF(OR(EXPEDISI[[#This Row],[C]]&lt;2,EXPEDISI[[#This Row],[C]]=""),"","/ CTN"),"")</f>
        <v>10 LSN</v>
      </c>
      <c r="E490" s="6">
        <f ca="1">IFERROR(INDEX(INDIRECT("B_MSK["&amp;EXPEDISI[#Headers]&amp;"]"),ROW()-1),"")</f>
        <v>1</v>
      </c>
      <c r="F490" s="23">
        <f ca="1">IFERROR(INDEX(INDIRECT("B_MSK["&amp;EXPEDISI[#Headers]&amp;"_1]"),ROW()-1),"")</f>
        <v>261000</v>
      </c>
      <c r="G490" s="18" t="str">
        <f ca="1">IFERROR(INDEX(INDIRECT("B_MSK["&amp;EXPEDISI[#Headers]&amp;"_1]"),ROW()-1),"")</f>
        <v>/ LSN</v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44917</v>
      </c>
      <c r="L490" s="18" t="str">
        <f ca="1">IFERROR(INDEX(INDIRECT("B_MSK["&amp;EXPEDISI[#Headers]&amp;"]"),ROW()-1),"")</f>
        <v>tas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Tas 55x65 BG 13-021</v>
      </c>
      <c r="C491" s="26" t="str">
        <f ca="1">IFERROR(INDEX(SUPPLIER_CONV[2],MATCH(INDEX(INDIRECT("B_MSK["&amp;EXPEDISI[#Headers]&amp;"]"),ROW()-1),SUPPLIER_CONV[1],0)),"")</f>
        <v>LESTARI</v>
      </c>
      <c r="D491" s="22" t="str">
        <f ca="1">IFERROR(INDEX(INDIRECT("B_MSK["&amp;EXPEDISI[#Headers]&amp;"]"),ROW()-1)&amp;IF(OR(EXPEDISI[[#This Row],[C]]&lt;2,EXPEDISI[[#This Row],[C]]=""),"","/ CTN"),"")</f>
        <v>10 LSN</v>
      </c>
      <c r="E491" s="6">
        <f ca="1">IFERROR(INDEX(INDIRECT("B_MSK["&amp;EXPEDISI[#Headers]&amp;"]"),ROW()-1),"")</f>
        <v>1</v>
      </c>
      <c r="F491" s="23">
        <f ca="1">IFERROR(INDEX(INDIRECT("B_MSK["&amp;EXPEDISI[#Headers]&amp;"_1]"),ROW()-1),"")</f>
        <v>205000</v>
      </c>
      <c r="G491" s="18" t="str">
        <f ca="1">IFERROR(INDEX(INDIRECT("B_MSK["&amp;EXPEDISI[#Headers]&amp;"_1]"),ROW()-1),"")</f>
        <v>/ LSN</v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44917</v>
      </c>
      <c r="L491" s="18" t="str">
        <f ca="1">IFERROR(INDEX(INDIRECT("B_MSK["&amp;EXPEDISI[#Headers]&amp;"]"),ROW()-1),"")</f>
        <v>tas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Tas 45x50x20 BG 16-033 B</v>
      </c>
      <c r="C492" s="26" t="str">
        <f ca="1">IFERROR(INDEX(SUPPLIER_CONV[2],MATCH(INDEX(INDIRECT("B_MSK["&amp;EXPEDISI[#Headers]&amp;"]"),ROW()-1),SUPPLIER_CONV[1],0)),"")</f>
        <v>LESTARI</v>
      </c>
      <c r="D492" s="22" t="str">
        <f ca="1">IFERROR(INDEX(INDIRECT("B_MSK["&amp;EXPEDISI[#Headers]&amp;"]"),ROW()-1)&amp;IF(OR(EXPEDISI[[#This Row],[C]]&lt;2,EXPEDISI[[#This Row],[C]]=""),"","/ CTN"),"")</f>
        <v>10 LSN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176000</v>
      </c>
      <c r="G492" s="18" t="str">
        <f ca="1">IFERROR(INDEX(INDIRECT("B_MSK["&amp;EXPEDISI[#Headers]&amp;"_1]"),ROW()-1),"")</f>
        <v>/ LSN</v>
      </c>
      <c r="H492" s="18" t="str">
        <f ca="1">IFERROR(INDEX(INDIRECT("B_MSK["&amp;EXPEDISI[#Headers]&amp;"]"),ROW()-1),"")</f>
        <v/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44917</v>
      </c>
      <c r="L492" s="18" t="str">
        <f ca="1">IFERROR(INDEX(INDIRECT("B_MSK["&amp;EXPEDISI[#Headers]&amp;"]"),ROW()-1),"")</f>
        <v>tas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2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3" t="str">
        <f ca="1">IFERROR(INDEX(INDIRECT("B_MSK["&amp;EXPEDISI[#Headers]&amp;"_1]"),ROW()-1),"")</f>
        <v/>
      </c>
      <c r="G493" s="18" t="str">
        <f ca="1">IFERROR(INDEX(INDIRECT("B_MSK["&amp;EXPEDISI[#Headers]&amp;"_1]"),ROW()-1),"")</f>
        <v/>
      </c>
      <c r="H493" s="18" t="str">
        <f ca="1">IFERROR(INDEX(INDIRECT("B_MSK["&amp;EXPEDISI[#Headers]&amp;"]"),ROW()-1),"")</f>
        <v/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 t="str">
        <f ca="1">IFERROR(IF(EXPEDISI[[#This Row],[NAMA BARANG]]="","",INDEX(INDIRECT("B_MSK["&amp;EXPEDISI[#Headers]&amp;"]"),ROW()-1)),"")</f>
        <v/>
      </c>
      <c r="L493" s="18" t="str">
        <f ca="1">IFERROR(INDEX(INDIRECT("B_MSK["&amp;EXPEDISI[#Headers]&amp;"]"),ROW()-1),"")</f>
        <v/>
      </c>
    </row>
    <row r="494" spans="1:12" x14ac:dyDescent="0.25">
      <c r="A494" s="17">
        <f ca="1">IFERROR(INDEX(INDIRECT("B_MSK["&amp;EXPEDISI[#Headers]&amp;"]"),ROW()-1),"")</f>
        <v>44917</v>
      </c>
      <c r="B494" s="27" t="str">
        <f ca="1">IFERROR(INDEX(INDIRECT("B_MSK["&amp;EXPEDISI[#Headers]&amp;"]"),ROW()-1),"")</f>
        <v>Gel Zhixin + Refill G-3126</v>
      </c>
      <c r="C494" s="26" t="str">
        <f ca="1">IFERROR(INDEX(SUPPLIER_CONV[2],MATCH(INDEX(INDIRECT("B_MSK["&amp;EXPEDISI[#Headers]&amp;"]"),ROW()-1),SUPPLIER_CONV[1],0)),"")</f>
        <v>DB</v>
      </c>
      <c r="D494" s="22" t="str">
        <f ca="1">IFERROR(INDEX(INDIRECT("B_MSK["&amp;EXPEDISI[#Headers]&amp;"]"),ROW()-1)&amp;IF(OR(EXPEDISI[[#This Row],[C]]&lt;2,EXPEDISI[[#This Row],[C]]=""),"","/ CTN"),"")</f>
        <v>120 LSN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18250</v>
      </c>
      <c r="G494" s="18" t="str">
        <f ca="1">IFERROR(INDEX(INDIRECT("B_MSK["&amp;EXPEDISI[#Headers]&amp;"_1]"),ROW()-1),"")</f>
        <v>/ LSN</v>
      </c>
      <c r="H494" s="18" t="str">
        <f ca="1">IFERROR(INDEX(INDIRECT("B_MSK["&amp;EXPEDISI[#Headers]&amp;"]"),ROW()-1),"")</f>
        <v/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44917</v>
      </c>
      <c r="L494" s="18" t="str">
        <f ca="1">IFERROR(INDEX(INDIRECT("B_MSK["&amp;EXPEDISI[#Headers]&amp;"]"),ROW()-1),"")</f>
        <v>pen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Gel Zhixin + Refill G-3125</v>
      </c>
      <c r="C495" s="26" t="str">
        <f ca="1">IFERROR(INDEX(SUPPLIER_CONV[2],MATCH(INDEX(INDIRECT("B_MSK["&amp;EXPEDISI[#Headers]&amp;"]"),ROW()-1),SUPPLIER_CONV[1],0)),"")</f>
        <v>DB</v>
      </c>
      <c r="D495" s="22" t="str">
        <f ca="1">IFERROR(INDEX(INDIRECT("B_MSK["&amp;EXPEDISI[#Headers]&amp;"]"),ROW()-1)&amp;IF(OR(EXPEDISI[[#This Row],[C]]&lt;2,EXPEDISI[[#This Row],[C]]=""),"","/ CTN"),"")</f>
        <v>120 LSN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18250</v>
      </c>
      <c r="G495" s="18" t="str">
        <f ca="1">IFERROR(INDEX(INDIRECT("B_MSK["&amp;EXPEDISI[#Headers]&amp;"_1]"),ROW()-1),"")</f>
        <v>/ LSN</v>
      </c>
      <c r="H495" s="18" t="str">
        <f ca="1">IFERROR(INDEX(INDIRECT("B_MSK["&amp;EXPEDISI[#Headers]&amp;"]"),ROW()-1),"")</f>
        <v/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44917</v>
      </c>
      <c r="L495" s="18" t="str">
        <f ca="1">IFERROR(INDEX(INDIRECT("B_MSK["&amp;EXPEDISI[#Headers]&amp;"]"),ROW()-1),"")</f>
        <v>pen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Gel Zhixin + Refill G-3124</v>
      </c>
      <c r="C496" s="26" t="str">
        <f ca="1">IFERROR(INDEX(SUPPLIER_CONV[2],MATCH(INDEX(INDIRECT("B_MSK["&amp;EXPEDISI[#Headers]&amp;"]"),ROW()-1),SUPPLIER_CONV[1],0)),"")</f>
        <v>DB</v>
      </c>
      <c r="D496" s="22" t="str">
        <f ca="1">IFERROR(INDEX(INDIRECT("B_MSK["&amp;EXPEDISI[#Headers]&amp;"]"),ROW()-1)&amp;IF(OR(EXPEDISI[[#This Row],[C]]&lt;2,EXPEDISI[[#This Row],[C]]=""),"","/ CTN"),"")</f>
        <v>120 LSN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18250</v>
      </c>
      <c r="G496" s="18" t="str">
        <f ca="1">IFERROR(INDEX(INDIRECT("B_MSK["&amp;EXPEDISI[#Headers]&amp;"_1]"),ROW()-1),"")</f>
        <v>/ LSN</v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44917</v>
      </c>
      <c r="L496" s="18" t="str">
        <f ca="1">IFERROR(INDEX(INDIRECT("B_MSK["&amp;EXPEDISI[#Headers]&amp;"]"),ROW()-1),"")</f>
        <v>pen</v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Gel Zhixin + Refill G-3123</v>
      </c>
      <c r="C497" s="26" t="str">
        <f ca="1">IFERROR(INDEX(SUPPLIER_CONV[2],MATCH(INDEX(INDIRECT("B_MSK["&amp;EXPEDISI[#Headers]&amp;"]"),ROW()-1),SUPPLIER_CONV[1],0)),"")</f>
        <v>DB</v>
      </c>
      <c r="D497" s="22" t="str">
        <f ca="1">IFERROR(INDEX(INDIRECT("B_MSK["&amp;EXPEDISI[#Headers]&amp;"]"),ROW()-1)&amp;IF(OR(EXPEDISI[[#This Row],[C]]&lt;2,EXPEDISI[[#This Row],[C]]=""),"","/ CTN"),"")</f>
        <v>120 LSN</v>
      </c>
      <c r="E497" s="6">
        <f ca="1">IFERROR(INDEX(INDIRECT("B_MSK["&amp;EXPEDISI[#Headers]&amp;"]"),ROW()-1),"")</f>
        <v>1</v>
      </c>
      <c r="F497" s="23">
        <f ca="1">IFERROR(INDEX(INDIRECT("B_MSK["&amp;EXPEDISI[#Headers]&amp;"_1]"),ROW()-1),"")</f>
        <v>18250</v>
      </c>
      <c r="G497" s="18" t="str">
        <f ca="1">IFERROR(INDEX(INDIRECT("B_MSK["&amp;EXPEDISI[#Headers]&amp;"_1]"),ROW()-1),"")</f>
        <v>/ LSN</v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44917</v>
      </c>
      <c r="L497" s="18" t="str">
        <f ca="1">IFERROR(INDEX(INDIRECT("B_MSK["&amp;EXPEDISI[#Headers]&amp;"]"),ROW()-1),"")</f>
        <v>pen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Gel Zhixin + Refill G-3122</v>
      </c>
      <c r="C498" s="26" t="str">
        <f ca="1">IFERROR(INDEX(SUPPLIER_CONV[2],MATCH(INDEX(INDIRECT("B_MSK["&amp;EXPEDISI[#Headers]&amp;"]"),ROW()-1),SUPPLIER_CONV[1],0)),"")</f>
        <v>DB</v>
      </c>
      <c r="D498" s="22" t="str">
        <f ca="1">IFERROR(INDEX(INDIRECT("B_MSK["&amp;EXPEDISI[#Headers]&amp;"]"),ROW()-1)&amp;IF(OR(EXPEDISI[[#This Row],[C]]&lt;2,EXPEDISI[[#This Row],[C]]=""),"","/ CTN"),"")</f>
        <v>120 LSN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18250</v>
      </c>
      <c r="G498" s="18" t="str">
        <f ca="1">IFERROR(INDEX(INDIRECT("B_MSK["&amp;EXPEDISI[#Headers]&amp;"_1]"),ROW()-1),"")</f>
        <v>/ LSN</v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44917</v>
      </c>
      <c r="L498" s="18" t="str">
        <f ca="1">IFERROR(INDEX(INDIRECT("B_MSK["&amp;EXPEDISI[#Headers]&amp;"]"),ROW()-1),"")</f>
        <v>pen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Gel Zhixin + Refill G-3121</v>
      </c>
      <c r="C499" s="26" t="str">
        <f ca="1">IFERROR(INDEX(SUPPLIER_CONV[2],MATCH(INDEX(INDIRECT("B_MSK["&amp;EXPEDISI[#Headers]&amp;"]"),ROW()-1),SUPPLIER_CONV[1],0)),"")</f>
        <v>DB</v>
      </c>
      <c r="D499" s="22" t="str">
        <f ca="1">IFERROR(INDEX(INDIRECT("B_MSK["&amp;EXPEDISI[#Headers]&amp;"]"),ROW()-1)&amp;IF(OR(EXPEDISI[[#This Row],[C]]&lt;2,EXPEDISI[[#This Row],[C]]=""),"","/ CTN"),"")</f>
        <v>120 LSN</v>
      </c>
      <c r="E499" s="6">
        <f ca="1">IFERROR(INDEX(INDIRECT("B_MSK["&amp;EXPEDISI[#Headers]&amp;"]"),ROW()-1),"")</f>
        <v>1</v>
      </c>
      <c r="F499" s="23">
        <f ca="1">IFERROR(INDEX(INDIRECT("B_MSK["&amp;EXPEDISI[#Headers]&amp;"_1]"),ROW()-1),"")</f>
        <v>18250</v>
      </c>
      <c r="G499" s="18" t="str">
        <f ca="1">IFERROR(INDEX(INDIRECT("B_MSK["&amp;EXPEDISI[#Headers]&amp;"_1]"),ROW()-1),"")</f>
        <v>/ LSN</v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44917</v>
      </c>
      <c r="L499" s="18" t="str">
        <f ca="1">IFERROR(INDEX(INDIRECT("B_MSK["&amp;EXPEDISI[#Headers]&amp;"]"),ROW()-1),"")</f>
        <v>pen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Gel Zhixin + Refill G-3120</v>
      </c>
      <c r="C500" s="26" t="str">
        <f ca="1">IFERROR(INDEX(SUPPLIER_CONV[2],MATCH(INDEX(INDIRECT("B_MSK["&amp;EXPEDISI[#Headers]&amp;"]"),ROW()-1),SUPPLIER_CONV[1],0)),"")</f>
        <v>DB</v>
      </c>
      <c r="D500" s="22" t="str">
        <f ca="1">IFERROR(INDEX(INDIRECT("B_MSK["&amp;EXPEDISI[#Headers]&amp;"]"),ROW()-1)&amp;IF(OR(EXPEDISI[[#This Row],[C]]&lt;2,EXPEDISI[[#This Row],[C]]=""),"","/ CTN"),"")</f>
        <v>120 LSN</v>
      </c>
      <c r="E500" s="6">
        <f ca="1">IFERROR(INDEX(INDIRECT("B_MSK["&amp;EXPEDISI[#Headers]&amp;"]"),ROW()-1),"")</f>
        <v>1</v>
      </c>
      <c r="F500" s="23">
        <f ca="1">IFERROR(INDEX(INDIRECT("B_MSK["&amp;EXPEDISI[#Headers]&amp;"_1]"),ROW()-1),"")</f>
        <v>18250</v>
      </c>
      <c r="G500" s="18" t="str">
        <f ca="1">IFERROR(INDEX(INDIRECT("B_MSK["&amp;EXPEDISI[#Headers]&amp;"_1]"),ROW()-1),"")</f>
        <v>/ LSN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44917</v>
      </c>
      <c r="L500" s="18" t="str">
        <f ca="1">IFERROR(INDEX(INDIRECT("B_MSK["&amp;EXPEDISI[#Headers]&amp;"]"),ROW()-1),"")</f>
        <v>pen</v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Gel Zhixin + Refill G-3119</v>
      </c>
      <c r="C501" s="26" t="str">
        <f ca="1">IFERROR(INDEX(SUPPLIER_CONV[2],MATCH(INDEX(INDIRECT("B_MSK["&amp;EXPEDISI[#Headers]&amp;"]"),ROW()-1),SUPPLIER_CONV[1],0)),"")</f>
        <v>DB</v>
      </c>
      <c r="D501" s="22" t="str">
        <f ca="1">IFERROR(INDEX(INDIRECT("B_MSK["&amp;EXPEDISI[#Headers]&amp;"]"),ROW()-1)&amp;IF(OR(EXPEDISI[[#This Row],[C]]&lt;2,EXPEDISI[[#This Row],[C]]=""),"","/ CTN"),"")</f>
        <v>120 LSN</v>
      </c>
      <c r="E501" s="6">
        <f ca="1">IFERROR(INDEX(INDIRECT("B_MSK["&amp;EXPEDISI[#Headers]&amp;"]"),ROW()-1),"")</f>
        <v>1</v>
      </c>
      <c r="F501" s="23">
        <f ca="1">IFERROR(INDEX(INDIRECT("B_MSK["&amp;EXPEDISI[#Headers]&amp;"_1]"),ROW()-1),"")</f>
        <v>18250</v>
      </c>
      <c r="G501" s="18" t="str">
        <f ca="1">IFERROR(INDEX(INDIRECT("B_MSK["&amp;EXPEDISI[#Headers]&amp;"_1]"),ROW()-1),"")</f>
        <v>/ LSN</v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44917</v>
      </c>
      <c r="L501" s="18" t="str">
        <f ca="1">IFERROR(INDEX(INDIRECT("B_MSK["&amp;EXPEDISI[#Headers]&amp;"]"),ROW()-1),"")</f>
        <v>pen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Gel Zhixin + Refill G-3118</v>
      </c>
      <c r="C502" s="26" t="str">
        <f ca="1">IFERROR(INDEX(SUPPLIER_CONV[2],MATCH(INDEX(INDIRECT("B_MSK["&amp;EXPEDISI[#Headers]&amp;"]"),ROW()-1),SUPPLIER_CONV[1],0)),"")</f>
        <v>DB</v>
      </c>
      <c r="D502" s="22" t="str">
        <f ca="1">IFERROR(INDEX(INDIRECT("B_MSK["&amp;EXPEDISI[#Headers]&amp;"]"),ROW()-1)&amp;IF(OR(EXPEDISI[[#This Row],[C]]&lt;2,EXPEDISI[[#This Row],[C]]=""),"","/ CTN"),"")</f>
        <v>120 LSN</v>
      </c>
      <c r="E502" s="6">
        <f ca="1">IFERROR(INDEX(INDIRECT("B_MSK["&amp;EXPEDISI[#Headers]&amp;"]"),ROW()-1),"")</f>
        <v>1</v>
      </c>
      <c r="F502" s="23">
        <f ca="1">IFERROR(INDEX(INDIRECT("B_MSK["&amp;EXPEDISI[#Headers]&amp;"_1]"),ROW()-1),"")</f>
        <v>18250</v>
      </c>
      <c r="G502" s="18" t="str">
        <f ca="1">IFERROR(INDEX(INDIRECT("B_MSK["&amp;EXPEDISI[#Headers]&amp;"_1]"),ROW()-1),"")</f>
        <v>/ LSN</v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44917</v>
      </c>
      <c r="L502" s="18" t="str">
        <f ca="1">IFERROR(INDEX(INDIRECT("B_MSK["&amp;EXPEDISI[#Headers]&amp;"]"),ROW()-1),"")</f>
        <v>pen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Gel Zhixin + Refill G-3117</v>
      </c>
      <c r="C503" s="26" t="str">
        <f ca="1">IFERROR(INDEX(SUPPLIER_CONV[2],MATCH(INDEX(INDIRECT("B_MSK["&amp;EXPEDISI[#Headers]&amp;"]"),ROW()-1),SUPPLIER_CONV[1],0)),"")</f>
        <v>DB</v>
      </c>
      <c r="D503" s="22" t="str">
        <f ca="1">IFERROR(INDEX(INDIRECT("B_MSK["&amp;EXPEDISI[#Headers]&amp;"]"),ROW()-1)&amp;IF(OR(EXPEDISI[[#This Row],[C]]&lt;2,EXPEDISI[[#This Row],[C]]=""),"","/ CTN"),"")</f>
        <v>120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18250</v>
      </c>
      <c r="G503" s="18" t="str">
        <f ca="1">IFERROR(INDEX(INDIRECT("B_MSK["&amp;EXPEDISI[#Headers]&amp;"_1]"),ROW()-1),"")</f>
        <v>/ LSN</v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44917</v>
      </c>
      <c r="L503" s="18" t="str">
        <f ca="1">IFERROR(INDEX(INDIRECT("B_MSK["&amp;EXPEDISI[#Headers]&amp;"]"),ROW()-1),"")</f>
        <v>pen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Gel Zhixin + Refill G-3109</v>
      </c>
      <c r="C504" s="26" t="str">
        <f ca="1">IFERROR(INDEX(SUPPLIER_CONV[2],MATCH(INDEX(INDIRECT("B_MSK["&amp;EXPEDISI[#Headers]&amp;"]"),ROW()-1),SUPPLIER_CONV[1],0)),"")</f>
        <v>DB</v>
      </c>
      <c r="D504" s="22" t="str">
        <f ca="1">IFERROR(INDEX(INDIRECT("B_MSK["&amp;EXPEDISI[#Headers]&amp;"]"),ROW()-1)&amp;IF(OR(EXPEDISI[[#This Row],[C]]&lt;2,EXPEDISI[[#This Row],[C]]=""),"","/ CTN"),"")</f>
        <v>120 LSN</v>
      </c>
      <c r="E504" s="6">
        <f ca="1">IFERROR(INDEX(INDIRECT("B_MSK["&amp;EXPEDISI[#Headers]&amp;"]"),ROW()-1),"")</f>
        <v>1</v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44917</v>
      </c>
      <c r="L504" s="18" t="str">
        <f ca="1">IFERROR(INDEX(INDIRECT("B_MSK["&amp;EXPEDISI[#Headers]&amp;"]"),ROW()-1),"")</f>
        <v>pen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Gel Zhixin + Refill G-5001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120 LSN</v>
      </c>
      <c r="E506" s="6">
        <f ca="1">IFERROR(INDEX(INDIRECT("B_MSK["&amp;EXPEDISI[#Headers]&amp;"]"),ROW()-1),"")</f>
        <v>1</v>
      </c>
      <c r="F506" s="23">
        <f ca="1">IFERROR(INDEX(INDIRECT("B_MSK["&amp;EXPEDISI[#Headers]&amp;"_1]"),ROW()-1),"")</f>
        <v>18250</v>
      </c>
      <c r="G506" s="18" t="str">
        <f ca="1">IFERROR(INDEX(INDIRECT("B_MSK["&amp;EXPEDISI[#Headers]&amp;"_1]"),ROW()-1),"")</f>
        <v>/ LSN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44917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Gel Zhixin + Refill G-5004</v>
      </c>
      <c r="C507" s="26" t="str">
        <f ca="1">IFERROR(INDEX(SUPPLIER_CONV[2],MATCH(INDEX(INDIRECT("B_MSK["&amp;EXPEDISI[#Headers]&amp;"]"),ROW()-1),SUPPLIER_CONV[1],0)),"")</f>
        <v>DB</v>
      </c>
      <c r="D507" s="22" t="str">
        <f ca="1">IFERROR(INDEX(INDIRECT("B_MSK["&amp;EXPEDISI[#Headers]&amp;"]"),ROW()-1)&amp;IF(OR(EXPEDISI[[#This Row],[C]]&lt;2,EXPEDISI[[#This Row],[C]]=""),"","/ CTN"),"")</f>
        <v>120 LSN</v>
      </c>
      <c r="E507" s="6">
        <f ca="1">IFERROR(INDEX(INDIRECT("B_MSK["&amp;EXPEDISI[#Headers]&amp;"]"),ROW()-1),"")</f>
        <v>1</v>
      </c>
      <c r="F507" s="23">
        <f ca="1">IFERROR(INDEX(INDIRECT("B_MSK["&amp;EXPEDISI[#Headers]&amp;"_1]"),ROW()-1),"")</f>
        <v>18250</v>
      </c>
      <c r="G507" s="18" t="str">
        <f ca="1">IFERROR(INDEX(INDIRECT("B_MSK["&amp;EXPEDISI[#Headers]&amp;"_1]"),ROW()-1),"")</f>
        <v>/ LSN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44917</v>
      </c>
      <c r="L507" s="18" t="str">
        <f ca="1">IFERROR(INDEX(INDIRECT("B_MSK["&amp;EXPEDISI[#Headers]&amp;"]"),ROW()-1),"")</f>
        <v>pen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Gel Zhixin + Refill G-5009</v>
      </c>
      <c r="C508" s="26" t="str">
        <f ca="1">IFERROR(INDEX(SUPPLIER_CONV[2],MATCH(INDEX(INDIRECT("B_MSK["&amp;EXPEDISI[#Headers]&amp;"]"),ROW()-1),SUPPLIER_CONV[1],0)),"")</f>
        <v>DB</v>
      </c>
      <c r="D508" s="22" t="str">
        <f ca="1">IFERROR(INDEX(INDIRECT("B_MSK["&amp;EXPEDISI[#Headers]&amp;"]"),ROW()-1)&amp;IF(OR(EXPEDISI[[#This Row],[C]]&lt;2,EXPEDISI[[#This Row],[C]]=""),"","/ CTN"),"")</f>
        <v>120 LSN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18250</v>
      </c>
      <c r="G508" s="18" t="str">
        <f ca="1">IFERROR(INDEX(INDIRECT("B_MSK["&amp;EXPEDISI[#Headers]&amp;"_1]"),ROW()-1),"")</f>
        <v>/ LSN</v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44917</v>
      </c>
      <c r="L508" s="18" t="str">
        <f ca="1">IFERROR(INDEX(INDIRECT("B_MSK["&amp;EXPEDISI[#Headers]&amp;"]"),ROW()-1),"")</f>
        <v>pen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Gel Zhixin + Refill G-355A</v>
      </c>
      <c r="C509" s="26" t="str">
        <f ca="1">IFERROR(INDEX(SUPPLIER_CONV[2],MATCH(INDEX(INDIRECT("B_MSK["&amp;EXPEDISI[#Headers]&amp;"]"),ROW()-1),SUPPLIER_CONV[1],0)),"")</f>
        <v>DB</v>
      </c>
      <c r="D509" s="22" t="str">
        <f ca="1">IFERROR(INDEX(INDIRECT("B_MSK["&amp;EXPEDISI[#Headers]&amp;"]"),ROW()-1)&amp;IF(OR(EXPEDISI[[#This Row],[C]]&lt;2,EXPEDISI[[#This Row],[C]]=""),"","/ CTN"),"")</f>
        <v>120 LSN</v>
      </c>
      <c r="E509" s="6">
        <f ca="1">IFERROR(INDEX(INDIRECT("B_MSK["&amp;EXPEDISI[#Headers]&amp;"]"),ROW()-1),"")</f>
        <v>1</v>
      </c>
      <c r="F509" s="23">
        <f ca="1">IFERROR(INDEX(INDIRECT("B_MSK["&amp;EXPEDISI[#Headers]&amp;"_1]"),ROW()-1),"")</f>
        <v>18250</v>
      </c>
      <c r="G509" s="18" t="str">
        <f ca="1">IFERROR(INDEX(INDIRECT("B_MSK["&amp;EXPEDISI[#Headers]&amp;"_1]"),ROW()-1),"")</f>
        <v>/ LSN</v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44917</v>
      </c>
      <c r="L509" s="18" t="str">
        <f ca="1">IFERROR(INDEX(INDIRECT("B_MSK["&amp;EXPEDISI[#Headers]&amp;"]"),ROW()-1),"")</f>
        <v>pen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Gel Zhixin + Refill G-3101</v>
      </c>
      <c r="C510" s="26" t="str">
        <f ca="1">IFERROR(INDEX(SUPPLIER_CONV[2],MATCH(INDEX(INDIRECT("B_MSK["&amp;EXPEDISI[#Headers]&amp;"]"),ROW()-1),SUPPLIER_CONV[1],0)),"")</f>
        <v>DB</v>
      </c>
      <c r="D510" s="22" t="str">
        <f ca="1">IFERROR(INDEX(INDIRECT("B_MSK["&amp;EXPEDISI[#Headers]&amp;"]"),ROW()-1)&amp;IF(OR(EXPEDISI[[#This Row],[C]]&lt;2,EXPEDISI[[#This Row],[C]]=""),"","/ CTN"),"")</f>
        <v>120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18250</v>
      </c>
      <c r="G510" s="18" t="str">
        <f ca="1">IFERROR(INDEX(INDIRECT("B_MSK["&amp;EXPEDISI[#Headers]&amp;"_1]"),ROW()-1),"")</f>
        <v>/ LSN</v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44917</v>
      </c>
      <c r="L510" s="18" t="str">
        <f ca="1">IFERROR(INDEX(INDIRECT("B_MSK["&amp;EXPEDISI[#Headers]&amp;"]"),ROW()-1),"")</f>
        <v>pen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Gel Zhixin + Refill G-3137</v>
      </c>
      <c r="C511" s="26" t="str">
        <f ca="1">IFERROR(INDEX(SUPPLIER_CONV[2],MATCH(INDEX(INDIRECT("B_MSK["&amp;EXPEDISI[#Headers]&amp;"]"),ROW()-1),SUPPLIER_CONV[1],0)),"")</f>
        <v>DB</v>
      </c>
      <c r="D511" s="22" t="str">
        <f ca="1">IFERROR(INDEX(INDIRECT("B_MSK["&amp;EXPEDISI[#Headers]&amp;"]"),ROW()-1)&amp;IF(OR(EXPEDISI[[#This Row],[C]]&lt;2,EXPEDISI[[#This Row],[C]]=""),"","/ CTN"),"")</f>
        <v>120 LSN</v>
      </c>
      <c r="E511" s="6">
        <f ca="1">IFERROR(INDEX(INDIRECT("B_MSK["&amp;EXPEDISI[#Headers]&amp;"]"),ROW()-1),"")</f>
        <v>1</v>
      </c>
      <c r="F511" s="23">
        <f ca="1">IFERROR(INDEX(INDIRECT("B_MSK["&amp;EXPEDISI[#Headers]&amp;"_1]"),ROW()-1),"")</f>
        <v>18250</v>
      </c>
      <c r="G511" s="18" t="str">
        <f ca="1">IFERROR(INDEX(INDIRECT("B_MSK["&amp;EXPEDISI[#Headers]&amp;"_1]"),ROW()-1),"")</f>
        <v>/ LSN</v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44917</v>
      </c>
      <c r="L511" s="18" t="str">
        <f ca="1">IFERROR(INDEX(INDIRECT("B_MSK["&amp;EXPEDISI[#Headers]&amp;"]"),ROW()-1),"")</f>
        <v>pen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Gel Zhixin + Refill G-3136</v>
      </c>
      <c r="C512" s="26" t="str">
        <f ca="1">IFERROR(INDEX(SUPPLIER_CONV[2],MATCH(INDEX(INDIRECT("B_MSK["&amp;EXPEDISI[#Headers]&amp;"]"),ROW()-1),SUPPLIER_CONV[1],0)),"")</f>
        <v>DB</v>
      </c>
      <c r="D512" s="22" t="str">
        <f ca="1">IFERROR(INDEX(INDIRECT("B_MSK["&amp;EXPEDISI[#Headers]&amp;"]"),ROW()-1)&amp;IF(OR(EXPEDISI[[#This Row],[C]]&lt;2,EXPEDISI[[#This Row],[C]]=""),"","/ CTN"),"")</f>
        <v>120 LSN</v>
      </c>
      <c r="E512" s="6">
        <f ca="1">IFERROR(INDEX(INDIRECT("B_MSK["&amp;EXPEDISI[#Headers]&amp;"]"),ROW()-1),"")</f>
        <v>1</v>
      </c>
      <c r="F512" s="23">
        <f ca="1">IFERROR(INDEX(INDIRECT("B_MSK["&amp;EXPEDISI[#Headers]&amp;"_1]"),ROW()-1),"")</f>
        <v>18250</v>
      </c>
      <c r="G512" s="18" t="str">
        <f ca="1">IFERROR(INDEX(INDIRECT("B_MSK["&amp;EXPEDISI[#Headers]&amp;"_1]"),ROW()-1),"")</f>
        <v>/ LSN</v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44917</v>
      </c>
      <c r="L512" s="18" t="str">
        <f ca="1">IFERROR(INDEX(INDIRECT("B_MSK["&amp;EXPEDISI[#Headers]&amp;"]"),ROW()-1),"")</f>
        <v>pen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Gel Zhixin + Refill G-3135</v>
      </c>
      <c r="C513" s="26" t="str">
        <f ca="1">IFERROR(INDEX(SUPPLIER_CONV[2],MATCH(INDEX(INDIRECT("B_MSK["&amp;EXPEDISI[#Headers]&amp;"]"),ROW()-1),SUPPLIER_CONV[1],0)),"")</f>
        <v>DB</v>
      </c>
      <c r="D513" s="22" t="str">
        <f ca="1">IFERROR(INDEX(INDIRECT("B_MSK["&amp;EXPEDISI[#Headers]&amp;"]"),ROW()-1)&amp;IF(OR(EXPEDISI[[#This Row],[C]]&lt;2,EXPEDISI[[#This Row],[C]]=""),"","/ CTN"),"")</f>
        <v>120 LSN</v>
      </c>
      <c r="E513" s="6">
        <f ca="1">IFERROR(INDEX(INDIRECT("B_MSK["&amp;EXPEDISI[#Headers]&amp;"]"),ROW()-1),"")</f>
        <v>1</v>
      </c>
      <c r="F513" s="23">
        <f ca="1">IFERROR(INDEX(INDIRECT("B_MSK["&amp;EXPEDISI[#Headers]&amp;"_1]"),ROW()-1),"")</f>
        <v>18250</v>
      </c>
      <c r="G513" s="18" t="str">
        <f ca="1">IFERROR(INDEX(INDIRECT("B_MSK["&amp;EXPEDISI[#Headers]&amp;"_1]"),ROW()-1),"")</f>
        <v>/ LSN</v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44917</v>
      </c>
      <c r="L513" s="18" t="str">
        <f ca="1">IFERROR(INDEX(INDIRECT("B_MSK["&amp;EXPEDISI[#Headers]&amp;"]"),ROW()-1),"")</f>
        <v>pen</v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>Gel Zhixin + Refill G-3133</v>
      </c>
      <c r="C514" s="26" t="str">
        <f ca="1">IFERROR(INDEX(SUPPLIER_CONV[2],MATCH(INDEX(INDIRECT("B_MSK["&amp;EXPEDISI[#Headers]&amp;"]"),ROW()-1),SUPPLIER_CONV[1],0)),"")</f>
        <v>DB</v>
      </c>
      <c r="D514" s="22" t="str">
        <f ca="1">IFERROR(INDEX(INDIRECT("B_MSK["&amp;EXPEDISI[#Headers]&amp;"]"),ROW()-1)&amp;IF(OR(EXPEDISI[[#This Row],[C]]&lt;2,EXPEDISI[[#This Row],[C]]=""),"","/ CTN"),"")</f>
        <v>120 LSN</v>
      </c>
      <c r="E514" s="6">
        <f ca="1">IFERROR(INDEX(INDIRECT("B_MSK["&amp;EXPEDISI[#Headers]&amp;"]"),ROW()-1),"")</f>
        <v>1</v>
      </c>
      <c r="F514" s="23">
        <f ca="1">IFERROR(INDEX(INDIRECT("B_MSK["&amp;EXPEDISI[#Headers]&amp;"_1]"),ROW()-1),"")</f>
        <v>18250</v>
      </c>
      <c r="G514" s="18" t="str">
        <f ca="1">IFERROR(INDEX(INDIRECT("B_MSK["&amp;EXPEDISI[#Headers]&amp;"_1]"),ROW()-1),"")</f>
        <v>/ LSN</v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>
        <f ca="1">IFERROR(IF(EXPEDISI[[#This Row],[NAMA BARANG]]="","",INDEX(INDIRECT("B_MSK["&amp;EXPEDISI[#Headers]&amp;"]"),ROW()-1)),"")</f>
        <v>44917</v>
      </c>
      <c r="L514" s="18" t="str">
        <f ca="1">IFERROR(INDEX(INDIRECT("B_MSK["&amp;EXPEDISI[#Headers]&amp;"]"),ROW()-1),"")</f>
        <v>pen</v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Gel Zhixin + Refill G-3132</v>
      </c>
      <c r="C515" s="26" t="str">
        <f ca="1">IFERROR(INDEX(SUPPLIER_CONV[2],MATCH(INDEX(INDIRECT("B_MSK["&amp;EXPEDISI[#Headers]&amp;"]"),ROW()-1),SUPPLIER_CONV[1],0)),"")</f>
        <v>DB</v>
      </c>
      <c r="D515" s="22" t="str">
        <f ca="1">IFERROR(INDEX(INDIRECT("B_MSK["&amp;EXPEDISI[#Headers]&amp;"]"),ROW()-1)&amp;IF(OR(EXPEDISI[[#This Row],[C]]&lt;2,EXPEDISI[[#This Row],[C]]=""),"","/ CTN"),"")</f>
        <v>120 LSN</v>
      </c>
      <c r="E515" s="6">
        <f ca="1">IFERROR(INDEX(INDIRECT("B_MSK["&amp;EXPEDISI[#Headers]&amp;"]"),ROW()-1),"")</f>
        <v>1</v>
      </c>
      <c r="F515" s="23">
        <f ca="1">IFERROR(INDEX(INDIRECT("B_MSK["&amp;EXPEDISI[#Headers]&amp;"_1]"),ROW()-1),"")</f>
        <v>18250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44917</v>
      </c>
      <c r="L515" s="18" t="str">
        <f ca="1">IFERROR(INDEX(INDIRECT("B_MSK["&amp;EXPEDISI[#Headers]&amp;"]"),ROW()-1),"")</f>
        <v>pen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>Gel Zhixin + Refill G-3131</v>
      </c>
      <c r="C516" s="26" t="str">
        <f ca="1">IFERROR(INDEX(SUPPLIER_CONV[2],MATCH(INDEX(INDIRECT("B_MSK["&amp;EXPEDISI[#Headers]&amp;"]"),ROW()-1),SUPPLIER_CONV[1],0)),"")</f>
        <v>DB</v>
      </c>
      <c r="D516" s="22" t="str">
        <f ca="1">IFERROR(INDEX(INDIRECT("B_MSK["&amp;EXPEDISI[#Headers]&amp;"]"),ROW()-1)&amp;IF(OR(EXPEDISI[[#This Row],[C]]&lt;2,EXPEDISI[[#This Row],[C]]=""),"","/ CTN"),"")</f>
        <v>120 LSN</v>
      </c>
      <c r="E516" s="6">
        <f ca="1">IFERROR(INDEX(INDIRECT("B_MSK["&amp;EXPEDISI[#Headers]&amp;"]"),ROW()-1),"")</f>
        <v>1</v>
      </c>
      <c r="F516" s="23">
        <f ca="1">IFERROR(INDEX(INDIRECT("B_MSK["&amp;EXPEDISI[#Headers]&amp;"_1]"),ROW()-1),"")</f>
        <v>18250</v>
      </c>
      <c r="G516" s="18" t="str">
        <f ca="1">IFERROR(INDEX(INDIRECT("B_MSK["&amp;EXPEDISI[#Headers]&amp;"_1]"),ROW()-1),"")</f>
        <v>/ LSN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44917</v>
      </c>
      <c r="L516" s="18" t="str">
        <f ca="1">IFERROR(INDEX(INDIRECT("B_MSK["&amp;EXPEDISI[#Headers]&amp;"]"),ROW()-1),"")</f>
        <v>pen</v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Gel Zhixin + Refill G-3130</v>
      </c>
      <c r="C517" s="26" t="str">
        <f ca="1">IFERROR(INDEX(SUPPLIER_CONV[2],MATCH(INDEX(INDIRECT("B_MSK["&amp;EXPEDISI[#Headers]&amp;"]"),ROW()-1),SUPPLIER_CONV[1],0)),"")</f>
        <v>DB</v>
      </c>
      <c r="D517" s="22" t="str">
        <f ca="1">IFERROR(INDEX(INDIRECT("B_MSK["&amp;EXPEDISI[#Headers]&amp;"]"),ROW()-1)&amp;IF(OR(EXPEDISI[[#This Row],[C]]&lt;2,EXPEDISI[[#This Row],[C]]=""),"","/ CTN"),"")</f>
        <v>120 LSN</v>
      </c>
      <c r="E517" s="6">
        <f ca="1">IFERROR(INDEX(INDIRECT("B_MSK["&amp;EXPEDISI[#Headers]&amp;"]"),ROW()-1),"")</f>
        <v>1</v>
      </c>
      <c r="F517" s="23">
        <f ca="1">IFERROR(INDEX(INDIRECT("B_MSK["&amp;EXPEDISI[#Headers]&amp;"_1]"),ROW()-1),"")</f>
        <v>18250</v>
      </c>
      <c r="G517" s="18" t="str">
        <f ca="1">IFERROR(INDEX(INDIRECT("B_MSK["&amp;EXPEDISI[#Headers]&amp;"_1]"),ROW()-1),"")</f>
        <v>/ LSN</v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44917</v>
      </c>
      <c r="L517" s="18" t="str">
        <f ca="1">IFERROR(INDEX(INDIRECT("B_MSK["&amp;EXPEDISI[#Headers]&amp;"]"),ROW()-1),"")</f>
        <v>pen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Gel Zhixin + Refill G-3129</v>
      </c>
      <c r="C518" s="26" t="str">
        <f ca="1">IFERROR(INDEX(SUPPLIER_CONV[2],MATCH(INDEX(INDIRECT("B_MSK["&amp;EXPEDISI[#Headers]&amp;"]"),ROW()-1),SUPPLIER_CONV[1],0)),"")</f>
        <v>DB</v>
      </c>
      <c r="D518" s="22" t="str">
        <f ca="1">IFERROR(INDEX(INDIRECT("B_MSK["&amp;EXPEDISI[#Headers]&amp;"]"),ROW()-1)&amp;IF(OR(EXPEDISI[[#This Row],[C]]&lt;2,EXPEDISI[[#This Row],[C]]=""),"","/ CTN"),"")</f>
        <v>120 LSN</v>
      </c>
      <c r="E518" s="6">
        <f ca="1">IFERROR(INDEX(INDIRECT("B_MSK["&amp;EXPEDISI[#Headers]&amp;"]"),ROW()-1),"")</f>
        <v>1</v>
      </c>
      <c r="F518" s="23">
        <f ca="1">IFERROR(INDEX(INDIRECT("B_MSK["&amp;EXPEDISI[#Headers]&amp;"_1]"),ROW()-1),"")</f>
        <v>18250</v>
      </c>
      <c r="G518" s="18" t="str">
        <f ca="1">IFERROR(INDEX(INDIRECT("B_MSK["&amp;EXPEDISI[#Headers]&amp;"_1]"),ROW()-1),"")</f>
        <v>/ LSN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44917</v>
      </c>
      <c r="L518" s="18" t="str">
        <f ca="1">IFERROR(INDEX(INDIRECT("B_MSK["&amp;EXPEDISI[#Headers]&amp;"]"),ROW()-1),"")</f>
        <v>pen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>Gel Zhixin + Refill G-3128</v>
      </c>
      <c r="C519" s="26" t="str">
        <f ca="1">IFERROR(INDEX(SUPPLIER_CONV[2],MATCH(INDEX(INDIRECT("B_MSK["&amp;EXPEDISI[#Headers]&amp;"]"),ROW()-1),SUPPLIER_CONV[1],0)),"")</f>
        <v>DB</v>
      </c>
      <c r="D519" s="22" t="str">
        <f ca="1">IFERROR(INDEX(INDIRECT("B_MSK["&amp;EXPEDISI[#Headers]&amp;"]"),ROW()-1)&amp;IF(OR(EXPEDISI[[#This Row],[C]]&lt;2,EXPEDISI[[#This Row],[C]]=""),"","/ CTN"),"")</f>
        <v>120 LSN</v>
      </c>
      <c r="E519" s="6">
        <f ca="1">IFERROR(INDEX(INDIRECT("B_MSK["&amp;EXPEDISI[#Headers]&amp;"]"),ROW()-1),"")</f>
        <v>1</v>
      </c>
      <c r="F519" s="23">
        <f ca="1">IFERROR(INDEX(INDIRECT("B_MSK["&amp;EXPEDISI[#Headers]&amp;"_1]"),ROW()-1),"")</f>
        <v>18250</v>
      </c>
      <c r="G519" s="18" t="str">
        <f ca="1">IFERROR(INDEX(INDIRECT("B_MSK["&amp;EXPEDISI[#Headers]&amp;"_1]"),ROW()-1),"")</f>
        <v>/ LSN</v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44917</v>
      </c>
      <c r="L519" s="18" t="str">
        <f ca="1">IFERROR(INDEX(INDIRECT("B_MSK["&amp;EXPEDISI[#Headers]&amp;"]"),ROW()-1),"")</f>
        <v>pen</v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Gel Zhixin + Refill G-3127</v>
      </c>
      <c r="C520" s="26" t="str">
        <f ca="1">IFERROR(INDEX(SUPPLIER_CONV[2],MATCH(INDEX(INDIRECT("B_MSK["&amp;EXPEDISI[#Headers]&amp;"]"),ROW()-1),SUPPLIER_CONV[1],0)),"")</f>
        <v>DB</v>
      </c>
      <c r="D520" s="22" t="str">
        <f ca="1">IFERROR(INDEX(INDIRECT("B_MSK["&amp;EXPEDISI[#Headers]&amp;"]"),ROW()-1)&amp;IF(OR(EXPEDISI[[#This Row],[C]]&lt;2,EXPEDISI[[#This Row],[C]]=""),"","/ CTN"),"")</f>
        <v>120 LSN</v>
      </c>
      <c r="E520" s="6">
        <f ca="1">IFERROR(INDEX(INDIRECT("B_MSK["&amp;EXPEDISI[#Headers]&amp;"]"),ROW()-1),"")</f>
        <v>1</v>
      </c>
      <c r="F520" s="23">
        <f ca="1">IFERROR(INDEX(INDIRECT("B_MSK["&amp;EXPEDISI[#Headers]&amp;"_1]"),ROW()-1),"")</f>
        <v>18250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44917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2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 t="str">
        <f ca="1">IFERROR(IF(EXPEDISI[[#This Row],[NAMA BARANG]]="","",INDEX(INDIRECT("B_MSK["&amp;EXPEDISI[#Headers]&amp;"]"),ROW()-1)),"")</f>
        <v/>
      </c>
      <c r="L521" s="18" t="str">
        <f ca="1">IFERROR(INDEX(INDIRECT("B_MSK["&amp;EXPEDISI[#Headers]&amp;"]"),ROW()-1),"")</f>
        <v/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P case karton KK-1299-3D/ 3TKT/ 3D</v>
      </c>
      <c r="C522" s="26" t="str">
        <f ca="1">IFERROR(INDEX(SUPPLIER_CONV[2],MATCH(INDEX(INDIRECT("B_MSK["&amp;EXPEDISI[#Headers]&amp;"]"),ROW()-1),SUPPLIER_CONV[1],0)),"")</f>
        <v>SBS</v>
      </c>
      <c r="D522" s="22" t="str">
        <f ca="1">IFERROR(INDEX(INDIRECT("B_MSK["&amp;EXPEDISI[#Headers]&amp;"]"),ROW()-1)&amp;IF(OR(EXPEDISI[[#This Row],[C]]&lt;2,EXPEDISI[[#This Row],[C]]=""),"","/ CTN"),"")</f>
        <v>96 PCS/ CTN</v>
      </c>
      <c r="E522" s="6">
        <f ca="1">IFERROR(INDEX(INDIRECT("B_MSK["&amp;EXPEDISI[#Headers]&amp;"]"),ROW()-1),"")</f>
        <v>5</v>
      </c>
      <c r="F522" s="23">
        <f ca="1">IFERROR(INDEX(INDIRECT("B_MSK["&amp;EXPEDISI[#Headers]&amp;"_1]"),ROW()-1),"")</f>
        <v>20000</v>
      </c>
      <c r="G522" s="18" t="str">
        <f ca="1">IFERROR(INDEX(INDIRECT("B_MSK["&amp;EXPEDISI[#Headers]&amp;"_1]"),ROW()-1),"")</f>
        <v>/ PCS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44917</v>
      </c>
      <c r="L522" s="18" t="str">
        <f ca="1">IFERROR(INDEX(INDIRECT("B_MSK["&amp;EXPEDISI[#Headers]&amp;"]"),ROW()-1),"")</f>
        <v>pcase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/>
      </c>
      <c r="C523" s="26" t="str">
        <f ca="1">IFERROR(INDEX(SUPPLIER_CONV[2],MATCH(INDEX(INDIRECT("B_MSK["&amp;EXPEDISI[#Headers]&amp;"]"),ROW()-1),SUPPLIER_CONV[1],0)),"")</f>
        <v/>
      </c>
      <c r="D523" s="22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 t="str">
        <f ca="1">IFERROR(IF(EXPEDISI[[#This Row],[NAMA BARANG]]="","",INDEX(INDIRECT("B_MSK["&amp;EXPEDISI[#Headers]&amp;"]"),ROW()-1)),"")</f>
        <v/>
      </c>
      <c r="L523" s="18" t="str">
        <f ca="1">IFERROR(INDEX(INDIRECT("B_MSK["&amp;EXPEDISI[#Headers]&amp;"]"),ROW()-1),"")</f>
        <v/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BTS WZ-A6-80/ PP/ biasa/ 50100-13/ warna P</v>
      </c>
      <c r="C524" s="26" t="str">
        <f ca="1">IFERROR(INDEX(SUPPLIER_CONV[2],MATCH(INDEX(INDIRECT("B_MSK["&amp;EXPEDISI[#Headers]&amp;"]"),ROW()-1),SUPPLIER_CONV[1],0)),"")</f>
        <v>SBS</v>
      </c>
      <c r="D524" s="22" t="str">
        <f ca="1">IFERROR(INDEX(INDIRECT("B_MSK["&amp;EXPEDISI[#Headers]&amp;"]"),ROW()-1)&amp;IF(OR(EXPEDISI[[#This Row],[C]]&lt;2,EXPEDISI[[#This Row],[C]]=""),"","/ CTN"),"")</f>
        <v>240 PCS/ CTN</v>
      </c>
      <c r="E524" s="6">
        <f ca="1">IFERROR(INDEX(INDIRECT("B_MSK["&amp;EXPEDISI[#Headers]&amp;"]"),ROW()-1),"")</f>
        <v>2</v>
      </c>
      <c r="F524" s="23">
        <f ca="1">IFERROR(INDEX(INDIRECT("B_MSK["&amp;EXPEDISI[#Headers]&amp;"_1]"),ROW()-1),"")</f>
        <v>5950</v>
      </c>
      <c r="G524" s="18" t="str">
        <f ca="1">IFERROR(INDEX(INDIRECT("B_MSK["&amp;EXPEDISI[#Headers]&amp;"_1]"),ROW()-1),"")</f>
        <v>/ PCS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44917</v>
      </c>
      <c r="L524" s="18" t="str">
        <f ca="1">IFERROR(INDEX(INDIRECT("B_MSK["&amp;EXPEDISI[#Headers]&amp;"]"),ROW()-1),"")</f>
        <v>buku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BTS WZ-A6-80/ PP/ biasa/ 50100-70/ warna</v>
      </c>
      <c r="C525" s="26" t="str">
        <f ca="1">IFERROR(INDEX(SUPPLIER_CONV[2],MATCH(INDEX(INDIRECT("B_MSK["&amp;EXPEDISI[#Headers]&amp;"]"),ROW()-1),SUPPLIER_CONV[1],0)),"")</f>
        <v>SBS</v>
      </c>
      <c r="D525" s="22" t="str">
        <f ca="1">IFERROR(INDEX(INDIRECT("B_MSK["&amp;EXPEDISI[#Headers]&amp;"]"),ROW()-1)&amp;IF(OR(EXPEDISI[[#This Row],[C]]&lt;2,EXPEDISI[[#This Row],[C]]=""),"","/ CTN"),"")</f>
        <v>240 PCS/ CTN</v>
      </c>
      <c r="E525" s="6">
        <f ca="1">IFERROR(INDEX(INDIRECT("B_MSK["&amp;EXPEDISI[#Headers]&amp;"]"),ROW()-1),"")</f>
        <v>2</v>
      </c>
      <c r="F525" s="23">
        <f ca="1">IFERROR(INDEX(INDIRECT("B_MSK["&amp;EXPEDISI[#Headers]&amp;"_1]"),ROW()-1),"")</f>
        <v>5950</v>
      </c>
      <c r="G525" s="18" t="str">
        <f ca="1">IFERROR(INDEX(INDIRECT("B_MSK["&amp;EXPEDISI[#Headers]&amp;"_1]"),ROW()-1),"")</f>
        <v>/ PCS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44917</v>
      </c>
      <c r="L525" s="18" t="str">
        <f ca="1">IFERROR(INDEX(INDIRECT("B_MSK["&amp;EXPEDISI[#Headers]&amp;"]"),ROW()-1),"")</f>
        <v>buku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BTS WZ-A6-80/ PP/ biasa/ 50100-73/ warna P</v>
      </c>
      <c r="C526" s="26" t="str">
        <f ca="1">IFERROR(INDEX(SUPPLIER_CONV[2],MATCH(INDEX(INDIRECT("B_MSK["&amp;EXPEDISI[#Headers]&amp;"]"),ROW()-1),SUPPLIER_CONV[1],0)),"")</f>
        <v>SBS</v>
      </c>
      <c r="D526" s="22" t="str">
        <f ca="1">IFERROR(INDEX(INDIRECT("B_MSK["&amp;EXPEDISI[#Headers]&amp;"]"),ROW()-1)&amp;IF(OR(EXPEDISI[[#This Row],[C]]&lt;2,EXPEDISI[[#This Row],[C]]=""),"","/ CTN"),"")</f>
        <v>240 PCS/ CTN</v>
      </c>
      <c r="E526" s="6">
        <f ca="1">IFERROR(INDEX(INDIRECT("B_MSK["&amp;EXPEDISI[#Headers]&amp;"]"),ROW()-1),"")</f>
        <v>2</v>
      </c>
      <c r="F526" s="23">
        <f ca="1">IFERROR(INDEX(INDIRECT("B_MSK["&amp;EXPEDISI[#Headers]&amp;"_1]"),ROW()-1),"")</f>
        <v>5950</v>
      </c>
      <c r="G526" s="18" t="str">
        <f ca="1">IFERROR(INDEX(INDIRECT("B_MSK["&amp;EXPEDISI[#Headers]&amp;"_1]"),ROW()-1),"")</f>
        <v>/ PCS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44917</v>
      </c>
      <c r="L526" s="18" t="str">
        <f ca="1">IFERROR(INDEX(INDIRECT("B_MSK["&amp;EXPEDISI[#Headers]&amp;"]"),ROW()-1),"")</f>
        <v>buku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/>
      </c>
      <c r="C527" s="26" t="str">
        <f ca="1">IFERROR(INDEX(SUPPLIER_CONV[2],MATCH(INDEX(INDIRECT("B_MSK["&amp;EXPEDISI[#Headers]&amp;"]"),ROW()-1),SUPPLIER_CONV[1],0)),"")</f>
        <v/>
      </c>
      <c r="D527" s="22" t="str">
        <f ca="1">IFERROR(INDEX(INDIRECT("B_MSK["&amp;EXPEDISI[#Headers]&amp;"]"),ROW()-1)&amp;IF(OR(EXPEDISI[[#This Row],[C]]&lt;2,EXPEDISI[[#This Row],[C]]=""),"","/ CTN"),"")</f>
        <v/>
      </c>
      <c r="E527" s="6" t="str">
        <f ca="1">IFERROR(INDEX(INDIRECT("B_MSK["&amp;EXPEDISI[#Headers]&amp;"]"),ROW()-1),"")</f>
        <v/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 t="str">
        <f ca="1">IFERROR(IF(EXPEDISI[[#This Row],[NAMA BARANG]]="","",INDEX(INDIRECT("B_MSK["&amp;EXPEDISI[#Headers]&amp;"]"),ROW()-1)),"")</f>
        <v/>
      </c>
      <c r="L527" s="18" t="str">
        <f ca="1">IFERROR(INDEX(INDIRECT("B_MSK["&amp;EXPEDISI[#Headers]&amp;"]"),ROW()-1),"")</f>
        <v/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Palet gambar Biola-Anggur warna WAG-201</v>
      </c>
      <c r="C528" s="26" t="str">
        <f ca="1">IFERROR(INDEX(SUPPLIER_CONV[2],MATCH(INDEX(INDIRECT("B_MSK["&amp;EXPEDISI[#Headers]&amp;"]"),ROW()-1),SUPPLIER_CONV[1],0)),"")</f>
        <v>SBS</v>
      </c>
      <c r="D528" s="22" t="str">
        <f ca="1">IFERROR(INDEX(INDIRECT("B_MSK["&amp;EXPEDISI[#Headers]&amp;"]"),ROW()-1)&amp;IF(OR(EXPEDISI[[#This Row],[C]]&lt;2,EXPEDISI[[#This Row],[C]]=""),"","/ CTN"),"")</f>
        <v>60 LSN/ CTN</v>
      </c>
      <c r="E528" s="6">
        <f ca="1">IFERROR(INDEX(INDIRECT("B_MSK["&amp;EXPEDISI[#Headers]&amp;"]"),ROW()-1),"")</f>
        <v>10</v>
      </c>
      <c r="F528" s="23">
        <f ca="1">IFERROR(INDEX(INDIRECT("B_MSK["&amp;EXPEDISI[#Headers]&amp;"_1]"),ROW()-1),"")</f>
        <v>9300</v>
      </c>
      <c r="G528" s="18" t="str">
        <f ca="1">IFERROR(INDEX(INDIRECT("B_MSK["&amp;EXPEDISI[#Headers]&amp;"_1]"),ROW()-1),"")</f>
        <v>/ LSN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44917</v>
      </c>
      <c r="L528" s="18" t="str">
        <f ca="1">IFERROR(INDEX(INDIRECT("B_MSK["&amp;EXPEDISI[#Headers]&amp;"]"),ROW()-1),"")</f>
        <v>dll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Palet gambar Biola-Anggur warna WAG-201</v>
      </c>
      <c r="C529" s="26" t="str">
        <f ca="1">IFERROR(INDEX(SUPPLIER_CONV[2],MATCH(INDEX(INDIRECT("B_MSK["&amp;EXPEDISI[#Headers]&amp;"]"),ROW()-1),SUPPLIER_CONV[1],0)),"")</f>
        <v>SBS</v>
      </c>
      <c r="D529" s="22" t="str">
        <f ca="1">IFERROR(INDEX(INDIRECT("B_MSK["&amp;EXPEDISI[#Headers]&amp;"]"),ROW()-1)&amp;IF(OR(EXPEDISI[[#This Row],[C]]&lt;2,EXPEDISI[[#This Row],[C]]=""),"","/ CTN"),"")</f>
        <v>60 LSN</v>
      </c>
      <c r="E529" s="6">
        <f ca="1">IFERROR(INDEX(INDIRECT("B_MSK["&amp;EXPEDISI[#Headers]&amp;"]"),ROW()-1),"")</f>
        <v>1</v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>BONUS</v>
      </c>
      <c r="K529" s="17">
        <f ca="1">IFERROR(IF(EXPEDISI[[#This Row],[NAMA BARANG]]="","",INDEX(INDIRECT("B_MSK["&amp;EXPEDISI[#Headers]&amp;"]"),ROW()-1)),"")</f>
        <v>44917</v>
      </c>
      <c r="L529" s="18" t="str">
        <f ca="1">IFERROR(INDEX(INDIRECT("B_MSK["&amp;EXPEDISI[#Headers]&amp;"]"),ROW()-1),"")</f>
        <v>dll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Palet gambar Biola-Apel warna WAP-202</v>
      </c>
      <c r="C530" s="26" t="str">
        <f ca="1">IFERROR(INDEX(SUPPLIER_CONV[2],MATCH(INDEX(INDIRECT("B_MSK["&amp;EXPEDISI[#Headers]&amp;"]"),ROW()-1),SUPPLIER_CONV[1],0)),"")</f>
        <v>SBS</v>
      </c>
      <c r="D530" s="22" t="str">
        <f ca="1">IFERROR(INDEX(INDIRECT("B_MSK["&amp;EXPEDISI[#Headers]&amp;"]"),ROW()-1)&amp;IF(OR(EXPEDISI[[#This Row],[C]]&lt;2,EXPEDISI[[#This Row],[C]]=""),"","/ CTN"),"")</f>
        <v>60 LSN/ CTN</v>
      </c>
      <c r="E530" s="6">
        <f ca="1">IFERROR(INDEX(INDIRECT("B_MSK["&amp;EXPEDISI[#Headers]&amp;"]"),ROW()-1),"")</f>
        <v>10</v>
      </c>
      <c r="F530" s="23">
        <f ca="1">IFERROR(INDEX(INDIRECT("B_MSK["&amp;EXPEDISI[#Headers]&amp;"_1]"),ROW()-1),"")</f>
        <v>9300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44917</v>
      </c>
      <c r="L530" s="18" t="str">
        <f ca="1">IFERROR(INDEX(INDIRECT("B_MSK["&amp;EXPEDISI[#Headers]&amp;"]"),ROW()-1),"")</f>
        <v>dll</v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Palet gambar Biola-Apel warna WAP-202</v>
      </c>
      <c r="C531" s="26" t="str">
        <f ca="1">IFERROR(INDEX(SUPPLIER_CONV[2],MATCH(INDEX(INDIRECT("B_MSK["&amp;EXPEDISI[#Headers]&amp;"]"),ROW()-1),SUPPLIER_CONV[1],0)),"")</f>
        <v>SBS</v>
      </c>
      <c r="D531" s="22" t="str">
        <f ca="1">IFERROR(INDEX(INDIRECT("B_MSK["&amp;EXPEDISI[#Headers]&amp;"]"),ROW()-1)&amp;IF(OR(EXPEDISI[[#This Row],[C]]&lt;2,EXPEDISI[[#This Row],[C]]=""),"","/ CTN"),"")</f>
        <v>60 LSN</v>
      </c>
      <c r="E531" s="6">
        <f ca="1">IFERROR(INDEX(INDIRECT("B_MSK["&amp;EXPEDISI[#Headers]&amp;"]"),ROW()-1),"")</f>
        <v>1</v>
      </c>
      <c r="F531" s="23" t="str">
        <f ca="1">IFERROR(INDEX(INDIRECT("B_MSK["&amp;EXPEDISI[#Headers]&amp;"_1]"),ROW()-1),"")</f>
        <v/>
      </c>
      <c r="G531" s="18" t="str">
        <f ca="1">IFERROR(INDEX(INDIRECT("B_MSK["&amp;EXPEDISI[#Headers]&amp;"_1]"),ROW()-1),"")</f>
        <v/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>BONUS</v>
      </c>
      <c r="K531" s="17">
        <f ca="1">IFERROR(IF(EXPEDISI[[#This Row],[NAMA BARANG]]="","",INDEX(INDIRECT("B_MSK["&amp;EXPEDISI[#Headers]&amp;"]"),ROW()-1)),"")</f>
        <v>44917</v>
      </c>
      <c r="L531" s="18" t="str">
        <f ca="1">IFERROR(INDEX(INDIRECT("B_MSK["&amp;EXPEDISI[#Headers]&amp;"]"),ROW()-1),"")</f>
        <v>dll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P case klg B 652</v>
      </c>
      <c r="C533" s="26" t="str">
        <f ca="1">IFERROR(INDEX(SUPPLIER_CONV[2],MATCH(INDEX(INDIRECT("B_MSK["&amp;EXPEDISI[#Headers]&amp;"]"),ROW()-1),SUPPLIER_CONV[1],0)),"")</f>
        <v>SBS</v>
      </c>
      <c r="D533" s="22" t="str">
        <f ca="1">IFERROR(INDEX(INDIRECT("B_MSK["&amp;EXPEDISI[#Headers]&amp;"]"),ROW()-1)&amp;IF(OR(EXPEDISI[[#This Row],[C]]&lt;2,EXPEDISI[[#This Row],[C]]=""),"","/ CTN"),"")</f>
        <v>200 PCS/ CTN</v>
      </c>
      <c r="E533" s="6">
        <f ca="1">IFERROR(INDEX(INDIRECT("B_MSK["&amp;EXPEDISI[#Headers]&amp;"]"),ROW()-1),"")</f>
        <v>5</v>
      </c>
      <c r="F533" s="23" t="str">
        <f ca="1">IFERROR(INDEX(INDIRECT("B_MSK["&amp;EXPEDISI[#Headers]&amp;"_1]"),ROW()-1),"")</f>
        <v/>
      </c>
      <c r="G533" s="18" t="str">
        <f ca="1">IFERROR(INDEX(INDIRECT("B_MSK["&amp;EXPEDISI[#Headers]&amp;"_1]"),ROW()-1),"")</f>
        <v/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44917</v>
      </c>
      <c r="L533" s="18" t="str">
        <f ca="1">IFERROR(INDEX(INDIRECT("B_MSK["&amp;EXPEDISI[#Headers]&amp;"]"),ROW()-1),"")</f>
        <v>pcase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P case klg 19-15/ 8x20.5/ mobil/ set</v>
      </c>
      <c r="C534" s="26" t="str">
        <f ca="1">IFERROR(INDEX(SUPPLIER_CONV[2],MATCH(INDEX(INDIRECT("B_MSK["&amp;EXPEDISI[#Headers]&amp;"]"),ROW()-1),SUPPLIER_CONV[1],0)),"")</f>
        <v>SBS</v>
      </c>
      <c r="D534" s="22" t="str">
        <f ca="1">IFERROR(INDEX(INDIRECT("B_MSK["&amp;EXPEDISI[#Headers]&amp;"]"),ROW()-1)&amp;IF(OR(EXPEDISI[[#This Row],[C]]&lt;2,EXPEDISI[[#This Row],[C]]=""),"","/ CTN"),"")</f>
        <v>144 PCS/ CTN</v>
      </c>
      <c r="E534" s="6">
        <f ca="1">IFERROR(INDEX(INDIRECT("B_MSK["&amp;EXPEDISI[#Headers]&amp;"]"),ROW()-1),"")</f>
        <v>5</v>
      </c>
      <c r="F534" s="23" t="str">
        <f ca="1">IFERROR(INDEX(INDIRECT("B_MSK["&amp;EXPEDISI[#Headers]&amp;"_1]"),ROW()-1),"")</f>
        <v/>
      </c>
      <c r="G534" s="18" t="str">
        <f ca="1">IFERROR(INDEX(INDIRECT("B_MSK["&amp;EXPEDISI[#Headers]&amp;"_1]"),ROW()-1),"")</f>
        <v/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44917</v>
      </c>
      <c r="L534" s="18" t="str">
        <f ca="1">IFERROR(INDEX(INDIRECT("B_MSK["&amp;EXPEDISI[#Headers]&amp;"]"),ROW()-1),"")</f>
        <v>pcase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P case Imitasi 385</v>
      </c>
      <c r="C535" s="26" t="str">
        <f ca="1">IFERROR(INDEX(SUPPLIER_CONV[2],MATCH(INDEX(INDIRECT("B_MSK["&amp;EXPEDISI[#Headers]&amp;"]"),ROW()-1),SUPPLIER_CONV[1],0)),"")</f>
        <v>SBS</v>
      </c>
      <c r="D535" s="22" t="str">
        <f ca="1">IFERROR(INDEX(INDIRECT("B_MSK["&amp;EXPEDISI[#Headers]&amp;"]"),ROW()-1)&amp;IF(OR(EXPEDISI[[#This Row],[C]]&lt;2,EXPEDISI[[#This Row],[C]]=""),"","/ CTN"),"")</f>
        <v>27 LSN/ CTN</v>
      </c>
      <c r="E535" s="6">
        <f ca="1">IFERROR(INDEX(INDIRECT("B_MSK["&amp;EXPEDISI[#Headers]&amp;"]"),ROW()-1),"")</f>
        <v>2</v>
      </c>
      <c r="F535" s="23" t="str">
        <f ca="1">IFERROR(INDEX(INDIRECT("B_MSK["&amp;EXPEDISI[#Headers]&amp;"_1]"),ROW()-1),"")</f>
        <v/>
      </c>
      <c r="G535" s="18" t="str">
        <f ca="1">IFERROR(INDEX(INDIRECT("B_MSK["&amp;EXPEDISI[#Headers]&amp;"_1]"),ROW()-1),"")</f>
        <v/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44917</v>
      </c>
      <c r="L535" s="18" t="str">
        <f ca="1">IFERROR(INDEX(INDIRECT("B_MSK["&amp;EXPEDISI[#Headers]&amp;"]"),ROW()-1),"")</f>
        <v>pcase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P case rest HJ D 417-2</v>
      </c>
      <c r="C536" s="26" t="str">
        <f ca="1">IFERROR(INDEX(SUPPLIER_CONV[2],MATCH(INDEX(INDIRECT("B_MSK["&amp;EXPEDISI[#Headers]&amp;"]"),ROW()-1),SUPPLIER_CONV[1],0)),"")</f>
        <v>SBS</v>
      </c>
      <c r="D536" s="22" t="str">
        <f ca="1">IFERROR(INDEX(INDIRECT("B_MSK["&amp;EXPEDISI[#Headers]&amp;"]"),ROW()-1)&amp;IF(OR(EXPEDISI[[#This Row],[C]]&lt;2,EXPEDISI[[#This Row],[C]]=""),"","/ CTN"),"")</f>
        <v>120 PCS/ CTN</v>
      </c>
      <c r="E536" s="6">
        <f ca="1">IFERROR(INDEX(INDIRECT("B_MSK["&amp;EXPEDISI[#Headers]&amp;"]"),ROW()-1),"")</f>
        <v>3</v>
      </c>
      <c r="F536" s="23" t="str">
        <f ca="1">IFERROR(INDEX(INDIRECT("B_MSK["&amp;EXPEDISI[#Headers]&amp;"_1]"),ROW()-1),"")</f>
        <v/>
      </c>
      <c r="G536" s="18" t="str">
        <f ca="1">IFERROR(INDEX(INDIRECT("B_MSK["&amp;EXPEDISI[#Headers]&amp;"_1]"),ROW()-1),"")</f>
        <v/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44917</v>
      </c>
      <c r="L536" s="18" t="str">
        <f ca="1">IFERROR(INDEX(INDIRECT("B_MSK["&amp;EXPEDISI[#Headers]&amp;"]"),ROW()-1),"")</f>
        <v>pcase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P case rest HJ D 4167</v>
      </c>
      <c r="C537" s="26" t="str">
        <f ca="1">IFERROR(INDEX(SUPPLIER_CONV[2],MATCH(INDEX(INDIRECT("B_MSK["&amp;EXPEDISI[#Headers]&amp;"]"),ROW()-1),SUPPLIER_CONV[1],0)),"")</f>
        <v>SBS</v>
      </c>
      <c r="D537" s="22" t="str">
        <f ca="1">IFERROR(INDEX(INDIRECT("B_MSK["&amp;EXPEDISI[#Headers]&amp;"]"),ROW()-1)&amp;IF(OR(EXPEDISI[[#This Row],[C]]&lt;2,EXPEDISI[[#This Row],[C]]=""),"","/ CTN"),"")</f>
        <v>192 PCS/ CTN</v>
      </c>
      <c r="E537" s="6">
        <f ca="1">IFERROR(INDEX(INDIRECT("B_MSK["&amp;EXPEDISI[#Headers]&amp;"]"),ROW()-1),"")</f>
        <v>4</v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44917</v>
      </c>
      <c r="L537" s="18" t="str">
        <f ca="1">IFERROR(INDEX(INDIRECT("B_MSK["&amp;EXPEDISI[#Headers]&amp;"]"),ROW()-1),"")</f>
        <v>pcase</v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Palet gambar Biola-Anggur warna WAG-201</v>
      </c>
      <c r="C538" s="26" t="str">
        <f ca="1">IFERROR(INDEX(SUPPLIER_CONV[2],MATCH(INDEX(INDIRECT("B_MSK["&amp;EXPEDISI[#Headers]&amp;"]"),ROW()-1),SUPPLIER_CONV[1],0)),"")</f>
        <v>SBS</v>
      </c>
      <c r="D538" s="22" t="str">
        <f ca="1">IFERROR(INDEX(INDIRECT("B_MSK["&amp;EXPEDISI[#Headers]&amp;"]"),ROW()-1)&amp;IF(OR(EXPEDISI[[#This Row],[C]]&lt;2,EXPEDISI[[#This Row],[C]]=""),"","/ CTN"),"")</f>
        <v>60 LSN/ CTN</v>
      </c>
      <c r="E538" s="6">
        <f ca="1">IFERROR(INDEX(INDIRECT("B_MSK["&amp;EXPEDISI[#Headers]&amp;"]"),ROW()-1),"")</f>
        <v>6</v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>
        <f ca="1">IFERROR(IF(EXPEDISI[[#This Row],[NAMA BARANG]]="","",INDEX(INDIRECT("B_MSK["&amp;EXPEDISI[#Headers]&amp;"]"),ROW()-1)),"")</f>
        <v>44917</v>
      </c>
      <c r="L538" s="18" t="str">
        <f ca="1">IFERROR(INDEX(INDIRECT("B_MSK["&amp;EXPEDISI[#Headers]&amp;"]"),ROW()-1),"")</f>
        <v>dll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Palet gambar Biola-Apel warna WAP-202</v>
      </c>
      <c r="C539" s="26" t="str">
        <f ca="1">IFERROR(INDEX(SUPPLIER_CONV[2],MATCH(INDEX(INDIRECT("B_MSK["&amp;EXPEDISI[#Headers]&amp;"]"),ROW()-1),SUPPLIER_CONV[1],0)),"")</f>
        <v>SBS</v>
      </c>
      <c r="D539" s="22" t="str">
        <f ca="1">IFERROR(INDEX(INDIRECT("B_MSK["&amp;EXPEDISI[#Headers]&amp;"]"),ROW()-1)&amp;IF(OR(EXPEDISI[[#This Row],[C]]&lt;2,EXPEDISI[[#This Row],[C]]=""),"","/ CTN"),"")</f>
        <v>60 LSN/ CTN</v>
      </c>
      <c r="E539" s="6">
        <f ca="1">IFERROR(INDEX(INDIRECT("B_MSK["&amp;EXPEDISI[#Headers]&amp;"]"),ROW()-1),"")</f>
        <v>6</v>
      </c>
      <c r="F539" s="23" t="str">
        <f ca="1">IFERROR(INDEX(INDIRECT("B_MSK["&amp;EXPEDISI[#Headers]&amp;"_1]"),ROW()-1),"")</f>
        <v/>
      </c>
      <c r="G539" s="18" t="str">
        <f ca="1">IFERROR(INDEX(INDIRECT("B_MSK["&amp;EXPEDISI[#Headers]&amp;"_1]"),ROW()-1),"")</f>
        <v/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44917</v>
      </c>
      <c r="L539" s="18" t="str">
        <f ca="1">IFERROR(INDEX(INDIRECT("B_MSK["&amp;EXPEDISI[#Headers]&amp;"]"),ROW()-1),"")</f>
        <v>dll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/>
      </c>
      <c r="C540" s="26" t="str">
        <f ca="1">IFERROR(INDEX(SUPPLIER_CONV[2],MATCH(INDEX(INDIRECT("B_MSK["&amp;EXPEDISI[#Headers]&amp;"]"),ROW()-1),SUPPLIER_CONV[1],0)),"")</f>
        <v/>
      </c>
      <c r="D540" s="22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3" t="str">
        <f ca="1">IFERROR(INDEX(INDIRECT("B_MSK["&amp;EXPEDISI[#Headers]&amp;"_1]"),ROW()-1),"")</f>
        <v/>
      </c>
      <c r="G540" s="18" t="str">
        <f ca="1">IFERROR(INDEX(INDIRECT("B_MSK["&amp;EXPEDISI[#Headers]&amp;"_1]"),ROW()-1),"")</f>
        <v/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 t="str">
        <f ca="1">IFERROR(IF(EXPEDISI[[#This Row],[NAMA BARANG]]="","",INDEX(INDIRECT("B_MSK["&amp;EXPEDISI[#Headers]&amp;"]"),ROW()-1)),"")</f>
        <v/>
      </c>
      <c r="L540" s="18" t="str">
        <f ca="1">IFERROR(INDEX(INDIRECT("B_MSK["&amp;EXPEDISI[#Headers]&amp;"]"),ROW()-1),"")</f>
        <v/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Pensil JK P-88 2B</v>
      </c>
      <c r="C541" s="26" t="str">
        <f ca="1">IFERROR(INDEX(SUPPLIER_CONV[2],MATCH(INDEX(INDIRECT("B_MSK["&amp;EXPEDISI[#Headers]&amp;"]"),ROW()-1),SUPPLIER_CONV[1],0)),"")</f>
        <v>ATALI</v>
      </c>
      <c r="D541" s="22" t="str">
        <f ca="1">IFERROR(INDEX(INDIRECT("B_MSK["&amp;EXPEDISI[#Headers]&amp;"]"),ROW()-1)&amp;IF(OR(EXPEDISI[[#This Row],[C]]&lt;2,EXPEDISI[[#This Row],[C]]=""),"","/ CTN"),"")</f>
        <v>30 GRS</v>
      </c>
      <c r="E541" s="6">
        <f ca="1">IFERROR(INDEX(INDIRECT("B_MSK["&amp;EXPEDISI[#Headers]&amp;"]"),ROW()-1),"")</f>
        <v>1</v>
      </c>
      <c r="F541" s="23">
        <f ca="1">IFERROR(INDEX(INDIRECT("B_MSK["&amp;EXPEDISI[#Headers]&amp;"_1]"),ROW()-1),"")</f>
        <v>104400</v>
      </c>
      <c r="G541" s="18" t="str">
        <f ca="1">IFERROR(INDEX(INDIRECT("B_MSK["&amp;EXPEDISI[#Headers]&amp;"_1]"),ROW()-1),"")</f>
        <v>/ GRS</v>
      </c>
      <c r="H541" s="18">
        <f ca="1">IFERROR(INDEX(INDIRECT("B_MSK["&amp;EXPEDISI[#Headers]&amp;"]"),ROW()-1),"")</f>
        <v>0.125</v>
      </c>
      <c r="I541" s="18">
        <f ca="1">IFERROR(INDEX(INDIRECT("B_MSK["&amp;EXPEDISI[#Headers]&amp;"]"),ROW()-1),"")</f>
        <v>0.05</v>
      </c>
      <c r="J541" s="24" t="str">
        <f ca="1">IFERROR(INDEX(INDIRECT("B_MSK["&amp;EXPEDISI[#Headers]&amp;"]"),ROW()-1),"")</f>
        <v/>
      </c>
      <c r="K541" s="17">
        <f ca="1">IFERROR(IF(EXPEDISI[[#This Row],[NAMA BARANG]]="","",INDEX(INDIRECT("B_MSK["&amp;EXPEDISI[#Headers]&amp;"]"),ROW()-1)),"")</f>
        <v>44917</v>
      </c>
      <c r="L541" s="18" t="str">
        <f ca="1">IFERROR(INDEX(INDIRECT("B_MSK["&amp;EXPEDISI[#Headers]&amp;"]"),ROW()-1),"")</f>
        <v>pensil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Stapler JK HD-50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20 BOX (6 PCS)</v>
      </c>
      <c r="E542" s="6">
        <f ca="1">IFERROR(INDEX(INDIRECT("B_MSK["&amp;EXPEDISI[#Headers]&amp;"]"),ROW()-1),"")</f>
        <v>1</v>
      </c>
      <c r="F542" s="23">
        <f ca="1">IFERROR(INDEX(INDIRECT("B_MSK["&amp;EXPEDISI[#Headers]&amp;"_1]"),ROW()-1),"")</f>
        <v>112200</v>
      </c>
      <c r="G542" s="18" t="str">
        <f ca="1">IFERROR(INDEX(INDIRECT("B_MSK["&amp;EXPEDISI[#Headers]&amp;"_1]"),ROW()-1),"")</f>
        <v xml:space="preserve">/ BOX 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44917</v>
      </c>
      <c r="L542" s="18" t="str">
        <f ca="1">IFERROR(INDEX(INDIRECT("B_MSK["&amp;EXPEDISI[#Headers]&amp;"]"),ROW()-1),"")</f>
        <v>stapler</v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Lem stick JK GS-09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64 LSN</v>
      </c>
      <c r="E543" s="6">
        <f ca="1">IFERROR(INDEX(INDIRECT("B_MSK["&amp;EXPEDISI[#Headers]&amp;"]"),ROW()-1),"")</f>
        <v>1</v>
      </c>
      <c r="F543" s="23">
        <f ca="1">IFERROR(INDEX(INDIRECT("B_MSK["&amp;EXPEDISI[#Headers]&amp;"_1]"),ROW()-1),"")</f>
        <v>25200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44917</v>
      </c>
      <c r="L543" s="18" t="str">
        <f ca="1">IFERROR(INDEX(INDIRECT("B_MSK["&amp;EXPEDISI[#Headers]&amp;"]"),ROW()-1),"")</f>
        <v>lem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Stip JK 526-B40 P</v>
      </c>
      <c r="C544" s="26" t="str">
        <f ca="1">IFERROR(INDEX(SUPPLIER_CONV[2],MATCH(INDEX(INDIRECT("B_MSK["&amp;EXPEDISI[#Headers]&amp;"]"),ROW()-1),SUPPLIER_CONV[1],0)),"")</f>
        <v>ATALI</v>
      </c>
      <c r="D544" s="22" t="str">
        <f ca="1">IFERROR(INDEX(INDIRECT("B_MSK["&amp;EXPEDISI[#Headers]&amp;"]"),ROW()-1)&amp;IF(OR(EXPEDISI[[#This Row],[C]]&lt;2,EXPEDISI[[#This Row],[C]]=""),"","/ CTN"),"")</f>
        <v>50 BOX (40 PCS)/ CTN</v>
      </c>
      <c r="E544" s="6">
        <f ca="1">IFERROR(INDEX(INDIRECT("B_MSK["&amp;EXPEDISI[#Headers]&amp;"]"),ROW()-1),"")</f>
        <v>2</v>
      </c>
      <c r="F544" s="23">
        <f ca="1">IFERROR(INDEX(INDIRECT("B_MSK["&amp;EXPEDISI[#Headers]&amp;"_1]"),ROW()-1),"")</f>
        <v>28300</v>
      </c>
      <c r="G544" s="18" t="str">
        <f ca="1">IFERROR(INDEX(INDIRECT("B_MSK["&amp;EXPEDISI[#Headers]&amp;"_1]"),ROW()-1),"")</f>
        <v xml:space="preserve">/ BOX </v>
      </c>
      <c r="H544" s="18">
        <f ca="1">IFERROR(INDEX(INDIRECT("B_MSK["&amp;EXPEDISI[#Headers]&amp;"]"),ROW()-1),"")</f>
        <v>0.125</v>
      </c>
      <c r="I544" s="18">
        <f ca="1">IFERROR(INDEX(INDIRECT("B_MSK["&amp;EXPEDISI[#Headers]&amp;"]"),ROW()-1),"")</f>
        <v>0.05</v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44917</v>
      </c>
      <c r="L544" s="18" t="str">
        <f ca="1">IFERROR(INDEX(INDIRECT("B_MSK["&amp;EXPEDISI[#Headers]&amp;"]"),ROW()-1),"")</f>
        <v>stip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Stip JK 526-B40 BL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50 BOX (40 PCS)</v>
      </c>
      <c r="E545" s="6">
        <f ca="1">IFERROR(INDEX(INDIRECT("B_MSK["&amp;EXPEDISI[#Headers]&amp;"]"),ROW()-1),"")</f>
        <v>1</v>
      </c>
      <c r="F545" s="23">
        <f ca="1">IFERROR(INDEX(INDIRECT("B_MSK["&amp;EXPEDISI[#Headers]&amp;"_1]"),ROW()-1),"")</f>
        <v>28300</v>
      </c>
      <c r="G545" s="18" t="str">
        <f ca="1">IFERROR(INDEX(INDIRECT("B_MSK["&amp;EXPEDISI[#Headers]&amp;"_1]"),ROW()-1),"")</f>
        <v xml:space="preserve">/ BOX 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44917</v>
      </c>
      <c r="L545" s="18" t="str">
        <f ca="1">IFERROR(INDEX(INDIRECT("B_MSK["&amp;EXPEDISI[#Headers]&amp;"]"),ROW()-1),"")</f>
        <v>stip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Stip JK 526-B20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50 BOX (20 PCS)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34100</v>
      </c>
      <c r="G546" s="18" t="str">
        <f ca="1">IFERROR(INDEX(INDIRECT("B_MSK["&amp;EXPEDISI[#Headers]&amp;"_1]"),ROW()-1),"")</f>
        <v xml:space="preserve">/ BOX 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44917</v>
      </c>
      <c r="L546" s="18" t="str">
        <f ca="1">IFERROR(INDEX(INDIRECT("B_MSK["&amp;EXPEDISI[#Headers]&amp;"]"),ROW()-1),"")</f>
        <v>stip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Pencil lead JK PL-11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12 BOX (72 PCS)</v>
      </c>
      <c r="E547" s="6">
        <f ca="1">IFERROR(INDEX(INDIRECT("B_MSK["&amp;EXPEDISI[#Headers]&amp;"]"),ROW()-1),"")</f>
        <v>1</v>
      </c>
      <c r="F547" s="23">
        <f ca="1">IFERROR(INDEX(INDIRECT("B_MSK["&amp;EXPEDISI[#Headers]&amp;"_1]"),ROW()-1),"")</f>
        <v>223200</v>
      </c>
      <c r="G547" s="18" t="str">
        <f ca="1">IFERROR(INDEX(INDIRECT("B_MSK["&amp;EXPEDISI[#Headers]&amp;"_1]"),ROW()-1),"")</f>
        <v xml:space="preserve">/ BOX 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44917</v>
      </c>
      <c r="L547" s="18" t="str">
        <f ca="1">IFERROR(INDEX(INDIRECT("B_MSK["&amp;EXPEDISI[#Headers]&amp;"]"),ROW()-1),"")</f>
        <v>isi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PW JK 12W CP-12 PB panjang</v>
      </c>
      <c r="C548" s="26" t="str">
        <f ca="1">IFERROR(INDEX(SUPPLIER_CONV[2],MATCH(INDEX(INDIRECT("B_MSK["&amp;EXPEDISI[#Headers]&amp;"]"),ROW()-1),SUPPLIER_CONV[1],0)),"")</f>
        <v>ATALI</v>
      </c>
      <c r="D548" s="22" t="str">
        <f ca="1">IFERROR(INDEX(INDIRECT("B_MSK["&amp;EXPEDISI[#Headers]&amp;"]"),ROW()-1)&amp;IF(OR(EXPEDISI[[#This Row],[C]]&lt;2,EXPEDISI[[#This Row],[C]]=""),"","/ CTN"),"")</f>
        <v>12 LSN</v>
      </c>
      <c r="E548" s="6">
        <f ca="1">IFERROR(INDEX(INDIRECT("B_MSK["&amp;EXPEDISI[#Headers]&amp;"]"),ROW()-1),"")</f>
        <v>1</v>
      </c>
      <c r="F548" s="23">
        <f ca="1">IFERROR(INDEX(INDIRECT("B_MSK["&amp;EXPEDISI[#Headers]&amp;"_1]"),ROW()-1),"")</f>
        <v>127200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0.125</v>
      </c>
      <c r="I548" s="18">
        <f ca="1">IFERROR(INDEX(INDIRECT("B_MSK["&amp;EXPEDISI[#Headers]&amp;"]"),ROW()-1),"")</f>
        <v>0.1</v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44917</v>
      </c>
      <c r="L548" s="18" t="str">
        <f ca="1">IFERROR(INDEX(INDIRECT("B_MSK["&amp;EXPEDISI[#Headers]&amp;"]"),ROW()-1),"")</f>
        <v>pw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/>
      </c>
      <c r="C549" s="26" t="str">
        <f ca="1">IFERROR(INDEX(SUPPLIER_CONV[2],MATCH(INDEX(INDIRECT("B_MSK["&amp;EXPEDISI[#Headers]&amp;"]"),ROW()-1),SUPPLIER_CONV[1],0)),"")</f>
        <v/>
      </c>
      <c r="D549" s="22" t="str">
        <f ca="1">IFERROR(INDEX(INDIRECT("B_MSK["&amp;EXPEDISI[#Headers]&amp;"]"),ROW()-1)&amp;IF(OR(EXPEDISI[[#This Row],[C]]&lt;2,EXPEDISI[[#This Row],[C]]=""),"","/ CTN"),"")</f>
        <v/>
      </c>
      <c r="E549" s="6" t="str">
        <f ca="1">IFERROR(INDEX(INDIRECT("B_MSK["&amp;EXPEDISI[#Headers]&amp;"]"),ROW()-1),"")</f>
        <v/>
      </c>
      <c r="F549" s="23" t="str">
        <f ca="1">IFERROR(INDEX(INDIRECT("B_MSK["&amp;EXPEDISI[#Headers]&amp;"_1]"),ROW()-1),"")</f>
        <v/>
      </c>
      <c r="G549" s="18" t="str">
        <f ca="1">IFERROR(INDEX(INDIRECT("B_MSK["&amp;EXPEDISI[#Headers]&amp;"_1]"),ROW()-1),"")</f>
        <v/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 t="str">
        <f ca="1">IFERROR(IF(EXPEDISI[[#This Row],[NAMA BARANG]]="","",INDEX(INDIRECT("B_MSK["&amp;EXPEDISI[#Headers]&amp;"]"),ROW()-1)),"")</f>
        <v/>
      </c>
      <c r="L549" s="18" t="str">
        <f ca="1">IFERROR(INDEX(INDIRECT("B_MSK["&amp;EXPEDISI[#Headers]&amp;"]"),ROW()-1),"")</f>
        <v/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Mesin label harga JK MX-6600 A</v>
      </c>
      <c r="C550" s="26" t="str">
        <f ca="1">IFERROR(INDEX(SUPPLIER_CONV[2],MATCH(INDEX(INDIRECT("B_MSK["&amp;EXPEDISI[#Headers]&amp;"]"),ROW()-1),SUPPLIER_CONV[1],0)),"")</f>
        <v>ATALI</v>
      </c>
      <c r="D550" s="22" t="str">
        <f ca="1">IFERROR(INDEX(INDIRECT("B_MSK["&amp;EXPEDISI[#Headers]&amp;"]"),ROW()-1)&amp;IF(OR(EXPEDISI[[#This Row],[C]]&lt;2,EXPEDISI[[#This Row],[C]]=""),"","/ CTN"),"")</f>
        <v>20 PCS</v>
      </c>
      <c r="E550" s="6">
        <f ca="1">IFERROR(INDEX(INDIRECT("B_MSK["&amp;EXPEDISI[#Headers]&amp;"]"),ROW()-1),"")</f>
        <v>1</v>
      </c>
      <c r="F550" s="23">
        <f ca="1">IFERROR(INDEX(INDIRECT("B_MSK["&amp;EXPEDISI[#Headers]&amp;"_1]"),ROW()-1),"")</f>
        <v>94500</v>
      </c>
      <c r="G550" s="18" t="str">
        <f ca="1">IFERROR(INDEX(INDIRECT("B_MSK["&amp;EXPEDISI[#Headers]&amp;"_1]"),ROW()-1),"")</f>
        <v>/ PCS</v>
      </c>
      <c r="H550" s="18">
        <f ca="1">IFERROR(INDEX(INDIRECT("B_MSK["&amp;EXPEDISI[#Headers]&amp;"]"),ROW()-1),"")</f>
        <v>0.125</v>
      </c>
      <c r="I550" s="18">
        <f ca="1">IFERROR(INDEX(INDIRECT("B_MSK["&amp;EXPEDISI[#Headers]&amp;"]"),ROW()-1),"")</f>
        <v>0.05</v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44917</v>
      </c>
      <c r="L550" s="18" t="str">
        <f ca="1">IFERROR(INDEX(INDIRECT("B_MSK["&amp;EXPEDISI[#Headers]&amp;"]"),ROW()-1),"")</f>
        <v>label</v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Tipe-ex kertas JK CT-534</v>
      </c>
      <c r="C551" s="26" t="str">
        <f ca="1">IFERROR(INDEX(SUPPLIER_CONV[2],MATCH(INDEX(INDIRECT("B_MSK["&amp;EXPEDISI[#Headers]&amp;"]"),ROW()-1),SUPPLIER_CONV[1],0)),"")</f>
        <v>ATALI</v>
      </c>
      <c r="D551" s="22" t="str">
        <f ca="1">IFERROR(INDEX(INDIRECT("B_MSK["&amp;EXPEDISI[#Headers]&amp;"]"),ROW()-1)&amp;IF(OR(EXPEDISI[[#This Row],[C]]&lt;2,EXPEDISI[[#This Row],[C]]=""),"","/ CTN"),"")</f>
        <v>60 BOX (12 PCS)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48000</v>
      </c>
      <c r="G551" s="18" t="str">
        <f ca="1">IFERROR(INDEX(INDIRECT("B_MSK["&amp;EXPEDISI[#Headers]&amp;"_1]"),ROW()-1),"")</f>
        <v xml:space="preserve">/ BOX </v>
      </c>
      <c r="H551" s="18">
        <f ca="1">IFERROR(INDEX(INDIRECT("B_MSK["&amp;EXPEDISI[#Headers]&amp;"]"),ROW()-1),"")</f>
        <v>0.125</v>
      </c>
      <c r="I551" s="18">
        <f ca="1">IFERROR(INDEX(INDIRECT("B_MSK["&amp;EXPEDISI[#Headers]&amp;"]"),ROW()-1),"")</f>
        <v>0.05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44917</v>
      </c>
      <c r="L551" s="18" t="str">
        <f ca="1">IFERROR(INDEX(INDIRECT("B_MSK["&amp;EXPEDISI[#Headers]&amp;"]"),ROW()-1),"")</f>
        <v>tipex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Tipe-ex kertas JK CT-540</v>
      </c>
      <c r="C552" s="26" t="str">
        <f ca="1">IFERROR(INDEX(SUPPLIER_CONV[2],MATCH(INDEX(INDIRECT("B_MSK["&amp;EXPEDISI[#Headers]&amp;"]"),ROW()-1),SUPPLIER_CONV[1],0)),"")</f>
        <v>ATALI</v>
      </c>
      <c r="D552" s="22" t="str">
        <f ca="1">IFERROR(INDEX(INDIRECT("B_MSK["&amp;EXPEDISI[#Headers]&amp;"]"),ROW()-1)&amp;IF(OR(EXPEDISI[[#This Row],[C]]&lt;2,EXPEDISI[[#This Row],[C]]=""),"","/ CTN"),"")</f>
        <v>60 BOX (12 PCS)</v>
      </c>
      <c r="E552" s="6">
        <f ca="1">IFERROR(INDEX(INDIRECT("B_MSK["&amp;EXPEDISI[#Headers]&amp;"]"),ROW()-1),"")</f>
        <v>1</v>
      </c>
      <c r="F552" s="23">
        <f ca="1">IFERROR(INDEX(INDIRECT("B_MSK["&amp;EXPEDISI[#Headers]&amp;"_1]"),ROW()-1),"")</f>
        <v>68400</v>
      </c>
      <c r="G552" s="18" t="str">
        <f ca="1">IFERROR(INDEX(INDIRECT("B_MSK["&amp;EXPEDISI[#Headers]&amp;"_1]"),ROW()-1),"")</f>
        <v xml:space="preserve">/ BOX </v>
      </c>
      <c r="H552" s="18">
        <f ca="1">IFERROR(INDEX(INDIRECT("B_MSK["&amp;EXPEDISI[#Headers]&amp;"]"),ROW()-1),"")</f>
        <v>0.125</v>
      </c>
      <c r="I552" s="18">
        <f ca="1">IFERROR(INDEX(INDIRECT("B_MSK["&amp;EXPEDISI[#Headers]&amp;"]"),ROW()-1),"")</f>
        <v>0.05</v>
      </c>
      <c r="J552" s="24" t="str">
        <f ca="1">IFERROR(INDEX(INDIRECT("B_MSK["&amp;EXPEDISI[#Headers]&amp;"]"),ROW()-1),"")</f>
        <v/>
      </c>
      <c r="K552" s="17">
        <f ca="1">IFERROR(IF(EXPEDISI[[#This Row],[NAMA BARANG]]="","",INDEX(INDIRECT("B_MSK["&amp;EXPEDISI[#Headers]&amp;"]"),ROW()-1)),"")</f>
        <v>44917</v>
      </c>
      <c r="L552" s="18" t="str">
        <f ca="1">IFERROR(INDEX(INDIRECT("B_MSK["&amp;EXPEDISI[#Headers]&amp;"]"),ROW()-1),"")</f>
        <v>tipex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Tipe-ex kertas JK CT-545</v>
      </c>
      <c r="C553" s="26" t="str">
        <f ca="1">IFERROR(INDEX(SUPPLIER_CONV[2],MATCH(INDEX(INDIRECT("B_MSK["&amp;EXPEDISI[#Headers]&amp;"]"),ROW()-1),SUPPLIER_CONV[1],0)),"")</f>
        <v>ATALI</v>
      </c>
      <c r="D553" s="22" t="str">
        <f ca="1">IFERROR(INDEX(INDIRECT("B_MSK["&amp;EXPEDISI[#Headers]&amp;"]"),ROW()-1)&amp;IF(OR(EXPEDISI[[#This Row],[C]]&lt;2,EXPEDISI[[#This Row],[C]]=""),"","/ CTN"),"")</f>
        <v>60 LSN</v>
      </c>
      <c r="E553" s="6">
        <f ca="1">IFERROR(INDEX(INDIRECT("B_MSK["&amp;EXPEDISI[#Headers]&amp;"]"),ROW()-1),"")</f>
        <v>1</v>
      </c>
      <c r="F553" s="23">
        <f ca="1">IFERROR(INDEX(INDIRECT("B_MSK["&amp;EXPEDISI[#Headers]&amp;"_1]"),ROW()-1),"")</f>
        <v>69600</v>
      </c>
      <c r="G553" s="18" t="str">
        <f ca="1">IFERROR(INDEX(INDIRECT("B_MSK["&amp;EXPEDISI[#Headers]&amp;"_1]"),ROW()-1),"")</f>
        <v>/ LSN</v>
      </c>
      <c r="H553" s="18">
        <f ca="1">IFERROR(INDEX(INDIRECT("B_MSK["&amp;EXPEDISI[#Headers]&amp;"]"),ROW()-1),"")</f>
        <v>0.125</v>
      </c>
      <c r="I553" s="18">
        <f ca="1">IFERROR(INDEX(INDIRECT("B_MSK["&amp;EXPEDISI[#Headers]&amp;"]"),ROW()-1),"")</f>
        <v>0.05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44917</v>
      </c>
      <c r="L553" s="18" t="str">
        <f ca="1">IFERROR(INDEX(INDIRECT("B_MSK["&amp;EXPEDISI[#Headers]&amp;"]"),ROW()-1),"")</f>
        <v>tipex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Tipe-ex kertas JK CT-546</v>
      </c>
      <c r="C554" s="26" t="str">
        <f ca="1">IFERROR(INDEX(SUPPLIER_CONV[2],MATCH(INDEX(INDIRECT("B_MSK["&amp;EXPEDISI[#Headers]&amp;"]"),ROW()-1),SUPPLIER_CONV[1],0)),"")</f>
        <v>ATALI</v>
      </c>
      <c r="D554" s="22" t="str">
        <f ca="1">IFERROR(INDEX(INDIRECT("B_MSK["&amp;EXPEDISI[#Headers]&amp;"]"),ROW()-1)&amp;IF(OR(EXPEDISI[[#This Row],[C]]&lt;2,EXPEDISI[[#This Row],[C]]=""),"","/ CTN"),"")</f>
        <v>30 BOX (12 PCS)</v>
      </c>
      <c r="E554" s="6">
        <f ca="1">IFERROR(INDEX(INDIRECT("B_MSK["&amp;EXPEDISI[#Headers]&amp;"]"),ROW()-1),"")</f>
        <v>1</v>
      </c>
      <c r="F554" s="23">
        <f ca="1">IFERROR(INDEX(INDIRECT("B_MSK["&amp;EXPEDISI[#Headers]&amp;"_1]"),ROW()-1),"")</f>
        <v>129600</v>
      </c>
      <c r="G554" s="18" t="str">
        <f ca="1">IFERROR(INDEX(INDIRECT("B_MSK["&amp;EXPEDISI[#Headers]&amp;"_1]"),ROW()-1),"")</f>
        <v xml:space="preserve">/ BOX </v>
      </c>
      <c r="H554" s="18">
        <f ca="1">IFERROR(INDEX(INDIRECT("B_MSK["&amp;EXPEDISI[#Headers]&amp;"]"),ROW()-1),"")</f>
        <v>0.125</v>
      </c>
      <c r="I554" s="18">
        <f ca="1">IFERROR(INDEX(INDIRECT("B_MSK["&amp;EXPEDISI[#Headers]&amp;"]"),ROW()-1),"")</f>
        <v>0.05</v>
      </c>
      <c r="J554" s="24" t="str">
        <f ca="1">IFERROR(INDEX(INDIRECT("B_MSK["&amp;EXPEDISI[#Headers]&amp;"]"),ROW()-1),"")</f>
        <v/>
      </c>
      <c r="K554" s="17">
        <f ca="1">IFERROR(IF(EXPEDISI[[#This Row],[NAMA BARANG]]="","",INDEX(INDIRECT("B_MSK["&amp;EXPEDISI[#Headers]&amp;"]"),ROW()-1)),"")</f>
        <v>44917</v>
      </c>
      <c r="L554" s="18" t="str">
        <f ca="1">IFERROR(INDEX(INDIRECT("B_MSK["&amp;EXPEDISI[#Headers]&amp;"]"),ROW()-1),"")</f>
        <v>tipex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Call JK PKC-0711 HC</v>
      </c>
      <c r="C556" s="26" t="str">
        <f ca="1">IFERROR(INDEX(SUPPLIER_CONV[2],MATCH(INDEX(INDIRECT("B_MSK["&amp;EXPEDISI[#Headers]&amp;"]"),ROW()-1),SUPPLIER_CONV[1],0)),"")</f>
        <v>KALINDO</v>
      </c>
      <c r="D556" s="22" t="str">
        <f ca="1">IFERROR(INDEX(INDIRECT("B_MSK["&amp;EXPEDISI[#Headers]&amp;"]"),ROW()-1)&amp;IF(OR(EXPEDISI[[#This Row],[C]]&lt;2,EXPEDISI[[#This Row],[C]]=""),"","/ CTN"),"")</f>
        <v>4 BOX (40 PCS)</v>
      </c>
      <c r="E556" s="6">
        <f ca="1">IFERROR(INDEX(INDIRECT("B_MSK["&amp;EXPEDISI[#Headers]&amp;"]"),ROW()-1),"")</f>
        <v>1</v>
      </c>
      <c r="F556" s="23">
        <f ca="1">IFERROR(INDEX(INDIRECT("B_MSK["&amp;EXPEDISI[#Headers]&amp;"_1]"),ROW()-1),"")</f>
        <v>1080000</v>
      </c>
      <c r="G556" s="18" t="str">
        <f ca="1">IFERROR(INDEX(INDIRECT("B_MSK["&amp;EXPEDISI[#Headers]&amp;"_1]"),ROW()-1),"")</f>
        <v xml:space="preserve">/ BOX </v>
      </c>
      <c r="H556" s="18">
        <f ca="1">IFERROR(INDEX(INDIRECT("B_MSK["&amp;EXPEDISI[#Headers]&amp;"]"),ROW()-1),"")</f>
        <v>0.125</v>
      </c>
      <c r="I556" s="18">
        <f ca="1">IFERROR(INDEX(INDIRECT("B_MSK["&amp;EXPEDISI[#Headers]&amp;"]"),ROW()-1),"")</f>
        <v>0.05</v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44917</v>
      </c>
      <c r="L556" s="18" t="str">
        <f ca="1">IFERROR(INDEX(INDIRECT("B_MSK["&amp;EXPEDISI[#Headers]&amp;"]"),ROW()-1),"")</f>
        <v>kalkulator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Tipe-ex kertas JK CT-522</v>
      </c>
      <c r="C558" s="26" t="str">
        <f ca="1">IFERROR(INDEX(SUPPLIER_CONV[2],MATCH(INDEX(INDIRECT("B_MSK["&amp;EXPEDISI[#Headers]&amp;"]"),ROW()-1),SUPPLIER_CONV[1],0)),"")</f>
        <v>ATALI</v>
      </c>
      <c r="D558" s="22" t="str">
        <f ca="1">IFERROR(INDEX(INDIRECT("B_MSK["&amp;EXPEDISI[#Headers]&amp;"]"),ROW()-1)&amp;IF(OR(EXPEDISI[[#This Row],[C]]&lt;2,EXPEDISI[[#This Row],[C]]=""),"","/ CTN"),"")</f>
        <v>60 LSN/ CTN</v>
      </c>
      <c r="E558" s="6">
        <f ca="1">IFERROR(INDEX(INDIRECT("B_MSK["&amp;EXPEDISI[#Headers]&amp;"]"),ROW()-1),"")</f>
        <v>25</v>
      </c>
      <c r="F558" s="23">
        <f ca="1">IFERROR(INDEX(INDIRECT("B_MSK["&amp;EXPEDISI[#Headers]&amp;"_1]"),ROW()-1),"")</f>
        <v>57600</v>
      </c>
      <c r="G558" s="18" t="str">
        <f ca="1">IFERROR(INDEX(INDIRECT("B_MSK["&amp;EXPEDISI[#Headers]&amp;"_1]"),ROW()-1),"")</f>
        <v>/ LSN</v>
      </c>
      <c r="H558" s="18">
        <f ca="1">IFERROR(INDEX(INDIRECT("B_MSK["&amp;EXPEDISI[#Headers]&amp;"]"),ROW()-1),"")</f>
        <v>0.125</v>
      </c>
      <c r="I558" s="18">
        <f ca="1">IFERROR(INDEX(INDIRECT("B_MSK["&amp;EXPEDISI[#Headers]&amp;"]"),ROW()-1),"")</f>
        <v>0.05</v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44917</v>
      </c>
      <c r="L558" s="18" t="str">
        <f ca="1">IFERROR(INDEX(INDIRECT("B_MSK["&amp;EXPEDISI[#Headers]&amp;"]"),ROW()-1),"")</f>
        <v>tipex</v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2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3" t="str">
        <f ca="1">IFERROR(INDEX(INDIRECT("B_MSK["&amp;EXPEDISI[#Headers]&amp;"_1]"),ROW()-1),"")</f>
        <v/>
      </c>
      <c r="G559" s="18" t="str">
        <f ca="1">IFERROR(INDEX(INDIRECT("B_MSK["&amp;EXPEDISI[#Headers]&amp;"_1]"),ROW()-1),"")</f>
        <v/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 t="str">
        <f ca="1">IFERROR(IF(EXPEDISI[[#This Row],[NAMA BARANG]]="","",INDEX(INDIRECT("B_MSK["&amp;EXPEDISI[#Headers]&amp;"]"),ROW()-1)),"")</f>
        <v/>
      </c>
      <c r="L559" s="18" t="str">
        <f ca="1">IFERROR(INDEX(INDIRECT("B_MSK["&amp;EXPEDISI[#Headers]&amp;"]"),ROW()-1),"")</f>
        <v/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Tipe-ex kertas Kenko CT-309</v>
      </c>
      <c r="C560" s="26" t="str">
        <f ca="1">IFERROR(INDEX(SUPPLIER_CONV[2],MATCH(INDEX(INDIRECT("B_MSK["&amp;EXPEDISI[#Headers]&amp;"]"),ROW()-1),SUPPLIER_CONV[1],0)),"")</f>
        <v>KENKO</v>
      </c>
      <c r="D560" s="22" t="str">
        <f ca="1">IFERROR(INDEX(INDIRECT("B_MSK["&amp;EXPEDISI[#Headers]&amp;"]"),ROW()-1)&amp;IF(OR(EXPEDISI[[#This Row],[C]]&lt;2,EXPEDISI[[#This Row],[C]]=""),"","/ CTN"),"")</f>
        <v>48 LSN</v>
      </c>
      <c r="E560" s="6">
        <f ca="1">IFERROR(INDEX(INDIRECT("B_MSK["&amp;EXPEDISI[#Headers]&amp;"]"),ROW()-1),"")</f>
        <v>1</v>
      </c>
      <c r="F560" s="23">
        <f ca="1">IFERROR(INDEX(INDIRECT("B_MSK["&amp;EXPEDISI[#Headers]&amp;"_1]"),ROW()-1),"")</f>
        <v>81600</v>
      </c>
      <c r="G560" s="18" t="str">
        <f ca="1">IFERROR(INDEX(INDIRECT("B_MSK["&amp;EXPEDISI[#Headers]&amp;"_1]"),ROW()-1),"")</f>
        <v>/ LSN</v>
      </c>
      <c r="H560" s="18">
        <f ca="1">IFERROR(INDEX(INDIRECT("B_MSK["&amp;EXPEDISI[#Headers]&amp;"]"),ROW()-1),"")</f>
        <v>0.17</v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44917</v>
      </c>
      <c r="L560" s="18" t="str">
        <f ca="1">IFERROR(INDEX(INDIRECT("B_MSK["&amp;EXPEDISI[#Headers]&amp;"]"),ROW()-1),"")</f>
        <v>tipex</v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Lem stick Kenko 15gr tanggung</v>
      </c>
      <c r="C561" s="26" t="str">
        <f ca="1">IFERROR(INDEX(SUPPLIER_CONV[2],MATCH(INDEX(INDIRECT("B_MSK["&amp;EXPEDISI[#Headers]&amp;"]"),ROW()-1),SUPPLIER_CONV[1],0)),"")</f>
        <v>KENKO</v>
      </c>
      <c r="D561" s="22" t="str">
        <f ca="1">IFERROR(INDEX(INDIRECT("B_MSK["&amp;EXPEDISI[#Headers]&amp;"]"),ROW()-1)&amp;IF(OR(EXPEDISI[[#This Row],[C]]&lt;2,EXPEDISI[[#This Row],[C]]=""),"","/ CTN"),"")</f>
        <v>36 BOX (20 PCS)/ CTN</v>
      </c>
      <c r="E561" s="6">
        <f ca="1">IFERROR(INDEX(INDIRECT("B_MSK["&amp;EXPEDISI[#Headers]&amp;"]"),ROW()-1),"")</f>
        <v>2</v>
      </c>
      <c r="F561" s="23">
        <f ca="1">IFERROR(INDEX(INDIRECT("B_MSK["&amp;EXPEDISI[#Headers]&amp;"_1]"),ROW()-1),"")</f>
        <v>72000</v>
      </c>
      <c r="G561" s="18" t="str">
        <f ca="1">IFERROR(INDEX(INDIRECT("B_MSK["&amp;EXPEDISI[#Headers]&amp;"_1]"),ROW()-1),"")</f>
        <v xml:space="preserve">/ BOX </v>
      </c>
      <c r="H561" s="18">
        <f ca="1">IFERROR(INDEX(INDIRECT("B_MSK["&amp;EXPEDISI[#Headers]&amp;"]"),ROW()-1),"")</f>
        <v>0.17</v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44917</v>
      </c>
      <c r="L561" s="18" t="str">
        <f ca="1">IFERROR(INDEX(INDIRECT("B_MSK["&amp;EXPEDISI[#Headers]&amp;"]"),ROW()-1),"")</f>
        <v>lem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2" t="str">
        <f ca="1">IFERROR(INDEX(INDIRECT("B_MSK["&amp;EXPEDISI[#Headers]&amp;"]"),ROW()-1)&amp;IF(OR(EXPEDISI[[#This Row],[C]]&lt;2,EXPEDISI[[#This Row],[C]]=""),"","/ CTN"),"")</f>
        <v/>
      </c>
      <c r="E562" s="6" t="str">
        <f ca="1">IFERROR(INDEX(INDIRECT("B_MSK["&amp;EXPEDISI[#Headers]&amp;"]"),ROW()-1),"")</f>
        <v/>
      </c>
      <c r="F562" s="23" t="str">
        <f ca="1">IFERROR(INDEX(INDIRECT("B_MSK["&amp;EXPEDISI[#Headers]&amp;"_1]"),ROW()-1),"")</f>
        <v/>
      </c>
      <c r="G562" s="18" t="str">
        <f ca="1">IFERROR(INDEX(INDIRECT("B_MSK["&amp;EXPEDISI[#Headers]&amp;"_1]"),ROW()-1),"")</f>
        <v/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 t="str">
        <f ca="1">IFERROR(IF(EXPEDISI[[#This Row],[NAMA BARANG]]="","",INDEX(INDIRECT("B_MSK["&amp;EXPEDISI[#Headers]&amp;"]"),ROW()-1)),"")</f>
        <v/>
      </c>
      <c r="L562" s="18" t="str">
        <f ca="1">IFERROR(INDEX(INDIRECT("B_MSK["&amp;EXPEDISI[#Headers]&amp;"]"),ROW()-1),"")</f>
        <v/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PW Kenko 24W CP-24 F classic panjang</v>
      </c>
      <c r="C563" s="26" t="str">
        <f ca="1">IFERROR(INDEX(SUPPLIER_CONV[2],MATCH(INDEX(INDIRECT("B_MSK["&amp;EXPEDISI[#Headers]&amp;"]"),ROW()-1),SUPPLIER_CONV[1],0)),"")</f>
        <v>KENKO</v>
      </c>
      <c r="D563" s="22" t="str">
        <f ca="1">IFERROR(INDEX(INDIRECT("B_MSK["&amp;EXPEDISI[#Headers]&amp;"]"),ROW()-1)&amp;IF(OR(EXPEDISI[[#This Row],[C]]&lt;2,EXPEDISI[[#This Row],[C]]=""),"","/ CTN"),"")</f>
        <v>24 BOX (6 SET)</v>
      </c>
      <c r="E563" s="6">
        <f ca="1">IFERROR(INDEX(INDIRECT("B_MSK["&amp;EXPEDISI[#Headers]&amp;"]"),ROW()-1),"")</f>
        <v>1</v>
      </c>
      <c r="F563" s="23">
        <f ca="1">IFERROR(INDEX(INDIRECT("B_MSK["&amp;EXPEDISI[#Headers]&amp;"_1]"),ROW()-1),"")</f>
        <v>124200</v>
      </c>
      <c r="G563" s="18" t="str">
        <f ca="1">IFERROR(INDEX(INDIRECT("B_MSK["&amp;EXPEDISI[#Headers]&amp;"_1]"),ROW()-1),"")</f>
        <v xml:space="preserve">/ BOX </v>
      </c>
      <c r="H563" s="18">
        <f ca="1">IFERROR(INDEX(INDIRECT("B_MSK["&amp;EXPEDISI[#Headers]&amp;"]"),ROW()-1),"")</f>
        <v>0.17</v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44917</v>
      </c>
      <c r="L563" s="18" t="str">
        <f ca="1">IFERROR(INDEX(INDIRECT("B_MSK["&amp;EXPEDISI[#Headers]&amp;"]"),ROW()-1),"")</f>
        <v>pw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Tape dispenser Kenko TDB-2 besi</v>
      </c>
      <c r="C564" s="26" t="str">
        <f ca="1">IFERROR(INDEX(SUPPLIER_CONV[2],MATCH(INDEX(INDIRECT("B_MSK["&amp;EXPEDISI[#Headers]&amp;"]"),ROW()-1),SUPPLIER_CONV[1],0)),"")</f>
        <v>KENKO</v>
      </c>
      <c r="D564" s="22" t="str">
        <f ca="1">IFERROR(INDEX(INDIRECT("B_MSK["&amp;EXPEDISI[#Headers]&amp;"]"),ROW()-1)&amp;IF(OR(EXPEDISI[[#This Row],[C]]&lt;2,EXPEDISI[[#This Row],[C]]=""),"","/ CTN"),"")</f>
        <v>8 LSN</v>
      </c>
      <c r="E564" s="6">
        <f ca="1">IFERROR(INDEX(INDIRECT("B_MSK["&amp;EXPEDISI[#Headers]&amp;"]"),ROW()-1),"")</f>
        <v>1</v>
      </c>
      <c r="F564" s="23">
        <f ca="1">IFERROR(INDEX(INDIRECT("B_MSK["&amp;EXPEDISI[#Headers]&amp;"_1]"),ROW()-1),"")</f>
        <v>264000</v>
      </c>
      <c r="G564" s="18" t="str">
        <f ca="1">IFERROR(INDEX(INDIRECT("B_MSK["&amp;EXPEDISI[#Headers]&amp;"_1]"),ROW()-1),"")</f>
        <v>/ LSN</v>
      </c>
      <c r="H564" s="18">
        <f ca="1">IFERROR(INDEX(INDIRECT("B_MSK["&amp;EXPEDISI[#Headers]&amp;"]"),ROW()-1),"")</f>
        <v>0.17</v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44917</v>
      </c>
      <c r="L564" s="18" t="str">
        <f ca="1">IFERROR(INDEX(INDIRECT("B_MSK["&amp;EXPEDISI[#Headers]&amp;"]"),ROW()-1),"")</f>
        <v>isolasi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Tape Dispenser Kenko TD-321</v>
      </c>
      <c r="C565" s="26" t="str">
        <f ca="1">IFERROR(INDEX(SUPPLIER_CONV[2],MATCH(INDEX(INDIRECT("B_MSK["&amp;EXPEDISI[#Headers]&amp;"]"),ROW()-1),SUPPLIER_CONV[1],0)),"")</f>
        <v>KENKO</v>
      </c>
      <c r="D565" s="22" t="str">
        <f ca="1">IFERROR(INDEX(INDIRECT("B_MSK["&amp;EXPEDISI[#Headers]&amp;"]"),ROW()-1)&amp;IF(OR(EXPEDISI[[#This Row],[C]]&lt;2,EXPEDISI[[#This Row],[C]]=""),"","/ CTN"),"")</f>
        <v>24 PCS</v>
      </c>
      <c r="E565" s="6">
        <f ca="1">IFERROR(INDEX(INDIRECT("B_MSK["&amp;EXPEDISI[#Headers]&amp;"]"),ROW()-1),"")</f>
        <v>1</v>
      </c>
      <c r="F565" s="23">
        <f ca="1">IFERROR(INDEX(INDIRECT("B_MSK["&amp;EXPEDISI[#Headers]&amp;"_1]"),ROW()-1),"")</f>
        <v>18500</v>
      </c>
      <c r="G565" s="18" t="str">
        <f ca="1">IFERROR(INDEX(INDIRECT("B_MSK["&amp;EXPEDISI[#Headers]&amp;"_1]"),ROW()-1),"")</f>
        <v>/ PCS</v>
      </c>
      <c r="H565" s="18">
        <f ca="1">IFERROR(INDEX(INDIRECT("B_MSK["&amp;EXPEDISI[#Headers]&amp;"]"),ROW()-1),"")</f>
        <v>0.17</v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44917</v>
      </c>
      <c r="L565" s="18" t="str">
        <f ca="1">IFERROR(INDEX(INDIRECT("B_MSK["&amp;EXPEDISI[#Headers]&amp;"]"),ROW()-1),"")</f>
        <v>isolasi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Tape Dispenser Kenko TD-323</v>
      </c>
      <c r="C566" s="26" t="str">
        <f ca="1">IFERROR(INDEX(SUPPLIER_CONV[2],MATCH(INDEX(INDIRECT("B_MSK["&amp;EXPEDISI[#Headers]&amp;"]"),ROW()-1),SUPPLIER_CONV[1],0)),"")</f>
        <v>KENKO</v>
      </c>
      <c r="D566" s="22" t="str">
        <f ca="1">IFERROR(INDEX(INDIRECT("B_MSK["&amp;EXPEDISI[#Headers]&amp;"]"),ROW()-1)&amp;IF(OR(EXPEDISI[[#This Row],[C]]&lt;2,EXPEDISI[[#This Row],[C]]=""),"","/ CTN"),"")</f>
        <v>24 PCS</v>
      </c>
      <c r="E566" s="6">
        <f ca="1">IFERROR(INDEX(INDIRECT("B_MSK["&amp;EXPEDISI[#Headers]&amp;"]"),ROW()-1),"")</f>
        <v>1</v>
      </c>
      <c r="F566" s="23">
        <f ca="1">IFERROR(INDEX(INDIRECT("B_MSK["&amp;EXPEDISI[#Headers]&amp;"_1]"),ROW()-1),"")</f>
        <v>19250</v>
      </c>
      <c r="G566" s="18" t="str">
        <f ca="1">IFERROR(INDEX(INDIRECT("B_MSK["&amp;EXPEDISI[#Headers]&amp;"_1]"),ROW()-1),"")</f>
        <v>/ PCS</v>
      </c>
      <c r="H566" s="18">
        <f ca="1">IFERROR(INDEX(INDIRECT("B_MSK["&amp;EXPEDISI[#Headers]&amp;"]"),ROW()-1),"")</f>
        <v>0.17</v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44917</v>
      </c>
      <c r="L566" s="18" t="str">
        <f ca="1">IFERROR(INDEX(INDIRECT("B_MSK["&amp;EXPEDISI[#Headers]&amp;"]"),ROW()-1),"")</f>
        <v>isolasi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Tape Dispenser Kenko TD-501</v>
      </c>
      <c r="C567" s="26" t="str">
        <f ca="1">IFERROR(INDEX(SUPPLIER_CONV[2],MATCH(INDEX(INDIRECT("B_MSK["&amp;EXPEDISI[#Headers]&amp;"]"),ROW()-1),SUPPLIER_CONV[1],0)),"")</f>
        <v>KENKO</v>
      </c>
      <c r="D567" s="22" t="str">
        <f ca="1">IFERROR(INDEX(INDIRECT("B_MSK["&amp;EXPEDISI[#Headers]&amp;"]"),ROW()-1)&amp;IF(OR(EXPEDISI[[#This Row],[C]]&lt;2,EXPEDISI[[#This Row],[C]]=""),"","/ CTN"),"")</f>
        <v>24 PCS</v>
      </c>
      <c r="E567" s="6">
        <f ca="1">IFERROR(INDEX(INDIRECT("B_MSK["&amp;EXPEDISI[#Headers]&amp;"]"),ROW()-1),"")</f>
        <v>1</v>
      </c>
      <c r="F567" s="23">
        <f ca="1">IFERROR(INDEX(INDIRECT("B_MSK["&amp;EXPEDISI[#Headers]&amp;"_1]"),ROW()-1),"")</f>
        <v>17500</v>
      </c>
      <c r="G567" s="18" t="str">
        <f ca="1">IFERROR(INDEX(INDIRECT("B_MSK["&amp;EXPEDISI[#Headers]&amp;"_1]"),ROW()-1),"")</f>
        <v>/ PCS</v>
      </c>
      <c r="H567" s="18">
        <f ca="1">IFERROR(INDEX(INDIRECT("B_MSK["&amp;EXPEDISI[#Headers]&amp;"]"),ROW()-1),"")</f>
        <v>0.17</v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44917</v>
      </c>
      <c r="L567" s="18" t="str">
        <f ca="1">IFERROR(INDEX(INDIRECT("B_MSK["&amp;EXPEDISI[#Headers]&amp;"]"),ROW()-1),"")</f>
        <v>isolasi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PW Kenko 12W CP-12HALF classic</v>
      </c>
      <c r="C568" s="26" t="str">
        <f ca="1">IFERROR(INDEX(SUPPLIER_CONV[2],MATCH(INDEX(INDIRECT("B_MSK["&amp;EXPEDISI[#Headers]&amp;"]"),ROW()-1),SUPPLIER_CONV[1],0)),"")</f>
        <v>KENKO</v>
      </c>
      <c r="D568" s="22" t="str">
        <f ca="1">IFERROR(INDEX(INDIRECT("B_MSK["&amp;EXPEDISI[#Headers]&amp;"]"),ROW()-1)&amp;IF(OR(EXPEDISI[[#This Row],[C]]&lt;2,EXPEDISI[[#This Row],[C]]=""),"","/ CTN"),"")</f>
        <v>24 BOX (24 SET)</v>
      </c>
      <c r="E568" s="6">
        <f ca="1">IFERROR(INDEX(INDIRECT("B_MSK["&amp;EXPEDISI[#Headers]&amp;"]"),ROW()-1),"")</f>
        <v>1</v>
      </c>
      <c r="F568" s="23">
        <f ca="1">IFERROR(INDEX(INDIRECT("B_MSK["&amp;EXPEDISI[#Headers]&amp;"_1]"),ROW()-1),"")</f>
        <v>158400</v>
      </c>
      <c r="G568" s="18" t="str">
        <f ca="1">IFERROR(INDEX(INDIRECT("B_MSK["&amp;EXPEDISI[#Headers]&amp;"_1]"),ROW()-1),"")</f>
        <v xml:space="preserve">/ BOX </v>
      </c>
      <c r="H568" s="18">
        <f ca="1">IFERROR(INDEX(INDIRECT("B_MSK["&amp;EXPEDISI[#Headers]&amp;"]"),ROW()-1),"")</f>
        <v>0.17</v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44917</v>
      </c>
      <c r="L568" s="18" t="str">
        <f ca="1">IFERROR(INDEX(INDIRECT("B_MSK["&amp;EXPEDISI[#Headers]&amp;"]"),ROW()-1),"")</f>
        <v>pw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Gel pen Microtec Kenko 0.28mm Hitam</v>
      </c>
      <c r="C569" s="26" t="str">
        <f ca="1">IFERROR(INDEX(SUPPLIER_CONV[2],MATCH(INDEX(INDIRECT("B_MSK["&amp;EXPEDISI[#Headers]&amp;"]"),ROW()-1),SUPPLIER_CONV[1],0)),"")</f>
        <v>KENKO</v>
      </c>
      <c r="D569" s="22" t="str">
        <f ca="1">IFERROR(INDEX(INDIRECT("B_MSK["&amp;EXPEDISI[#Headers]&amp;"]"),ROW()-1)&amp;IF(OR(EXPEDISI[[#This Row],[C]]&lt;2,EXPEDISI[[#This Row],[C]]=""),"","/ CTN"),"")</f>
        <v>12 GRS/ CTN</v>
      </c>
      <c r="E569" s="6">
        <f ca="1">IFERROR(INDEX(INDIRECT("B_MSK["&amp;EXPEDISI[#Headers]&amp;"]"),ROW()-1),"")</f>
        <v>2</v>
      </c>
      <c r="F569" s="23">
        <f ca="1">IFERROR(INDEX(INDIRECT("B_MSK["&amp;EXPEDISI[#Headers]&amp;"_1]"),ROW()-1),"")</f>
        <v>475200</v>
      </c>
      <c r="G569" s="18" t="str">
        <f ca="1">IFERROR(INDEX(INDIRECT("B_MSK["&amp;EXPEDISI[#Headers]&amp;"_1]"),ROW()-1),"")</f>
        <v>/ GRS</v>
      </c>
      <c r="H569" s="18">
        <f ca="1">IFERROR(INDEX(INDIRECT("B_MSK["&amp;EXPEDISI[#Headers]&amp;"]"),ROW()-1),"")</f>
        <v>0.17</v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44917</v>
      </c>
      <c r="L569" s="18" t="str">
        <f ca="1">IFERROR(INDEX(INDIRECT("B_MSK["&amp;EXPEDISI[#Headers]&amp;"]"),ROW()-1),"")</f>
        <v>pen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Clip trigonal Kenko no.1</v>
      </c>
      <c r="C570" s="26" t="str">
        <f ca="1">IFERROR(INDEX(SUPPLIER_CONV[2],MATCH(INDEX(INDIRECT("B_MSK["&amp;EXPEDISI[#Headers]&amp;"]"),ROW()-1),SUPPLIER_CONV[1],0)),"")</f>
        <v>KENKO</v>
      </c>
      <c r="D570" s="22" t="str">
        <f ca="1">IFERROR(INDEX(INDIRECT("B_MSK["&amp;EXPEDISI[#Headers]&amp;"]"),ROW()-1)&amp;IF(OR(EXPEDISI[[#This Row],[C]]&lt;2,EXPEDISI[[#This Row],[C]]=""),"","/ CTN"),"")</f>
        <v>50 PAK (10 BOX)</v>
      </c>
      <c r="E570" s="6">
        <f ca="1">IFERROR(INDEX(INDIRECT("B_MSK["&amp;EXPEDISI[#Headers]&amp;"]"),ROW()-1),"")</f>
        <v>1</v>
      </c>
      <c r="F570" s="23">
        <f ca="1">IFERROR(INDEX(INDIRECT("B_MSK["&amp;EXPEDISI[#Headers]&amp;"_1]"),ROW()-1),"")</f>
        <v>17000</v>
      </c>
      <c r="G570" s="18" t="str">
        <f ca="1">IFERROR(INDEX(INDIRECT("B_MSK["&amp;EXPEDISI[#Headers]&amp;"_1]"),ROW()-1),"")</f>
        <v xml:space="preserve">/ PAK </v>
      </c>
      <c r="H570" s="18">
        <f ca="1">IFERROR(INDEX(INDIRECT("B_MSK["&amp;EXPEDISI[#Headers]&amp;"]"),ROW()-1),"")</f>
        <v>0.17</v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44917</v>
      </c>
      <c r="L570" s="18" t="str">
        <f ca="1">IFERROR(INDEX(INDIRECT("B_MSK["&amp;EXPEDISI[#Headers]&amp;"]"),ROW()-1),"")</f>
        <v>clip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Tipe-ex Kenko KE-108</v>
      </c>
      <c r="C571" s="26" t="str">
        <f ca="1">IFERROR(INDEX(SUPPLIER_CONV[2],MATCH(INDEX(INDIRECT("B_MSK["&amp;EXPEDISI[#Headers]&amp;"]"),ROW()-1),SUPPLIER_CONV[1],0)),"")</f>
        <v>KENKO</v>
      </c>
      <c r="D571" s="22" t="str">
        <f ca="1">IFERROR(INDEX(INDIRECT("B_MSK["&amp;EXPEDISI[#Headers]&amp;"]"),ROW()-1)&amp;IF(OR(EXPEDISI[[#This Row],[C]]&lt;2,EXPEDISI[[#This Row],[C]]=""),"","/ CTN"),"")</f>
        <v>36 LSN/ CTN</v>
      </c>
      <c r="E571" s="6">
        <f ca="1">IFERROR(INDEX(INDIRECT("B_MSK["&amp;EXPEDISI[#Headers]&amp;"]"),ROW()-1),"")</f>
        <v>2</v>
      </c>
      <c r="F571" s="23">
        <f ca="1">IFERROR(INDEX(INDIRECT("B_MSK["&amp;EXPEDISI[#Headers]&amp;"_1]"),ROW()-1),"")</f>
        <v>47100</v>
      </c>
      <c r="G571" s="18" t="str">
        <f ca="1">IFERROR(INDEX(INDIRECT("B_MSK["&amp;EXPEDISI[#Headers]&amp;"_1]"),ROW()-1),"")</f>
        <v>/ LSN</v>
      </c>
      <c r="H571" s="18">
        <f ca="1">IFERROR(INDEX(INDIRECT("B_MSK["&amp;EXPEDISI[#Headers]&amp;"]"),ROW()-1),"")</f>
        <v>0.17</v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44917</v>
      </c>
      <c r="L571" s="18" t="str">
        <f ca="1">IFERROR(INDEX(INDIRECT("B_MSK["&amp;EXPEDISI[#Headers]&amp;"]"),ROW()-1),"")</f>
        <v>tipex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Garisan besi 60cm Kenko</v>
      </c>
      <c r="C572" s="26" t="str">
        <f ca="1">IFERROR(INDEX(SUPPLIER_CONV[2],MATCH(INDEX(INDIRECT("B_MSK["&amp;EXPEDISI[#Headers]&amp;"]"),ROW()-1),SUPPLIER_CONV[1],0)),"")</f>
        <v>KENKO</v>
      </c>
      <c r="D572" s="22" t="str">
        <f ca="1">IFERROR(INDEX(INDIRECT("B_MSK["&amp;EXPEDISI[#Headers]&amp;"]"),ROW()-1)&amp;IF(OR(EXPEDISI[[#This Row],[C]]&lt;2,EXPEDISI[[#This Row],[C]]=""),"","/ CTN"),"")</f>
        <v>10 LSN</v>
      </c>
      <c r="E572" s="6">
        <f ca="1">IFERROR(INDEX(INDIRECT("B_MSK["&amp;EXPEDISI[#Headers]&amp;"]"),ROW()-1),"")</f>
        <v>1</v>
      </c>
      <c r="F572" s="23">
        <f ca="1">IFERROR(INDEX(INDIRECT("B_MSK["&amp;EXPEDISI[#Headers]&amp;"_1]"),ROW()-1),"")</f>
        <v>252000</v>
      </c>
      <c r="G572" s="18" t="str">
        <f ca="1">IFERROR(INDEX(INDIRECT("B_MSK["&amp;EXPEDISI[#Headers]&amp;"_1]"),ROW()-1),"")</f>
        <v>/ LSN</v>
      </c>
      <c r="H572" s="18">
        <f ca="1">IFERROR(INDEX(INDIRECT("B_MSK["&amp;EXPEDISI[#Headers]&amp;"]"),ROW()-1),"")</f>
        <v>0.17</v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44917</v>
      </c>
      <c r="L572" s="18" t="str">
        <f ca="1">IFERROR(INDEX(INDIRECT("B_MSK["&amp;EXPEDISI[#Headers]&amp;"]"),ROW()-1),"")</f>
        <v>garisan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</row>
    <row r="574" spans="1:12" x14ac:dyDescent="0.25">
      <c r="A574" s="17">
        <f ca="1">IFERROR(INDEX(INDIRECT("B_MSK["&amp;EXPEDISI[#Headers]&amp;"]"),ROW()-1),"")</f>
        <v>44918</v>
      </c>
      <c r="B574" s="27" t="str">
        <f ca="1">IFERROR(INDEX(INDIRECT("B_MSK["&amp;EXPEDISI[#Headers]&amp;"]"),ROW()-1),"")</f>
        <v>Clip trigonal Kenko no.1</v>
      </c>
      <c r="C574" s="26" t="str">
        <f ca="1">IFERROR(INDEX(SUPPLIER_CONV[2],MATCH(INDEX(INDIRECT("B_MSK["&amp;EXPEDISI[#Headers]&amp;"]"),ROW()-1),SUPPLIER_CONV[1],0)),"")</f>
        <v>KENKO</v>
      </c>
      <c r="D574" s="22" t="str">
        <f ca="1">IFERROR(INDEX(INDIRECT("B_MSK["&amp;EXPEDISI[#Headers]&amp;"]"),ROW()-1)&amp;IF(OR(EXPEDISI[[#This Row],[C]]&lt;2,EXPEDISI[[#This Row],[C]]=""),"","/ CTN"),"")</f>
        <v>50 PAK (10 BOX)/ CTN</v>
      </c>
      <c r="E574" s="6">
        <f ca="1">IFERROR(INDEX(INDIRECT("B_MSK["&amp;EXPEDISI[#Headers]&amp;"]"),ROW()-1),"")</f>
        <v>2</v>
      </c>
      <c r="F574" s="23">
        <f ca="1">IFERROR(INDEX(INDIRECT("B_MSK["&amp;EXPEDISI[#Headers]&amp;"_1]"),ROW()-1),"")</f>
        <v>17000</v>
      </c>
      <c r="G574" s="18" t="str">
        <f ca="1">IFERROR(INDEX(INDIRECT("B_MSK["&amp;EXPEDISI[#Headers]&amp;"_1]"),ROW()-1),"")</f>
        <v xml:space="preserve">/ PAK </v>
      </c>
      <c r="H574" s="18">
        <f ca="1">IFERROR(INDEX(INDIRECT("B_MSK["&amp;EXPEDISI[#Headers]&amp;"]"),ROW()-1),"")</f>
        <v>0.17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44918</v>
      </c>
      <c r="L574" s="18" t="str">
        <f ca="1">IFERROR(INDEX(INDIRECT("B_MSK["&amp;EXPEDISI[#Headers]&amp;"]"),ROW()-1),"")</f>
        <v>clip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>Clip Jumbo Kenko no.5</v>
      </c>
      <c r="C575" s="26" t="str">
        <f ca="1">IFERROR(INDEX(SUPPLIER_CONV[2],MATCH(INDEX(INDIRECT("B_MSK["&amp;EXPEDISI[#Headers]&amp;"]"),ROW()-1),SUPPLIER_CONV[1],0)),"")</f>
        <v>KENKO</v>
      </c>
      <c r="D575" s="22" t="str">
        <f ca="1">IFERROR(INDEX(INDIRECT("B_MSK["&amp;EXPEDISI[#Headers]&amp;"]"),ROW()-1)&amp;IF(OR(EXPEDISI[[#This Row],[C]]&lt;2,EXPEDISI[[#This Row],[C]]=""),"","/ CTN"),"")</f>
        <v>20 PAK (10 BOX)/ CTN</v>
      </c>
      <c r="E575" s="6">
        <f ca="1">IFERROR(INDEX(INDIRECT("B_MSK["&amp;EXPEDISI[#Headers]&amp;"]"),ROW()-1),"")</f>
        <v>2</v>
      </c>
      <c r="F575" s="23">
        <f ca="1">IFERROR(INDEX(INDIRECT("B_MSK["&amp;EXPEDISI[#Headers]&amp;"_1]"),ROW()-1),"")</f>
        <v>43000</v>
      </c>
      <c r="G575" s="18" t="str">
        <f ca="1">IFERROR(INDEX(INDIRECT("B_MSK["&amp;EXPEDISI[#Headers]&amp;"_1]"),ROW()-1),"")</f>
        <v xml:space="preserve">/ PAK </v>
      </c>
      <c r="H575" s="18">
        <f ca="1">IFERROR(INDEX(INDIRECT("B_MSK["&amp;EXPEDISI[#Headers]&amp;"]"),ROW()-1),"")</f>
        <v>0.17</v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>
        <f ca="1">IFERROR(IF(EXPEDISI[[#This Row],[NAMA BARANG]]="","",INDEX(INDIRECT("B_MSK["&amp;EXPEDISI[#Headers]&amp;"]"),ROW()-1)),"")</f>
        <v>44918</v>
      </c>
      <c r="L575" s="18" t="str">
        <f ca="1">IFERROR(INDEX(INDIRECT("B_MSK["&amp;EXPEDISI[#Headers]&amp;"]"),ROW()-1),"")</f>
        <v>clip</v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/>
      </c>
      <c r="C576" s="26" t="str">
        <f ca="1">IFERROR(INDEX(SUPPLIER_CONV[2],MATCH(INDEX(INDIRECT("B_MSK["&amp;EXPEDISI[#Headers]&amp;"]"),ROW()-1),SUPPLIER_CONV[1],0)),"")</f>
        <v/>
      </c>
      <c r="D576" s="22" t="str">
        <f ca="1">IFERROR(INDEX(INDIRECT("B_MSK["&amp;EXPEDISI[#Headers]&amp;"]"),ROW()-1)&amp;IF(OR(EXPEDISI[[#This Row],[C]]&lt;2,EXPEDISI[[#This Row],[C]]=""),"","/ CTN"),"")</f>
        <v/>
      </c>
      <c r="E576" s="6" t="str">
        <f ca="1">IFERROR(INDEX(INDIRECT("B_MSK["&amp;EXPEDISI[#Headers]&amp;"]"),ROW()-1),"")</f>
        <v/>
      </c>
      <c r="F576" s="23" t="str">
        <f ca="1">IFERROR(INDEX(INDIRECT("B_MSK["&amp;EXPEDISI[#Headers]&amp;"_1]"),ROW()-1),"")</f>
        <v/>
      </c>
      <c r="G576" s="18" t="str">
        <f ca="1">IFERROR(INDEX(INDIRECT("B_MSK["&amp;EXPEDISI[#Headers]&amp;"_1]"),ROW()-1),"")</f>
        <v/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 t="str">
        <f ca="1">IFERROR(IF(EXPEDISI[[#This Row],[NAMA BARANG]]="","",INDEX(INDIRECT("B_MSK["&amp;EXPEDISI[#Headers]&amp;"]"),ROW()-1)),"")</f>
        <v/>
      </c>
      <c r="L576" s="18" t="str">
        <f ca="1">IFERROR(INDEX(INDIRECT("B_MSK["&amp;EXPEDISI[#Headers]&amp;"]"),ROW()-1),"")</f>
        <v/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Tipe-ex Kenko KE-01</v>
      </c>
      <c r="C577" s="26" t="str">
        <f ca="1">IFERROR(INDEX(SUPPLIER_CONV[2],MATCH(INDEX(INDIRECT("B_MSK["&amp;EXPEDISI[#Headers]&amp;"]"),ROW()-1),SUPPLIER_CONV[1],0)),"")</f>
        <v>KENKO</v>
      </c>
      <c r="D577" s="22" t="str">
        <f ca="1">IFERROR(INDEX(INDIRECT("B_MSK["&amp;EXPEDISI[#Headers]&amp;"]"),ROW()-1)&amp;IF(OR(EXPEDISI[[#This Row],[C]]&lt;2,EXPEDISI[[#This Row],[C]]=""),"","/ CTN"),"")</f>
        <v>36 LSN/ CTN</v>
      </c>
      <c r="E577" s="6">
        <f ca="1">IFERROR(INDEX(INDIRECT("B_MSK["&amp;EXPEDISI[#Headers]&amp;"]"),ROW()-1),"")</f>
        <v>20</v>
      </c>
      <c r="F577" s="23">
        <f ca="1">IFERROR(INDEX(INDIRECT("B_MSK["&amp;EXPEDISI[#Headers]&amp;"_1]"),ROW()-1),"")</f>
        <v>54300</v>
      </c>
      <c r="G577" s="18" t="str">
        <f ca="1">IFERROR(INDEX(INDIRECT("B_MSK["&amp;EXPEDISI[#Headers]&amp;"_1]"),ROW()-1),"")</f>
        <v>/ LSN</v>
      </c>
      <c r="H577" s="18">
        <f ca="1">IFERROR(INDEX(INDIRECT("B_MSK["&amp;EXPEDISI[#Headers]&amp;"]"),ROW()-1),"")</f>
        <v>0.17</v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44918</v>
      </c>
      <c r="L577" s="18" t="str">
        <f ca="1">IFERROR(INDEX(INDIRECT("B_MSK["&amp;EXPEDISI[#Headers]&amp;"]"),ROW()-1),"")</f>
        <v>tipex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Cutter Kenko L-500</v>
      </c>
      <c r="C578" s="26" t="str">
        <f ca="1">IFERROR(INDEX(SUPPLIER_CONV[2],MATCH(INDEX(INDIRECT("B_MSK["&amp;EXPEDISI[#Headers]&amp;"]"),ROW()-1),SUPPLIER_CONV[1],0)),"")</f>
        <v>KENKO</v>
      </c>
      <c r="D578" s="22" t="str">
        <f ca="1">IFERROR(INDEX(INDIRECT("B_MSK["&amp;EXPEDISI[#Headers]&amp;"]"),ROW()-1)&amp;IF(OR(EXPEDISI[[#This Row],[C]]&lt;2,EXPEDISI[[#This Row],[C]]=""),"","/ CTN"),"")</f>
        <v>20 LSN/ CTN</v>
      </c>
      <c r="E578" s="6">
        <f ca="1">IFERROR(INDEX(INDIRECT("B_MSK["&amp;EXPEDISI[#Headers]&amp;"]"),ROW()-1),"")</f>
        <v>4</v>
      </c>
      <c r="F578" s="23">
        <f ca="1">IFERROR(INDEX(INDIRECT("B_MSK["&amp;EXPEDISI[#Headers]&amp;"_1]"),ROW()-1),"")</f>
        <v>147600</v>
      </c>
      <c r="G578" s="18" t="str">
        <f ca="1">IFERROR(INDEX(INDIRECT("B_MSK["&amp;EXPEDISI[#Headers]&amp;"_1]"),ROW()-1),"")</f>
        <v>/ LSN</v>
      </c>
      <c r="H578" s="18">
        <f ca="1">IFERROR(INDEX(INDIRECT("B_MSK["&amp;EXPEDISI[#Headers]&amp;"]"),ROW()-1),"")</f>
        <v>0.17</v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44918</v>
      </c>
      <c r="L578" s="18" t="str">
        <f ca="1">IFERROR(INDEX(INDIRECT("B_MSK["&amp;EXPEDISI[#Headers]&amp;"]"),ROW()-1),"")</f>
        <v>cutter</v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Lem stick Kenko 8gr kecil</v>
      </c>
      <c r="C579" s="26" t="str">
        <f ca="1">IFERROR(INDEX(SUPPLIER_CONV[2],MATCH(INDEX(INDIRECT("B_MSK["&amp;EXPEDISI[#Headers]&amp;"]"),ROW()-1),SUPPLIER_CONV[1],0)),"")</f>
        <v>KENKO</v>
      </c>
      <c r="D579" s="22" t="str">
        <f ca="1">IFERROR(INDEX(INDIRECT("B_MSK["&amp;EXPEDISI[#Headers]&amp;"]"),ROW()-1)&amp;IF(OR(EXPEDISI[[#This Row],[C]]&lt;2,EXPEDISI[[#This Row],[C]]=""),"","/ CTN"),"")</f>
        <v>36 BOX (30 PCS)/ CTN</v>
      </c>
      <c r="E579" s="6">
        <f ca="1">IFERROR(INDEX(INDIRECT("B_MSK["&amp;EXPEDISI[#Headers]&amp;"]"),ROW()-1),"")</f>
        <v>2</v>
      </c>
      <c r="F579" s="23">
        <f ca="1">IFERROR(INDEX(INDIRECT("B_MSK["&amp;EXPEDISI[#Headers]&amp;"_1]"),ROW()-1),"")</f>
        <v>66000</v>
      </c>
      <c r="G579" s="18" t="str">
        <f ca="1">IFERROR(INDEX(INDIRECT("B_MSK["&amp;EXPEDISI[#Headers]&amp;"_1]"),ROW()-1),"")</f>
        <v xml:space="preserve">/ BOX </v>
      </c>
      <c r="H579" s="18">
        <f ca="1">IFERROR(INDEX(INDIRECT("B_MSK["&amp;EXPEDISI[#Headers]&amp;"]"),ROW()-1),"")</f>
        <v>0.17</v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44918</v>
      </c>
      <c r="L579" s="18" t="str">
        <f ca="1">IFERROR(INDEX(INDIRECT("B_MSK["&amp;EXPEDISI[#Headers]&amp;"]"),ROW()-1),"")</f>
        <v>lem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Lem stick Kenko 15gr tanggung</v>
      </c>
      <c r="C580" s="26" t="str">
        <f ca="1">IFERROR(INDEX(SUPPLIER_CONV[2],MATCH(INDEX(INDIRECT("B_MSK["&amp;EXPEDISI[#Headers]&amp;"]"),ROW()-1),SUPPLIER_CONV[1],0)),"")</f>
        <v>KENKO</v>
      </c>
      <c r="D580" s="22" t="str">
        <f ca="1">IFERROR(INDEX(INDIRECT("B_MSK["&amp;EXPEDISI[#Headers]&amp;"]"),ROW()-1)&amp;IF(OR(EXPEDISI[[#This Row],[C]]&lt;2,EXPEDISI[[#This Row],[C]]=""),"","/ CTN"),"")</f>
        <v>36 BOX (20 PCS)</v>
      </c>
      <c r="E580" s="6">
        <f ca="1">IFERROR(INDEX(INDIRECT("B_MSK["&amp;EXPEDISI[#Headers]&amp;"]"),ROW()-1),"")</f>
        <v>1</v>
      </c>
      <c r="F580" s="23">
        <f ca="1">IFERROR(INDEX(INDIRECT("B_MSK["&amp;EXPEDISI[#Headers]&amp;"_1]"),ROW()-1),"")</f>
        <v>72000</v>
      </c>
      <c r="G580" s="18" t="str">
        <f ca="1">IFERROR(INDEX(INDIRECT("B_MSK["&amp;EXPEDISI[#Headers]&amp;"_1]"),ROW()-1),"")</f>
        <v xml:space="preserve">/ BOX </v>
      </c>
      <c r="H580" s="18">
        <f ca="1">IFERROR(INDEX(INDIRECT("B_MSK["&amp;EXPEDISI[#Headers]&amp;"]"),ROW()-1),"")</f>
        <v>0.17</v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44918</v>
      </c>
      <c r="L580" s="18" t="str">
        <f ca="1">IFERROR(INDEX(INDIRECT("B_MSK["&amp;EXPEDISI[#Headers]&amp;"]"),ROW()-1),"")</f>
        <v>lem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>Lem stick Kenko 25gr besar</v>
      </c>
      <c r="C581" s="26" t="str">
        <f ca="1">IFERROR(INDEX(SUPPLIER_CONV[2],MATCH(INDEX(INDIRECT("B_MSK["&amp;EXPEDISI[#Headers]&amp;"]"),ROW()-1),SUPPLIER_CONV[1],0)),"")</f>
        <v>KENKO</v>
      </c>
      <c r="D581" s="22" t="str">
        <f ca="1">IFERROR(INDEX(INDIRECT("B_MSK["&amp;EXPEDISI[#Headers]&amp;"]"),ROW()-1)&amp;IF(OR(EXPEDISI[[#This Row],[C]]&lt;2,EXPEDISI[[#This Row],[C]]=""),"","/ CTN"),"")</f>
        <v>36 LSN/ CTN</v>
      </c>
      <c r="E581" s="6">
        <f ca="1">IFERROR(INDEX(INDIRECT("B_MSK["&amp;EXPEDISI[#Headers]&amp;"]"),ROW()-1),"")</f>
        <v>2</v>
      </c>
      <c r="F581" s="23">
        <f ca="1">IFERROR(INDEX(INDIRECT("B_MSK["&amp;EXPEDISI[#Headers]&amp;"_1]"),ROW()-1),"")</f>
        <v>60000</v>
      </c>
      <c r="G581" s="18" t="str">
        <f ca="1">IFERROR(INDEX(INDIRECT("B_MSK["&amp;EXPEDISI[#Headers]&amp;"_1]"),ROW()-1),"")</f>
        <v>/ LSN</v>
      </c>
      <c r="H581" s="18">
        <f ca="1">IFERROR(INDEX(INDIRECT("B_MSK["&amp;EXPEDISI[#Headers]&amp;"]"),ROW()-1),"")</f>
        <v>0.17</v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>
        <f ca="1">IFERROR(IF(EXPEDISI[[#This Row],[NAMA BARANG]]="","",INDEX(INDIRECT("B_MSK["&amp;EXPEDISI[#Headers]&amp;"]"),ROW()-1)),"")</f>
        <v>44918</v>
      </c>
      <c r="L581" s="18" t="str">
        <f ca="1">IFERROR(INDEX(INDIRECT("B_MSK["&amp;EXPEDISI[#Headers]&amp;"]"),ROW()-1),"")</f>
        <v>lem</v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Marker permanen Kenko PM-100 hitam</v>
      </c>
      <c r="C582" s="26" t="str">
        <f ca="1">IFERROR(INDEX(SUPPLIER_CONV[2],MATCH(INDEX(INDIRECT("B_MSK["&amp;EXPEDISI[#Headers]&amp;"]"),ROW()-1),SUPPLIER_CONV[1],0)),"")</f>
        <v>KENKO</v>
      </c>
      <c r="D582" s="22" t="str">
        <f ca="1">IFERROR(INDEX(INDIRECT("B_MSK["&amp;EXPEDISI[#Headers]&amp;"]"),ROW()-1)&amp;IF(OR(EXPEDISI[[#This Row],[C]]&lt;2,EXPEDISI[[#This Row],[C]]=""),"","/ CTN"),"")</f>
        <v>60 LSN/ CTN</v>
      </c>
      <c r="E582" s="6">
        <f ca="1">IFERROR(INDEX(INDIRECT("B_MSK["&amp;EXPEDISI[#Headers]&amp;"]"),ROW()-1),"")</f>
        <v>2</v>
      </c>
      <c r="F582" s="23">
        <f ca="1">IFERROR(INDEX(INDIRECT("B_MSK["&amp;EXPEDISI[#Headers]&amp;"_1]"),ROW()-1),"")</f>
        <v>36000</v>
      </c>
      <c r="G582" s="18" t="str">
        <f ca="1">IFERROR(INDEX(INDIRECT("B_MSK["&amp;EXPEDISI[#Headers]&amp;"_1]"),ROW()-1),"")</f>
        <v>/ LSN</v>
      </c>
      <c r="H582" s="18">
        <f ca="1">IFERROR(INDEX(INDIRECT("B_MSK["&amp;EXPEDISI[#Headers]&amp;"]"),ROW()-1),"")</f>
        <v>0.17</v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44918</v>
      </c>
      <c r="L582" s="18" t="str">
        <f ca="1">IFERROR(INDEX(INDIRECT("B_MSK["&amp;EXPEDISI[#Headers]&amp;"]"),ROW()-1),"")</f>
        <v>spidol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Marker WB Kenko WM-100 hitam</v>
      </c>
      <c r="C583" s="26" t="str">
        <f ca="1">IFERROR(INDEX(SUPPLIER_CONV[2],MATCH(INDEX(INDIRECT("B_MSK["&amp;EXPEDISI[#Headers]&amp;"]"),ROW()-1),SUPPLIER_CONV[1],0)),"")</f>
        <v>KENKO</v>
      </c>
      <c r="D583" s="22" t="str">
        <f ca="1">IFERROR(INDEX(INDIRECT("B_MSK["&amp;EXPEDISI[#Headers]&amp;"]"),ROW()-1)&amp;IF(OR(EXPEDISI[[#This Row],[C]]&lt;2,EXPEDISI[[#This Row],[C]]=""),"","/ CTN"),"")</f>
        <v>60 LSN/ CTN</v>
      </c>
      <c r="E583" s="6">
        <f ca="1">IFERROR(INDEX(INDIRECT("B_MSK["&amp;EXPEDISI[#Headers]&amp;"]"),ROW()-1),"")</f>
        <v>2</v>
      </c>
      <c r="F583" s="23">
        <f ca="1">IFERROR(INDEX(INDIRECT("B_MSK["&amp;EXPEDISI[#Headers]&amp;"_1]"),ROW()-1),"")</f>
        <v>37800</v>
      </c>
      <c r="G583" s="18" t="str">
        <f ca="1">IFERROR(INDEX(INDIRECT("B_MSK["&amp;EXPEDISI[#Headers]&amp;"_1]"),ROW()-1),"")</f>
        <v>/ LSN</v>
      </c>
      <c r="H583" s="18">
        <f ca="1">IFERROR(INDEX(INDIRECT("B_MSK["&amp;EXPEDISI[#Headers]&amp;"]"),ROW()-1),"")</f>
        <v>0.17</v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44918</v>
      </c>
      <c r="L583" s="18" t="str">
        <f ca="1">IFERROR(INDEX(INDIRECT("B_MSK["&amp;EXPEDISI[#Headers]&amp;"]"),ROW()-1),"")</f>
        <v>spidol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Tipe-ex kertas Kenko CT-902</v>
      </c>
      <c r="C584" s="26" t="str">
        <f ca="1">IFERROR(INDEX(SUPPLIER_CONV[2],MATCH(INDEX(INDIRECT("B_MSK["&amp;EXPEDISI[#Headers]&amp;"]"),ROW()-1),SUPPLIER_CONV[1],0)),"")</f>
        <v>KENKO</v>
      </c>
      <c r="D584" s="22" t="str">
        <f ca="1">IFERROR(INDEX(INDIRECT("B_MSK["&amp;EXPEDISI[#Headers]&amp;"]"),ROW()-1)&amp;IF(OR(EXPEDISI[[#This Row],[C]]&lt;2,EXPEDISI[[#This Row],[C]]=""),"","/ CTN"),"")</f>
        <v>48 LSN/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60000</v>
      </c>
      <c r="G584" s="18" t="str">
        <f ca="1">IFERROR(INDEX(INDIRECT("B_MSK["&amp;EXPEDISI[#Headers]&amp;"_1]"),ROW()-1),"")</f>
        <v>/ LSN</v>
      </c>
      <c r="H584" s="18">
        <f ca="1">IFERROR(INDEX(INDIRECT("B_MSK["&amp;EXPEDISI[#Headers]&amp;"]"),ROW()-1),"")</f>
        <v>0.17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44918</v>
      </c>
      <c r="L584" s="18" t="str">
        <f ca="1">IFERROR(INDEX(INDIRECT("B_MSK["&amp;EXPEDISI[#Headers]&amp;"]"),ROW()-1),"")</f>
        <v>tipex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Tipe-ex kertas Kenko CT-905</v>
      </c>
      <c r="C585" s="26" t="str">
        <f ca="1">IFERROR(INDEX(SUPPLIER_CONV[2],MATCH(INDEX(INDIRECT("B_MSK["&amp;EXPEDISI[#Headers]&amp;"]"),ROW()-1),SUPPLIER_CONV[1],0)),"")</f>
        <v>KENKO</v>
      </c>
      <c r="D585" s="22" t="str">
        <f ca="1">IFERROR(INDEX(INDIRECT("B_MSK["&amp;EXPEDISI[#Headers]&amp;"]"),ROW()-1)&amp;IF(OR(EXPEDISI[[#This Row],[C]]&lt;2,EXPEDISI[[#This Row],[C]]=""),"","/ CTN"),"")</f>
        <v>48 LSN</v>
      </c>
      <c r="E585" s="6">
        <f ca="1">IFERROR(INDEX(INDIRECT("B_MSK["&amp;EXPEDISI[#Headers]&amp;"]"),ROW()-1),"")</f>
        <v>1</v>
      </c>
      <c r="F585" s="23">
        <f ca="1">IFERROR(INDEX(INDIRECT("B_MSK["&amp;EXPEDISI[#Headers]&amp;"_1]"),ROW()-1),"")</f>
        <v>62400</v>
      </c>
      <c r="G585" s="18" t="str">
        <f ca="1">IFERROR(INDEX(INDIRECT("B_MSK["&amp;EXPEDISI[#Headers]&amp;"_1]"),ROW()-1),"")</f>
        <v>/ LSN</v>
      </c>
      <c r="H585" s="18">
        <f ca="1">IFERROR(INDEX(INDIRECT("B_MSK["&amp;EXPEDISI[#Headers]&amp;"]"),ROW()-1),"")</f>
        <v>0.17</v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44918</v>
      </c>
      <c r="L585" s="18" t="str">
        <f ca="1">IFERROR(INDEX(INDIRECT("B_MSK["&amp;EXPEDISI[#Headers]&amp;"]"),ROW()-1),"")</f>
        <v>tipex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Jangka set JK MS-25</v>
      </c>
      <c r="C587" s="26" t="str">
        <f ca="1">IFERROR(INDEX(SUPPLIER_CONV[2],MATCH(INDEX(INDIRECT("B_MSK["&amp;EXPEDISI[#Headers]&amp;"]"),ROW()-1),SUPPLIER_CONV[1],0)),"")</f>
        <v>ATALI</v>
      </c>
      <c r="D587" s="22" t="str">
        <f ca="1">IFERROR(INDEX(INDIRECT("B_MSK["&amp;EXPEDISI[#Headers]&amp;"]"),ROW()-1)&amp;IF(OR(EXPEDISI[[#This Row],[C]]&lt;2,EXPEDISI[[#This Row],[C]]=""),"","/ CTN"),"")</f>
        <v>24 LSN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88200</v>
      </c>
      <c r="G587" s="18" t="str">
        <f ca="1">IFERROR(INDEX(INDIRECT("B_MSK["&amp;EXPEDISI[#Headers]&amp;"_1]"),ROW()-1),"")</f>
        <v>/ LSN</v>
      </c>
      <c r="H587" s="18">
        <f ca="1">IFERROR(INDEX(INDIRECT("B_MSK["&amp;EXPEDISI[#Headers]&amp;"]"),ROW()-1),"")</f>
        <v>0.125</v>
      </c>
      <c r="I587" s="18">
        <f ca="1">IFERROR(INDEX(INDIRECT("B_MSK["&amp;EXPEDISI[#Headers]&amp;"]"),ROW()-1),"")</f>
        <v>0.05</v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44918</v>
      </c>
      <c r="L587" s="18" t="str">
        <f ca="1">IFERROR(INDEX(INDIRECT("B_MSK["&amp;EXPEDISI[#Headers]&amp;"]"),ROW()-1),"")</f>
        <v>jangka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Jangka set JK MS-55</v>
      </c>
      <c r="C588" s="26" t="str">
        <f ca="1">IFERROR(INDEX(SUPPLIER_CONV[2],MATCH(INDEX(INDIRECT("B_MSK["&amp;EXPEDISI[#Headers]&amp;"]"),ROW()-1),SUPPLIER_CONV[1],0)),"")</f>
        <v>ATALI</v>
      </c>
      <c r="D588" s="22" t="str">
        <f ca="1">IFERROR(INDEX(INDIRECT("B_MSK["&amp;EXPEDISI[#Headers]&amp;"]"),ROW()-1)&amp;IF(OR(EXPEDISI[[#This Row],[C]]&lt;2,EXPEDISI[[#This Row],[C]]=""),"","/ CTN"),"")</f>
        <v>24 LSN/ CTN</v>
      </c>
      <c r="E588" s="6">
        <f ca="1">IFERROR(INDEX(INDIRECT("B_MSK["&amp;EXPEDISI[#Headers]&amp;"]"),ROW()-1),"")</f>
        <v>12</v>
      </c>
      <c r="F588" s="23">
        <f ca="1">IFERROR(INDEX(INDIRECT("B_MSK["&amp;EXPEDISI[#Headers]&amp;"_1]"),ROW()-1),"")</f>
        <v>88200</v>
      </c>
      <c r="G588" s="18" t="str">
        <f ca="1">IFERROR(INDEX(INDIRECT("B_MSK["&amp;EXPEDISI[#Headers]&amp;"_1]"),ROW()-1),"")</f>
        <v>/ LSN</v>
      </c>
      <c r="H588" s="18">
        <f ca="1">IFERROR(INDEX(INDIRECT("B_MSK["&amp;EXPEDISI[#Headers]&amp;"]"),ROW()-1),"")</f>
        <v>0.125</v>
      </c>
      <c r="I588" s="18">
        <f ca="1">IFERROR(INDEX(INDIRECT("B_MSK["&amp;EXPEDISI[#Headers]&amp;"]"),ROW()-1),"")</f>
        <v>0.05</v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44918</v>
      </c>
      <c r="L588" s="18" t="str">
        <f ca="1">IFERROR(INDEX(INDIRECT("B_MSK["&amp;EXPEDISI[#Headers]&amp;"]"),ROW()-1),"")</f>
        <v>jangka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Jangka set JK MS-75</v>
      </c>
      <c r="C589" s="26" t="str">
        <f ca="1">IFERROR(INDEX(SUPPLIER_CONV[2],MATCH(INDEX(INDIRECT("B_MSK["&amp;EXPEDISI[#Headers]&amp;"]"),ROW()-1),SUPPLIER_CONV[1],0)),"")</f>
        <v>ATALI</v>
      </c>
      <c r="D589" s="22" t="str">
        <f ca="1">IFERROR(INDEX(INDIRECT("B_MSK["&amp;EXPEDISI[#Headers]&amp;"]"),ROW()-1)&amp;IF(OR(EXPEDISI[[#This Row],[C]]&lt;2,EXPEDISI[[#This Row],[C]]=""),"","/ CTN"),"")</f>
        <v>24 LSN/ CTN</v>
      </c>
      <c r="E589" s="6">
        <f ca="1">IFERROR(INDEX(INDIRECT("B_MSK["&amp;EXPEDISI[#Headers]&amp;"]"),ROW()-1),"")</f>
        <v>16</v>
      </c>
      <c r="F589" s="23">
        <f ca="1">IFERROR(INDEX(INDIRECT("B_MSK["&amp;EXPEDISI[#Headers]&amp;"_1]"),ROW()-1),"")</f>
        <v>89400</v>
      </c>
      <c r="G589" s="18" t="str">
        <f ca="1">IFERROR(INDEX(INDIRECT("B_MSK["&amp;EXPEDISI[#Headers]&amp;"_1]"),ROW()-1),"")</f>
        <v>/ LSN</v>
      </c>
      <c r="H589" s="18">
        <f ca="1">IFERROR(INDEX(INDIRECT("B_MSK["&amp;EXPEDISI[#Headers]&amp;"]"),ROW()-1),"")</f>
        <v>0.125</v>
      </c>
      <c r="I589" s="18">
        <f ca="1">IFERROR(INDEX(INDIRECT("B_MSK["&amp;EXPEDISI[#Headers]&amp;"]"),ROW()-1),"")</f>
        <v>0.05</v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44918</v>
      </c>
      <c r="L589" s="18" t="str">
        <f ca="1">IFERROR(INDEX(INDIRECT("B_MSK["&amp;EXPEDISI[#Headers]&amp;"]"),ROW()-1),"")</f>
        <v>jangka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/>
      </c>
      <c r="C590" s="26" t="str">
        <f ca="1">IFERROR(INDEX(SUPPLIER_CONV[2],MATCH(INDEX(INDIRECT("B_MSK["&amp;EXPEDISI[#Headers]&amp;"]"),ROW()-1),SUPPLIER_CONV[1],0)),"")</f>
        <v/>
      </c>
      <c r="D590" s="22" t="str">
        <f ca="1">IFERROR(INDEX(INDIRECT("B_MSK["&amp;EXPEDISI[#Headers]&amp;"]"),ROW()-1)&amp;IF(OR(EXPEDISI[[#This Row],[C]]&lt;2,EXPEDISI[[#This Row],[C]]=""),"","/ CTN"),"")</f>
        <v/>
      </c>
      <c r="E590" s="6" t="str">
        <f ca="1">IFERROR(INDEX(INDIRECT("B_MSK["&amp;EXPEDISI[#Headers]&amp;"]"),ROW()-1),"")</f>
        <v/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 t="str">
        <f ca="1">IFERROR(IF(EXPEDISI[[#This Row],[NAMA BARANG]]="","",INDEX(INDIRECT("B_MSK["&amp;EXPEDISI[#Headers]&amp;"]"),ROW()-1)),"")</f>
        <v/>
      </c>
      <c r="L590" s="18" t="str">
        <f ca="1">IFERROR(INDEX(INDIRECT("B_MSK["&amp;EXPEDISI[#Headers]&amp;"]"),ROW()-1),"")</f>
        <v/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Paper Bag Batik Besar Tali Putih</v>
      </c>
      <c r="C591" s="26" t="str">
        <f ca="1">IFERROR(INDEX(SUPPLIER_CONV[2],MATCH(INDEX(INDIRECT("B_MSK["&amp;EXPEDISI[#Headers]&amp;"]"),ROW()-1),SUPPLIER_CONV[1],0)),"")</f>
        <v>GRAFINDO</v>
      </c>
      <c r="D591" s="22" t="str">
        <f ca="1">IFERROR(INDEX(INDIRECT("B_MSK["&amp;EXPEDISI[#Headers]&amp;"]"),ROW()-1)&amp;IF(OR(EXPEDISI[[#This Row],[C]]&lt;2,EXPEDISI[[#This Row],[C]]=""),"","/ CTN"),"")</f>
        <v>50 LSN/ CTN</v>
      </c>
      <c r="E591" s="6">
        <f ca="1">IFERROR(INDEX(INDIRECT("B_MSK["&amp;EXPEDISI[#Headers]&amp;"]"),ROW()-1),"")</f>
        <v>10</v>
      </c>
      <c r="F591" s="23">
        <f ca="1">IFERROR(INDEX(INDIRECT("B_MSK["&amp;EXPEDISI[#Headers]&amp;"_1]"),ROW()-1),"")</f>
        <v>26500</v>
      </c>
      <c r="G591" s="18" t="str">
        <f ca="1">IFERROR(INDEX(INDIRECT("B_MSK["&amp;EXPEDISI[#Headers]&amp;"_1]"),ROW()-1),"")</f>
        <v>/ LSN</v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>HARGA RESMI 29000</v>
      </c>
      <c r="K591" s="17">
        <f ca="1">IFERROR(IF(EXPEDISI[[#This Row],[NAMA BARANG]]="","",INDEX(INDIRECT("B_MSK["&amp;EXPEDISI[#Headers]&amp;"]"),ROW()-1)),"")</f>
        <v>44918</v>
      </c>
      <c r="L591" s="18" t="str">
        <f ca="1">IFERROR(INDEX(INDIRECT("B_MSK["&amp;EXPEDISI[#Headers]&amp;"]"),ROW()-1),"")</f>
        <v>ras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/>
      </c>
      <c r="C592" s="26" t="str">
        <f ca="1">IFERROR(INDEX(SUPPLIER_CONV[2],MATCH(INDEX(INDIRECT("B_MSK["&amp;EXPEDISI[#Headers]&amp;"]"),ROW()-1),SUPPLIER_CONV[1],0)),"")</f>
        <v/>
      </c>
      <c r="D592" s="22" t="str">
        <f ca="1">IFERROR(INDEX(INDIRECT("B_MSK["&amp;EXPEDISI[#Headers]&amp;"]"),ROW()-1)&amp;IF(OR(EXPEDISI[[#This Row],[C]]&lt;2,EXPEDISI[[#This Row],[C]]=""),"","/ CTN"),"")</f>
        <v/>
      </c>
      <c r="E592" s="6" t="str">
        <f ca="1">IFERROR(INDEX(INDIRECT("B_MSK["&amp;EXPEDISI[#Headers]&amp;"]"),ROW()-1),"")</f>
        <v/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 t="str">
        <f ca="1">IFERROR(IF(EXPEDISI[[#This Row],[NAMA BARANG]]="","",INDEX(INDIRECT("B_MSK["&amp;EXPEDISI[#Headers]&amp;"]"),ROW()-1)),"")</f>
        <v/>
      </c>
      <c r="L592" s="18" t="str">
        <f ca="1">IFERROR(INDEX(INDIRECT("B_MSK["&amp;EXPEDISI[#Headers]&amp;"]"),ROW()-1),"")</f>
        <v/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P case B 233</v>
      </c>
      <c r="C593" s="26" t="str">
        <f ca="1">IFERROR(INDEX(SUPPLIER_CONV[2],MATCH(INDEX(INDIRECT("B_MSK["&amp;EXPEDISI[#Headers]&amp;"]"),ROW()-1),SUPPLIER_CONV[1],0)),"")</f>
        <v>PMJP</v>
      </c>
      <c r="D593" s="22" t="str">
        <f ca="1">IFERROR(INDEX(INDIRECT("B_MSK["&amp;EXPEDISI[#Headers]&amp;"]"),ROW()-1)&amp;IF(OR(EXPEDISI[[#This Row],[C]]&lt;2,EXPEDISI[[#This Row],[C]]=""),"","/ CTN"),"")</f>
        <v>120 PCS/ CTN</v>
      </c>
      <c r="E593" s="6">
        <f ca="1">IFERROR(INDEX(INDIRECT("B_MSK["&amp;EXPEDISI[#Headers]&amp;"]"),ROW()-1),"")</f>
        <v>10</v>
      </c>
      <c r="F593" s="23">
        <f ca="1">IFERROR(INDEX(INDIRECT("B_MSK["&amp;EXPEDISI[#Headers]&amp;"_1]"),ROW()-1),"")</f>
        <v>15750</v>
      </c>
      <c r="G593" s="18" t="str">
        <f ca="1">IFERROR(INDEX(INDIRECT("B_MSK["&amp;EXPEDISI[#Headers]&amp;"_1]"),ROW()-1),"")</f>
        <v>/ PCS</v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44918</v>
      </c>
      <c r="L593" s="18" t="str">
        <f ca="1">IFERROR(INDEX(INDIRECT("B_MSK["&amp;EXPEDISI[#Headers]&amp;"]"),ROW()-1),"")</f>
        <v>pcase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/>
      </c>
      <c r="C594" s="26" t="str">
        <f ca="1">IFERROR(INDEX(SUPPLIER_CONV[2],MATCH(INDEX(INDIRECT("B_MSK["&amp;EXPEDISI[#Headers]&amp;"]"),ROW()-1),SUPPLIER_CONV[1],0)),"")</f>
        <v/>
      </c>
      <c r="D594" s="22" t="str">
        <f ca="1">IFERROR(INDEX(INDIRECT("B_MSK["&amp;EXPEDISI[#Headers]&amp;"]"),ROW()-1)&amp;IF(OR(EXPEDISI[[#This Row],[C]]&lt;2,EXPEDISI[[#This Row],[C]]=""),"","/ CTN"),"")</f>
        <v/>
      </c>
      <c r="E594" s="6" t="str">
        <f ca="1">IFERROR(INDEX(INDIRECT("B_MSK["&amp;EXPEDISI[#Headers]&amp;"]"),ROW()-1),"")</f>
        <v/>
      </c>
      <c r="F594" s="23" t="str">
        <f ca="1">IFERROR(INDEX(INDIRECT("B_MSK["&amp;EXPEDISI[#Headers]&amp;"_1]"),ROW()-1),"")</f>
        <v/>
      </c>
      <c r="G594" s="18" t="str">
        <f ca="1">IFERROR(INDEX(INDIRECT("B_MSK["&amp;EXPEDISI[#Headers]&amp;"_1]"),ROW()-1),"")</f>
        <v/>
      </c>
      <c r="H594" s="18" t="str">
        <f ca="1">IFERROR(INDEX(INDIRECT("B_MSK["&amp;EXPEDISI[#Headers]&amp;"]"),ROW()-1),"")</f>
        <v/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 t="str">
        <f ca="1">IFERROR(IF(EXPEDISI[[#This Row],[NAMA BARANG]]="","",INDEX(INDIRECT("B_MSK["&amp;EXPEDISI[#Headers]&amp;"]"),ROW()-1)),"")</f>
        <v/>
      </c>
      <c r="L594" s="18" t="str">
        <f ca="1">IFERROR(INDEX(INDIRECT("B_MSK["&amp;EXPEDISI[#Headers]&amp;"]"),ROW()-1),"")</f>
        <v/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Clipboard + WB holo 2 muka SQ-CLPHL</v>
      </c>
      <c r="C595" s="26" t="str">
        <f ca="1">IFERROR(INDEX(SUPPLIER_CONV[2],MATCH(INDEX(INDIRECT("B_MSK["&amp;EXPEDISI[#Headers]&amp;"]"),ROW()-1),SUPPLIER_CONV[1],0)),"")</f>
        <v>BINTANG JAYA</v>
      </c>
      <c r="D595" s="22" t="str">
        <f ca="1">IFERROR(INDEX(INDIRECT("B_MSK["&amp;EXPEDISI[#Headers]&amp;"]"),ROW()-1)&amp;IF(OR(EXPEDISI[[#This Row],[C]]&lt;2,EXPEDISI[[#This Row],[C]]=""),"","/ CTN"),"")</f>
        <v>144 PCS/ CTN</v>
      </c>
      <c r="E595" s="6">
        <f ca="1">IFERROR(INDEX(INDIRECT("B_MSK["&amp;EXPEDISI[#Headers]&amp;"]"),ROW()-1),"")</f>
        <v>40</v>
      </c>
      <c r="F595" s="23">
        <f ca="1">IFERROR(INDEX(INDIRECT("B_MSK["&amp;EXPEDISI[#Headers]&amp;"_1]"),ROW()-1),"")</f>
        <v>4750</v>
      </c>
      <c r="G595" s="18" t="str">
        <f ca="1">IFERROR(INDEX(INDIRECT("B_MSK["&amp;EXPEDISI[#Headers]&amp;"_1]"),ROW()-1),"")</f>
        <v>/ PCS</v>
      </c>
      <c r="H595" s="18">
        <f ca="1">IFERROR(INDEX(INDIRECT("B_MSK["&amp;EXPEDISI[#Headers]&amp;"]"),ROW()-1),"")</f>
        <v>0.03</v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44918</v>
      </c>
      <c r="L595" s="18" t="str">
        <f ca="1">IFERROR(INDEX(INDIRECT("B_MSK["&amp;EXPEDISI[#Headers]&amp;"]"),ROW()-1),"")</f>
        <v>clip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Clipboard + WB holo 2 muka SQ-CLPHL</v>
      </c>
      <c r="C596" s="26" t="str">
        <f ca="1">IFERROR(INDEX(SUPPLIER_CONV[2],MATCH(INDEX(INDIRECT("B_MSK["&amp;EXPEDISI[#Headers]&amp;"]"),ROW()-1),SUPPLIER_CONV[1],0)),"")</f>
        <v>BINTANG JAYA</v>
      </c>
      <c r="D596" s="22" t="str">
        <f ca="1">IFERROR(INDEX(INDIRECT("B_MSK["&amp;EXPEDISI[#Headers]&amp;"]"),ROW()-1)&amp;IF(OR(EXPEDISI[[#This Row],[C]]&lt;2,EXPEDISI[[#This Row],[C]]=""),"","/ CTN"),"")</f>
        <v>144 PCS/ CTN</v>
      </c>
      <c r="E596" s="6">
        <f ca="1">IFERROR(INDEX(INDIRECT("B_MSK["&amp;EXPEDISI[#Headers]&amp;"]"),ROW()-1),"")</f>
        <v>6</v>
      </c>
      <c r="F596" s="23">
        <f ca="1">IFERROR(INDEX(INDIRECT("B_MSK["&amp;EXPEDISI[#Headers]&amp;"_1]"),ROW()-1),"")</f>
        <v>4750</v>
      </c>
      <c r="G596" s="18" t="str">
        <f ca="1">IFERROR(INDEX(INDIRECT("B_MSK["&amp;EXPEDISI[#Headers]&amp;"_1]"),ROW()-1),"")</f>
        <v>/ PCS</v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>BONUS</v>
      </c>
      <c r="K596" s="17">
        <f ca="1">IFERROR(IF(EXPEDISI[[#This Row],[NAMA BARANG]]="","",INDEX(INDIRECT("B_MSK["&amp;EXPEDISI[#Headers]&amp;"]"),ROW()-1)),"")</f>
        <v>44918</v>
      </c>
      <c r="L596" s="18" t="str">
        <f ca="1">IFERROR(INDEX(INDIRECT("B_MSK["&amp;EXPEDISI[#Headers]&amp;"]"),ROW()-1),"")</f>
        <v>clip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2" t="str">
        <f ca="1">IFERROR(INDEX(INDIRECT("B_MSK["&amp;EXPEDISI[#Headers]&amp;"]"),ROW()-1)&amp;IF(OR(EXPEDISI[[#This Row],[C]]&lt;2,EXPEDISI[[#This Row],[C]]=""),"","/ CTN"),"")</f>
        <v/>
      </c>
      <c r="E597" s="6" t="str">
        <f ca="1">IFERROR(INDEX(INDIRECT("B_MSK["&amp;EXPEDISI[#Headers]&amp;"]"),ROW()-1),"")</f>
        <v/>
      </c>
      <c r="F597" s="23" t="str">
        <f ca="1">IFERROR(INDEX(INDIRECT("B_MSK["&amp;EXPEDISI[#Headers]&amp;"_1]"),ROW()-1),"")</f>
        <v/>
      </c>
      <c r="G597" s="18" t="str">
        <f ca="1">IFERROR(INDEX(INDIRECT("B_MSK["&amp;EXPEDISI[#Headers]&amp;"_1]"),ROW()-1),"")</f>
        <v/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 t="str">
        <f ca="1">IFERROR(IF(EXPEDISI[[#This Row],[NAMA BARANG]]="","",INDEX(INDIRECT("B_MSK["&amp;EXPEDISI[#Headers]&amp;"]"),ROW()-1)),"")</f>
        <v/>
      </c>
      <c r="L597" s="18" t="str">
        <f ca="1">IFERROR(INDEX(INDIRECT("B_MSK["&amp;EXPEDISI[#Headers]&amp;"]"),ROW()-1),"")</f>
        <v/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Clipboard + WB holo 2 muka SQ-CLPHL</v>
      </c>
      <c r="C598" s="26" t="str">
        <f ca="1">IFERROR(INDEX(SUPPLIER_CONV[2],MATCH(INDEX(INDIRECT("B_MSK["&amp;EXPEDISI[#Headers]&amp;"]"),ROW()-1),SUPPLIER_CONV[1],0)),"")</f>
        <v>BINTANG JAYA</v>
      </c>
      <c r="D598" s="22" t="str">
        <f ca="1">IFERROR(INDEX(INDIRECT("B_MSK["&amp;EXPEDISI[#Headers]&amp;"]"),ROW()-1)&amp;IF(OR(EXPEDISI[[#This Row],[C]]&lt;2,EXPEDISI[[#This Row],[C]]=""),"","/ CTN"),"")</f>
        <v>144 PCS/ CTN</v>
      </c>
      <c r="E598" s="6">
        <f ca="1">IFERROR(INDEX(INDIRECT("B_MSK["&amp;EXPEDISI[#Headers]&amp;"]"),ROW()-1),"")</f>
        <v>20</v>
      </c>
      <c r="F598" s="23">
        <f ca="1">IFERROR(INDEX(INDIRECT("B_MSK["&amp;EXPEDISI[#Headers]&amp;"_1]"),ROW()-1),"")</f>
        <v>4750</v>
      </c>
      <c r="G598" s="18" t="str">
        <f ca="1">IFERROR(INDEX(INDIRECT("B_MSK["&amp;EXPEDISI[#Headers]&amp;"_1]"),ROW()-1),"")</f>
        <v>/ PCS</v>
      </c>
      <c r="H598" s="18">
        <f ca="1">IFERROR(INDEX(INDIRECT("B_MSK["&amp;EXPEDISI[#Headers]&amp;"]"),ROW()-1),"")</f>
        <v>0.03</v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44918</v>
      </c>
      <c r="L598" s="18" t="str">
        <f ca="1">IFERROR(INDEX(INDIRECT("B_MSK["&amp;EXPEDISI[#Headers]&amp;"]"),ROW()-1),"")</f>
        <v>clip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Clipboard + WB holo 2 muka SQ-CLPHL</v>
      </c>
      <c r="C599" s="26" t="str">
        <f ca="1">IFERROR(INDEX(SUPPLIER_CONV[2],MATCH(INDEX(INDIRECT("B_MSK["&amp;EXPEDISI[#Headers]&amp;"]"),ROW()-1),SUPPLIER_CONV[1],0)),"")</f>
        <v>BINTANG JAYA</v>
      </c>
      <c r="D599" s="22" t="str">
        <f ca="1">IFERROR(INDEX(INDIRECT("B_MSK["&amp;EXPEDISI[#Headers]&amp;"]"),ROW()-1)&amp;IF(OR(EXPEDISI[[#This Row],[C]]&lt;2,EXPEDISI[[#This Row],[C]]=""),"","/ CTN"),"")</f>
        <v>144 PCS/ CTN</v>
      </c>
      <c r="E599" s="6">
        <f ca="1">IFERROR(INDEX(INDIRECT("B_MSK["&amp;EXPEDISI[#Headers]&amp;"]"),ROW()-1),"")</f>
        <v>3</v>
      </c>
      <c r="F599" s="23">
        <f ca="1">IFERROR(INDEX(INDIRECT("B_MSK["&amp;EXPEDISI[#Headers]&amp;"_1]"),ROW()-1),"")</f>
        <v>4750</v>
      </c>
      <c r="G599" s="18" t="str">
        <f ca="1">IFERROR(INDEX(INDIRECT("B_MSK["&amp;EXPEDISI[#Headers]&amp;"_1]"),ROW()-1),"")</f>
        <v>/ PCS</v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>BONUS</v>
      </c>
      <c r="K599" s="17">
        <f ca="1">IFERROR(IF(EXPEDISI[[#This Row],[NAMA BARANG]]="","",INDEX(INDIRECT("B_MSK["&amp;EXPEDISI[#Headers]&amp;"]"),ROW()-1)),"")</f>
        <v>44918</v>
      </c>
      <c r="L599" s="18" t="str">
        <f ca="1">IFERROR(INDEX(INDIRECT("B_MSK["&amp;EXPEDISI[#Headers]&amp;"]"),ROW()-1),"")</f>
        <v>clip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</row>
    <row r="601" spans="1:12" x14ac:dyDescent="0.25">
      <c r="A601" s="17">
        <f ca="1">IFERROR(INDEX(INDIRECT("B_MSK["&amp;EXPEDISI[#Headers]&amp;"]"),ROW()-1),"")</f>
        <v>44921</v>
      </c>
      <c r="B601" s="27" t="str">
        <f ca="1">IFERROR(INDEX(INDIRECT("B_MSK["&amp;EXPEDISI[#Headers]&amp;"]"),ROW()-1),"")</f>
        <v>Pencil lead JK PL-11</v>
      </c>
      <c r="C601" s="26" t="str">
        <f ca="1">IFERROR(INDEX(SUPPLIER_CONV[2],MATCH(INDEX(INDIRECT("B_MSK["&amp;EXPEDISI[#Headers]&amp;"]"),ROW()-1),SUPPLIER_CONV[1],0)),"")</f>
        <v>ATALI</v>
      </c>
      <c r="D601" s="22" t="str">
        <f ca="1">IFERROR(INDEX(INDIRECT("B_MSK["&amp;EXPEDISI[#Headers]&amp;"]"),ROW()-1)&amp;IF(OR(EXPEDISI[[#This Row],[C]]&lt;2,EXPEDISI[[#This Row],[C]]=""),"","/ CTN"),"")</f>
        <v>12 BOX (72 PCS)</v>
      </c>
      <c r="E601" s="6">
        <f ca="1">IFERROR(INDEX(INDIRECT("B_MSK["&amp;EXPEDISI[#Headers]&amp;"]"),ROW()-1),"")</f>
        <v>1</v>
      </c>
      <c r="F601" s="23">
        <f ca="1">IFERROR(INDEX(INDIRECT("B_MSK["&amp;EXPEDISI[#Headers]&amp;"_1]"),ROW()-1),"")</f>
        <v>223200</v>
      </c>
      <c r="G601" s="18" t="str">
        <f ca="1">IFERROR(INDEX(INDIRECT("B_MSK["&amp;EXPEDISI[#Headers]&amp;"_1]"),ROW()-1),"")</f>
        <v xml:space="preserve">/ BOX </v>
      </c>
      <c r="H601" s="18">
        <f ca="1">IFERROR(INDEX(INDIRECT("B_MSK["&amp;EXPEDISI[#Headers]&amp;"]"),ROW()-1),"")</f>
        <v>0.125</v>
      </c>
      <c r="I601" s="18">
        <f ca="1">IFERROR(INDEX(INDIRECT("B_MSK["&amp;EXPEDISI[#Headers]&amp;"]"),ROW()-1),"")</f>
        <v>0.05</v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44921</v>
      </c>
      <c r="L601" s="18" t="str">
        <f ca="1">IFERROR(INDEX(INDIRECT("B_MSK["&amp;EXPEDISI[#Headers]&amp;"]"),ROW()-1),"")</f>
        <v>isi</v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Pencil lead JK PL-16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12 GRS</v>
      </c>
      <c r="E602" s="6">
        <f ca="1">IFERROR(INDEX(INDIRECT("B_MSK["&amp;EXPEDISI[#Headers]&amp;"]"),ROW()-1),"")</f>
        <v>1</v>
      </c>
      <c r="F602" s="23">
        <f ca="1">IFERROR(INDEX(INDIRECT("B_MSK["&amp;EXPEDISI[#Headers]&amp;"_1]"),ROW()-1),"")</f>
        <v>198000</v>
      </c>
      <c r="G602" s="18" t="str">
        <f ca="1">IFERROR(INDEX(INDIRECT("B_MSK["&amp;EXPEDISI[#Headers]&amp;"_1]"),ROW()-1),"")</f>
        <v>/ GRS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44921</v>
      </c>
      <c r="L602" s="18" t="str">
        <f ca="1">IFERROR(INDEX(INDIRECT("B_MSK["&amp;EXPEDISI[#Headers]&amp;"]"),ROW()-1),"")</f>
        <v>isi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Tipe-ex kertas JK CT-522</v>
      </c>
      <c r="C604" s="26" t="str">
        <f ca="1">IFERROR(INDEX(SUPPLIER_CONV[2],MATCH(INDEX(INDIRECT("B_MSK["&amp;EXPEDISI[#Headers]&amp;"]"),ROW()-1),SUPPLIER_CONV[1],0)),"")</f>
        <v>ATALI</v>
      </c>
      <c r="D604" s="22" t="str">
        <f ca="1">IFERROR(INDEX(INDIRECT("B_MSK["&amp;EXPEDISI[#Headers]&amp;"]"),ROW()-1)&amp;IF(OR(EXPEDISI[[#This Row],[C]]&lt;2,EXPEDISI[[#This Row],[C]]=""),"","/ CTN"),"")</f>
        <v>60 LSN/ CTN</v>
      </c>
      <c r="E604" s="6">
        <f ca="1">IFERROR(INDEX(INDIRECT("B_MSK["&amp;EXPEDISI[#Headers]&amp;"]"),ROW()-1),"")</f>
        <v>25</v>
      </c>
      <c r="F604" s="23">
        <f ca="1">IFERROR(INDEX(INDIRECT("B_MSK["&amp;EXPEDISI[#Headers]&amp;"_1]"),ROW()-1),"")</f>
        <v>57600</v>
      </c>
      <c r="G604" s="18" t="str">
        <f ca="1">IFERROR(INDEX(INDIRECT("B_MSK["&amp;EXPEDISI[#Headers]&amp;"_1]"),ROW()-1),"")</f>
        <v>/ LSN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44921</v>
      </c>
      <c r="L604" s="18" t="str">
        <f ca="1">IFERROR(INDEX(INDIRECT("B_MSK["&amp;EXPEDISI[#Headers]&amp;"]"),ROW()-1),"")</f>
        <v>tipex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2" t="str">
        <f ca="1">IFERROR(INDEX(INDIRECT("B_MSK["&amp;EXPEDISI[#Headers]&amp;"]"),ROW()-1)&amp;IF(OR(EXPEDISI[[#This Row],[C]]&lt;2,EXPEDISI[[#This Row],[C]]=""),"","/ CTN"),"")</f>
        <v/>
      </c>
      <c r="E605" s="6" t="str">
        <f ca="1">IFERROR(INDEX(INDIRECT("B_MSK["&amp;EXPEDISI[#Headers]&amp;"]"),ROW()-1),"")</f>
        <v/>
      </c>
      <c r="F605" s="23" t="str">
        <f ca="1">IFERROR(INDEX(INDIRECT("B_MSK["&amp;EXPEDISI[#Headers]&amp;"_1]"),ROW()-1),"")</f>
        <v/>
      </c>
      <c r="G605" s="18" t="str">
        <f ca="1">IFERROR(INDEX(INDIRECT("B_MSK["&amp;EXPEDISI[#Headers]&amp;"_1]"),ROW()-1),"")</f>
        <v/>
      </c>
      <c r="H605" s="18" t="str">
        <f ca="1">IFERROR(INDEX(INDIRECT("B_MSK["&amp;EXPEDISI[#Headers]&amp;"]"),ROW()-1),"")</f>
        <v/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/>
      </c>
    </row>
    <row r="606" spans="1:12" x14ac:dyDescent="0.25">
      <c r="A606" s="17">
        <f ca="1">IFERROR(INDEX(INDIRECT("B_MSK["&amp;EXPEDISI[#Headers]&amp;"]"),ROW()-1),"")</f>
        <v>44924</v>
      </c>
      <c r="B606" s="27" t="str">
        <f ca="1">IFERROR(INDEX(INDIRECT("B_MSK["&amp;EXPEDISI[#Headers]&amp;"]"),ROW()-1),"")</f>
        <v>Kartu Stock Kwarto Putih</v>
      </c>
      <c r="C606" s="26" t="str">
        <f ca="1">IFERROR(INDEX(SUPPLIER_CONV[2],MATCH(INDEX(INDIRECT("B_MSK["&amp;EXPEDISI[#Headers]&amp;"]"),ROW()-1),SUPPLIER_CONV[1],0)),"")</f>
        <v>KUNCI MATAHARI</v>
      </c>
      <c r="D606" s="22" t="str">
        <f ca="1">IFERROR(INDEX(INDIRECT("B_MSK["&amp;EXPEDISI[#Headers]&amp;"]"),ROW()-1)&amp;IF(OR(EXPEDISI[[#This Row],[C]]&lt;2,EXPEDISI[[#This Row],[C]]=""),"","/ CTN"),"")</f>
        <v>20 PAK/ CTN</v>
      </c>
      <c r="E606" s="6">
        <f ca="1">IFERROR(INDEX(INDIRECT("B_MSK["&amp;EXPEDISI[#Headers]&amp;"]"),ROW()-1),"")</f>
        <v>4</v>
      </c>
      <c r="F606" s="23">
        <f ca="1">IFERROR(INDEX(INDIRECT("B_MSK["&amp;EXPEDISI[#Headers]&amp;"_1]"),ROW()-1),"")</f>
        <v>14900</v>
      </c>
      <c r="G606" s="18" t="str">
        <f ca="1">IFERROR(INDEX(INDIRECT("B_MSK["&amp;EXPEDISI[#Headers]&amp;"_1]"),ROW()-1),"")</f>
        <v>/ PAK</v>
      </c>
      <c r="H606" s="18" t="str">
        <f ca="1">IFERROR(INDEX(INDIRECT("B_MSK["&amp;EXPEDISI[#Headers]&amp;"]"),ROW()-1),"")</f>
        <v/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>BELUM PPN 11%</v>
      </c>
      <c r="K606" s="17">
        <f ca="1">IFERROR(IF(EXPEDISI[[#This Row],[NAMA BARANG]]="","",INDEX(INDIRECT("B_MSK["&amp;EXPEDISI[#Headers]&amp;"]"),ROW()-1)),"")</f>
        <v>44924</v>
      </c>
      <c r="L606" s="18" t="str">
        <f ca="1">IFERROR(INDEX(INDIRECT("B_MSK["&amp;EXPEDISI[#Headers]&amp;"]"),ROW()-1),"")</f>
        <v>kartu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Kartu Stock Kwarto Putih</v>
      </c>
      <c r="C607" s="26" t="str">
        <f ca="1">IFERROR(INDEX(SUPPLIER_CONV[2],MATCH(INDEX(INDIRECT("B_MSK["&amp;EXPEDISI[#Headers]&amp;"]"),ROW()-1),SUPPLIER_CONV[1],0)),"")</f>
        <v>KUNCI MATAHARI</v>
      </c>
      <c r="D607" s="22" t="str">
        <f ca="1">IFERROR(INDEX(INDIRECT("B_MSK["&amp;EXPEDISI[#Headers]&amp;"]"),ROW()-1)&amp;IF(OR(EXPEDISI[[#This Row],[C]]&lt;2,EXPEDISI[[#This Row],[C]]=""),"","/ CTN"),"")</f>
        <v>10 PAK/ CTN</v>
      </c>
      <c r="E607" s="6">
        <f ca="1">IFERROR(INDEX(INDIRECT("B_MSK["&amp;EXPEDISI[#Headers]&amp;"]"),ROW()-1),"")</f>
        <v>4</v>
      </c>
      <c r="F607" s="23">
        <f ca="1">IFERROR(INDEX(INDIRECT("B_MSK["&amp;EXPEDISI[#Headers]&amp;"_1]"),ROW()-1),"")</f>
        <v>29900</v>
      </c>
      <c r="G607" s="18" t="str">
        <f ca="1">IFERROR(INDEX(INDIRECT("B_MSK["&amp;EXPEDISI[#Headers]&amp;"_1]"),ROW()-1),"")</f>
        <v>/ PAK</v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>BELUM PPN 11%</v>
      </c>
      <c r="K607" s="17">
        <f ca="1">IFERROR(IF(EXPEDISI[[#This Row],[NAMA BARANG]]="","",INDEX(INDIRECT("B_MSK["&amp;EXPEDISI[#Headers]&amp;"]"),ROW()-1)),"")</f>
        <v>44924</v>
      </c>
      <c r="L607" s="18" t="str">
        <f ca="1">IFERROR(INDEX(INDIRECT("B_MSK["&amp;EXPEDISI[#Headers]&amp;"]"),ROW()-1),"")</f>
        <v>kartu</v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2" t="str">
        <f ca="1">IFERROR(INDEX(INDIRECT("B_MSK["&amp;EXPEDISI[#Headers]&amp;"]"),ROW()-1)&amp;IF(OR(EXPEDISI[[#This Row],[C]]&lt;2,EXPEDISI[[#This Row],[C]]=""),"","/ CTN"),"")</f>
        <v/>
      </c>
      <c r="E608" s="6" t="str">
        <f ca="1">IFERROR(INDEX(INDIRECT("B_MSK["&amp;EXPEDISI[#Headers]&amp;"]"),ROW()-1),"")</f>
        <v/>
      </c>
      <c r="F608" s="23" t="str">
        <f ca="1">IFERROR(INDEX(INDIRECT("B_MSK["&amp;EXPEDISI[#Headers]&amp;"_1]"),ROW()-1),"")</f>
        <v/>
      </c>
      <c r="G608" s="18" t="str">
        <f ca="1">IFERROR(INDEX(INDIRECT("B_MSK["&amp;EXPEDISI[#Headers]&amp;"_1]"),ROW()-1),"")</f>
        <v/>
      </c>
      <c r="H608" s="18" t="str">
        <f ca="1">IFERROR(INDEX(INDIRECT("B_MSK["&amp;EXPEDISI[#Headers]&amp;"]"),ROW()-1),"")</f>
        <v/>
      </c>
      <c r="I608" s="18" t="str">
        <f ca="1">IFERROR(INDEX(INDIRECT("B_MSK["&amp;EXPEDISI[#Headers]&amp;"]"),ROW()-1),"")</f>
        <v/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/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Buku Kas Kwarto</v>
      </c>
      <c r="C609" s="26" t="str">
        <f ca="1">IFERROR(INDEX(SUPPLIER_CONV[2],MATCH(INDEX(INDIRECT("B_MSK["&amp;EXPEDISI[#Headers]&amp;"]"),ROW()-1),SUPPLIER_CONV[1],0)),"")</f>
        <v>KUNCI MATAHARI</v>
      </c>
      <c r="D609" s="22" t="str">
        <f ca="1">IFERROR(INDEX(INDIRECT("B_MSK["&amp;EXPEDISI[#Headers]&amp;"]"),ROW()-1)&amp;IF(OR(EXPEDISI[[#This Row],[C]]&lt;2,EXPEDISI[[#This Row],[C]]=""),"","/ CTN"),"")</f>
        <v>100 PCS/ CTN</v>
      </c>
      <c r="E609" s="6">
        <f ca="1">IFERROR(INDEX(INDIRECT("B_MSK["&amp;EXPEDISI[#Headers]&amp;"]"),ROW()-1),"")</f>
        <v>6</v>
      </c>
      <c r="F609" s="23">
        <f ca="1">IFERROR(INDEX(INDIRECT("B_MSK["&amp;EXPEDISI[#Headers]&amp;"_1]"),ROW()-1),"")</f>
        <v>6610</v>
      </c>
      <c r="G609" s="18" t="str">
        <f ca="1">IFERROR(INDEX(INDIRECT("B_MSK["&amp;EXPEDISI[#Headers]&amp;"_1]"),ROW()-1),"")</f>
        <v>/ PCS</v>
      </c>
      <c r="H609" s="18" t="str">
        <f ca="1">IFERROR(INDEX(INDIRECT("B_MSK["&amp;EXPEDISI[#Headers]&amp;"]"),ROW()-1),"")</f>
        <v/>
      </c>
      <c r="I609" s="18" t="str">
        <f ca="1">IFERROR(INDEX(INDIRECT("B_MSK["&amp;EXPEDISI[#Headers]&amp;"]"),ROW()-1),"")</f>
        <v/>
      </c>
      <c r="J609" s="24" t="str">
        <f ca="1">IFERROR(INDEX(INDIRECT("B_MSK["&amp;EXPEDISI[#Headers]&amp;"]"),ROW()-1),"")</f>
        <v>BELUM PPN 11%</v>
      </c>
      <c r="K609" s="17">
        <f ca="1">IFERROR(IF(EXPEDISI[[#This Row],[NAMA BARANG]]="","",INDEX(INDIRECT("B_MSK["&amp;EXPEDISI[#Headers]&amp;"]"),ROW()-1)),"")</f>
        <v>44924</v>
      </c>
      <c r="L609" s="18" t="str">
        <f ca="1">IFERROR(INDEX(INDIRECT("B_MSK["&amp;EXPEDISI[#Headers]&amp;"]"),ROW()-1),"")</f>
        <v>buku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/>
      </c>
      <c r="C610" s="26" t="str">
        <f ca="1">IFERROR(INDEX(SUPPLIER_CONV[2],MATCH(INDEX(INDIRECT("B_MSK["&amp;EXPEDISI[#Headers]&amp;"]"),ROW()-1),SUPPLIER_CONV[1],0)),"")</f>
        <v/>
      </c>
      <c r="D610" s="22" t="str">
        <f ca="1">IFERROR(INDEX(INDIRECT("B_MSK["&amp;EXPEDISI[#Headers]&amp;"]"),ROW()-1)&amp;IF(OR(EXPEDISI[[#This Row],[C]]&lt;2,EXPEDISI[[#This Row],[C]]=""),"","/ CTN"),"")</f>
        <v/>
      </c>
      <c r="E610" s="6" t="str">
        <f ca="1">IFERROR(INDEX(INDIRECT("B_MSK["&amp;EXPEDISI[#Headers]&amp;"]"),ROW()-1),"")</f>
        <v/>
      </c>
      <c r="F610" s="23" t="str">
        <f ca="1">IFERROR(INDEX(INDIRECT("B_MSK["&amp;EXPEDISI[#Headers]&amp;"_1]"),ROW()-1),"")</f>
        <v/>
      </c>
      <c r="G610" s="18" t="str">
        <f ca="1">IFERROR(INDEX(INDIRECT("B_MSK["&amp;EXPEDISI[#Headers]&amp;"_1]"),ROW()-1),"")</f>
        <v/>
      </c>
      <c r="H610" s="18" t="str">
        <f ca="1">IFERROR(INDEX(INDIRECT("B_MSK["&amp;EXPEDISI[#Headers]&amp;"]"),ROW()-1),"")</f>
        <v/>
      </c>
      <c r="I610" s="18" t="str">
        <f ca="1">IFERROR(INDEX(INDIRECT("B_MSK["&amp;EXPEDISI[#Headers]&amp;"]"),ROW()-1),"")</f>
        <v/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/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Buku Kas Folio</v>
      </c>
      <c r="C611" s="26" t="str">
        <f ca="1">IFERROR(INDEX(SUPPLIER_CONV[2],MATCH(INDEX(INDIRECT("B_MSK["&amp;EXPEDISI[#Headers]&amp;"]"),ROW()-1),SUPPLIER_CONV[1],0)),"")</f>
        <v>KUNCI MATAHARI</v>
      </c>
      <c r="D611" s="22" t="str">
        <f ca="1">IFERROR(INDEX(INDIRECT("B_MSK["&amp;EXPEDISI[#Headers]&amp;"]"),ROW()-1)&amp;IF(OR(EXPEDISI[[#This Row],[C]]&lt;2,EXPEDISI[[#This Row],[C]]=""),"","/ CTN"),"")</f>
        <v>50 PCS/ CTN</v>
      </c>
      <c r="E611" s="6">
        <f ca="1">IFERROR(INDEX(INDIRECT("B_MSK["&amp;EXPEDISI[#Headers]&amp;"]"),ROW()-1),"")</f>
        <v>6</v>
      </c>
      <c r="F611" s="23">
        <f ca="1">IFERROR(INDEX(INDIRECT("B_MSK["&amp;EXPEDISI[#Headers]&amp;"_1]"),ROW()-1),"")</f>
        <v>12870</v>
      </c>
      <c r="G611" s="18" t="str">
        <f ca="1">IFERROR(INDEX(INDIRECT("B_MSK["&amp;EXPEDISI[#Headers]&amp;"_1]"),ROW()-1),"")</f>
        <v>/ PCS</v>
      </c>
      <c r="H611" s="18" t="str">
        <f ca="1">IFERROR(INDEX(INDIRECT("B_MSK["&amp;EXPEDISI[#Headers]&amp;"]"),ROW()-1),"")</f>
        <v/>
      </c>
      <c r="I611" s="18" t="str">
        <f ca="1">IFERROR(INDEX(INDIRECT("B_MSK["&amp;EXPEDISI[#Headers]&amp;"]"),ROW()-1),"")</f>
        <v/>
      </c>
      <c r="J611" s="24" t="str">
        <f ca="1">IFERROR(INDEX(INDIRECT("B_MSK["&amp;EXPEDISI[#Headers]&amp;"]"),ROW()-1),"")</f>
        <v>BELUM DATANG, CEK LAGI</v>
      </c>
      <c r="K611" s="17">
        <f ca="1">IFERROR(IF(EXPEDISI[[#This Row],[NAMA BARANG]]="","",INDEX(INDIRECT("B_MSK["&amp;EXPEDISI[#Headers]&amp;"]"),ROW()-1)),"")</f>
        <v>44924</v>
      </c>
      <c r="L611" s="18" t="str">
        <f ca="1">IFERROR(INDEX(INDIRECT("B_MSK["&amp;EXPEDISI[#Headers]&amp;"]"),ROW()-1),"")</f>
        <v>buku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</row>
    <row r="613" spans="1:12" x14ac:dyDescent="0.25">
      <c r="A613" s="17">
        <f ca="1">IFERROR(INDEX(INDIRECT("B_MSK["&amp;EXPEDISI[#Headers]&amp;"]"),ROW()-1),"")</f>
        <v>44929</v>
      </c>
      <c r="B613" s="27" t="str">
        <f ca="1">IFERROR(INDEX(INDIRECT("B_MSK["&amp;EXPEDISI[#Headers]&amp;"]"),ROW()-1),"")</f>
        <v>Label JK LB-3 2brs kuning</v>
      </c>
      <c r="C613" s="26" t="str">
        <f ca="1">IFERROR(INDEX(SUPPLIER_CONV[2],MATCH(INDEX(INDIRECT("B_MSK["&amp;EXPEDISI[#Headers]&amp;"]"),ROW()-1),SUPPLIER_CONV[1],0)),"")</f>
        <v>ATALI</v>
      </c>
      <c r="D613" s="22" t="str">
        <f ca="1">IFERROR(INDEX(INDIRECT("B_MSK["&amp;EXPEDISI[#Headers]&amp;"]"),ROW()-1)&amp;IF(OR(EXPEDISI[[#This Row],[C]]&lt;2,EXPEDISI[[#This Row],[C]]=""),"","/ CTN"),"")</f>
        <v>50 PAK (10 ROL)/ CTN</v>
      </c>
      <c r="E613" s="6">
        <f ca="1">IFERROR(INDEX(INDIRECT("B_MSK["&amp;EXPEDISI[#Headers]&amp;"]"),ROW()-1),"")</f>
        <v>2</v>
      </c>
      <c r="F613" s="23">
        <f ca="1">IFERROR(INDEX(INDIRECT("B_MSK["&amp;EXPEDISI[#Headers]&amp;"_1]"),ROW()-1),"")</f>
        <v>43000</v>
      </c>
      <c r="G613" s="18" t="str">
        <f ca="1">IFERROR(INDEX(INDIRECT("B_MSK["&amp;EXPEDISI[#Headers]&amp;"_1]"),ROW()-1),"")</f>
        <v xml:space="preserve">/ PAK 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>
        <f ca="1">IFERROR(IF(EXPEDISI[[#This Row],[NAMA BARANG]]="","",INDEX(INDIRECT("B_MSK["&amp;EXPEDISI[#Headers]&amp;"]"),ROW()-1)),"")</f>
        <v>44929</v>
      </c>
      <c r="L613" s="18" t="str">
        <f ca="1">IFERROR(INDEX(INDIRECT("B_MSK["&amp;EXPEDISI[#Headers]&amp;"]"),ROW()-1),"")</f>
        <v>label</v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2" t="str">
        <f ca="1">IFERROR(INDEX(INDIRECT("B_MSK["&amp;EXPEDISI[#Headers]&amp;"]"),ROW()-1)&amp;IF(OR(EXPEDISI[[#This Row],[C]]&lt;2,EXPEDISI[[#This Row],[C]]=""),"","/ CTN"),"")</f>
        <v/>
      </c>
      <c r="E614" s="6" t="str">
        <f ca="1">IFERROR(INDEX(INDIRECT("B_MSK["&amp;EXPEDISI[#Headers]&amp;"]"),ROW()-1),"")</f>
        <v/>
      </c>
      <c r="F614" s="23" t="str">
        <f ca="1">IFERROR(INDEX(INDIRECT("B_MSK["&amp;EXPEDISI[#Headers]&amp;"_1]"),ROW()-1),"")</f>
        <v/>
      </c>
      <c r="G614" s="18" t="str">
        <f ca="1">IFERROR(INDEX(INDIRECT("B_MSK["&amp;EXPEDISI[#Headers]&amp;"_1]"),ROW()-1),"")</f>
        <v/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/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>Ballpen Kenko Noji N-9</v>
      </c>
      <c r="C615" s="26" t="str">
        <f ca="1">IFERROR(INDEX(SUPPLIER_CONV[2],MATCH(INDEX(INDIRECT("B_MSK["&amp;EXPEDISI[#Headers]&amp;"]"),ROW()-1),SUPPLIER_CONV[1],0)),"")</f>
        <v>KENKO</v>
      </c>
      <c r="D615" s="22" t="str">
        <f ca="1">IFERROR(INDEX(INDIRECT("B_MSK["&amp;EXPEDISI[#Headers]&amp;"]"),ROW()-1)&amp;IF(OR(EXPEDISI[[#This Row],[C]]&lt;2,EXPEDISI[[#This Row],[C]]=""),"","/ CTN"),"")</f>
        <v>9 GRS</v>
      </c>
      <c r="E615" s="6" t="str">
        <f ca="1">IFERROR(INDEX(INDIRECT("B_MSK["&amp;EXPEDISI[#Headers]&amp;"]"),ROW()-1),"")</f>
        <v/>
      </c>
      <c r="F615" s="23">
        <f ca="1">IFERROR(INDEX(INDIRECT("B_MSK["&amp;EXPEDISI[#Headers]&amp;"_1]"),ROW()-1),"")</f>
        <v>172800</v>
      </c>
      <c r="G615" s="18" t="str">
        <f ca="1">IFERROR(INDEX(INDIRECT("B_MSK["&amp;EXPEDISI[#Headers]&amp;"_1]"),ROW()-1),"")</f>
        <v>/ GRS</v>
      </c>
      <c r="H615" s="18">
        <f ca="1">IFERROR(INDEX(INDIRECT("B_MSK["&amp;EXPEDISI[#Headers]&amp;"]"),ROW()-1),"")</f>
        <v>0.17</v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>
        <f ca="1">IFERROR(IF(EXPEDISI[[#This Row],[NAMA BARANG]]="","",INDEX(INDIRECT("B_MSK["&amp;EXPEDISI[#Headers]&amp;"]"),ROW()-1)),"")</f>
        <v>44929</v>
      </c>
      <c r="L615" s="18" t="str">
        <f ca="1">IFERROR(INDEX(INDIRECT("B_MSK["&amp;EXPEDISI[#Headers]&amp;"]"),ROW()-1),"")</f>
        <v>pen</v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O pastel Titi 18W TI-P-18 S</v>
      </c>
      <c r="C616" s="26" t="str">
        <f ca="1">IFERROR(INDEX(SUPPLIER_CONV[2],MATCH(INDEX(INDIRECT("B_MSK["&amp;EXPEDISI[#Headers]&amp;"]"),ROW()-1),SUPPLIER_CONV[1],0)),"")</f>
        <v>KENKO</v>
      </c>
      <c r="D616" s="22" t="str">
        <f ca="1">IFERROR(INDEX(INDIRECT("B_MSK["&amp;EXPEDISI[#Headers]&amp;"]"),ROW()-1)&amp;IF(OR(EXPEDISI[[#This Row],[C]]&lt;2,EXPEDISI[[#This Row],[C]]=""),"","/ CTN"),"")</f>
        <v>6 LSN/ CTN</v>
      </c>
      <c r="E616" s="6">
        <f ca="1">IFERROR(INDEX(INDIRECT("B_MSK["&amp;EXPEDISI[#Headers]&amp;"]"),ROW()-1),"")</f>
        <v>2</v>
      </c>
      <c r="F616" s="23">
        <f ca="1">IFERROR(INDEX(INDIRECT("B_MSK["&amp;EXPEDISI[#Headers]&amp;"_1]"),ROW()-1),"")</f>
        <v>324000</v>
      </c>
      <c r="G616" s="18" t="str">
        <f ca="1">IFERROR(INDEX(INDIRECT("B_MSK["&amp;EXPEDISI[#Headers]&amp;"_1]"),ROW()-1),"")</f>
        <v>/ LSN</v>
      </c>
      <c r="H616" s="18">
        <f ca="1">IFERROR(INDEX(INDIRECT("B_MSK["&amp;EXPEDISI[#Headers]&amp;"]"),ROW()-1),"")</f>
        <v>0.17</v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/>
      </c>
      <c r="K616" s="17">
        <f ca="1">IFERROR(IF(EXPEDISI[[#This Row],[NAMA BARANG]]="","",INDEX(INDIRECT("B_MSK["&amp;EXPEDISI[#Headers]&amp;"]"),ROW()-1)),"")</f>
        <v>44929</v>
      </c>
      <c r="L616" s="18" t="str">
        <f ca="1">IFERROR(INDEX(INDIRECT("B_MSK["&amp;EXPEDISI[#Headers]&amp;"]"),ROW()-1),"")</f>
        <v>cr/op</v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O pastel Titi 24W TI-P-24 S</v>
      </c>
      <c r="C617" s="26" t="str">
        <f ca="1">IFERROR(INDEX(SUPPLIER_CONV[2],MATCH(INDEX(INDIRECT("B_MSK["&amp;EXPEDISI[#Headers]&amp;"]"),ROW()-1),SUPPLIER_CONV[1],0)),"")</f>
        <v>KENKO</v>
      </c>
      <c r="D617" s="22" t="str">
        <f ca="1">IFERROR(INDEX(INDIRECT("B_MSK["&amp;EXPEDISI[#Headers]&amp;"]"),ROW()-1)&amp;IF(OR(EXPEDISI[[#This Row],[C]]&lt;2,EXPEDISI[[#This Row],[C]]=""),"","/ CTN"),"")</f>
        <v>8 BOX (6 SET)</v>
      </c>
      <c r="E617" s="6">
        <f ca="1">IFERROR(INDEX(INDIRECT("B_MSK["&amp;EXPEDISI[#Headers]&amp;"]"),ROW()-1),"")</f>
        <v>1</v>
      </c>
      <c r="F617" s="23">
        <f ca="1">IFERROR(INDEX(INDIRECT("B_MSK["&amp;EXPEDISI[#Headers]&amp;"_1]"),ROW()-1),"")</f>
        <v>204000</v>
      </c>
      <c r="G617" s="18" t="str">
        <f ca="1">IFERROR(INDEX(INDIRECT("B_MSK["&amp;EXPEDISI[#Headers]&amp;"_1]"),ROW()-1),"")</f>
        <v xml:space="preserve">/ BOX </v>
      </c>
      <c r="H617" s="18">
        <f ca="1">IFERROR(INDEX(INDIRECT("B_MSK["&amp;EXPEDISI[#Headers]&amp;"]"),ROW()-1),"")</f>
        <v>0.17</v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>
        <f ca="1">IFERROR(IF(EXPEDISI[[#This Row],[NAMA BARANG]]="","",INDEX(INDIRECT("B_MSK["&amp;EXPEDISI[#Headers]&amp;"]"),ROW()-1)),"")</f>
        <v>44929</v>
      </c>
      <c r="L617" s="18" t="str">
        <f ca="1">IFERROR(INDEX(INDIRECT("B_MSK["&amp;EXPEDISI[#Headers]&amp;"]"),ROW()-1),"")</f>
        <v>cr/op</v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>O pastel Titi 36W TI-P-36 S</v>
      </c>
      <c r="C618" s="26" t="str">
        <f ca="1">IFERROR(INDEX(SUPPLIER_CONV[2],MATCH(INDEX(INDIRECT("B_MSK["&amp;EXPEDISI[#Headers]&amp;"]"),ROW()-1),SUPPLIER_CONV[1],0)),"")</f>
        <v>KENKO</v>
      </c>
      <c r="D618" s="22" t="str">
        <f ca="1">IFERROR(INDEX(INDIRECT("B_MSK["&amp;EXPEDISI[#Headers]&amp;"]"),ROW()-1)&amp;IF(OR(EXPEDISI[[#This Row],[C]]&lt;2,EXPEDISI[[#This Row],[C]]=""),"","/ CTN"),"")</f>
        <v>6 BOX (6 SET)</v>
      </c>
      <c r="E618" s="6">
        <f ca="1">IFERROR(INDEX(INDIRECT("B_MSK["&amp;EXPEDISI[#Headers]&amp;"]"),ROW()-1),"")</f>
        <v>1</v>
      </c>
      <c r="F618" s="23">
        <f ca="1">IFERROR(INDEX(INDIRECT("B_MSK["&amp;EXPEDISI[#Headers]&amp;"_1]"),ROW()-1),"")</f>
        <v>285000</v>
      </c>
      <c r="G618" s="18" t="str">
        <f ca="1">IFERROR(INDEX(INDIRECT("B_MSK["&amp;EXPEDISI[#Headers]&amp;"_1]"),ROW()-1),"")</f>
        <v xml:space="preserve">/ BOX </v>
      </c>
      <c r="H618" s="18">
        <f ca="1">IFERROR(INDEX(INDIRECT("B_MSK["&amp;EXPEDISI[#Headers]&amp;"]"),ROW()-1),"")</f>
        <v>0.17</v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>
        <f ca="1">IFERROR(IF(EXPEDISI[[#This Row],[NAMA BARANG]]="","",INDEX(INDIRECT("B_MSK["&amp;EXPEDISI[#Headers]&amp;"]"),ROW()-1)),"")</f>
        <v>44929</v>
      </c>
      <c r="L618" s="18" t="str">
        <f ca="1">IFERROR(INDEX(INDIRECT("B_MSK["&amp;EXPEDISI[#Headers]&amp;"]"),ROW()-1),"")</f>
        <v>cr/op</v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>Cutter Kenko L-500</v>
      </c>
      <c r="C619" s="26" t="str">
        <f ca="1">IFERROR(INDEX(SUPPLIER_CONV[2],MATCH(INDEX(INDIRECT("B_MSK["&amp;EXPEDISI[#Headers]&amp;"]"),ROW()-1),SUPPLIER_CONV[1],0)),"")</f>
        <v>KENKO</v>
      </c>
      <c r="D619" s="22" t="str">
        <f ca="1">IFERROR(INDEX(INDIRECT("B_MSK["&amp;EXPEDISI[#Headers]&amp;"]"),ROW()-1)&amp;IF(OR(EXPEDISI[[#This Row],[C]]&lt;2,EXPEDISI[[#This Row],[C]]=""),"","/ CTN"),"")</f>
        <v>20 LSN/ CTN</v>
      </c>
      <c r="E619" s="6">
        <f ca="1">IFERROR(INDEX(INDIRECT("B_MSK["&amp;EXPEDISI[#Headers]&amp;"]"),ROW()-1),"")</f>
        <v>5</v>
      </c>
      <c r="F619" s="23">
        <f ca="1">IFERROR(INDEX(INDIRECT("B_MSK["&amp;EXPEDISI[#Headers]&amp;"_1]"),ROW()-1),"")</f>
        <v>147600</v>
      </c>
      <c r="G619" s="18" t="str">
        <f ca="1">IFERROR(INDEX(INDIRECT("B_MSK["&amp;EXPEDISI[#Headers]&amp;"_1]"),ROW()-1),"")</f>
        <v>/ LSN</v>
      </c>
      <c r="H619" s="18">
        <f ca="1">IFERROR(INDEX(INDIRECT("B_MSK["&amp;EXPEDISI[#Headers]&amp;"]"),ROW()-1),"")</f>
        <v>0.17</v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>
        <f ca="1">IFERROR(IF(EXPEDISI[[#This Row],[NAMA BARANG]]="","",INDEX(INDIRECT("B_MSK["&amp;EXPEDISI[#Headers]&amp;"]"),ROW()-1)),"")</f>
        <v>44929</v>
      </c>
      <c r="L619" s="18" t="str">
        <f ca="1">IFERROR(INDEX(INDIRECT("B_MSK["&amp;EXPEDISI[#Headers]&amp;"]"),ROW()-1),"")</f>
        <v>cutter</v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>Tipe-ex kertas Kenko CT-902</v>
      </c>
      <c r="C621" s="26" t="str">
        <f ca="1">IFERROR(INDEX(SUPPLIER_CONV[2],MATCH(INDEX(INDIRECT("B_MSK["&amp;EXPEDISI[#Headers]&amp;"]"),ROW()-1),SUPPLIER_CONV[1],0)),"")</f>
        <v>KENKO</v>
      </c>
      <c r="D621" s="22" t="str">
        <f ca="1">IFERROR(INDEX(INDIRECT("B_MSK["&amp;EXPEDISI[#Headers]&amp;"]"),ROW()-1)&amp;IF(OR(EXPEDISI[[#This Row],[C]]&lt;2,EXPEDISI[[#This Row],[C]]=""),"","/ CTN"),"")</f>
        <v>48 LSN</v>
      </c>
      <c r="E621" s="6">
        <f ca="1">IFERROR(INDEX(INDIRECT("B_MSK["&amp;EXPEDISI[#Headers]&amp;"]"),ROW()-1),"")</f>
        <v>1</v>
      </c>
      <c r="F621" s="23">
        <f ca="1">IFERROR(INDEX(INDIRECT("B_MSK["&amp;EXPEDISI[#Headers]&amp;"_1]"),ROW()-1),"")</f>
        <v>60000</v>
      </c>
      <c r="G621" s="18" t="str">
        <f ca="1">IFERROR(INDEX(INDIRECT("B_MSK["&amp;EXPEDISI[#Headers]&amp;"_1]"),ROW()-1),"")</f>
        <v>/ LSN</v>
      </c>
      <c r="H621" s="18">
        <f ca="1">IFERROR(INDEX(INDIRECT("B_MSK["&amp;EXPEDISI[#Headers]&amp;"]"),ROW()-1),"")</f>
        <v>0.17</v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>
        <f ca="1">IFERROR(IF(EXPEDISI[[#This Row],[NAMA BARANG]]="","",INDEX(INDIRECT("B_MSK["&amp;EXPEDISI[#Headers]&amp;"]"),ROW()-1)),"")</f>
        <v>44929</v>
      </c>
      <c r="L621" s="18" t="str">
        <f ca="1">IFERROR(INDEX(INDIRECT("B_MSK["&amp;EXPEDISI[#Headers]&amp;"]"),ROW()-1),"")</f>
        <v>tipex</v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PW Kenko 12W CP-12HALF classic</v>
      </c>
      <c r="C622" s="26" t="str">
        <f ca="1">IFERROR(INDEX(SUPPLIER_CONV[2],MATCH(INDEX(INDIRECT("B_MSK["&amp;EXPEDISI[#Headers]&amp;"]"),ROW()-1),SUPPLIER_CONV[1],0)),"")</f>
        <v>KENKO</v>
      </c>
      <c r="D622" s="22" t="str">
        <f ca="1">IFERROR(INDEX(INDIRECT("B_MSK["&amp;EXPEDISI[#Headers]&amp;"]"),ROW()-1)&amp;IF(OR(EXPEDISI[[#This Row],[C]]&lt;2,EXPEDISI[[#This Row],[C]]=""),"","/ CTN"),"")</f>
        <v>24 BOX (24 SET)</v>
      </c>
      <c r="E622" s="6">
        <f ca="1">IFERROR(INDEX(INDIRECT("B_MSK["&amp;EXPEDISI[#Headers]&amp;"]"),ROW()-1),"")</f>
        <v>1</v>
      </c>
      <c r="F622" s="23">
        <f ca="1">IFERROR(INDEX(INDIRECT("B_MSK["&amp;EXPEDISI[#Headers]&amp;"_1]"),ROW()-1),"")</f>
        <v>158400</v>
      </c>
      <c r="G622" s="18" t="str">
        <f ca="1">IFERROR(INDEX(INDIRECT("B_MSK["&amp;EXPEDISI[#Headers]&amp;"_1]"),ROW()-1),"")</f>
        <v xml:space="preserve">/ BOX </v>
      </c>
      <c r="H622" s="18">
        <f ca="1">IFERROR(INDEX(INDIRECT("B_MSK["&amp;EXPEDISI[#Headers]&amp;"]"),ROW()-1),"")</f>
        <v>0.17</v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>
        <f ca="1">IFERROR(IF(EXPEDISI[[#This Row],[NAMA BARANG]]="","",INDEX(INDIRECT("B_MSK["&amp;EXPEDISI[#Headers]&amp;"]"),ROW()-1)),"")</f>
        <v>44929</v>
      </c>
      <c r="L622" s="18" t="str">
        <f ca="1">IFERROR(INDEX(INDIRECT("B_MSK["&amp;EXPEDISI[#Headers]&amp;"]"),ROW()-1),"")</f>
        <v>pw</v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>PW Kenko 12W CP-12 F classic panjang</v>
      </c>
      <c r="C623" s="26" t="str">
        <f ca="1">IFERROR(INDEX(SUPPLIER_CONV[2],MATCH(INDEX(INDIRECT("B_MSK["&amp;EXPEDISI[#Headers]&amp;"]"),ROW()-1),SUPPLIER_CONV[1],0)),"")</f>
        <v>KENKO</v>
      </c>
      <c r="D623" s="22" t="str">
        <f ca="1">IFERROR(INDEX(INDIRECT("B_MSK["&amp;EXPEDISI[#Headers]&amp;"]"),ROW()-1)&amp;IF(OR(EXPEDISI[[#This Row],[C]]&lt;2,EXPEDISI[[#This Row],[C]]=""),"","/ CTN"),"")</f>
        <v>24 LSN/ CTN</v>
      </c>
      <c r="E623" s="6">
        <f ca="1">IFERROR(INDEX(INDIRECT("B_MSK["&amp;EXPEDISI[#Headers]&amp;"]"),ROW()-1),"")</f>
        <v>2</v>
      </c>
      <c r="F623" s="23">
        <f ca="1">IFERROR(INDEX(INDIRECT("B_MSK["&amp;EXPEDISI[#Headers]&amp;"_1]"),ROW()-1),"")</f>
        <v>124200</v>
      </c>
      <c r="G623" s="18" t="str">
        <f ca="1">IFERROR(INDEX(INDIRECT("B_MSK["&amp;EXPEDISI[#Headers]&amp;"_1]"),ROW()-1),"")</f>
        <v>/ LSN</v>
      </c>
      <c r="H623" s="18">
        <f ca="1">IFERROR(INDEX(INDIRECT("B_MSK["&amp;EXPEDISI[#Headers]&amp;"]"),ROW()-1),"")</f>
        <v>0.17</v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>
        <f ca="1">IFERROR(IF(EXPEDISI[[#This Row],[NAMA BARANG]]="","",INDEX(INDIRECT("B_MSK["&amp;EXPEDISI[#Headers]&amp;"]"),ROW()-1)),"")</f>
        <v>44929</v>
      </c>
      <c r="L623" s="18" t="str">
        <f ca="1">IFERROR(INDEX(INDIRECT("B_MSK["&amp;EXPEDISI[#Headers]&amp;"]"),ROW()-1),"")</f>
        <v>pw</v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2" t="str">
        <f ca="1">IFERROR(INDEX(INDIRECT("B_MSK["&amp;EXPEDISI[#Headers]&amp;"]"),ROW()-1)&amp;IF(OR(EXPEDISI[[#This Row],[C]]&lt;2,EXPEDISI[[#This Row],[C]]=""),"","/ CTN"),"")</f>
        <v/>
      </c>
      <c r="E624" s="6" t="str">
        <f ca="1">IFERROR(INDEX(INDIRECT("B_MSK["&amp;EXPEDISI[#Headers]&amp;"]"),ROW()-1),"")</f>
        <v/>
      </c>
      <c r="F624" s="23" t="str">
        <f ca="1">IFERROR(INDEX(INDIRECT("B_MSK["&amp;EXPEDISI[#Headers]&amp;"_1]"),ROW()-1),"")</f>
        <v/>
      </c>
      <c r="G624" s="18" t="str">
        <f ca="1">IFERROR(INDEX(INDIRECT("B_MSK["&amp;EXPEDISI[#Headers]&amp;"_1]"),ROW()-1),"")</f>
        <v/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/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O pastel Titi 18W TI-P-18 S</v>
      </c>
      <c r="C625" s="26" t="str">
        <f ca="1">IFERROR(INDEX(SUPPLIER_CONV[2],MATCH(INDEX(INDIRECT("B_MSK["&amp;EXPEDISI[#Headers]&amp;"]"),ROW()-1),SUPPLIER_CONV[1],0)),"")</f>
        <v>KENKO</v>
      </c>
      <c r="D625" s="22" t="str">
        <f ca="1">IFERROR(INDEX(INDIRECT("B_MSK["&amp;EXPEDISI[#Headers]&amp;"]"),ROW()-1)&amp;IF(OR(EXPEDISI[[#This Row],[C]]&lt;2,EXPEDISI[[#This Row],[C]]=""),"","/ CTN"),"")</f>
        <v>6 LSN/ CTN</v>
      </c>
      <c r="E625" s="6">
        <f ca="1">IFERROR(INDEX(INDIRECT("B_MSK["&amp;EXPEDISI[#Headers]&amp;"]"),ROW()-1),"")</f>
        <v>2</v>
      </c>
      <c r="F625" s="23">
        <f ca="1">IFERROR(INDEX(INDIRECT("B_MSK["&amp;EXPEDISI[#Headers]&amp;"_1]"),ROW()-1),"")</f>
        <v>324000</v>
      </c>
      <c r="G625" s="18" t="str">
        <f ca="1">IFERROR(INDEX(INDIRECT("B_MSK["&amp;EXPEDISI[#Headers]&amp;"_1]"),ROW()-1),"")</f>
        <v>/ LSN</v>
      </c>
      <c r="H625" s="18">
        <f ca="1">IFERROR(INDEX(INDIRECT("B_MSK["&amp;EXPEDISI[#Headers]&amp;"]"),ROW()-1),"")</f>
        <v>0.17</v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>
        <f ca="1">IFERROR(IF(EXPEDISI[[#This Row],[NAMA BARANG]]="","",INDEX(INDIRECT("B_MSK["&amp;EXPEDISI[#Headers]&amp;"]"),ROW()-1)),"")</f>
        <v>44929</v>
      </c>
      <c r="L625" s="18" t="str">
        <f ca="1">IFERROR(INDEX(INDIRECT("B_MSK["&amp;EXPEDISI[#Headers]&amp;"]"),ROW()-1),"")</f>
        <v>cr/op</v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O pastel Titi 24W TI-P-24 S</v>
      </c>
      <c r="C626" s="26" t="str">
        <f ca="1">IFERROR(INDEX(SUPPLIER_CONV[2],MATCH(INDEX(INDIRECT("B_MSK["&amp;EXPEDISI[#Headers]&amp;"]"),ROW()-1),SUPPLIER_CONV[1],0)),"")</f>
        <v>KENKO</v>
      </c>
      <c r="D626" s="22" t="str">
        <f ca="1">IFERROR(INDEX(INDIRECT("B_MSK["&amp;EXPEDISI[#Headers]&amp;"]"),ROW()-1)&amp;IF(OR(EXPEDISI[[#This Row],[C]]&lt;2,EXPEDISI[[#This Row],[C]]=""),"","/ CTN"),"")</f>
        <v>8 BOX (6 SET)/ CTN</v>
      </c>
      <c r="E626" s="6">
        <f ca="1">IFERROR(INDEX(INDIRECT("B_MSK["&amp;EXPEDISI[#Headers]&amp;"]"),ROW()-1),"")</f>
        <v>2</v>
      </c>
      <c r="F626" s="23">
        <f ca="1">IFERROR(INDEX(INDIRECT("B_MSK["&amp;EXPEDISI[#Headers]&amp;"_1]"),ROW()-1),"")</f>
        <v>204000</v>
      </c>
      <c r="G626" s="18" t="str">
        <f ca="1">IFERROR(INDEX(INDIRECT("B_MSK["&amp;EXPEDISI[#Headers]&amp;"_1]"),ROW()-1),"")</f>
        <v xml:space="preserve">/ BOX </v>
      </c>
      <c r="H626" s="18">
        <f ca="1">IFERROR(INDEX(INDIRECT("B_MSK["&amp;EXPEDISI[#Headers]&amp;"]"),ROW()-1),"")</f>
        <v>0.17</v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>
        <f ca="1">IFERROR(IF(EXPEDISI[[#This Row],[NAMA BARANG]]="","",INDEX(INDIRECT("B_MSK["&amp;EXPEDISI[#Headers]&amp;"]"),ROW()-1)),"")</f>
        <v>44929</v>
      </c>
      <c r="L626" s="18" t="str">
        <f ca="1">IFERROR(INDEX(INDIRECT("B_MSK["&amp;EXPEDISI[#Headers]&amp;"]"),ROW()-1),"")</f>
        <v>cr/op</v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O pastel Titi 36W TI-P-36 S</v>
      </c>
      <c r="C627" s="26" t="str">
        <f ca="1">IFERROR(INDEX(SUPPLIER_CONV[2],MATCH(INDEX(INDIRECT("B_MSK["&amp;EXPEDISI[#Headers]&amp;"]"),ROW()-1),SUPPLIER_CONV[1],0)),"")</f>
        <v>KENKO</v>
      </c>
      <c r="D627" s="22" t="str">
        <f ca="1">IFERROR(INDEX(INDIRECT("B_MSK["&amp;EXPEDISI[#Headers]&amp;"]"),ROW()-1)&amp;IF(OR(EXPEDISI[[#This Row],[C]]&lt;2,EXPEDISI[[#This Row],[C]]=""),"","/ CTN"),"")</f>
        <v>6 BOX (6 SET)/ CTN</v>
      </c>
      <c r="E627" s="6">
        <f ca="1">IFERROR(INDEX(INDIRECT("B_MSK["&amp;EXPEDISI[#Headers]&amp;"]"),ROW()-1),"")</f>
        <v>2</v>
      </c>
      <c r="F627" s="23">
        <f ca="1">IFERROR(INDEX(INDIRECT("B_MSK["&amp;EXPEDISI[#Headers]&amp;"_1]"),ROW()-1),"")</f>
        <v>285000</v>
      </c>
      <c r="G627" s="18" t="str">
        <f ca="1">IFERROR(INDEX(INDIRECT("B_MSK["&amp;EXPEDISI[#Headers]&amp;"_1]"),ROW()-1),"")</f>
        <v xml:space="preserve">/ BOX </v>
      </c>
      <c r="H627" s="18">
        <f ca="1">IFERROR(INDEX(INDIRECT("B_MSK["&amp;EXPEDISI[#Headers]&amp;"]"),ROW()-1),"")</f>
        <v>0.17</v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>
        <f ca="1">IFERROR(IF(EXPEDISI[[#This Row],[NAMA BARANG]]="","",INDEX(INDIRECT("B_MSK["&amp;EXPEDISI[#Headers]&amp;"]"),ROW()-1)),"")</f>
        <v>44929</v>
      </c>
      <c r="L627" s="18" t="str">
        <f ca="1">IFERROR(INDEX(INDIRECT("B_MSK["&amp;EXPEDISI[#Headers]&amp;"]"),ROW()-1),"")</f>
        <v>cr/op</v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O pastel Titi 48W TI-P-48 S</v>
      </c>
      <c r="C628" s="26" t="str">
        <f ca="1">IFERROR(INDEX(SUPPLIER_CONV[2],MATCH(INDEX(INDIRECT("B_MSK["&amp;EXPEDISI[#Headers]&amp;"]"),ROW()-1),SUPPLIER_CONV[1],0)),"")</f>
        <v>KENKO</v>
      </c>
      <c r="D628" s="22" t="str">
        <f ca="1">IFERROR(INDEX(INDIRECT("B_MSK["&amp;EXPEDISI[#Headers]&amp;"]"),ROW()-1)&amp;IF(OR(EXPEDISI[[#This Row],[C]]&lt;2,EXPEDISI[[#This Row],[C]]=""),"","/ CTN"),"")</f>
        <v>4 BOX (6 SET)</v>
      </c>
      <c r="E628" s="6">
        <f ca="1">IFERROR(INDEX(INDIRECT("B_MSK["&amp;EXPEDISI[#Headers]&amp;"]"),ROW()-1),"")</f>
        <v>1</v>
      </c>
      <c r="F628" s="23">
        <f ca="1">IFERROR(INDEX(INDIRECT("B_MSK["&amp;EXPEDISI[#Headers]&amp;"_1]"),ROW()-1),"")</f>
        <v>414000</v>
      </c>
      <c r="G628" s="18" t="str">
        <f ca="1">IFERROR(INDEX(INDIRECT("B_MSK["&amp;EXPEDISI[#Headers]&amp;"_1]"),ROW()-1),"")</f>
        <v xml:space="preserve">/ BOX </v>
      </c>
      <c r="H628" s="18">
        <f ca="1">IFERROR(INDEX(INDIRECT("B_MSK["&amp;EXPEDISI[#Headers]&amp;"]"),ROW()-1),"")</f>
        <v>0.17</v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>
        <f ca="1">IFERROR(IF(EXPEDISI[[#This Row],[NAMA BARANG]]="","",INDEX(INDIRECT("B_MSK["&amp;EXPEDISI[#Headers]&amp;"]"),ROW()-1)),"")</f>
        <v>44929</v>
      </c>
      <c r="L628" s="18" t="str">
        <f ca="1">IFERROR(INDEX(INDIRECT("B_MSK["&amp;EXPEDISI[#Headers]&amp;"]"),ROW()-1),"")</f>
        <v>cr/op</v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O pastel Titi 55W TI-P-55 S</v>
      </c>
      <c r="C629" s="26" t="str">
        <f ca="1">IFERROR(INDEX(SUPPLIER_CONV[2],MATCH(INDEX(INDIRECT("B_MSK["&amp;EXPEDISI[#Headers]&amp;"]"),ROW()-1),SUPPLIER_CONV[1],0)),"")</f>
        <v>KENKO</v>
      </c>
      <c r="D629" s="22" t="str">
        <f ca="1">IFERROR(INDEX(INDIRECT("B_MSK["&amp;EXPEDISI[#Headers]&amp;"]"),ROW()-1)&amp;IF(OR(EXPEDISI[[#This Row],[C]]&lt;2,EXPEDISI[[#This Row],[C]]=""),"","/ CTN"),"")</f>
        <v>4 BOX (6 SET)</v>
      </c>
      <c r="E629" s="6">
        <f ca="1">IFERROR(INDEX(INDIRECT("B_MSK["&amp;EXPEDISI[#Headers]&amp;"]"),ROW()-1),"")</f>
        <v>1</v>
      </c>
      <c r="F629" s="23">
        <f ca="1">IFERROR(INDEX(INDIRECT("B_MSK["&amp;EXPEDISI[#Headers]&amp;"_1]"),ROW()-1),"")</f>
        <v>456000</v>
      </c>
      <c r="G629" s="18" t="str">
        <f ca="1">IFERROR(INDEX(INDIRECT("B_MSK["&amp;EXPEDISI[#Headers]&amp;"_1]"),ROW()-1),"")</f>
        <v xml:space="preserve">/ BOX </v>
      </c>
      <c r="H629" s="18">
        <f ca="1">IFERROR(INDEX(INDIRECT("B_MSK["&amp;EXPEDISI[#Headers]&amp;"]"),ROW()-1),"")</f>
        <v>0.17</v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>
        <f ca="1">IFERROR(IF(EXPEDISI[[#This Row],[NAMA BARANG]]="","",INDEX(INDIRECT("B_MSK["&amp;EXPEDISI[#Headers]&amp;"]"),ROW()-1)),"")</f>
        <v>44929</v>
      </c>
      <c r="L629" s="18" t="str">
        <f ca="1">IFERROR(INDEX(INDIRECT("B_MSK["&amp;EXPEDISI[#Headers]&amp;"]"),ROW()-1),"")</f>
        <v>cr/op</v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Crayon putar Titi 12W TI-CP-12T</v>
      </c>
      <c r="C630" s="26" t="str">
        <f ca="1">IFERROR(INDEX(SUPPLIER_CONV[2],MATCH(INDEX(INDIRECT("B_MSK["&amp;EXPEDISI[#Headers]&amp;"]"),ROW()-1),SUPPLIER_CONV[1],0)),"")</f>
        <v>KENKO</v>
      </c>
      <c r="D630" s="22" t="str">
        <f ca="1">IFERROR(INDEX(INDIRECT("B_MSK["&amp;EXPEDISI[#Headers]&amp;"]"),ROW()-1)&amp;IF(OR(EXPEDISI[[#This Row],[C]]&lt;2,EXPEDISI[[#This Row],[C]]=""),"","/ CTN"),"")</f>
        <v>12 LSN/ CTN</v>
      </c>
      <c r="E630" s="6">
        <f ca="1">IFERROR(INDEX(INDIRECT("B_MSK["&amp;EXPEDISI[#Headers]&amp;"]"),ROW()-1),"")</f>
        <v>2</v>
      </c>
      <c r="F630" s="23">
        <f ca="1">IFERROR(INDEX(INDIRECT("B_MSK["&amp;EXPEDISI[#Headers]&amp;"_1]"),ROW()-1),"")</f>
        <v>324000</v>
      </c>
      <c r="G630" s="18" t="str">
        <f ca="1">IFERROR(INDEX(INDIRECT("B_MSK["&amp;EXPEDISI[#Headers]&amp;"_1]"),ROW()-1),"")</f>
        <v>/ LSN</v>
      </c>
      <c r="H630" s="18">
        <f ca="1">IFERROR(INDEX(INDIRECT("B_MSK["&amp;EXPEDISI[#Headers]&amp;"]"),ROW()-1),"")</f>
        <v>0.17</v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>
        <f ca="1">IFERROR(IF(EXPEDISI[[#This Row],[NAMA BARANG]]="","",INDEX(INDIRECT("B_MSK["&amp;EXPEDISI[#Headers]&amp;"]"),ROW()-1)),"")</f>
        <v>44929</v>
      </c>
      <c r="L630" s="18" t="str">
        <f ca="1">IFERROR(INDEX(INDIRECT("B_MSK["&amp;EXPEDISI[#Headers]&amp;"]"),ROW()-1),"")</f>
        <v>crayon</v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Pensil Kenko 2B-6191 Hijau cap hitam</v>
      </c>
      <c r="C632" s="26" t="str">
        <f ca="1">IFERROR(INDEX(SUPPLIER_CONV[2],MATCH(INDEX(INDIRECT("B_MSK["&amp;EXPEDISI[#Headers]&amp;"]"),ROW()-1),SUPPLIER_CONV[1],0)),"")</f>
        <v>KENKO</v>
      </c>
      <c r="D632" s="22" t="str">
        <f ca="1">IFERROR(INDEX(INDIRECT("B_MSK["&amp;EXPEDISI[#Headers]&amp;"]"),ROW()-1)&amp;IF(OR(EXPEDISI[[#This Row],[C]]&lt;2,EXPEDISI[[#This Row],[C]]=""),"","/ CTN"),"")</f>
        <v>20 GRS/ CTN</v>
      </c>
      <c r="E632" s="6">
        <f ca="1">IFERROR(INDEX(INDIRECT("B_MSK["&amp;EXPEDISI[#Headers]&amp;"]"),ROW()-1),"")</f>
        <v>2</v>
      </c>
      <c r="F632" s="23">
        <f ca="1">IFERROR(INDEX(INDIRECT("B_MSK["&amp;EXPEDISI[#Headers]&amp;"_1]"),ROW()-1),"")</f>
        <v>110400</v>
      </c>
      <c r="G632" s="18" t="str">
        <f ca="1">IFERROR(INDEX(INDIRECT("B_MSK["&amp;EXPEDISI[#Headers]&amp;"_1]"),ROW()-1),"")</f>
        <v>/ GRS</v>
      </c>
      <c r="H632" s="18">
        <f ca="1">IFERROR(INDEX(INDIRECT("B_MSK["&amp;EXPEDISI[#Headers]&amp;"]"),ROW()-1),"")</f>
        <v>0.17</v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>
        <f ca="1">IFERROR(IF(EXPEDISI[[#This Row],[NAMA BARANG]]="","",INDEX(INDIRECT("B_MSK["&amp;EXPEDISI[#Headers]&amp;"]"),ROW()-1)),"")</f>
        <v>44929</v>
      </c>
      <c r="L632" s="18" t="str">
        <f ca="1">IFERROR(INDEX(INDIRECT("B_MSK["&amp;EXPEDISI[#Headers]&amp;"]"),ROW()-1),"")</f>
        <v>pensil</v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>Gel pen Kenko Easy Gel hitam</v>
      </c>
      <c r="C633" s="26" t="str">
        <f ca="1">IFERROR(INDEX(SUPPLIER_CONV[2],MATCH(INDEX(INDIRECT("B_MSK["&amp;EXPEDISI[#Headers]&amp;"]"),ROW()-1),SUPPLIER_CONV[1],0)),"")</f>
        <v>KENKO</v>
      </c>
      <c r="D633" s="22" t="str">
        <f ca="1">IFERROR(INDEX(INDIRECT("B_MSK["&amp;EXPEDISI[#Headers]&amp;"]"),ROW()-1)&amp;IF(OR(EXPEDISI[[#This Row],[C]]&lt;2,EXPEDISI[[#This Row],[C]]=""),"","/ CTN"),"")</f>
        <v>12 GRS/ CTN</v>
      </c>
      <c r="E633" s="6">
        <f ca="1">IFERROR(INDEX(INDIRECT("B_MSK["&amp;EXPEDISI[#Headers]&amp;"]"),ROW()-1),"")</f>
        <v>3</v>
      </c>
      <c r="F633" s="23">
        <f ca="1">IFERROR(INDEX(INDIRECT("B_MSK["&amp;EXPEDISI[#Headers]&amp;"_1]"),ROW()-1),"")</f>
        <v>313200</v>
      </c>
      <c r="G633" s="18" t="str">
        <f ca="1">IFERROR(INDEX(INDIRECT("B_MSK["&amp;EXPEDISI[#Headers]&amp;"_1]"),ROW()-1),"")</f>
        <v>/ GRS</v>
      </c>
      <c r="H633" s="18">
        <f ca="1">IFERROR(INDEX(INDIRECT("B_MSK["&amp;EXPEDISI[#Headers]&amp;"]"),ROW()-1),"")</f>
        <v>0.17</v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>
        <f ca="1">IFERROR(IF(EXPEDISI[[#This Row],[NAMA BARANG]]="","",INDEX(INDIRECT("B_MSK["&amp;EXPEDISI[#Headers]&amp;"]"),ROW()-1)),"")</f>
        <v>44929</v>
      </c>
      <c r="L633" s="18" t="str">
        <f ca="1">IFERROR(INDEX(INDIRECT("B_MSK["&amp;EXPEDISI[#Headers]&amp;"]"),ROW()-1),"")</f>
        <v>pen</v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Gel pen Kenko Easy Gel BIRU</v>
      </c>
      <c r="C634" s="26" t="str">
        <f ca="1">IFERROR(INDEX(SUPPLIER_CONV[2],MATCH(INDEX(INDIRECT("B_MSK["&amp;EXPEDISI[#Headers]&amp;"]"),ROW()-1),SUPPLIER_CONV[1],0)),"")</f>
        <v>KENKO</v>
      </c>
      <c r="D634" s="22" t="str">
        <f ca="1">IFERROR(INDEX(INDIRECT("B_MSK["&amp;EXPEDISI[#Headers]&amp;"]"),ROW()-1)&amp;IF(OR(EXPEDISI[[#This Row],[C]]&lt;2,EXPEDISI[[#This Row],[C]]=""),"","/ CTN"),"")</f>
        <v>12 GRS</v>
      </c>
      <c r="E634" s="6">
        <f ca="1">IFERROR(INDEX(INDIRECT("B_MSK["&amp;EXPEDISI[#Headers]&amp;"]"),ROW()-1),"")</f>
        <v>1</v>
      </c>
      <c r="F634" s="23">
        <f ca="1">IFERROR(INDEX(INDIRECT("B_MSK["&amp;EXPEDISI[#Headers]&amp;"_1]"),ROW()-1),"")</f>
        <v>313200</v>
      </c>
      <c r="G634" s="18" t="str">
        <f ca="1">IFERROR(INDEX(INDIRECT("B_MSK["&amp;EXPEDISI[#Headers]&amp;"_1]"),ROW()-1),"")</f>
        <v>/ GRS</v>
      </c>
      <c r="H634" s="18">
        <f ca="1">IFERROR(INDEX(INDIRECT("B_MSK["&amp;EXPEDISI[#Headers]&amp;"]"),ROW()-1),"")</f>
        <v>0.17</v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>
        <f ca="1">IFERROR(IF(EXPEDISI[[#This Row],[NAMA BARANG]]="","",INDEX(INDIRECT("B_MSK["&amp;EXPEDISI[#Headers]&amp;"]"),ROW()-1)),"")</f>
        <v>44929</v>
      </c>
      <c r="L634" s="18" t="str">
        <f ca="1">IFERROR(INDEX(INDIRECT("B_MSK["&amp;EXPEDISI[#Headers]&amp;"]"),ROW()-1),"")</f>
        <v>pen</v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Gel pen Kenko KE-16 Dot N Dot hitam</v>
      </c>
      <c r="C635" s="26" t="str">
        <f ca="1">IFERROR(INDEX(SUPPLIER_CONV[2],MATCH(INDEX(INDIRECT("B_MSK["&amp;EXPEDISI[#Headers]&amp;"]"),ROW()-1),SUPPLIER_CONV[1],0)),"")</f>
        <v>KENKO</v>
      </c>
      <c r="D635" s="22" t="str">
        <f ca="1">IFERROR(INDEX(INDIRECT("B_MSK["&amp;EXPEDISI[#Headers]&amp;"]"),ROW()-1)&amp;IF(OR(EXPEDISI[[#This Row],[C]]&lt;2,EXPEDISI[[#This Row],[C]]=""),"","/ CTN"),"")</f>
        <v>12 GRS/ CTN</v>
      </c>
      <c r="E635" s="6">
        <f ca="1">IFERROR(INDEX(INDIRECT("B_MSK["&amp;EXPEDISI[#Headers]&amp;"]"),ROW()-1),"")</f>
        <v>2</v>
      </c>
      <c r="F635" s="23">
        <f ca="1">IFERROR(INDEX(INDIRECT("B_MSK["&amp;EXPEDISI[#Headers]&amp;"_1]"),ROW()-1),"")</f>
        <v>313200</v>
      </c>
      <c r="G635" s="18" t="str">
        <f ca="1">IFERROR(INDEX(INDIRECT("B_MSK["&amp;EXPEDISI[#Headers]&amp;"_1]"),ROW()-1),"")</f>
        <v>/ GRS</v>
      </c>
      <c r="H635" s="18">
        <f ca="1">IFERROR(INDEX(INDIRECT("B_MSK["&amp;EXPEDISI[#Headers]&amp;"]"),ROW()-1),"")</f>
        <v>0.17</v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>
        <f ca="1">IFERROR(IF(EXPEDISI[[#This Row],[NAMA BARANG]]="","",INDEX(INDIRECT("B_MSK["&amp;EXPEDISI[#Headers]&amp;"]"),ROW()-1)),"")</f>
        <v>44929</v>
      </c>
      <c r="L635" s="18" t="str">
        <f ca="1">IFERROR(INDEX(INDIRECT("B_MSK["&amp;EXPEDISI[#Headers]&amp;"]"),ROW()-1),"")</f>
        <v>pen</v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>Gel Pen Kenko Eraso 16 Hitam</v>
      </c>
      <c r="C636" s="26" t="str">
        <f ca="1">IFERROR(INDEX(SUPPLIER_CONV[2],MATCH(INDEX(INDIRECT("B_MSK["&amp;EXPEDISI[#Headers]&amp;"]"),ROW()-1),SUPPLIER_CONV[1],0)),"")</f>
        <v>KENKO</v>
      </c>
      <c r="D636" s="22" t="str">
        <f ca="1">IFERROR(INDEX(INDIRECT("B_MSK["&amp;EXPEDISI[#Headers]&amp;"]"),ROW()-1)&amp;IF(OR(EXPEDISI[[#This Row],[C]]&lt;2,EXPEDISI[[#This Row],[C]]=""),"","/ CTN"),"")</f>
        <v>12 GRS/ CTN</v>
      </c>
      <c r="E636" s="6">
        <f ca="1">IFERROR(INDEX(INDIRECT("B_MSK["&amp;EXPEDISI[#Headers]&amp;"]"),ROW()-1),"")</f>
        <v>2</v>
      </c>
      <c r="F636" s="23">
        <f ca="1">IFERROR(INDEX(INDIRECT("B_MSK["&amp;EXPEDISI[#Headers]&amp;"_1]"),ROW()-1),"")</f>
        <v>302400</v>
      </c>
      <c r="G636" s="18" t="str">
        <f ca="1">IFERROR(INDEX(INDIRECT("B_MSK["&amp;EXPEDISI[#Headers]&amp;"_1]"),ROW()-1),"")</f>
        <v>/ GRS</v>
      </c>
      <c r="H636" s="18">
        <f ca="1">IFERROR(INDEX(INDIRECT("B_MSK["&amp;EXPEDISI[#Headers]&amp;"]"),ROW()-1),"")</f>
        <v>0.17</v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>
        <f ca="1">IFERROR(IF(EXPEDISI[[#This Row],[NAMA BARANG]]="","",INDEX(INDIRECT("B_MSK["&amp;EXPEDISI[#Headers]&amp;"]"),ROW()-1)),"")</f>
        <v>44929</v>
      </c>
      <c r="L636" s="18" t="str">
        <f ca="1">IFERROR(INDEX(INDIRECT("B_MSK["&amp;EXPEDISI[#Headers]&amp;"]"),ROW()-1),"")</f>
        <v>pen</v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Gel pen Kenko Winjeller KE-600 hitam</v>
      </c>
      <c r="C637" s="26" t="str">
        <f ca="1">IFERROR(INDEX(SUPPLIER_CONV[2],MATCH(INDEX(INDIRECT("B_MSK["&amp;EXPEDISI[#Headers]&amp;"]"),ROW()-1),SUPPLIER_CONV[1],0)),"")</f>
        <v>KENKO</v>
      </c>
      <c r="D637" s="22" t="str">
        <f ca="1">IFERROR(INDEX(INDIRECT("B_MSK["&amp;EXPEDISI[#Headers]&amp;"]"),ROW()-1)&amp;IF(OR(EXPEDISI[[#This Row],[C]]&lt;2,EXPEDISI[[#This Row],[C]]=""),"","/ CTN"),"")</f>
        <v>12 GRS/ CTN</v>
      </c>
      <c r="E637" s="6">
        <f ca="1">IFERROR(INDEX(INDIRECT("B_MSK["&amp;EXPEDISI[#Headers]&amp;"]"),ROW()-1),"")</f>
        <v>2</v>
      </c>
      <c r="F637" s="23">
        <f ca="1">IFERROR(INDEX(INDIRECT("B_MSK["&amp;EXPEDISI[#Headers]&amp;"_1]"),ROW()-1),"")</f>
        <v>313200</v>
      </c>
      <c r="G637" s="18" t="str">
        <f ca="1">IFERROR(INDEX(INDIRECT("B_MSK["&amp;EXPEDISI[#Headers]&amp;"_1]"),ROW()-1),"")</f>
        <v>/ GRS</v>
      </c>
      <c r="H637" s="18">
        <f ca="1">IFERROR(INDEX(INDIRECT("B_MSK["&amp;EXPEDISI[#Headers]&amp;"]"),ROW()-1),"")</f>
        <v>0.17</v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>
        <f ca="1">IFERROR(IF(EXPEDISI[[#This Row],[NAMA BARANG]]="","",INDEX(INDIRECT("B_MSK["&amp;EXPEDISI[#Headers]&amp;"]"),ROW()-1)),"")</f>
        <v>44929</v>
      </c>
      <c r="L637" s="18" t="str">
        <f ca="1">IFERROR(INDEX(INDIRECT("B_MSK["&amp;EXPEDISI[#Headers]&amp;"]"),ROW()-1),"")</f>
        <v>pen</v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Gel pen Kenko KE-200 hitam</v>
      </c>
      <c r="C638" s="26" t="str">
        <f ca="1">IFERROR(INDEX(SUPPLIER_CONV[2],MATCH(INDEX(INDIRECT("B_MSK["&amp;EXPEDISI[#Headers]&amp;"]"),ROW()-1),SUPPLIER_CONV[1],0)),"")</f>
        <v>KENKO</v>
      </c>
      <c r="D638" s="22" t="str">
        <f ca="1">IFERROR(INDEX(INDIRECT("B_MSK["&amp;EXPEDISI[#Headers]&amp;"]"),ROW()-1)&amp;IF(OR(EXPEDISI[[#This Row],[C]]&lt;2,EXPEDISI[[#This Row],[C]]=""),"","/ CTN"),"")</f>
        <v>12 GRS</v>
      </c>
      <c r="E638" s="6">
        <f ca="1">IFERROR(INDEX(INDIRECT("B_MSK["&amp;EXPEDISI[#Headers]&amp;"]"),ROW()-1),"")</f>
        <v>1</v>
      </c>
      <c r="F638" s="23">
        <f ca="1">IFERROR(INDEX(INDIRECT("B_MSK["&amp;EXPEDISI[#Headers]&amp;"_1]"),ROW()-1),"")</f>
        <v>295200</v>
      </c>
      <c r="G638" s="18" t="str">
        <f ca="1">IFERROR(INDEX(INDIRECT("B_MSK["&amp;EXPEDISI[#Headers]&amp;"_1]"),ROW()-1),"")</f>
        <v>/ GRS</v>
      </c>
      <c r="H638" s="18">
        <f ca="1">IFERROR(INDEX(INDIRECT("B_MSK["&amp;EXPEDISI[#Headers]&amp;"]"),ROW()-1),"")</f>
        <v>0.17</v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44929</v>
      </c>
      <c r="L638" s="18" t="str">
        <f ca="1">IFERROR(INDEX(INDIRECT("B_MSK["&amp;EXPEDISI[#Headers]&amp;"]"),ROW()-1),"")</f>
        <v>pen</v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L Leaf Kenko B5-LL 50-2670</v>
      </c>
      <c r="C639" s="26" t="str">
        <f ca="1">IFERROR(INDEX(SUPPLIER_CONV[2],MATCH(INDEX(INDIRECT("B_MSK["&amp;EXPEDISI[#Headers]&amp;"]"),ROW()-1),SUPPLIER_CONV[1],0)),"")</f>
        <v>KENKO</v>
      </c>
      <c r="D639" s="22" t="str">
        <f ca="1">IFERROR(INDEX(INDIRECT("B_MSK["&amp;EXPEDISI[#Headers]&amp;"]"),ROW()-1)&amp;IF(OR(EXPEDISI[[#This Row],[C]]&lt;2,EXPEDISI[[#This Row],[C]]=""),"","/ CTN"),"")</f>
        <v>160 PCS</v>
      </c>
      <c r="E639" s="6">
        <f ca="1">IFERROR(INDEX(INDIRECT("B_MSK["&amp;EXPEDISI[#Headers]&amp;"]"),ROW()-1),"")</f>
        <v>1</v>
      </c>
      <c r="F639" s="23">
        <f ca="1">IFERROR(INDEX(INDIRECT("B_MSK["&amp;EXPEDISI[#Headers]&amp;"_1]"),ROW()-1),"")</f>
        <v>6900</v>
      </c>
      <c r="G639" s="18" t="str">
        <f ca="1">IFERROR(INDEX(INDIRECT("B_MSK["&amp;EXPEDISI[#Headers]&amp;"_1]"),ROW()-1),"")</f>
        <v>/ PCS</v>
      </c>
      <c r="H639" s="18">
        <f ca="1">IFERROR(INDEX(INDIRECT("B_MSK["&amp;EXPEDISI[#Headers]&amp;"]"),ROW()-1),"")</f>
        <v>0.17</v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>
        <f ca="1">IFERROR(IF(EXPEDISI[[#This Row],[NAMA BARANG]]="","",INDEX(INDIRECT("B_MSK["&amp;EXPEDISI[#Headers]&amp;"]"),ROW()-1)),"")</f>
        <v>44929</v>
      </c>
      <c r="L639" s="18" t="str">
        <f ca="1">IFERROR(INDEX(INDIRECT("B_MSK["&amp;EXPEDISI[#Headers]&amp;"]"),ROW()-1),"")</f>
        <v>ll</v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Stapler Kenko HD-10</v>
      </c>
      <c r="C641" s="26" t="str">
        <f ca="1">IFERROR(INDEX(SUPPLIER_CONV[2],MATCH(INDEX(INDIRECT("B_MSK["&amp;EXPEDISI[#Headers]&amp;"]"),ROW()-1),SUPPLIER_CONV[1],0)),"")</f>
        <v>KENKO</v>
      </c>
      <c r="D641" s="22" t="str">
        <f ca="1">IFERROR(INDEX(INDIRECT("B_MSK["&amp;EXPEDISI[#Headers]&amp;"]"),ROW()-1)&amp;IF(OR(EXPEDISI[[#This Row],[C]]&lt;2,EXPEDISI[[#This Row],[C]]=""),"","/ CTN"),"")</f>
        <v>20 LSN/ CTN</v>
      </c>
      <c r="E641" s="6">
        <f ca="1">IFERROR(INDEX(INDIRECT("B_MSK["&amp;EXPEDISI[#Headers]&amp;"]"),ROW()-1),"")</f>
        <v>5</v>
      </c>
      <c r="F641" s="23">
        <f ca="1">IFERROR(INDEX(INDIRECT("B_MSK["&amp;EXPEDISI[#Headers]&amp;"_1]"),ROW()-1),"")</f>
        <v>93000</v>
      </c>
      <c r="G641" s="18" t="str">
        <f ca="1">IFERROR(INDEX(INDIRECT("B_MSK["&amp;EXPEDISI[#Headers]&amp;"_1]"),ROW()-1),"")</f>
        <v>/ LSN</v>
      </c>
      <c r="H641" s="18">
        <f ca="1">IFERROR(INDEX(INDIRECT("B_MSK["&amp;EXPEDISI[#Headers]&amp;"]"),ROW()-1),"")</f>
        <v>0.17</v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44929</v>
      </c>
      <c r="L641" s="18" t="str">
        <f ca="1">IFERROR(INDEX(INDIRECT("B_MSK["&amp;EXPEDISI[#Headers]&amp;"]"),ROW()-1),"")</f>
        <v>stapler</v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/>
      </c>
      <c r="C642" s="26" t="str">
        <f ca="1">IFERROR(INDEX(SUPPLIER_CONV[2],MATCH(INDEX(INDIRECT("B_MSK["&amp;EXPEDISI[#Headers]&amp;"]"),ROW()-1),SUPPLIER_CONV[1],0)),"")</f>
        <v/>
      </c>
      <c r="D642" s="22" t="str">
        <f ca="1">IFERROR(INDEX(INDIRECT("B_MSK["&amp;EXPEDISI[#Headers]&amp;"]"),ROW()-1)&amp;IF(OR(EXPEDISI[[#This Row],[C]]&lt;2,EXPEDISI[[#This Row],[C]]=""),"","/ CTN"),"")</f>
        <v/>
      </c>
      <c r="E642" s="6" t="str">
        <f ca="1">IFERROR(INDEX(INDIRECT("B_MSK["&amp;EXPEDISI[#Headers]&amp;"]"),ROW()-1),"")</f>
        <v/>
      </c>
      <c r="F642" s="23" t="str">
        <f ca="1">IFERROR(INDEX(INDIRECT("B_MSK["&amp;EXPEDISI[#Headers]&amp;"_1]"),ROW()-1),"")</f>
        <v/>
      </c>
      <c r="G642" s="18" t="str">
        <f ca="1">IFERROR(INDEX(INDIRECT("B_MSK["&amp;EXPEDISI[#Headers]&amp;"_1]"),ROW()-1),"")</f>
        <v/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 t="str">
        <f ca="1">IFERROR(IF(EXPEDISI[[#This Row],[NAMA BARANG]]="","",INDEX(INDIRECT("B_MSK["&amp;EXPEDISI[#Headers]&amp;"]"),ROW()-1)),"")</f>
        <v/>
      </c>
      <c r="L642" s="18" t="str">
        <f ca="1">IFERROR(INDEX(INDIRECT("B_MSK["&amp;EXPEDISI[#Headers]&amp;"]"),ROW()-1),"")</f>
        <v/>
      </c>
    </row>
    <row r="643" spans="1:12" x14ac:dyDescent="0.25">
      <c r="A643" s="17">
        <f ca="1">IFERROR(INDEX(INDIRECT("B_MSK["&amp;EXPEDISI[#Headers]&amp;"]"),ROW()-1),"")</f>
        <v>44930</v>
      </c>
      <c r="B643" s="27" t="str">
        <f ca="1">IFERROR(INDEX(INDIRECT("B_MSK["&amp;EXPEDISI[#Headers]&amp;"]"),ROW()-1),"")</f>
        <v>Gunting OSS Gunindo</v>
      </c>
      <c r="C643" s="26" t="str">
        <f ca="1">IFERROR(INDEX(SUPPLIER_CONV[2],MATCH(INDEX(INDIRECT("B_MSK["&amp;EXPEDISI[#Headers]&amp;"]"),ROW()-1),SUPPLIER_CONV[1],0)),"")</f>
        <v>GUNINDO</v>
      </c>
      <c r="D643" s="22" t="str">
        <f ca="1">IFERROR(INDEX(INDIRECT("B_MSK["&amp;EXPEDISI[#Headers]&amp;"]"),ROW()-1)&amp;IF(OR(EXPEDISI[[#This Row],[C]]&lt;2,EXPEDISI[[#This Row],[C]]=""),"","/ CTN"),"")</f>
        <v>60 LSN/ CTN</v>
      </c>
      <c r="E643" s="6">
        <f ca="1">IFERROR(INDEX(INDIRECT("B_MSK["&amp;EXPEDISI[#Headers]&amp;"]"),ROW()-1),"")</f>
        <v>8</v>
      </c>
      <c r="F643" s="23">
        <f ca="1">IFERROR(INDEX(INDIRECT("B_MSK["&amp;EXPEDISI[#Headers]&amp;"_1]"),ROW()-1),"")</f>
        <v>49200</v>
      </c>
      <c r="G643" s="18" t="str">
        <f ca="1">IFERROR(INDEX(INDIRECT("B_MSK["&amp;EXPEDISI[#Headers]&amp;"_1]"),ROW()-1),"")</f>
        <v>/ LSN</v>
      </c>
      <c r="H643" s="18">
        <f ca="1">IFERROR(INDEX(INDIRECT("B_MSK["&amp;EXPEDISI[#Headers]&amp;"]"),ROW()-1),"")</f>
        <v>0.05</v>
      </c>
      <c r="I643" s="18">
        <f ca="1">IFERROR(INDEX(INDIRECT("B_MSK["&amp;EXPEDISI[#Headers]&amp;"]"),ROW()-1),"")</f>
        <v>0.1</v>
      </c>
      <c r="J643" s="24" t="str">
        <f ca="1">IFERROR(INDEX(INDIRECT("B_MSK["&amp;EXPEDISI[#Headers]&amp;"]"),ROW()-1),"")</f>
        <v/>
      </c>
      <c r="K643" s="17">
        <f ca="1">IFERROR(IF(EXPEDISI[[#This Row],[NAMA BARANG]]="","",INDEX(INDIRECT("B_MSK["&amp;EXPEDISI[#Headers]&amp;"]"),ROW()-1)),"")</f>
        <v>44930</v>
      </c>
      <c r="L643" s="18" t="str">
        <f ca="1">IFERROR(INDEX(INDIRECT("B_MSK["&amp;EXPEDISI[#Headers]&amp;"]"),ROW()-1),"")</f>
        <v>gunting</v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>Gunting OMM Gunindo</v>
      </c>
      <c r="C644" s="26" t="str">
        <f ca="1">IFERROR(INDEX(SUPPLIER_CONV[2],MATCH(INDEX(INDIRECT("B_MSK["&amp;EXPEDISI[#Headers]&amp;"]"),ROW()-1),SUPPLIER_CONV[1],0)),"")</f>
        <v>GUNINDO</v>
      </c>
      <c r="D644" s="22" t="str">
        <f ca="1">IFERROR(INDEX(INDIRECT("B_MSK["&amp;EXPEDISI[#Headers]&amp;"]"),ROW()-1)&amp;IF(OR(EXPEDISI[[#This Row],[C]]&lt;2,EXPEDISI[[#This Row],[C]]=""),"","/ CTN"),"")</f>
        <v>60 LSN/ CTN</v>
      </c>
      <c r="E644" s="6">
        <f ca="1">IFERROR(INDEX(INDIRECT("B_MSK["&amp;EXPEDISI[#Headers]&amp;"]"),ROW()-1),"")</f>
        <v>5</v>
      </c>
      <c r="F644" s="23">
        <f ca="1">IFERROR(INDEX(INDIRECT("B_MSK["&amp;EXPEDISI[#Headers]&amp;"_1]"),ROW()-1),"")</f>
        <v>57000</v>
      </c>
      <c r="G644" s="18" t="str">
        <f ca="1">IFERROR(INDEX(INDIRECT("B_MSK["&amp;EXPEDISI[#Headers]&amp;"_1]"),ROW()-1),"")</f>
        <v>/ LSN</v>
      </c>
      <c r="H644" s="18">
        <f ca="1">IFERROR(INDEX(INDIRECT("B_MSK["&amp;EXPEDISI[#Headers]&amp;"]"),ROW()-1),"")</f>
        <v>0.05</v>
      </c>
      <c r="I644" s="18">
        <f ca="1">IFERROR(INDEX(INDIRECT("B_MSK["&amp;EXPEDISI[#Headers]&amp;"]"),ROW()-1),"")</f>
        <v>0.1</v>
      </c>
      <c r="J644" s="24" t="str">
        <f ca="1">IFERROR(INDEX(INDIRECT("B_MSK["&amp;EXPEDISI[#Headers]&amp;"]"),ROW()-1),"")</f>
        <v/>
      </c>
      <c r="K644" s="17">
        <f ca="1">IFERROR(IF(EXPEDISI[[#This Row],[NAMA BARANG]]="","",INDEX(INDIRECT("B_MSK["&amp;EXPEDISI[#Headers]&amp;"]"),ROW()-1)),"")</f>
        <v>44930</v>
      </c>
      <c r="L644" s="18" t="str">
        <f ca="1">IFERROR(INDEX(INDIRECT("B_MSK["&amp;EXPEDISI[#Headers]&amp;"]"),ROW()-1),"")</f>
        <v>gunting</v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>Gunting SPM Coklat Gunindo</v>
      </c>
      <c r="C645" s="26" t="str">
        <f ca="1">IFERROR(INDEX(SUPPLIER_CONV[2],MATCH(INDEX(INDIRECT("B_MSK["&amp;EXPEDISI[#Headers]&amp;"]"),ROW()-1),SUPPLIER_CONV[1],0)),"")</f>
        <v>GUNINDO</v>
      </c>
      <c r="D645" s="22" t="str">
        <f ca="1">IFERROR(INDEX(INDIRECT("B_MSK["&amp;EXPEDISI[#Headers]&amp;"]"),ROW()-1)&amp;IF(OR(EXPEDISI[[#This Row],[C]]&lt;2,EXPEDISI[[#This Row],[C]]=""),"","/ CTN"),"")</f>
        <v>60 LSN/ CTN</v>
      </c>
      <c r="E645" s="6">
        <f ca="1">IFERROR(INDEX(INDIRECT("B_MSK["&amp;EXPEDISI[#Headers]&amp;"]"),ROW()-1),"")</f>
        <v>2</v>
      </c>
      <c r="F645" s="23">
        <f ca="1">IFERROR(INDEX(INDIRECT("B_MSK["&amp;EXPEDISI[#Headers]&amp;"_1]"),ROW()-1),"")</f>
        <v>51500</v>
      </c>
      <c r="G645" s="18" t="str">
        <f ca="1">IFERROR(INDEX(INDIRECT("B_MSK["&amp;EXPEDISI[#Headers]&amp;"_1]"),ROW()-1),"")</f>
        <v>/ LSN</v>
      </c>
      <c r="H645" s="18">
        <f ca="1">IFERROR(INDEX(INDIRECT("B_MSK["&amp;EXPEDISI[#Headers]&amp;"]"),ROW()-1),"")</f>
        <v>0.05</v>
      </c>
      <c r="I645" s="18">
        <f ca="1">IFERROR(INDEX(INDIRECT("B_MSK["&amp;EXPEDISI[#Headers]&amp;"]"),ROW()-1),"")</f>
        <v>0.1</v>
      </c>
      <c r="J645" s="24" t="str">
        <f ca="1">IFERROR(INDEX(INDIRECT("B_MSK["&amp;EXPEDISI[#Headers]&amp;"]"),ROW()-1),"")</f>
        <v/>
      </c>
      <c r="K645" s="17">
        <f ca="1">IFERROR(IF(EXPEDISI[[#This Row],[NAMA BARANG]]="","",INDEX(INDIRECT("B_MSK["&amp;EXPEDISI[#Headers]&amp;"]"),ROW()-1)),"")</f>
        <v>44930</v>
      </c>
      <c r="L645" s="18" t="str">
        <f ca="1">IFERROR(INDEX(INDIRECT("B_MSK["&amp;EXPEDISI[#Headers]&amp;"]"),ROW()-1),"")</f>
        <v>gunting</v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Gunting FM coklat Gunindo</v>
      </c>
      <c r="C646" s="26" t="str">
        <f ca="1">IFERROR(INDEX(SUPPLIER_CONV[2],MATCH(INDEX(INDIRECT("B_MSK["&amp;EXPEDISI[#Headers]&amp;"]"),ROW()-1),SUPPLIER_CONV[1],0)),"")</f>
        <v>GUNINDO</v>
      </c>
      <c r="D646" s="22" t="str">
        <f ca="1">IFERROR(INDEX(INDIRECT("B_MSK["&amp;EXPEDISI[#Headers]&amp;"]"),ROW()-1)&amp;IF(OR(EXPEDISI[[#This Row],[C]]&lt;2,EXPEDISI[[#This Row],[C]]=""),"","/ CTN"),"")</f>
        <v>30 LSN</v>
      </c>
      <c r="E646" s="6">
        <f ca="1">IFERROR(INDEX(INDIRECT("B_MSK["&amp;EXPEDISI[#Headers]&amp;"]"),ROW()-1),"")</f>
        <v>1</v>
      </c>
      <c r="F646" s="23">
        <f ca="1">IFERROR(INDEX(INDIRECT("B_MSK["&amp;EXPEDISI[#Headers]&amp;"_1]"),ROW()-1),"")</f>
        <v>90000</v>
      </c>
      <c r="G646" s="18" t="str">
        <f ca="1">IFERROR(INDEX(INDIRECT("B_MSK["&amp;EXPEDISI[#Headers]&amp;"_1]"),ROW()-1),"")</f>
        <v>/ LSN</v>
      </c>
      <c r="H646" s="18">
        <f ca="1">IFERROR(INDEX(INDIRECT("B_MSK["&amp;EXPEDISI[#Headers]&amp;"]"),ROW()-1),"")</f>
        <v>0.05</v>
      </c>
      <c r="I646" s="18">
        <f ca="1">IFERROR(INDEX(INDIRECT("B_MSK["&amp;EXPEDISI[#Headers]&amp;"]"),ROW()-1),"")</f>
        <v>0.1</v>
      </c>
      <c r="J646" s="24" t="str">
        <f ca="1">IFERROR(INDEX(INDIRECT("B_MSK["&amp;EXPEDISI[#Headers]&amp;"]"),ROW()-1),"")</f>
        <v/>
      </c>
      <c r="K646" s="17">
        <f ca="1">IFERROR(IF(EXPEDISI[[#This Row],[NAMA BARANG]]="","",INDEX(INDIRECT("B_MSK["&amp;EXPEDISI[#Headers]&amp;"]"),ROW()-1)),"")</f>
        <v>44930</v>
      </c>
      <c r="L646" s="18" t="str">
        <f ca="1">IFERROR(INDEX(INDIRECT("B_MSK["&amp;EXPEDISI[#Headers]&amp;"]"),ROW()-1),"")</f>
        <v>gunting</v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KB SISTER-868 (BT)</v>
      </c>
      <c r="C647" s="26" t="str">
        <f ca="1">IFERROR(INDEX(SUPPLIER_CONV[2],MATCH(INDEX(INDIRECT("B_MSK["&amp;EXPEDISI[#Headers]&amp;"]"),ROW()-1),SUPPLIER_CONV[1],0)),"")</f>
        <v>GUNINDO</v>
      </c>
      <c r="D647" s="22" t="str">
        <f ca="1">IFERROR(INDEX(INDIRECT("B_MSK["&amp;EXPEDISI[#Headers]&amp;"]"),ROW()-1)&amp;IF(OR(EXPEDISI[[#This Row],[C]]&lt;2,EXPEDISI[[#This Row],[C]]=""),"","/ CTN"),"")</f>
        <v>20 LSN</v>
      </c>
      <c r="E647" s="6">
        <f ca="1">IFERROR(INDEX(INDIRECT("B_MSK["&amp;EXPEDISI[#Headers]&amp;"]"),ROW()-1),"")</f>
        <v>1</v>
      </c>
      <c r="F647" s="23">
        <f ca="1">IFERROR(INDEX(INDIRECT("B_MSK["&amp;EXPEDISI[#Headers]&amp;"_1]"),ROW()-1),"")</f>
        <v>95000</v>
      </c>
      <c r="G647" s="18" t="str">
        <f ca="1">IFERROR(INDEX(INDIRECT("B_MSK["&amp;EXPEDISI[#Headers]&amp;"_1]"),ROW()-1),"")</f>
        <v>/ LSN</v>
      </c>
      <c r="H647" s="18">
        <f ca="1">IFERROR(INDEX(INDIRECT("B_MSK["&amp;EXPEDISI[#Headers]&amp;"]"),ROW()-1),"")</f>
        <v>0.05</v>
      </c>
      <c r="I647" s="18">
        <f ca="1">IFERROR(INDEX(INDIRECT("B_MSK["&amp;EXPEDISI[#Headers]&amp;"]"),ROW()-1),"")</f>
        <v>0.1</v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44930</v>
      </c>
      <c r="L647" s="18" t="str">
        <f ca="1">IFERROR(INDEX(INDIRECT("B_MSK["&amp;EXPEDISI[#Headers]&amp;"]"),ROW()-1),"")</f>
        <v>dll</v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KC SISTER-888 (BT)</v>
      </c>
      <c r="C648" s="26" t="str">
        <f ca="1">IFERROR(INDEX(SUPPLIER_CONV[2],MATCH(INDEX(INDIRECT("B_MSK["&amp;EXPEDISI[#Headers]&amp;"]"),ROW()-1),SUPPLIER_CONV[1],0)),"")</f>
        <v>GUNINDO</v>
      </c>
      <c r="D648" s="22" t="str">
        <f ca="1">IFERROR(INDEX(INDIRECT("B_MSK["&amp;EXPEDISI[#Headers]&amp;"]"),ROW()-1)&amp;IF(OR(EXPEDISI[[#This Row],[C]]&lt;2,EXPEDISI[[#This Row],[C]]=""),"","/ CTN"),"")</f>
        <v>60 LSN</v>
      </c>
      <c r="E648" s="6">
        <f ca="1">IFERROR(INDEX(INDIRECT("B_MSK["&amp;EXPEDISI[#Headers]&amp;"]"),ROW()-1),"")</f>
        <v>1</v>
      </c>
      <c r="F648" s="23">
        <f ca="1">IFERROR(INDEX(INDIRECT("B_MSK["&amp;EXPEDISI[#Headers]&amp;"_1]"),ROW()-1),"")</f>
        <v>150000</v>
      </c>
      <c r="G648" s="18" t="str">
        <f ca="1">IFERROR(INDEX(INDIRECT("B_MSK["&amp;EXPEDISI[#Headers]&amp;"_1]"),ROW()-1),"")</f>
        <v>/ LSN</v>
      </c>
      <c r="H648" s="18">
        <f ca="1">IFERROR(INDEX(INDIRECT("B_MSK["&amp;EXPEDISI[#Headers]&amp;"]"),ROW()-1),"")</f>
        <v>0.05</v>
      </c>
      <c r="I648" s="18">
        <f ca="1">IFERROR(INDEX(INDIRECT("B_MSK["&amp;EXPEDISI[#Headers]&amp;"]"),ROW()-1),"")</f>
        <v>0.1</v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44930</v>
      </c>
      <c r="L648" s="18" t="str">
        <f ca="1">IFERROR(INDEX(INDIRECT("B_MSK["&amp;EXPEDISI[#Headers]&amp;"]"),ROW()-1),"")</f>
        <v>dll</v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Cutter SC 9A putih</v>
      </c>
      <c r="C649" s="26" t="str">
        <f ca="1">IFERROR(INDEX(SUPPLIER_CONV[2],MATCH(INDEX(INDIRECT("B_MSK["&amp;EXPEDISI[#Headers]&amp;"]"),ROW()-1),SUPPLIER_CONV[1],0)),"")</f>
        <v>GUNINDO</v>
      </c>
      <c r="D649" s="22" t="str">
        <f ca="1">IFERROR(INDEX(INDIRECT("B_MSK["&amp;EXPEDISI[#Headers]&amp;"]"),ROW()-1)&amp;IF(OR(EXPEDISI[[#This Row],[C]]&lt;2,EXPEDISI[[#This Row],[C]]=""),"","/ CTN"),"")</f>
        <v>60 LSN</v>
      </c>
      <c r="E649" s="6">
        <f ca="1">IFERROR(INDEX(INDIRECT("B_MSK["&amp;EXPEDISI[#Headers]&amp;"]"),ROW()-1),"")</f>
        <v>1</v>
      </c>
      <c r="F649" s="23">
        <f ca="1">IFERROR(INDEX(INDIRECT("B_MSK["&amp;EXPEDISI[#Headers]&amp;"_1]"),ROW()-1),"")</f>
        <v>33000</v>
      </c>
      <c r="G649" s="18" t="str">
        <f ca="1">IFERROR(INDEX(INDIRECT("B_MSK["&amp;EXPEDISI[#Headers]&amp;"_1]"),ROW()-1),"")</f>
        <v>/ LSN</v>
      </c>
      <c r="H649" s="18">
        <f ca="1">IFERROR(INDEX(INDIRECT("B_MSK["&amp;EXPEDISI[#Headers]&amp;"]"),ROW()-1),"")</f>
        <v>0.05</v>
      </c>
      <c r="I649" s="18">
        <f ca="1">IFERROR(INDEX(INDIRECT("B_MSK["&amp;EXPEDISI[#Headers]&amp;"]"),ROW()-1),"")</f>
        <v>0.1</v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44930</v>
      </c>
      <c r="L649" s="18" t="str">
        <f ca="1">IFERROR(INDEX(INDIRECT("B_MSK["&amp;EXPEDISI[#Headers]&amp;"]"),ROW()-1),"")</f>
        <v>cutter</v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/>
      </c>
      <c r="C650" s="26" t="str">
        <f ca="1">IFERROR(INDEX(SUPPLIER_CONV[2],MATCH(INDEX(INDIRECT("B_MSK["&amp;EXPEDISI[#Headers]&amp;"]"),ROW()-1),SUPPLIER_CONV[1],0)),"")</f>
        <v/>
      </c>
      <c r="D650" s="22" t="str">
        <f ca="1">IFERROR(INDEX(INDIRECT("B_MSK["&amp;EXPEDISI[#Headers]&amp;"]"),ROW()-1)&amp;IF(OR(EXPEDISI[[#This Row],[C]]&lt;2,EXPEDISI[[#This Row],[C]]=""),"","/ CTN"),"")</f>
        <v/>
      </c>
      <c r="E650" s="6" t="str">
        <f ca="1">IFERROR(INDEX(INDIRECT("B_MSK["&amp;EXPEDISI[#Headers]&amp;"]"),ROW()-1),"")</f>
        <v/>
      </c>
      <c r="F650" s="23" t="str">
        <f ca="1">IFERROR(INDEX(INDIRECT("B_MSK["&amp;EXPEDISI[#Headers]&amp;"_1]"),ROW()-1),"")</f>
        <v/>
      </c>
      <c r="G650" s="18" t="str">
        <f ca="1">IFERROR(INDEX(INDIRECT("B_MSK["&amp;EXPEDISI[#Headers]&amp;"_1]"),ROW()-1),"")</f>
        <v/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 t="str">
        <f ca="1">IFERROR(IF(EXPEDISI[[#This Row],[NAMA BARANG]]="","",INDEX(INDIRECT("B_MSK["&amp;EXPEDISI[#Headers]&amp;"]"),ROW()-1)),"")</f>
        <v/>
      </c>
      <c r="L650" s="18" t="str">
        <f ca="1">IFERROR(INDEX(INDIRECT("B_MSK["&amp;EXPEDISI[#Headers]&amp;"]"),ROW()-1),"")</f>
        <v/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>Gunting OSS Gunindo</v>
      </c>
      <c r="C651" s="26" t="str">
        <f ca="1">IFERROR(INDEX(SUPPLIER_CONV[2],MATCH(INDEX(INDIRECT("B_MSK["&amp;EXPEDISI[#Headers]&amp;"]"),ROW()-1),SUPPLIER_CONV[1],0)),"")</f>
        <v>GUNINDO</v>
      </c>
      <c r="D651" s="22" t="str">
        <f ca="1">IFERROR(INDEX(INDIRECT("B_MSK["&amp;EXPEDISI[#Headers]&amp;"]"),ROW()-1)&amp;IF(OR(EXPEDISI[[#This Row],[C]]&lt;2,EXPEDISI[[#This Row],[C]]=""),"","/ CTN"),"")</f>
        <v>60 LSN/ CTN</v>
      </c>
      <c r="E651" s="6">
        <f ca="1">IFERROR(INDEX(INDIRECT("B_MSK["&amp;EXPEDISI[#Headers]&amp;"]"),ROW()-1),"")</f>
        <v>4</v>
      </c>
      <c r="F651" s="23">
        <f ca="1">IFERROR(INDEX(INDIRECT("B_MSK["&amp;EXPEDISI[#Headers]&amp;"_1]"),ROW()-1),"")</f>
        <v>49200</v>
      </c>
      <c r="G651" s="18" t="str">
        <f ca="1">IFERROR(INDEX(INDIRECT("B_MSK["&amp;EXPEDISI[#Headers]&amp;"_1]"),ROW()-1),"")</f>
        <v>/ LSN</v>
      </c>
      <c r="H651" s="18">
        <f ca="1">IFERROR(INDEX(INDIRECT("B_MSK["&amp;EXPEDISI[#Headers]&amp;"]"),ROW()-1),"")</f>
        <v>0.05</v>
      </c>
      <c r="I651" s="18">
        <f ca="1">IFERROR(INDEX(INDIRECT("B_MSK["&amp;EXPEDISI[#Headers]&amp;"]"),ROW()-1),"")</f>
        <v>0.1</v>
      </c>
      <c r="J651" s="24" t="str">
        <f ca="1">IFERROR(INDEX(INDIRECT("B_MSK["&amp;EXPEDISI[#Headers]&amp;"]"),ROW()-1),"")</f>
        <v/>
      </c>
      <c r="K651" s="17">
        <f ca="1">IFERROR(IF(EXPEDISI[[#This Row],[NAMA BARANG]]="","",INDEX(INDIRECT("B_MSK["&amp;EXPEDISI[#Headers]&amp;"]"),ROW()-1)),"")</f>
        <v>44930</v>
      </c>
      <c r="L651" s="18" t="str">
        <f ca="1">IFERROR(INDEX(INDIRECT("B_MSK["&amp;EXPEDISI[#Headers]&amp;"]"),ROW()-1),"")</f>
        <v>gunting</v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>
        <f ca="1">IFERROR(INDEX(INDIRECT("B_MSK["&amp;EXPEDISI[#Headers]&amp;"]"),ROW()-1),"")</f>
        <v>44931</v>
      </c>
      <c r="B653" s="27" t="str">
        <f ca="1">IFERROR(INDEX(INDIRECT("B_MSK["&amp;EXPEDISI[#Headers]&amp;"]"),ROW()-1),"")</f>
        <v>Tipe-ex JK CF-S221</v>
      </c>
      <c r="C653" s="26" t="str">
        <f ca="1">IFERROR(INDEX(SUPPLIER_CONV[2],MATCH(INDEX(INDIRECT("B_MSK["&amp;EXPEDISI[#Headers]&amp;"]"),ROW()-1),SUPPLIER_CONV[1],0)),"")</f>
        <v>ATALI</v>
      </c>
      <c r="D653" s="22" t="str">
        <f ca="1">IFERROR(INDEX(INDIRECT("B_MSK["&amp;EXPEDISI[#Headers]&amp;"]"),ROW()-1)&amp;IF(OR(EXPEDISI[[#This Row],[C]]&lt;2,EXPEDISI[[#This Row],[C]]=""),"","/ CTN"),"")</f>
        <v>24 BOX (24 PCS)</v>
      </c>
      <c r="E653" s="6">
        <f ca="1">IFERROR(INDEX(INDIRECT("B_MSK["&amp;EXPEDISI[#Headers]&amp;"]"),ROW()-1),"")</f>
        <v>1</v>
      </c>
      <c r="F653" s="23">
        <f ca="1">IFERROR(INDEX(INDIRECT("B_MSK["&amp;EXPEDISI[#Headers]&amp;"_1]"),ROW()-1),"")</f>
        <v>70800</v>
      </c>
      <c r="G653" s="18" t="str">
        <f ca="1">IFERROR(INDEX(INDIRECT("B_MSK["&amp;EXPEDISI[#Headers]&amp;"_1]"),ROW()-1),"")</f>
        <v xml:space="preserve">/ BOX </v>
      </c>
      <c r="H653" s="18">
        <f ca="1">IFERROR(INDEX(INDIRECT("B_MSK["&amp;EXPEDISI[#Headers]&amp;"]"),ROW()-1),"")</f>
        <v>0.125</v>
      </c>
      <c r="I653" s="18">
        <f ca="1">IFERROR(INDEX(INDIRECT("B_MSK["&amp;EXPEDISI[#Headers]&amp;"]"),ROW()-1),"")</f>
        <v>0.05</v>
      </c>
      <c r="J653" s="24" t="str">
        <f ca="1">IFERROR(INDEX(INDIRECT("B_MSK["&amp;EXPEDISI[#Headers]&amp;"]"),ROW()-1),"")</f>
        <v/>
      </c>
      <c r="K653" s="17">
        <f ca="1">IFERROR(IF(EXPEDISI[[#This Row],[NAMA BARANG]]="","",INDEX(INDIRECT("B_MSK["&amp;EXPEDISI[#Headers]&amp;"]"),ROW()-1)),"")</f>
        <v>44931</v>
      </c>
      <c r="L653" s="18" t="str">
        <f ca="1">IFERROR(INDEX(INDIRECT("B_MSK["&amp;EXPEDISI[#Headers]&amp;"]"),ROW()-1),"")</f>
        <v>tipex</v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Tipe-ex JK CF-S224</v>
      </c>
      <c r="C654" s="26" t="str">
        <f ca="1">IFERROR(INDEX(SUPPLIER_CONV[2],MATCH(INDEX(INDIRECT("B_MSK["&amp;EXPEDISI[#Headers]&amp;"]"),ROW()-1),SUPPLIER_CONV[1],0)),"")</f>
        <v>ATALI</v>
      </c>
      <c r="D654" s="22" t="str">
        <f ca="1">IFERROR(INDEX(INDIRECT("B_MSK["&amp;EXPEDISI[#Headers]&amp;"]"),ROW()-1)&amp;IF(OR(EXPEDISI[[#This Row],[C]]&lt;2,EXPEDISI[[#This Row],[C]]=""),"","/ CTN"),"")</f>
        <v>24 BOX (24 PCS)</v>
      </c>
      <c r="E654" s="6">
        <f ca="1">IFERROR(INDEX(INDIRECT("B_MSK["&amp;EXPEDISI[#Headers]&amp;"]"),ROW()-1),"")</f>
        <v>1</v>
      </c>
      <c r="F654" s="23">
        <f ca="1">IFERROR(INDEX(INDIRECT("B_MSK["&amp;EXPEDISI[#Headers]&amp;"_1]"),ROW()-1),"")</f>
        <v>70800</v>
      </c>
      <c r="G654" s="18" t="str">
        <f ca="1">IFERROR(INDEX(INDIRECT("B_MSK["&amp;EXPEDISI[#Headers]&amp;"_1]"),ROW()-1),"")</f>
        <v xml:space="preserve">/ BOX </v>
      </c>
      <c r="H654" s="18">
        <f ca="1">IFERROR(INDEX(INDIRECT("B_MSK["&amp;EXPEDISI[#Headers]&amp;"]"),ROW()-1),"")</f>
        <v>0.125</v>
      </c>
      <c r="I654" s="18">
        <f ca="1">IFERROR(INDEX(INDIRECT("B_MSK["&amp;EXPEDISI[#Headers]&amp;"]"),ROW()-1),"")</f>
        <v>0.05</v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44931</v>
      </c>
      <c r="L654" s="18" t="str">
        <f ca="1">IFERROR(INDEX(INDIRECT("B_MSK["&amp;EXPEDISI[#Headers]&amp;"]"),ROW()-1),"")</f>
        <v>tipex</v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>Lem JK GL-R50</v>
      </c>
      <c r="C655" s="26" t="str">
        <f ca="1">IFERROR(INDEX(SUPPLIER_CONV[2],MATCH(INDEX(INDIRECT("B_MSK["&amp;EXPEDISI[#Headers]&amp;"]"),ROW()-1),SUPPLIER_CONV[1],0)),"")</f>
        <v>ATALI</v>
      </c>
      <c r="D655" s="22" t="str">
        <f ca="1">IFERROR(INDEX(INDIRECT("B_MSK["&amp;EXPEDISI[#Headers]&amp;"]"),ROW()-1)&amp;IF(OR(EXPEDISI[[#This Row],[C]]&lt;2,EXPEDISI[[#This Row],[C]]=""),"","/ CTN"),"")</f>
        <v>24 LSN</v>
      </c>
      <c r="E655" s="6">
        <f ca="1">IFERROR(INDEX(INDIRECT("B_MSK["&amp;EXPEDISI[#Headers]&amp;"]"),ROW()-1),"")</f>
        <v>1</v>
      </c>
      <c r="F655" s="23">
        <f ca="1">IFERROR(INDEX(INDIRECT("B_MSK["&amp;EXPEDISI[#Headers]&amp;"_1]"),ROW()-1),"")</f>
        <v>25800</v>
      </c>
      <c r="G655" s="18" t="str">
        <f ca="1">IFERROR(INDEX(INDIRECT("B_MSK["&amp;EXPEDISI[#Headers]&amp;"_1]"),ROW()-1),"")</f>
        <v>/ LSN</v>
      </c>
      <c r="H655" s="18">
        <f ca="1">IFERROR(INDEX(INDIRECT("B_MSK["&amp;EXPEDISI[#Headers]&amp;"]"),ROW()-1),"")</f>
        <v>0.125</v>
      </c>
      <c r="I655" s="18">
        <f ca="1">IFERROR(INDEX(INDIRECT("B_MSK["&amp;EXPEDISI[#Headers]&amp;"]"),ROW()-1),"")</f>
        <v>0.05</v>
      </c>
      <c r="J655" s="24" t="str">
        <f ca="1">IFERROR(INDEX(INDIRECT("B_MSK["&amp;EXPEDISI[#Headers]&amp;"]"),ROW()-1),"")</f>
        <v/>
      </c>
      <c r="K655" s="17">
        <f ca="1">IFERROR(IF(EXPEDISI[[#This Row],[NAMA BARANG]]="","",INDEX(INDIRECT("B_MSK["&amp;EXPEDISI[#Headers]&amp;"]"),ROW()-1)),"")</f>
        <v>44931</v>
      </c>
      <c r="L655" s="18" t="str">
        <f ca="1">IFERROR(INDEX(INDIRECT("B_MSK["&amp;EXPEDISI[#Headers]&amp;"]"),ROW()-1),"")</f>
        <v>lem</v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Gunting JK SC-828</v>
      </c>
      <c r="C656" s="26" t="str">
        <f ca="1">IFERROR(INDEX(SUPPLIER_CONV[2],MATCH(INDEX(INDIRECT("B_MSK["&amp;EXPEDISI[#Headers]&amp;"]"),ROW()-1),SUPPLIER_CONV[1],0)),"")</f>
        <v>ATALI</v>
      </c>
      <c r="D656" s="22" t="str">
        <f ca="1">IFERROR(INDEX(INDIRECT("B_MSK["&amp;EXPEDISI[#Headers]&amp;"]"),ROW()-1)&amp;IF(OR(EXPEDISI[[#This Row],[C]]&lt;2,EXPEDISI[[#This Row],[C]]=""),"","/ CTN"),"")</f>
        <v>12 LSN/ CTN</v>
      </c>
      <c r="E656" s="6">
        <f ca="1">IFERROR(INDEX(INDIRECT("B_MSK["&amp;EXPEDISI[#Headers]&amp;"]"),ROW()-1),"")</f>
        <v>6</v>
      </c>
      <c r="F656" s="23">
        <f ca="1">IFERROR(INDEX(INDIRECT("B_MSK["&amp;EXPEDISI[#Headers]&amp;"_1]"),ROW()-1),"")</f>
        <v>52200</v>
      </c>
      <c r="G656" s="18" t="str">
        <f ca="1">IFERROR(INDEX(INDIRECT("B_MSK["&amp;EXPEDISI[#Headers]&amp;"_1]"),ROW()-1),"")</f>
        <v>/ LSN</v>
      </c>
      <c r="H656" s="18">
        <f ca="1">IFERROR(INDEX(INDIRECT("B_MSK["&amp;EXPEDISI[#Headers]&amp;"]"),ROW()-1),"")</f>
        <v>0.125</v>
      </c>
      <c r="I656" s="18">
        <f ca="1">IFERROR(INDEX(INDIRECT("B_MSK["&amp;EXPEDISI[#Headers]&amp;"]"),ROW()-1),"")</f>
        <v>0.05</v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44931</v>
      </c>
      <c r="L656" s="18" t="str">
        <f ca="1">IFERROR(INDEX(INDIRECT("B_MSK["&amp;EXPEDISI[#Headers]&amp;"]"),ROW()-1),"")</f>
        <v>gunting</v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>O pastel JK 18W OP-18 S</v>
      </c>
      <c r="C658" s="26" t="str">
        <f ca="1">IFERROR(INDEX(SUPPLIER_CONV[2],MATCH(INDEX(INDIRECT("B_MSK["&amp;EXPEDISI[#Headers]&amp;"]"),ROW()-1),SUPPLIER_CONV[1],0)),"")</f>
        <v>ATALI</v>
      </c>
      <c r="D658" s="22" t="str">
        <f ca="1">IFERROR(INDEX(INDIRECT("B_MSK["&amp;EXPEDISI[#Headers]&amp;"]"),ROW()-1)&amp;IF(OR(EXPEDISI[[#This Row],[C]]&lt;2,EXPEDISI[[#This Row],[C]]=""),"","/ CTN"),"")</f>
        <v>6 LSN/ CTN</v>
      </c>
      <c r="E658" s="6">
        <f ca="1">IFERROR(INDEX(INDIRECT("B_MSK["&amp;EXPEDISI[#Headers]&amp;"]"),ROW()-1),"")</f>
        <v>5</v>
      </c>
      <c r="F658" s="23">
        <f ca="1">IFERROR(INDEX(INDIRECT("B_MSK["&amp;EXPEDISI[#Headers]&amp;"_1]"),ROW()-1),"")</f>
        <v>276000</v>
      </c>
      <c r="G658" s="18" t="str">
        <f ca="1">IFERROR(INDEX(INDIRECT("B_MSK["&amp;EXPEDISI[#Headers]&amp;"_1]"),ROW()-1),"")</f>
        <v>/ LSN</v>
      </c>
      <c r="H658" s="18">
        <f ca="1">IFERROR(INDEX(INDIRECT("B_MSK["&amp;EXPEDISI[#Headers]&amp;"]"),ROW()-1),"")</f>
        <v>0.125</v>
      </c>
      <c r="I658" s="18">
        <f ca="1">IFERROR(INDEX(INDIRECT("B_MSK["&amp;EXPEDISI[#Headers]&amp;"]"),ROW()-1),"")</f>
        <v>0.05</v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44931</v>
      </c>
      <c r="L658" s="18" t="str">
        <f ca="1">IFERROR(INDEX(INDIRECT("B_MSK["&amp;EXPEDISI[#Headers]&amp;"]"),ROW()-1),"")</f>
        <v>cr/op</v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O pastel JK 36W OP-36 S</v>
      </c>
      <c r="C659" s="26" t="str">
        <f ca="1">IFERROR(INDEX(SUPPLIER_CONV[2],MATCH(INDEX(INDIRECT("B_MSK["&amp;EXPEDISI[#Headers]&amp;"]"),ROW()-1),SUPPLIER_CONV[1],0)),"")</f>
        <v>ATALI</v>
      </c>
      <c r="D659" s="22" t="str">
        <f ca="1">IFERROR(INDEX(INDIRECT("B_MSK["&amp;EXPEDISI[#Headers]&amp;"]"),ROW()-1)&amp;IF(OR(EXPEDISI[[#This Row],[C]]&lt;2,EXPEDISI[[#This Row],[C]]=""),"","/ CTN"),"")</f>
        <v>6 BOX (6 SET)/ CTN</v>
      </c>
      <c r="E659" s="6">
        <f ca="1">IFERROR(INDEX(INDIRECT("B_MSK["&amp;EXPEDISI[#Headers]&amp;"]"),ROW()-1),"")</f>
        <v>2</v>
      </c>
      <c r="F659" s="23">
        <f ca="1">IFERROR(INDEX(INDIRECT("B_MSK["&amp;EXPEDISI[#Headers]&amp;"_1]"),ROW()-1),"")</f>
        <v>249000</v>
      </c>
      <c r="G659" s="18" t="str">
        <f ca="1">IFERROR(INDEX(INDIRECT("B_MSK["&amp;EXPEDISI[#Headers]&amp;"_1]"),ROW()-1),"")</f>
        <v xml:space="preserve">/ BOX </v>
      </c>
      <c r="H659" s="18">
        <f ca="1">IFERROR(INDEX(INDIRECT("B_MSK["&amp;EXPEDISI[#Headers]&amp;"]"),ROW()-1),"")</f>
        <v>0.125</v>
      </c>
      <c r="I659" s="18">
        <f ca="1">IFERROR(INDEX(INDIRECT("B_MSK["&amp;EXPEDISI[#Headers]&amp;"]"),ROW()-1),"")</f>
        <v>0.05</v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44931</v>
      </c>
      <c r="L659" s="18" t="str">
        <f ca="1">IFERROR(INDEX(INDIRECT("B_MSK["&amp;EXPEDISI[#Headers]&amp;"]"),ROW()-1),"")</f>
        <v>cr/op</v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>O pastel JK 48W OP-48 S</v>
      </c>
      <c r="C660" s="26" t="str">
        <f ca="1">IFERROR(INDEX(SUPPLIER_CONV[2],MATCH(INDEX(INDIRECT("B_MSK["&amp;EXPEDISI[#Headers]&amp;"]"),ROW()-1),SUPPLIER_CONV[1],0)),"")</f>
        <v>ATALI</v>
      </c>
      <c r="D660" s="22" t="str">
        <f ca="1">IFERROR(INDEX(INDIRECT("B_MSK["&amp;EXPEDISI[#Headers]&amp;"]"),ROW()-1)&amp;IF(OR(EXPEDISI[[#This Row],[C]]&lt;2,EXPEDISI[[#This Row],[C]]=""),"","/ CTN"),"")</f>
        <v>4 BOX (6 SET)/ CTN</v>
      </c>
      <c r="E660" s="6">
        <f ca="1">IFERROR(INDEX(INDIRECT("B_MSK["&amp;EXPEDISI[#Headers]&amp;"]"),ROW()-1),"")</f>
        <v>5</v>
      </c>
      <c r="F660" s="23">
        <f ca="1">IFERROR(INDEX(INDIRECT("B_MSK["&amp;EXPEDISI[#Headers]&amp;"_1]"),ROW()-1),"")</f>
        <v>353400</v>
      </c>
      <c r="G660" s="18" t="str">
        <f ca="1">IFERROR(INDEX(INDIRECT("B_MSK["&amp;EXPEDISI[#Headers]&amp;"_1]"),ROW()-1),"")</f>
        <v xml:space="preserve">/ BOX </v>
      </c>
      <c r="H660" s="18">
        <f ca="1">IFERROR(INDEX(INDIRECT("B_MSK["&amp;EXPEDISI[#Headers]&amp;"]"),ROW()-1),"")</f>
        <v>0.125</v>
      </c>
      <c r="I660" s="18">
        <f ca="1">IFERROR(INDEX(INDIRECT("B_MSK["&amp;EXPEDISI[#Headers]&amp;"]"),ROW()-1),"")</f>
        <v>0.05</v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44931</v>
      </c>
      <c r="L660" s="18" t="str">
        <f ca="1">IFERROR(INDEX(INDIRECT("B_MSK["&amp;EXPEDISI[#Headers]&amp;"]"),ROW()-1),"")</f>
        <v>cr/op</v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O pastel JK 55W OP-55 S</v>
      </c>
      <c r="C661" s="26" t="str">
        <f ca="1">IFERROR(INDEX(SUPPLIER_CONV[2],MATCH(INDEX(INDIRECT("B_MSK["&amp;EXPEDISI[#Headers]&amp;"]"),ROW()-1),SUPPLIER_CONV[1],0)),"")</f>
        <v>ATALI</v>
      </c>
      <c r="D661" s="22" t="str">
        <f ca="1">IFERROR(INDEX(INDIRECT("B_MSK["&amp;EXPEDISI[#Headers]&amp;"]"),ROW()-1)&amp;IF(OR(EXPEDISI[[#This Row],[C]]&lt;2,EXPEDISI[[#This Row],[C]]=""),"","/ CTN"),"")</f>
        <v>4 BOX (6 SET)/ CTN</v>
      </c>
      <c r="E661" s="6">
        <f ca="1">IFERROR(INDEX(INDIRECT("B_MSK["&amp;EXPEDISI[#Headers]&amp;"]"),ROW()-1),"")</f>
        <v>5</v>
      </c>
      <c r="F661" s="23">
        <f ca="1">IFERROR(INDEX(INDIRECT("B_MSK["&amp;EXPEDISI[#Headers]&amp;"_1]"),ROW()-1),"")</f>
        <v>401400</v>
      </c>
      <c r="G661" s="18" t="str">
        <f ca="1">IFERROR(INDEX(INDIRECT("B_MSK["&amp;EXPEDISI[#Headers]&amp;"_1]"),ROW()-1),"")</f>
        <v xml:space="preserve">/ BOX </v>
      </c>
      <c r="H661" s="18">
        <f ca="1">IFERROR(INDEX(INDIRECT("B_MSK["&amp;EXPEDISI[#Headers]&amp;"]"),ROW()-1),"")</f>
        <v>0.125</v>
      </c>
      <c r="I661" s="18">
        <f ca="1">IFERROR(INDEX(INDIRECT("B_MSK["&amp;EXPEDISI[#Headers]&amp;"]"),ROW()-1),"")</f>
        <v>0.05</v>
      </c>
      <c r="J661" s="24" t="str">
        <f ca="1">IFERROR(INDEX(INDIRECT("B_MSK["&amp;EXPEDISI[#Headers]&amp;"]"),ROW()-1),"")</f>
        <v/>
      </c>
      <c r="K661" s="17">
        <f ca="1">IFERROR(IF(EXPEDISI[[#This Row],[NAMA BARANG]]="","",INDEX(INDIRECT("B_MSK["&amp;EXPEDISI[#Headers]&amp;"]"),ROW()-1)),"")</f>
        <v>44931</v>
      </c>
      <c r="L661" s="18" t="str">
        <f ca="1">IFERROR(INDEX(INDIRECT("B_MSK["&amp;EXPEDISI[#Headers]&amp;"]"),ROW()-1),"")</f>
        <v>cr/op</v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>Bp JK BP-338 Vocus hitam</v>
      </c>
      <c r="C662" s="26" t="str">
        <f ca="1">IFERROR(INDEX(SUPPLIER_CONV[2],MATCH(INDEX(INDIRECT("B_MSK["&amp;EXPEDISI[#Headers]&amp;"]"),ROW()-1),SUPPLIER_CONV[1],0)),"")</f>
        <v>ATALI</v>
      </c>
      <c r="D662" s="22" t="str">
        <f ca="1">IFERROR(INDEX(INDIRECT("B_MSK["&amp;EXPEDISI[#Headers]&amp;"]"),ROW()-1)&amp;IF(OR(EXPEDISI[[#This Row],[C]]&lt;2,EXPEDISI[[#This Row],[C]]=""),"","/ CTN"),"")</f>
        <v>34 LSN</v>
      </c>
      <c r="E662" s="6" t="str">
        <f ca="1">IFERROR(INDEX(INDIRECT("B_MSK["&amp;EXPEDISI[#Headers]&amp;"]"),ROW()-1),"")</f>
        <v/>
      </c>
      <c r="F662" s="23">
        <f ca="1">IFERROR(INDEX(INDIRECT("B_MSK["&amp;EXPEDISI[#Headers]&amp;"_1]"),ROW()-1),"")</f>
        <v>12600</v>
      </c>
      <c r="G662" s="18" t="str">
        <f ca="1">IFERROR(INDEX(INDIRECT("B_MSK["&amp;EXPEDISI[#Headers]&amp;"_1]"),ROW()-1),"")</f>
        <v>/ LSN</v>
      </c>
      <c r="H662" s="18">
        <f ca="1">IFERROR(INDEX(INDIRECT("B_MSK["&amp;EXPEDISI[#Headers]&amp;"]"),ROW()-1),"")</f>
        <v>0.1</v>
      </c>
      <c r="I662" s="18">
        <f ca="1">IFERROR(INDEX(INDIRECT("B_MSK["&amp;EXPEDISI[#Headers]&amp;"]"),ROW()-1),"")</f>
        <v>0.05</v>
      </c>
      <c r="J662" s="24" t="str">
        <f ca="1">IFERROR(INDEX(INDIRECT("B_MSK["&amp;EXPEDISI[#Headers]&amp;"]"),ROW()-1),"")</f>
        <v>BONUS OIL PASTEL JK</v>
      </c>
      <c r="K662" s="17">
        <f ca="1">IFERROR(IF(EXPEDISI[[#This Row],[NAMA BARANG]]="","",INDEX(INDIRECT("B_MSK["&amp;EXPEDISI[#Headers]&amp;"]"),ROW()-1)),"")</f>
        <v>44931</v>
      </c>
      <c r="L662" s="18" t="str">
        <f ca="1">IFERROR(INDEX(INDIRECT("B_MSK["&amp;EXPEDISI[#Headers]&amp;"]"),ROW()-1),"")</f>
        <v>pen</v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>Binder clip JK 260</v>
      </c>
      <c r="C663" s="26" t="str">
        <f ca="1">IFERROR(INDEX(SUPPLIER_CONV[2],MATCH(INDEX(INDIRECT("B_MSK["&amp;EXPEDISI[#Headers]&amp;"]"),ROW()-1),SUPPLIER_CONV[1],0)),"")</f>
        <v>ATALI</v>
      </c>
      <c r="D663" s="22" t="str">
        <f ca="1">IFERROR(INDEX(INDIRECT("B_MSK["&amp;EXPEDISI[#Headers]&amp;"]"),ROW()-1)&amp;IF(OR(EXPEDISI[[#This Row],[C]]&lt;2,EXPEDISI[[#This Row],[C]]=""),"","/ CTN"),"")</f>
        <v>5 GRS</v>
      </c>
      <c r="E663" s="6">
        <f ca="1">IFERROR(INDEX(INDIRECT("B_MSK["&amp;EXPEDISI[#Headers]&amp;"]"),ROW()-1),"")</f>
        <v>1</v>
      </c>
      <c r="F663" s="23">
        <f ca="1">IFERROR(INDEX(INDIRECT("B_MSK["&amp;EXPEDISI[#Headers]&amp;"_1]"),ROW()-1),"")</f>
        <v>177000</v>
      </c>
      <c r="G663" s="18" t="str">
        <f ca="1">IFERROR(INDEX(INDIRECT("B_MSK["&amp;EXPEDISI[#Headers]&amp;"_1]"),ROW()-1),"")</f>
        <v>/ GRS</v>
      </c>
      <c r="H663" s="18">
        <f ca="1">IFERROR(INDEX(INDIRECT("B_MSK["&amp;EXPEDISI[#Headers]&amp;"]"),ROW()-1),"")</f>
        <v>0.125</v>
      </c>
      <c r="I663" s="18">
        <f ca="1">IFERROR(INDEX(INDIRECT("B_MSK["&amp;EXPEDISI[#Headers]&amp;"]"),ROW()-1),"")</f>
        <v>0.05</v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44931</v>
      </c>
      <c r="L663" s="18" t="str">
        <f ca="1">IFERROR(INDEX(INDIRECT("B_MSK["&amp;EXPEDISI[#Headers]&amp;"]"),ROW()-1),"")</f>
        <v>clip</v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Binder clip JK 280</v>
      </c>
      <c r="C664" s="26" t="str">
        <f ca="1">IFERROR(INDEX(SUPPLIER_CONV[2],MATCH(INDEX(INDIRECT("B_MSK["&amp;EXPEDISI[#Headers]&amp;"]"),ROW()-1),SUPPLIER_CONV[1],0)),"")</f>
        <v>ATALI</v>
      </c>
      <c r="D664" s="22" t="str">
        <f ca="1">IFERROR(INDEX(INDIRECT("B_MSK["&amp;EXPEDISI[#Headers]&amp;"]"),ROW()-1)&amp;IF(OR(EXPEDISI[[#This Row],[C]]&lt;2,EXPEDISI[[#This Row],[C]]=""),"","/ CTN"),"")</f>
        <v>3 GRS</v>
      </c>
      <c r="E664" s="6">
        <f ca="1">IFERROR(INDEX(INDIRECT("B_MSK["&amp;EXPEDISI[#Headers]&amp;"]"),ROW()-1),"")</f>
        <v>1</v>
      </c>
      <c r="F664" s="23">
        <f ca="1">IFERROR(INDEX(INDIRECT("B_MSK["&amp;EXPEDISI[#Headers]&amp;"_1]"),ROW()-1),"")</f>
        <v>507600</v>
      </c>
      <c r="G664" s="18" t="str">
        <f ca="1">IFERROR(INDEX(INDIRECT("B_MSK["&amp;EXPEDISI[#Headers]&amp;"_1]"),ROW()-1),"")</f>
        <v>/ GRS</v>
      </c>
      <c r="H664" s="18">
        <f ca="1">IFERROR(INDEX(INDIRECT("B_MSK["&amp;EXPEDISI[#Headers]&amp;"]"),ROW()-1),"")</f>
        <v>0.125</v>
      </c>
      <c r="I664" s="18">
        <f ca="1">IFERROR(INDEX(INDIRECT("B_MSK["&amp;EXPEDISI[#Headers]&amp;"]"),ROW()-1),"")</f>
        <v>0.05</v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44931</v>
      </c>
      <c r="L664" s="18" t="str">
        <f ca="1">IFERROR(INDEX(INDIRECT("B_MSK["&amp;EXPEDISI[#Headers]&amp;"]"),ROW()-1),"")</f>
        <v>clip</v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Marker Permanen JK PM-34 Hitam</v>
      </c>
      <c r="C665" s="26" t="str">
        <f ca="1">IFERROR(INDEX(SUPPLIER_CONV[2],MATCH(INDEX(INDIRECT("B_MSK["&amp;EXPEDISI[#Headers]&amp;"]"),ROW()-1),SUPPLIER_CONV[1],0)),"")</f>
        <v>ATALI</v>
      </c>
      <c r="D665" s="22" t="str">
        <f ca="1">IFERROR(INDEX(INDIRECT("B_MSK["&amp;EXPEDISI[#Headers]&amp;"]"),ROW()-1)&amp;IF(OR(EXPEDISI[[#This Row],[C]]&lt;2,EXPEDISI[[#This Row],[C]]=""),"","/ CTN"),"")</f>
        <v>48 PCS</v>
      </c>
      <c r="E665" s="6" t="str">
        <f ca="1">IFERROR(INDEX(INDIRECT("B_MSK["&amp;EXPEDISI[#Headers]&amp;"]"),ROW()-1),"")</f>
        <v/>
      </c>
      <c r="F665" s="23">
        <f ca="1">IFERROR(INDEX(INDIRECT("B_MSK["&amp;EXPEDISI[#Headers]&amp;"_1]"),ROW()-1),"")</f>
        <v>2350</v>
      </c>
      <c r="G665" s="18" t="str">
        <f ca="1">IFERROR(INDEX(INDIRECT("B_MSK["&amp;EXPEDISI[#Headers]&amp;"_1]"),ROW()-1),"")</f>
        <v>/ PCS</v>
      </c>
      <c r="H665" s="18">
        <f ca="1">IFERROR(INDEX(INDIRECT("B_MSK["&amp;EXPEDISI[#Headers]&amp;"]"),ROW()-1),"")</f>
        <v>0.1</v>
      </c>
      <c r="I665" s="18">
        <f ca="1">IFERROR(INDEX(INDIRECT("B_MSK["&amp;EXPEDISI[#Headers]&amp;"]"),ROW()-1),"")</f>
        <v>0.05</v>
      </c>
      <c r="J665" s="24" t="str">
        <f ca="1">IFERROR(INDEX(INDIRECT("B_MSK["&amp;EXPEDISI[#Headers]&amp;"]"),ROW()-1),"")</f>
        <v>BONUS BINDER CLIP JK</v>
      </c>
      <c r="K665" s="17">
        <f ca="1">IFERROR(IF(EXPEDISI[[#This Row],[NAMA BARANG]]="","",INDEX(INDIRECT("B_MSK["&amp;EXPEDISI[#Headers]&amp;"]"),ROW()-1)),"")</f>
        <v>44931</v>
      </c>
      <c r="L665" s="18" t="str">
        <f ca="1">IFERROR(INDEX(INDIRECT("B_MSK["&amp;EXPEDISI[#Headers]&amp;"]"),ROW()-1),"")</f>
        <v>spidol</v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/>
      </c>
      <c r="C667" s="26" t="str">
        <f ca="1">IFERROR(INDEX(SUPPLIER_CONV[2],MATCH(INDEX(INDIRECT("B_MSK["&amp;EXPEDISI[#Headers]&amp;"]"),ROW()-1),SUPPLIER_CONV[1],0)),"")</f>
        <v/>
      </c>
      <c r="D667" s="22" t="str">
        <f ca="1">IFERROR(INDEX(INDIRECT("B_MSK["&amp;EXPEDISI[#Headers]&amp;"]"),ROW()-1)&amp;IF(OR(EXPEDISI[[#This Row],[C]]&lt;2,EXPEDISI[[#This Row],[C]]=""),"","/ CTN"),"")</f>
        <v/>
      </c>
      <c r="E667" s="6" t="str">
        <f ca="1">IFERROR(INDEX(INDIRECT("B_MSK["&amp;EXPEDISI[#Headers]&amp;"]"),ROW()-1),"")</f>
        <v/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 t="str">
        <f ca="1">IFERROR(IF(EXPEDISI[[#This Row],[NAMA BARANG]]="","",INDEX(INDIRECT("B_MSK["&amp;EXPEDISI[#Headers]&amp;"]"),ROW()-1)),"")</f>
        <v/>
      </c>
      <c r="L667" s="18" t="str">
        <f ca="1">IFERROR(INDEX(INDIRECT("B_MSK["&amp;EXPEDISI[#Headers]&amp;"]"),ROW()-1),"")</f>
        <v/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/>
      </c>
      <c r="C669" s="26" t="str">
        <f ca="1">IFERROR(INDEX(SUPPLIER_CONV[2],MATCH(INDEX(INDIRECT("B_MSK["&amp;EXPEDISI[#Headers]&amp;"]"),ROW()-1),SUPPLIER_CONV[1],0)),"")</f>
        <v/>
      </c>
      <c r="D669" s="22" t="str">
        <f ca="1">IFERROR(INDEX(INDIRECT("B_MSK["&amp;EXPEDISI[#Headers]&amp;"]"),ROW()-1)&amp;IF(OR(EXPEDISI[[#This Row],[C]]&lt;2,EXPEDISI[[#This Row],[C]]=""),"","/ CTN"),"")</f>
        <v/>
      </c>
      <c r="E669" s="6" t="str">
        <f ca="1">IFERROR(INDEX(INDIRECT("B_MSK["&amp;EXPEDISI[#Headers]&amp;"]"),ROW()-1),"")</f>
        <v/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 t="str">
        <f ca="1">IFERROR(IF(EXPEDISI[[#This Row],[NAMA BARANG]]="","",INDEX(INDIRECT("B_MSK["&amp;EXPEDISI[#Headers]&amp;"]"),ROW()-1)),"")</f>
        <v/>
      </c>
      <c r="L669" s="18" t="str">
        <f ca="1">IFERROR(INDEX(INDIRECT("B_MSK["&amp;EXPEDISI[#Headers]&amp;"]"),ROW()-1),"")</f>
        <v/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/>
      </c>
      <c r="C671" s="26" t="str">
        <f ca="1">IFERROR(INDEX(SUPPLIER_CONV[2],MATCH(INDEX(INDIRECT("B_MSK["&amp;EXPEDISI[#Headers]&amp;"]"),ROW()-1),SUPPLIER_CONV[1],0)),"")</f>
        <v/>
      </c>
      <c r="D671" s="22" t="str">
        <f ca="1">IFERROR(INDEX(INDIRECT("B_MSK["&amp;EXPEDISI[#Headers]&amp;"]"),ROW()-1)&amp;IF(OR(EXPEDISI[[#This Row],[C]]&lt;2,EXPEDISI[[#This Row],[C]]=""),"","/ CTN"),"")</f>
        <v/>
      </c>
      <c r="E671" s="6" t="str">
        <f ca="1">IFERROR(INDEX(INDIRECT("B_MSK["&amp;EXPEDISI[#Headers]&amp;"]"),ROW()-1),"")</f>
        <v/>
      </c>
      <c r="F671" s="23" t="str">
        <f ca="1">IFERROR(INDEX(INDIRECT("B_MSK["&amp;EXPEDISI[#Headers]&amp;"_1]"),ROW()-1),"")</f>
        <v/>
      </c>
      <c r="G671" s="18" t="str">
        <f ca="1">IFERROR(INDEX(INDIRECT("B_MSK["&amp;EXPEDISI[#Headers]&amp;"_1]"),ROW()-1),"")</f>
        <v/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 t="str">
        <f ca="1">IFERROR(IF(EXPEDISI[[#This Row],[NAMA BARANG]]="","",INDEX(INDIRECT("B_MSK["&amp;EXPEDISI[#Headers]&amp;"]"),ROW()-1)),"")</f>
        <v/>
      </c>
      <c r="L671" s="18" t="str">
        <f ca="1">IFERROR(INDEX(INDIRECT("B_MSK["&amp;EXPEDISI[#Headers]&amp;"]"),ROW()-1),"")</f>
        <v/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/>
      </c>
      <c r="C676" s="26" t="str">
        <f ca="1">IFERROR(INDEX(SUPPLIER_CONV[2],MATCH(INDEX(INDIRECT("B_MSK["&amp;EXPEDISI[#Headers]&amp;"]"),ROW()-1),SUPPLIER_CONV[1],0)),"")</f>
        <v/>
      </c>
      <c r="D676" s="22" t="str">
        <f ca="1">IFERROR(INDEX(INDIRECT("B_MSK["&amp;EXPEDISI[#Headers]&amp;"]"),ROW()-1)&amp;IF(OR(EXPEDISI[[#This Row],[C]]&lt;2,EXPEDISI[[#This Row],[C]]=""),"","/ CTN"),"")</f>
        <v/>
      </c>
      <c r="E676" s="6" t="str">
        <f ca="1">IFERROR(INDEX(INDIRECT("B_MSK["&amp;EXPEDISI[#Headers]&amp;"]"),ROW()-1),"")</f>
        <v/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 t="str">
        <f ca="1">IFERROR(IF(EXPEDISI[[#This Row],[NAMA BARANG]]="","",INDEX(INDIRECT("B_MSK["&amp;EXPEDISI[#Headers]&amp;"]"),ROW()-1)),"")</f>
        <v/>
      </c>
      <c r="L676" s="18" t="str">
        <f ca="1">IFERROR(INDEX(INDIRECT("B_MSK["&amp;EXPEDISI[#Headers]&amp;"]"),ROW()-1),"")</f>
        <v/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A10" sqref="A10"/>
    </sheetView>
  </sheetViews>
  <sheetFormatPr defaultRowHeight="15" x14ac:dyDescent="0.25"/>
  <cols>
    <col min="1" max="1" width="25.7109375" customWidth="1"/>
    <col min="2" max="2" width="17.5703125" customWidth="1"/>
    <col min="3" max="3" width="16.5703125" style="7" customWidth="1"/>
    <col min="4" max="4" width="65.85546875" customWidth="1"/>
    <col min="5" max="5" width="8.42578125" customWidth="1"/>
    <col min="6" max="6" width="10.28515625" customWidth="1"/>
    <col min="7" max="7" width="21.42578125" customWidth="1"/>
    <col min="8" max="8" width="22.42578125" customWidth="1"/>
    <col min="9" max="10" width="24.85546875" customWidth="1"/>
    <col min="11" max="11" width="29.28515625" customWidth="1"/>
    <col min="12" max="12" width="18.28515625" customWidth="1"/>
    <col min="13" max="13" width="18.140625" customWidth="1"/>
    <col min="14" max="14" width="17.85546875" customWidth="1"/>
    <col min="15" max="15" width="33" customWidth="1"/>
    <col min="16" max="16" width="34" customWidth="1"/>
    <col min="17" max="17" width="31.28515625" customWidth="1"/>
    <col min="18" max="18" width="32.85546875" customWidth="1"/>
    <col min="19" max="19" width="22.42578125" customWidth="1"/>
    <col min="20" max="20" width="23.28515625" customWidth="1"/>
    <col min="21" max="21" width="26" customWidth="1"/>
    <col min="22" max="22" width="26.42578125" customWidth="1"/>
    <col min="23" max="23" width="36.28515625" customWidth="1"/>
    <col min="24" max="24" width="16.140625" customWidth="1"/>
    <col min="25" max="25" width="25.140625" customWidth="1"/>
    <col min="26" max="26" width="19.140625" bestFit="1" customWidth="1"/>
    <col min="27" max="27" width="12.140625" bestFit="1" customWidth="1"/>
    <col min="28" max="28" width="11.85546875" bestFit="1" customWidth="1"/>
    <col min="29" max="29" width="15.28515625" bestFit="1" customWidth="1"/>
    <col min="30" max="30" width="25.85546875" bestFit="1" customWidth="1"/>
    <col min="31" max="31" width="25.7109375" bestFit="1" customWidth="1"/>
    <col min="32" max="32" width="29" bestFit="1" customWidth="1"/>
    <col min="33" max="33" width="25.7109375" bestFit="1" customWidth="1"/>
    <col min="34" max="34" width="19" bestFit="1" customWidth="1"/>
    <col min="35" max="35" width="18.28515625" bestFit="1" customWidth="1"/>
    <col min="36" max="36" width="28.42578125" bestFit="1" customWidth="1"/>
    <col min="37" max="37" width="23.28515625" bestFit="1" customWidth="1"/>
    <col min="38" max="38" width="31.5703125" bestFit="1" customWidth="1"/>
    <col min="39" max="39" width="22.5703125" bestFit="1" customWidth="1"/>
    <col min="40" max="40" width="33.5703125" bestFit="1" customWidth="1"/>
    <col min="41" max="42" width="22.5703125" bestFit="1" customWidth="1"/>
    <col min="43" max="46" width="24.42578125" bestFit="1" customWidth="1"/>
    <col min="47" max="47" width="23.140625" bestFit="1" customWidth="1"/>
    <col min="48" max="48" width="15.7109375" bestFit="1" customWidth="1"/>
    <col min="49" max="49" width="33" bestFit="1" customWidth="1"/>
    <col min="50" max="50" width="33.140625" bestFit="1" customWidth="1"/>
    <col min="51" max="52" width="27" bestFit="1" customWidth="1"/>
    <col min="53" max="53" width="35.7109375" bestFit="1" customWidth="1"/>
    <col min="54" max="54" width="37.140625" bestFit="1" customWidth="1"/>
    <col min="55" max="56" width="36" bestFit="1" customWidth="1"/>
    <col min="57" max="57" width="31.7109375" bestFit="1" customWidth="1"/>
    <col min="58" max="58" width="30.140625" bestFit="1" customWidth="1"/>
    <col min="59" max="59" width="30" bestFit="1" customWidth="1"/>
    <col min="60" max="60" width="29.42578125" bestFit="1" customWidth="1"/>
    <col min="61" max="61" width="31.85546875" bestFit="1" customWidth="1"/>
    <col min="62" max="62" width="19.28515625" bestFit="1" customWidth="1"/>
    <col min="63" max="63" width="15.42578125" bestFit="1" customWidth="1"/>
    <col min="64" max="64" width="19.28515625" bestFit="1" customWidth="1"/>
    <col min="65" max="65" width="14.140625" bestFit="1" customWidth="1"/>
    <col min="66" max="66" width="15.7109375" bestFit="1" customWidth="1"/>
    <col min="67" max="67" width="12" bestFit="1" customWidth="1"/>
    <col min="68" max="68" width="20" bestFit="1" customWidth="1"/>
    <col min="69" max="69" width="15.7109375" bestFit="1" customWidth="1"/>
    <col min="70" max="70" width="26.28515625" bestFit="1" customWidth="1"/>
    <col min="71" max="72" width="20" bestFit="1" customWidth="1"/>
    <col min="73" max="73" width="17.5703125" bestFit="1" customWidth="1"/>
    <col min="74" max="75" width="19.28515625" bestFit="1" customWidth="1"/>
    <col min="76" max="76" width="22.7109375" bestFit="1" customWidth="1"/>
    <col min="77" max="77" width="22.5703125" bestFit="1" customWidth="1"/>
    <col min="78" max="78" width="25.5703125" bestFit="1" customWidth="1"/>
    <col min="79" max="79" width="26.5703125" bestFit="1" customWidth="1"/>
    <col min="80" max="80" width="28.42578125" bestFit="1" customWidth="1"/>
    <col min="81" max="81" width="26.5703125" bestFit="1" customWidth="1"/>
    <col min="82" max="82" width="26.42578125" bestFit="1" customWidth="1"/>
    <col min="83" max="83" width="29" bestFit="1" customWidth="1"/>
    <col min="84" max="84" width="28" bestFit="1" customWidth="1"/>
    <col min="85" max="85" width="31.140625" bestFit="1" customWidth="1"/>
    <col min="86" max="86" width="5.5703125" customWidth="1"/>
    <col min="87" max="87" width="11.28515625" bestFit="1" customWidth="1"/>
  </cols>
  <sheetData>
    <row r="1" spans="1:6" x14ac:dyDescent="0.25">
      <c r="A1" s="25" t="s">
        <v>48</v>
      </c>
      <c r="C1" s="7" t="s">
        <v>6</v>
      </c>
      <c r="D1" t="s">
        <v>184</v>
      </c>
      <c r="E1" t="s">
        <v>182</v>
      </c>
      <c r="F1" t="s">
        <v>250</v>
      </c>
    </row>
    <row r="2" spans="1:6" x14ac:dyDescent="0.25">
      <c r="A2" s="7" t="s">
        <v>51</v>
      </c>
      <c r="C2" s="7" t="str">
        <f t="shared" ref="C2:C33" si="0">A2</f>
        <v>ATALI MAKMUR</v>
      </c>
      <c r="D2" t="e">
        <f>INDEX([3]!db[NB PAJAK],A2-1)</f>
        <v>#VALUE!</v>
      </c>
      <c r="E2">
        <f ca="1">SUMIF(B_MSK[DB_ROW],Table7[[#This Row],[//]],B_MSK[Column1])</f>
        <v>0</v>
      </c>
      <c r="F2" t="e">
        <f ca="1">INDEX(B_MSK[A_2],MATCH(Table7[[#This Row],[//]],B_MSK[DB_ROW],0))</f>
        <v>#N/A</v>
      </c>
    </row>
    <row r="3" spans="1:6" x14ac:dyDescent="0.25">
      <c r="A3" s="35">
        <v>76</v>
      </c>
      <c r="C3" s="7">
        <f t="shared" si="0"/>
        <v>76</v>
      </c>
      <c r="D3" t="str">
        <f>INDEX([3]!db[NB PAJAK],A3-1)</f>
        <v>BALLPEN JOYKO BP-338 VOCUS HITAM</v>
      </c>
      <c r="E3">
        <f ca="1">SUMIF(B_MSK[DB_ROW],Table7[[#This Row],[//]],B_MSK[Column1])</f>
        <v>212</v>
      </c>
      <c r="F3" t="str">
        <f ca="1">INDEX(B_MSK[A_2],MATCH(Table7[[#This Row],[//]],B_MSK[DB_ROW],0))</f>
        <v>LSN</v>
      </c>
    </row>
    <row r="4" spans="1:6" x14ac:dyDescent="0.25">
      <c r="A4" s="35">
        <v>310</v>
      </c>
      <c r="C4" s="8">
        <f t="shared" si="0"/>
        <v>310</v>
      </c>
      <c r="D4" t="str">
        <f>INDEX([3]!db[NB PAJAK],A4-1)</f>
        <v>KUAS SET JOYKO BR-5</v>
      </c>
      <c r="E4">
        <f ca="1">SUMIF(B_MSK[DB_ROW],Table7[[#This Row],[//]],B_MSK[Column1])</f>
        <v>0</v>
      </c>
      <c r="F4" t="e">
        <f ca="1">INDEX(B_MSK[A_2],MATCH(Table7[[#This Row],[//]],B_MSK[DB_ROW],0))</f>
        <v>#N/A</v>
      </c>
    </row>
    <row r="5" spans="1:6" x14ac:dyDescent="0.25">
      <c r="A5" s="35">
        <v>311</v>
      </c>
      <c r="C5" s="8">
        <f t="shared" si="0"/>
        <v>311</v>
      </c>
      <c r="D5" t="str">
        <f>INDEX([3]!db[NB PAJAK],A5-1)</f>
        <v>KUAS SET JOYKO BR-6 NO.0</v>
      </c>
      <c r="E5">
        <f ca="1">SUMIF(B_MSK[DB_ROW],Table7[[#This Row],[//]],B_MSK[Column1])</f>
        <v>20</v>
      </c>
      <c r="F5" t="str">
        <f ca="1">INDEX(B_MSK[A_2],MATCH(Table7[[#This Row],[//]],B_MSK[DB_ROW],0))</f>
        <v xml:space="preserve">BOX </v>
      </c>
    </row>
    <row r="6" spans="1:6" x14ac:dyDescent="0.25">
      <c r="A6" s="35">
        <v>312</v>
      </c>
      <c r="C6" s="8">
        <f t="shared" si="0"/>
        <v>312</v>
      </c>
      <c r="D6" t="str">
        <f>INDEX([3]!db[NB PAJAK],A6-1)</f>
        <v>KUAS SET JOYKO BR-6 NO.1</v>
      </c>
      <c r="E6">
        <f ca="1">SUMIF(B_MSK[DB_ROW],Table7[[#This Row],[//]],B_MSK[Column1])</f>
        <v>20</v>
      </c>
      <c r="F6" t="str">
        <f ca="1">INDEX(B_MSK[A_2],MATCH(Table7[[#This Row],[//]],B_MSK[DB_ROW],0))</f>
        <v xml:space="preserve">BOX </v>
      </c>
    </row>
    <row r="7" spans="1:6" x14ac:dyDescent="0.25">
      <c r="A7" s="35">
        <v>313</v>
      </c>
      <c r="C7" s="8">
        <f t="shared" si="0"/>
        <v>313</v>
      </c>
      <c r="D7" t="str">
        <f>INDEX([3]!db[NB PAJAK],A7-1)</f>
        <v>KUAS SET JOYKO BR-6 NO.10</v>
      </c>
      <c r="E7">
        <f ca="1">SUMIF(B_MSK[DB_ROW],Table7[[#This Row],[//]],B_MSK[Column1])</f>
        <v>9</v>
      </c>
      <c r="F7" t="str">
        <f ca="1">INDEX(B_MSK[A_2],MATCH(Table7[[#This Row],[//]],B_MSK[DB_ROW],0))</f>
        <v xml:space="preserve">BOX </v>
      </c>
    </row>
    <row r="8" spans="1:6" x14ac:dyDescent="0.25">
      <c r="A8" s="35">
        <v>314</v>
      </c>
      <c r="C8" s="8">
        <f t="shared" si="0"/>
        <v>314</v>
      </c>
      <c r="D8" t="str">
        <f>INDEX([3]!db[NB PAJAK],A8-1)</f>
        <v>KUAS SET JOYKO BR-6 NO.11</v>
      </c>
      <c r="E8">
        <f ca="1">SUMIF(B_MSK[DB_ROW],Table7[[#This Row],[//]],B_MSK[Column1])</f>
        <v>9</v>
      </c>
      <c r="F8" t="str">
        <f ca="1">INDEX(B_MSK[A_2],MATCH(Table7[[#This Row],[//]],B_MSK[DB_ROW],0))</f>
        <v xml:space="preserve">BOX </v>
      </c>
    </row>
    <row r="9" spans="1:6" x14ac:dyDescent="0.25">
      <c r="A9" s="35">
        <v>315</v>
      </c>
      <c r="C9" s="8">
        <f t="shared" si="0"/>
        <v>315</v>
      </c>
      <c r="D9" t="str">
        <f>INDEX([3]!db[NB PAJAK],A9-1)</f>
        <v>KUAS SET JOYKO BR-6 NO.12</v>
      </c>
      <c r="E9">
        <f ca="1">SUMIF(B_MSK[DB_ROW],Table7[[#This Row],[//]],B_MSK[Column1])</f>
        <v>9</v>
      </c>
      <c r="F9" t="str">
        <f ca="1">INDEX(B_MSK[A_2],MATCH(Table7[[#This Row],[//]],B_MSK[DB_ROW],0))</f>
        <v xml:space="preserve">BOX </v>
      </c>
    </row>
    <row r="10" spans="1:6" x14ac:dyDescent="0.25">
      <c r="A10" s="35">
        <v>316</v>
      </c>
      <c r="C10" s="8">
        <f t="shared" si="0"/>
        <v>316</v>
      </c>
      <c r="D10" t="str">
        <f>INDEX([3]!db[NB PAJAK],A10-1)</f>
        <v>KUAS SET JOYKO BR-6 NO.2</v>
      </c>
      <c r="E10">
        <f ca="1">SUMIF(B_MSK[DB_ROW],Table7[[#This Row],[//]],B_MSK[Column1])</f>
        <v>20</v>
      </c>
      <c r="F10" t="str">
        <f ca="1">INDEX(B_MSK[A_2],MATCH(Table7[[#This Row],[//]],B_MSK[DB_ROW],0))</f>
        <v xml:space="preserve">BOX </v>
      </c>
    </row>
    <row r="11" spans="1:6" x14ac:dyDescent="0.25">
      <c r="A11" s="35">
        <v>317</v>
      </c>
      <c r="C11" s="8">
        <f t="shared" si="0"/>
        <v>317</v>
      </c>
      <c r="D11" t="str">
        <f>INDEX([3]!db[NB PAJAK],A11-1)</f>
        <v>KUAS SET JOYKO BR-6 NO.3</v>
      </c>
      <c r="E11">
        <f ca="1">SUMIF(B_MSK[DB_ROW],Table7[[#This Row],[//]],B_MSK[Column1])</f>
        <v>20</v>
      </c>
      <c r="F11" t="str">
        <f ca="1">INDEX(B_MSK[A_2],MATCH(Table7[[#This Row],[//]],B_MSK[DB_ROW],0))</f>
        <v xml:space="preserve">BOX </v>
      </c>
    </row>
    <row r="12" spans="1:6" x14ac:dyDescent="0.25">
      <c r="A12" s="35">
        <v>318</v>
      </c>
      <c r="C12" s="8">
        <f t="shared" si="0"/>
        <v>318</v>
      </c>
      <c r="D12" t="str">
        <f>INDEX([3]!db[NB PAJAK],A12-1)</f>
        <v>KUAS SET JOYKO BR-6 NO.5</v>
      </c>
      <c r="E12">
        <f ca="1">SUMIF(B_MSK[DB_ROW],Table7[[#This Row],[//]],B_MSK[Column1])</f>
        <v>20</v>
      </c>
      <c r="F12" t="str">
        <f ca="1">INDEX(B_MSK[A_2],MATCH(Table7[[#This Row],[//]],B_MSK[DB_ROW],0))</f>
        <v xml:space="preserve">BOX </v>
      </c>
    </row>
    <row r="13" spans="1:6" x14ac:dyDescent="0.25">
      <c r="A13" s="35">
        <v>319</v>
      </c>
      <c r="C13" s="8">
        <f t="shared" si="0"/>
        <v>319</v>
      </c>
      <c r="D13" t="str">
        <f>INDEX([3]!db[NB PAJAK],A13-1)</f>
        <v>KUAS SET JOYKO BR-6 NO.7</v>
      </c>
      <c r="E13">
        <f ca="1">SUMIF(B_MSK[DB_ROW],Table7[[#This Row],[//]],B_MSK[Column1])</f>
        <v>20</v>
      </c>
      <c r="F13" t="str">
        <f ca="1">INDEX(B_MSK[A_2],MATCH(Table7[[#This Row],[//]],B_MSK[DB_ROW],0))</f>
        <v xml:space="preserve">BOX </v>
      </c>
    </row>
    <row r="14" spans="1:6" x14ac:dyDescent="0.25">
      <c r="A14" s="35">
        <v>320</v>
      </c>
      <c r="C14" s="8">
        <f t="shared" si="0"/>
        <v>320</v>
      </c>
      <c r="D14" t="str">
        <f>INDEX([3]!db[NB PAJAK],A14-1)</f>
        <v>KUAS SET JOYKO BR-6 NO.8</v>
      </c>
      <c r="E14">
        <f ca="1">SUMIF(B_MSK[DB_ROW],Table7[[#This Row],[//]],B_MSK[Column1])</f>
        <v>20</v>
      </c>
      <c r="F14" t="str">
        <f ca="1">INDEX(B_MSK[A_2],MATCH(Table7[[#This Row],[//]],B_MSK[DB_ROW],0))</f>
        <v xml:space="preserve">BOX </v>
      </c>
    </row>
    <row r="15" spans="1:6" x14ac:dyDescent="0.25">
      <c r="A15" s="35">
        <v>503</v>
      </c>
      <c r="C15" s="8">
        <f t="shared" si="0"/>
        <v>503</v>
      </c>
      <c r="D15" t="str">
        <f>INDEX([3]!db[NB PAJAK],A15-1)</f>
        <v>CORRECTION FLUID JOYKO CF-S224</v>
      </c>
      <c r="E15">
        <f ca="1">SUMIF(B_MSK[DB_ROW],Table7[[#This Row],[//]],B_MSK[Column1])</f>
        <v>24</v>
      </c>
      <c r="F15" t="str">
        <f ca="1">INDEX(B_MSK[A_2],MATCH(Table7[[#This Row],[//]],B_MSK[DB_ROW],0))</f>
        <v xml:space="preserve">BOX </v>
      </c>
    </row>
    <row r="16" spans="1:6" x14ac:dyDescent="0.25">
      <c r="A16" s="35">
        <v>1893</v>
      </c>
      <c r="C16" s="8">
        <f t="shared" si="0"/>
        <v>1893</v>
      </c>
      <c r="D16">
        <f>INDEX([3]!db[NB PAJAK],A16-1)</f>
        <v>0</v>
      </c>
      <c r="E16">
        <f ca="1">SUMIF(B_MSK[DB_ROW],Table7[[#This Row],[//]],B_MSK[Column1])</f>
        <v>0</v>
      </c>
      <c r="F16" t="e">
        <f ca="1">INDEX(B_MSK[A_2],MATCH(Table7[[#This Row],[//]],B_MSK[DB_ROW],0))</f>
        <v>#N/A</v>
      </c>
    </row>
    <row r="17" spans="1:6" x14ac:dyDescent="0.25">
      <c r="A17" s="35">
        <v>1497</v>
      </c>
      <c r="C17" s="8">
        <f t="shared" si="0"/>
        <v>1497</v>
      </c>
      <c r="D17">
        <f>INDEX([3]!db[NB PAJAK],A17-1)</f>
        <v>0</v>
      </c>
      <c r="E17">
        <f ca="1">SUMIF(B_MSK[DB_ROW],Table7[[#This Row],[//]],B_MSK[Column1])</f>
        <v>0</v>
      </c>
      <c r="F17" t="e">
        <f ca="1">INDEX(B_MSK[A_2],MATCH(Table7[[#This Row],[//]],B_MSK[DB_ROW],0))</f>
        <v>#N/A</v>
      </c>
    </row>
    <row r="18" spans="1:6" x14ac:dyDescent="0.25">
      <c r="A18" s="35">
        <v>477</v>
      </c>
      <c r="C18" s="8">
        <f t="shared" si="0"/>
        <v>477</v>
      </c>
      <c r="D18" t="str">
        <f>INDEX([3]!db[NB PAJAK],A18-1)</f>
        <v>PENSIL WARNA JOYKO CP-103 (12W)</v>
      </c>
      <c r="E18">
        <f ca="1">SUMIF(B_MSK[DB_ROW],Table7[[#This Row],[//]],B_MSK[Column1])</f>
        <v>0</v>
      </c>
      <c r="F18" t="e">
        <f ca="1">INDEX(B_MSK[A_2],MATCH(Table7[[#This Row],[//]],B_MSK[DB_ROW],0))</f>
        <v>#N/A</v>
      </c>
    </row>
    <row r="19" spans="1:6" x14ac:dyDescent="0.25">
      <c r="A19" s="35">
        <v>495</v>
      </c>
      <c r="C19" s="8">
        <f t="shared" si="0"/>
        <v>495</v>
      </c>
      <c r="D19" t="str">
        <f>INDEX([3]!db[NB PAJAK],A19-1)</f>
        <v>CORRECTION FLUID JOYKO CF-P235</v>
      </c>
      <c r="E19">
        <f ca="1">SUMIF(B_MSK[DB_ROW],Table7[[#This Row],[//]],B_MSK[Column1])</f>
        <v>0</v>
      </c>
      <c r="F19" t="e">
        <f ca="1">INDEX(B_MSK[A_2],MATCH(Table7[[#This Row],[//]],B_MSK[DB_ROW],0))</f>
        <v>#N/A</v>
      </c>
    </row>
    <row r="20" spans="1:6" x14ac:dyDescent="0.25">
      <c r="A20" s="35">
        <v>494</v>
      </c>
      <c r="C20" s="8">
        <f t="shared" si="0"/>
        <v>494</v>
      </c>
      <c r="D20" t="str">
        <f>INDEX([3]!db[NB PAJAK],A20-1)</f>
        <v>CORRECTION FLUID JOYKO CF-P231</v>
      </c>
      <c r="E20">
        <f ca="1">SUMIF(B_MSK[DB_ROW],Table7[[#This Row],[//]],B_MSK[Column1])</f>
        <v>0</v>
      </c>
      <c r="F20" t="e">
        <f ca="1">INDEX(B_MSK[A_2],MATCH(Table7[[#This Row],[//]],B_MSK[DB_ROW],0))</f>
        <v>#N/A</v>
      </c>
    </row>
    <row r="21" spans="1:6" x14ac:dyDescent="0.25">
      <c r="A21" s="35">
        <v>654</v>
      </c>
      <c r="C21" s="8">
        <f t="shared" si="0"/>
        <v>654</v>
      </c>
      <c r="D21">
        <f>INDEX([3]!db[NB PAJAK],A21-1)</f>
        <v>0</v>
      </c>
      <c r="E21">
        <f ca="1">SUMIF(B_MSK[DB_ROW],Table7[[#This Row],[//]],B_MSK[Column1])</f>
        <v>0</v>
      </c>
      <c r="F21" t="e">
        <f ca="1">INDEX(B_MSK[A_2],MATCH(Table7[[#This Row],[//]],B_MSK[DB_ROW],0))</f>
        <v>#N/A</v>
      </c>
    </row>
    <row r="22" spans="1:6" x14ac:dyDescent="0.25">
      <c r="A22" s="35">
        <v>540</v>
      </c>
      <c r="C22" s="8">
        <f t="shared" si="0"/>
        <v>540</v>
      </c>
      <c r="D22">
        <f>INDEX([3]!db[NB PAJAK],A22-1)</f>
        <v>0</v>
      </c>
      <c r="E22">
        <f ca="1">SUMIF(B_MSK[DB_ROW],Table7[[#This Row],[//]],B_MSK[Column1])</f>
        <v>0</v>
      </c>
      <c r="F22" t="e">
        <f ca="1">INDEX(B_MSK[A_2],MATCH(Table7[[#This Row],[//]],B_MSK[DB_ROW],0))</f>
        <v>#N/A</v>
      </c>
    </row>
    <row r="23" spans="1:6" x14ac:dyDescent="0.25">
      <c r="A23" s="35">
        <v>1502</v>
      </c>
      <c r="C23" s="8">
        <f t="shared" si="0"/>
        <v>1502</v>
      </c>
      <c r="D23">
        <f>INDEX([3]!db[NB PAJAK],A23-1)</f>
        <v>0</v>
      </c>
      <c r="E23">
        <f ca="1">SUMIF(B_MSK[DB_ROW],Table7[[#This Row],[//]],B_MSK[Column1])</f>
        <v>0</v>
      </c>
      <c r="F23" t="e">
        <f ca="1">INDEX(B_MSK[A_2],MATCH(Table7[[#This Row],[//]],B_MSK[DB_ROW],0))</f>
        <v>#N/A</v>
      </c>
    </row>
    <row r="24" spans="1:6" x14ac:dyDescent="0.25">
      <c r="A24" s="35">
        <v>309</v>
      </c>
      <c r="C24" s="8">
        <f t="shared" si="0"/>
        <v>309</v>
      </c>
      <c r="D24" t="str">
        <f>INDEX([3]!db[NB PAJAK],A24-1)</f>
        <v>KUAS SET JOYKO BR-4 (FLAT)</v>
      </c>
      <c r="E24">
        <f ca="1">SUMIF(B_MSK[DB_ROW],Table7[[#This Row],[//]],B_MSK[Column1])</f>
        <v>0</v>
      </c>
      <c r="F24" t="e">
        <f ca="1">INDEX(B_MSK[A_2],MATCH(Table7[[#This Row],[//]],B_MSK[DB_ROW],0))</f>
        <v>#N/A</v>
      </c>
    </row>
    <row r="25" spans="1:6" x14ac:dyDescent="0.25">
      <c r="A25" s="35">
        <v>305</v>
      </c>
      <c r="C25" s="8">
        <f t="shared" si="0"/>
        <v>305</v>
      </c>
      <c r="D25">
        <f>INDEX([3]!db[NB PAJAK],A25-1)</f>
        <v>0</v>
      </c>
      <c r="E25">
        <f ca="1">SUMIF(B_MSK[DB_ROW],Table7[[#This Row],[//]],B_MSK[Column1])</f>
        <v>0</v>
      </c>
      <c r="F25" t="e">
        <f ca="1">INDEX(B_MSK[A_2],MATCH(Table7[[#This Row],[//]],B_MSK[DB_ROW],0))</f>
        <v>#N/A</v>
      </c>
    </row>
    <row r="26" spans="1:6" x14ac:dyDescent="0.25">
      <c r="A26" s="35">
        <v>1501</v>
      </c>
      <c r="C26" s="8">
        <f t="shared" si="0"/>
        <v>1501</v>
      </c>
      <c r="D26">
        <f>INDEX([3]!db[NB PAJAK],A26-1)</f>
        <v>0</v>
      </c>
      <c r="E26">
        <f ca="1">SUMIF(B_MSK[DB_ROW],Table7[[#This Row],[//]],B_MSK[Column1])</f>
        <v>0</v>
      </c>
      <c r="F26" t="e">
        <f ca="1">INDEX(B_MSK[A_2],MATCH(Table7[[#This Row],[//]],B_MSK[DB_ROW],0))</f>
        <v>#N/A</v>
      </c>
    </row>
    <row r="27" spans="1:6" x14ac:dyDescent="0.25">
      <c r="A27" s="35">
        <v>196</v>
      </c>
      <c r="C27" s="8">
        <f t="shared" si="0"/>
        <v>196</v>
      </c>
      <c r="D27" t="str">
        <f>INDEX([3]!db[NB PAJAK],A27-1)</f>
        <v>BINDER CLIP JOYKO 107</v>
      </c>
      <c r="E27">
        <f ca="1">SUMIF(B_MSK[DB_ROW],Table7[[#This Row],[//]],B_MSK[Column1])</f>
        <v>50</v>
      </c>
      <c r="F27" t="str">
        <f ca="1">INDEX(B_MSK[A_2],MATCH(Table7[[#This Row],[//]],B_MSK[DB_ROW],0))</f>
        <v>GRS</v>
      </c>
    </row>
    <row r="28" spans="1:6" x14ac:dyDescent="0.25">
      <c r="A28" s="35">
        <v>198</v>
      </c>
      <c r="C28" s="8">
        <f t="shared" si="0"/>
        <v>198</v>
      </c>
      <c r="D28" t="str">
        <f>INDEX([3]!db[NB PAJAK],A28-1)</f>
        <v>BINDER CLIP JOYKO 111</v>
      </c>
      <c r="E28">
        <f ca="1">SUMIF(B_MSK[DB_ROW],Table7[[#This Row],[//]],B_MSK[Column1])</f>
        <v>30</v>
      </c>
      <c r="F28" t="str">
        <f ca="1">INDEX(B_MSK[A_2],MATCH(Table7[[#This Row],[//]],B_MSK[DB_ROW],0))</f>
        <v>GRS</v>
      </c>
    </row>
    <row r="29" spans="1:6" x14ac:dyDescent="0.25">
      <c r="A29" s="35">
        <v>199</v>
      </c>
      <c r="C29" s="8">
        <f t="shared" si="0"/>
        <v>199</v>
      </c>
      <c r="D29" t="str">
        <f>INDEX([3]!db[NB PAJAK],A29-1)</f>
        <v>BINDER CLIP JOYKO 155</v>
      </c>
      <c r="E29">
        <f ca="1">SUMIF(B_MSK[DB_ROW],Table7[[#This Row],[//]],B_MSK[Column1])</f>
        <v>20</v>
      </c>
      <c r="F29" t="str">
        <f ca="1">INDEX(B_MSK[A_2],MATCH(Table7[[#This Row],[//]],B_MSK[DB_ROW],0))</f>
        <v>GRS</v>
      </c>
    </row>
    <row r="30" spans="1:6" x14ac:dyDescent="0.25">
      <c r="A30" s="35">
        <v>201</v>
      </c>
      <c r="C30" s="8">
        <f t="shared" si="0"/>
        <v>201</v>
      </c>
      <c r="D30" t="str">
        <f>INDEX([3]!db[NB PAJAK],A30-1)</f>
        <v>BINDER CLIP JOYKO 200</v>
      </c>
      <c r="E30">
        <f ca="1">SUMIF(B_MSK[DB_ROW],Table7[[#This Row],[//]],B_MSK[Column1])</f>
        <v>10</v>
      </c>
      <c r="F30" t="str">
        <f ca="1">INDEX(B_MSK[A_2],MATCH(Table7[[#This Row],[//]],B_MSK[DB_ROW],0))</f>
        <v>GRS</v>
      </c>
    </row>
    <row r="31" spans="1:6" x14ac:dyDescent="0.25">
      <c r="A31" s="35">
        <v>479</v>
      </c>
      <c r="C31" s="8">
        <f t="shared" si="0"/>
        <v>479</v>
      </c>
      <c r="D31" t="str">
        <f>INDEX([3]!db[NB PAJAK],A31-1)</f>
        <v>PENSIL WARNA JOYKO CP-107 (12W)</v>
      </c>
      <c r="E31">
        <f ca="1">SUMIF(B_MSK[DB_ROW],Table7[[#This Row],[//]],B_MSK[Column1])</f>
        <v>0</v>
      </c>
      <c r="F31" t="e">
        <f ca="1">INDEX(B_MSK[A_2],MATCH(Table7[[#This Row],[//]],B_MSK[DB_ROW],0))</f>
        <v>#N/A</v>
      </c>
    </row>
    <row r="32" spans="1:6" x14ac:dyDescent="0.25">
      <c r="A32" s="35">
        <v>151</v>
      </c>
      <c r="C32" s="8">
        <f t="shared" si="0"/>
        <v>151</v>
      </c>
      <c r="D32" t="str">
        <f>INDEX([3]!db[NB PAJAK],A32-1)</f>
        <v>BINDER NOTE JOYKO A5-TSFC-M480 (FACULTY) - U</v>
      </c>
      <c r="E32">
        <f ca="1">SUMIF(B_MSK[DB_ROW],Table7[[#This Row],[//]],B_MSK[Column1])</f>
        <v>72</v>
      </c>
      <c r="F32" t="str">
        <f ca="1">INDEX(B_MSK[A_2],MATCH(Table7[[#This Row],[//]],B_MSK[DB_ROW],0))</f>
        <v>PCS</v>
      </c>
    </row>
    <row r="33" spans="1:6" x14ac:dyDescent="0.25">
      <c r="A33" s="35">
        <v>204</v>
      </c>
      <c r="C33" s="8">
        <f t="shared" si="0"/>
        <v>204</v>
      </c>
      <c r="D33" t="str">
        <f>INDEX([3]!db[NB PAJAK],A33-1)</f>
        <v>BINDER CLIP JOYKO 280</v>
      </c>
      <c r="E33">
        <f ca="1">SUMIF(B_MSK[DB_ROW],Table7[[#This Row],[//]],B_MSK[Column1])</f>
        <v>6</v>
      </c>
      <c r="F33" t="str">
        <f ca="1">INDEX(B_MSK[A_2],MATCH(Table7[[#This Row],[//]],B_MSK[DB_ROW],0))</f>
        <v>GRS</v>
      </c>
    </row>
    <row r="34" spans="1:6" x14ac:dyDescent="0.25">
      <c r="A34" s="35">
        <v>1558</v>
      </c>
      <c r="C34" s="8">
        <f t="shared" ref="C34:C65" si="1">A34</f>
        <v>1558</v>
      </c>
      <c r="D34">
        <f>INDEX([3]!db[NB PAJAK],A34-1)</f>
        <v>0</v>
      </c>
      <c r="E34">
        <f ca="1">SUMIF(B_MSK[DB_ROW],Table7[[#This Row],[//]],B_MSK[Column1])</f>
        <v>84</v>
      </c>
      <c r="F34" t="str">
        <f ca="1">INDEX(B_MSK[A_2],MATCH(Table7[[#This Row],[//]],B_MSK[DB_ROW],0))</f>
        <v>LSN</v>
      </c>
    </row>
    <row r="35" spans="1:6" x14ac:dyDescent="0.25">
      <c r="A35" s="35">
        <v>146</v>
      </c>
      <c r="C35" s="8">
        <f t="shared" si="1"/>
        <v>146</v>
      </c>
      <c r="D35" t="str">
        <f>INDEX([3]!db[NB PAJAK],A35-1)</f>
        <v>BINDER NOTE JOYKO A5-TSDB-M499 (DOBUJIN) - F</v>
      </c>
      <c r="E35">
        <f ca="1">SUMIF(B_MSK[DB_ROW],Table7[[#This Row],[//]],B_MSK[Column1])</f>
        <v>72</v>
      </c>
      <c r="F35" t="str">
        <f ca="1">INDEX(B_MSK[A_2],MATCH(Table7[[#This Row],[//]],B_MSK[DB_ROW],0))</f>
        <v>PCS</v>
      </c>
    </row>
    <row r="36" spans="1:6" x14ac:dyDescent="0.25">
      <c r="A36" s="35">
        <v>155</v>
      </c>
      <c r="C36" s="8">
        <f t="shared" si="1"/>
        <v>155</v>
      </c>
      <c r="D36" t="str">
        <f>INDEX([3]!db[NB PAJAK],A36-1)</f>
        <v>BINDER NOTE JOYKO A5-TSHB-M484 (HOBAKCI) - F</v>
      </c>
      <c r="E36">
        <f ca="1">SUMIF(B_MSK[DB_ROW],Table7[[#This Row],[//]],B_MSK[Column1])</f>
        <v>36</v>
      </c>
      <c r="F36" t="str">
        <f ca="1">INDEX(B_MSK[A_2],MATCH(Table7[[#This Row],[//]],B_MSK[DB_ROW],0))</f>
        <v>PCS</v>
      </c>
    </row>
    <row r="37" spans="1:6" x14ac:dyDescent="0.25">
      <c r="A37" s="35">
        <v>139</v>
      </c>
      <c r="C37" s="8">
        <f t="shared" si="1"/>
        <v>139</v>
      </c>
      <c r="D37" t="str">
        <f>INDEX([3]!db[NB PAJAK],A37-1)</f>
        <v>BINDER NOTE JOYKO A5-TSAF-F512 (ANIMAL FACE) JK-F</v>
      </c>
      <c r="E37">
        <f ca="1">SUMIF(B_MSK[DB_ROW],Table7[[#This Row],[//]],B_MSK[Column1])</f>
        <v>36</v>
      </c>
      <c r="F37" t="str">
        <f ca="1">INDEX(B_MSK[A_2],MATCH(Table7[[#This Row],[//]],B_MSK[DB_ROW],0))</f>
        <v>PCS</v>
      </c>
    </row>
    <row r="38" spans="1:6" x14ac:dyDescent="0.25">
      <c r="A38" s="35">
        <v>1500</v>
      </c>
      <c r="C38" s="8">
        <f t="shared" si="1"/>
        <v>1500</v>
      </c>
      <c r="D38">
        <f>INDEX([3]!db[NB PAJAK],A38-1)</f>
        <v>0</v>
      </c>
      <c r="E38">
        <f ca="1">SUMIF(B_MSK[DB_ROW],Table7[[#This Row],[//]],B_MSK[Column1])</f>
        <v>24</v>
      </c>
      <c r="F38" t="str">
        <f ca="1">INDEX(B_MSK[A_2],MATCH(Table7[[#This Row],[//]],B_MSK[DB_ROW],0))</f>
        <v>LSN</v>
      </c>
    </row>
    <row r="39" spans="1:6" x14ac:dyDescent="0.25">
      <c r="A39" s="35">
        <v>900</v>
      </c>
      <c r="C39" s="8">
        <f t="shared" si="1"/>
        <v>900</v>
      </c>
      <c r="D39" t="str">
        <f>INDEX([3]!db[NB PAJAK],A39-1)</f>
        <v>LEM STICK JOYKO 8 GR GS-09 isi 12 pc</v>
      </c>
      <c r="E39">
        <f ca="1">SUMIF(B_MSK[DB_ROW],Table7[[#This Row],[//]],B_MSK[Column1])</f>
        <v>64</v>
      </c>
      <c r="F39" t="str">
        <f ca="1">INDEX(B_MSK[A_2],MATCH(Table7[[#This Row],[//]],B_MSK[DB_ROW],0))</f>
        <v>LSN</v>
      </c>
    </row>
    <row r="40" spans="1:6" x14ac:dyDescent="0.25">
      <c r="A40" s="35">
        <v>1928</v>
      </c>
      <c r="C40" s="8">
        <f t="shared" si="1"/>
        <v>1928</v>
      </c>
      <c r="D40" t="str">
        <f>INDEX([3]!db[NB PAJAK],A40-1)</f>
        <v>PENCIL CASE / TEMPAT PENSIL MAGNET B-35165</v>
      </c>
      <c r="E40">
        <f ca="1">SUMIF(B_MSK[DB_ROW],Table7[[#This Row],[//]],B_MSK[Column1])</f>
        <v>0</v>
      </c>
      <c r="F40" t="e">
        <f ca="1">INDEX(B_MSK[A_2],MATCH(Table7[[#This Row],[//]],B_MSK[DB_ROW],0))</f>
        <v>#N/A</v>
      </c>
    </row>
    <row r="41" spans="1:6" x14ac:dyDescent="0.25">
      <c r="A41" s="35">
        <v>541</v>
      </c>
      <c r="C41" s="8">
        <f t="shared" si="1"/>
        <v>541</v>
      </c>
      <c r="D41">
        <f>INDEX([3]!db[NB PAJAK],A41-1)</f>
        <v>0</v>
      </c>
      <c r="E41">
        <f ca="1">SUMIF(B_MSK[DB_ROW],Table7[[#This Row],[//]],B_MSK[Column1])</f>
        <v>192</v>
      </c>
      <c r="F41" t="str">
        <f ca="1">INDEX(B_MSK[A_2],MATCH(Table7[[#This Row],[//]],B_MSK[DB_ROW],0))</f>
        <v>PCS</v>
      </c>
    </row>
    <row r="42" spans="1:6" x14ac:dyDescent="0.25">
      <c r="A42" s="35">
        <v>938</v>
      </c>
      <c r="C42" s="8">
        <f t="shared" si="1"/>
        <v>938</v>
      </c>
      <c r="D42">
        <f>INDEX([3]!db[NB PAJAK],A42-1)</f>
        <v>0</v>
      </c>
      <c r="E42">
        <f ca="1">SUMIF(B_MSK[DB_ROW],Table7[[#This Row],[//]],B_MSK[Column1])</f>
        <v>0</v>
      </c>
      <c r="F42" t="e">
        <f ca="1">INDEX(B_MSK[A_2],MATCH(Table7[[#This Row],[//]],B_MSK[DB_ROW],0))</f>
        <v>#N/A</v>
      </c>
    </row>
    <row r="43" spans="1:6" x14ac:dyDescent="0.25">
      <c r="A43" s="35">
        <v>939</v>
      </c>
      <c r="C43" s="8">
        <f t="shared" si="1"/>
        <v>939</v>
      </c>
      <c r="D43">
        <f>INDEX([3]!db[NB PAJAK],A43-1)</f>
        <v>0</v>
      </c>
      <c r="E43">
        <f ca="1">SUMIF(B_MSK[DB_ROW],Table7[[#This Row],[//]],B_MSK[Column1])</f>
        <v>0</v>
      </c>
      <c r="F43" t="e">
        <f ca="1">INDEX(B_MSK[A_2],MATCH(Table7[[#This Row],[//]],B_MSK[DB_ROW],0))</f>
        <v>#N/A</v>
      </c>
    </row>
    <row r="44" spans="1:6" x14ac:dyDescent="0.25">
      <c r="A44" s="35">
        <v>940</v>
      </c>
      <c r="C44" s="8">
        <f t="shared" si="1"/>
        <v>940</v>
      </c>
      <c r="D44" t="str">
        <f>INDEX([3]!db[NB PAJAK],A44-1)</f>
        <v>STAPLER HEAVY DUTY JOYKO HD-12A/13</v>
      </c>
      <c r="E44">
        <f ca="1">SUMIF(B_MSK[DB_ROW],Table7[[#This Row],[//]],B_MSK[Column1])</f>
        <v>0</v>
      </c>
      <c r="F44" t="e">
        <f ca="1">INDEX(B_MSK[A_2],MATCH(Table7[[#This Row],[//]],B_MSK[DB_ROW],0))</f>
        <v>#N/A</v>
      </c>
    </row>
    <row r="45" spans="1:6" x14ac:dyDescent="0.25">
      <c r="A45" s="35">
        <v>941</v>
      </c>
      <c r="C45" s="8">
        <f t="shared" si="1"/>
        <v>941</v>
      </c>
      <c r="D45" t="str">
        <f>INDEX([3]!db[NB PAJAK],A45-1)</f>
        <v>STAPLER HEAVY DUTY JOYKO HD-12N/13</v>
      </c>
      <c r="E45">
        <f ca="1">SUMIF(B_MSK[DB_ROW],Table7[[#This Row],[//]],B_MSK[Column1])</f>
        <v>0</v>
      </c>
      <c r="F45" t="e">
        <f ca="1">INDEX(B_MSK[A_2],MATCH(Table7[[#This Row],[//]],B_MSK[DB_ROW],0))</f>
        <v>#N/A</v>
      </c>
    </row>
    <row r="46" spans="1:6" x14ac:dyDescent="0.25">
      <c r="A46" s="35">
        <v>942</v>
      </c>
      <c r="C46" s="8">
        <f t="shared" si="1"/>
        <v>942</v>
      </c>
      <c r="D46">
        <f>INDEX([3]!db[NB PAJAK],A46-1)</f>
        <v>0</v>
      </c>
      <c r="E46">
        <f ca="1">SUMIF(B_MSK[DB_ROW],Table7[[#This Row],[//]],B_MSK[Column1])</f>
        <v>0</v>
      </c>
      <c r="F46" t="e">
        <f ca="1">INDEX(B_MSK[A_2],MATCH(Table7[[#This Row],[//]],B_MSK[DB_ROW],0))</f>
        <v>#N/A</v>
      </c>
    </row>
    <row r="47" spans="1:6" x14ac:dyDescent="0.25">
      <c r="A47" s="35">
        <v>1684</v>
      </c>
      <c r="C47" s="8">
        <f t="shared" si="1"/>
        <v>1684</v>
      </c>
      <c r="D47" t="str">
        <f>INDEX([3]!db[NB PAJAK],A47-1)</f>
        <v>PENCIL CASE JOYKO PC-0719PSTL-35 Ungu</v>
      </c>
      <c r="E47">
        <f ca="1">SUMIF(B_MSK[DB_ROW],Table7[[#This Row],[//]],B_MSK[Column1])</f>
        <v>0</v>
      </c>
      <c r="F47" t="e">
        <f ca="1">INDEX(B_MSK[A_2],MATCH(Table7[[#This Row],[//]],B_MSK[DB_ROW],0))</f>
        <v>#N/A</v>
      </c>
    </row>
    <row r="48" spans="1:6" x14ac:dyDescent="0.25">
      <c r="A48" s="35">
        <v>511</v>
      </c>
      <c r="C48" s="8">
        <f t="shared" si="1"/>
        <v>511</v>
      </c>
      <c r="D48" t="str">
        <f>INDEX([3]!db[NB PAJAK],A48-1)</f>
        <v>CORRECTION TAPE JOYKO CT-509</v>
      </c>
      <c r="E48">
        <f ca="1">SUMIF(B_MSK[DB_ROW],Table7[[#This Row],[//]],B_MSK[Column1])</f>
        <v>0</v>
      </c>
      <c r="F48" t="e">
        <f ca="1">INDEX(B_MSK[A_2],MATCH(Table7[[#This Row],[//]],B_MSK[DB_ROW],0))</f>
        <v>#N/A</v>
      </c>
    </row>
    <row r="49" spans="1:6" x14ac:dyDescent="0.25">
      <c r="A49" s="35">
        <v>1927</v>
      </c>
      <c r="C49" s="8">
        <f t="shared" si="1"/>
        <v>1927</v>
      </c>
      <c r="D49">
        <f>INDEX([3]!db[NB PAJAK],A49-1)</f>
        <v>0</v>
      </c>
      <c r="E49">
        <f ca="1">SUMIF(B_MSK[DB_ROW],Table7[[#This Row],[//]],B_MSK[Column1])</f>
        <v>0</v>
      </c>
      <c r="F49" t="e">
        <f ca="1">INDEX(B_MSK[A_2],MATCH(Table7[[#This Row],[//]],B_MSK[DB_ROW],0))</f>
        <v>#N/A</v>
      </c>
    </row>
    <row r="50" spans="1:6" x14ac:dyDescent="0.25">
      <c r="A50" s="35">
        <v>2002</v>
      </c>
      <c r="C50" s="8">
        <f t="shared" si="1"/>
        <v>2002</v>
      </c>
      <c r="D50">
        <f>INDEX([3]!db[NB PAJAK],A50-1)</f>
        <v>0</v>
      </c>
      <c r="E50">
        <f ca="1">SUMIF(B_MSK[DB_ROW],Table7[[#This Row],[//]],B_MSK[Column1])</f>
        <v>0</v>
      </c>
      <c r="F50" t="e">
        <f ca="1">INDEX(B_MSK[A_2],MATCH(Table7[[#This Row],[//]],B_MSK[DB_ROW],0))</f>
        <v>#N/A</v>
      </c>
    </row>
    <row r="51" spans="1:6" x14ac:dyDescent="0.25">
      <c r="A51" s="35">
        <v>549</v>
      </c>
      <c r="C51" s="8">
        <f t="shared" si="1"/>
        <v>549</v>
      </c>
      <c r="D51" t="str">
        <f>INDEX([3]!db[NB PAJAK],A51-1)</f>
        <v>CUTTER 9 MM JOYKO A-300A AUTOLOCK (KECIL)</v>
      </c>
      <c r="E51">
        <f ca="1">SUMIF(B_MSK[DB_ROW],Table7[[#This Row],[//]],B_MSK[Column1])</f>
        <v>48</v>
      </c>
      <c r="F51" t="str">
        <f ca="1">INDEX(B_MSK[A_2],MATCH(Table7[[#This Row],[//]],B_MSK[DB_ROW],0))</f>
        <v>LSN</v>
      </c>
    </row>
    <row r="52" spans="1:6" x14ac:dyDescent="0.25">
      <c r="A52" s="35">
        <v>498</v>
      </c>
      <c r="C52" s="8">
        <f t="shared" si="1"/>
        <v>498</v>
      </c>
      <c r="D52" t="str">
        <f>INDEX([3]!db[NB PAJAK],A52-1)</f>
        <v>CORRECTION FLUID JOYKO CF-S205PT BESI</v>
      </c>
      <c r="E52">
        <f ca="1">SUMIF(B_MSK[DB_ROW],Table7[[#This Row],[//]],B_MSK[Column1])</f>
        <v>48</v>
      </c>
      <c r="F52" t="str">
        <f ca="1">INDEX(B_MSK[A_2],MATCH(Table7[[#This Row],[//]],B_MSK[DB_ROW],0))</f>
        <v>LSN</v>
      </c>
    </row>
    <row r="53" spans="1:6" x14ac:dyDescent="0.25">
      <c r="A53" s="35">
        <v>497</v>
      </c>
      <c r="C53" s="8">
        <f t="shared" si="1"/>
        <v>497</v>
      </c>
      <c r="D53" t="str">
        <f>INDEX([3]!db[NB PAJAK],A53-1)</f>
        <v>CORRECTION FLUID JOYKO CF-S203</v>
      </c>
      <c r="E53">
        <f ca="1">SUMIF(B_MSK[DB_ROW],Table7[[#This Row],[//]],B_MSK[Column1])</f>
        <v>48</v>
      </c>
      <c r="F53" t="str">
        <f ca="1">INDEX(B_MSK[A_2],MATCH(Table7[[#This Row],[//]],B_MSK[DB_ROW],0))</f>
        <v>LSN</v>
      </c>
    </row>
    <row r="54" spans="1:6" x14ac:dyDescent="0.25">
      <c r="A54" s="35">
        <v>1297</v>
      </c>
      <c r="C54" s="8">
        <f t="shared" si="1"/>
        <v>1297</v>
      </c>
      <c r="D54">
        <f>INDEX([3]!db[NB PAJAK],A54-1)</f>
        <v>0</v>
      </c>
      <c r="E54">
        <f ca="1">SUMIF(B_MSK[DB_ROW],Table7[[#This Row],[//]],B_MSK[Column1])</f>
        <v>0</v>
      </c>
      <c r="F54" t="e">
        <f ca="1">INDEX(B_MSK[A_2],MATCH(Table7[[#This Row],[//]],B_MSK[DB_ROW],0))</f>
        <v>#N/A</v>
      </c>
    </row>
    <row r="55" spans="1:6" x14ac:dyDescent="0.25">
      <c r="A55" s="35">
        <v>1296</v>
      </c>
      <c r="C55" s="8">
        <f t="shared" si="1"/>
        <v>1296</v>
      </c>
      <c r="D55">
        <f>INDEX([3]!db[NB PAJAK],A55-1)</f>
        <v>0</v>
      </c>
      <c r="E55">
        <f ca="1">SUMIF(B_MSK[DB_ROW],Table7[[#This Row],[//]],B_MSK[Column1])</f>
        <v>0</v>
      </c>
      <c r="F55" t="e">
        <f ca="1">INDEX(B_MSK[A_2],MATCH(Table7[[#This Row],[//]],B_MSK[DB_ROW],0))</f>
        <v>#N/A</v>
      </c>
    </row>
    <row r="56" spans="1:6" x14ac:dyDescent="0.25">
      <c r="A56" s="35">
        <v>652</v>
      </c>
      <c r="C56" s="8">
        <f t="shared" si="1"/>
        <v>652</v>
      </c>
      <c r="D56">
        <f>INDEX([3]!db[NB PAJAK],A56-1)</f>
        <v>0</v>
      </c>
      <c r="E56">
        <f ca="1">SUMIF(B_MSK[DB_ROW],Table7[[#This Row],[//]],B_MSK[Column1])</f>
        <v>0</v>
      </c>
      <c r="F56" t="e">
        <f ca="1">INDEX(B_MSK[A_2],MATCH(Table7[[#This Row],[//]],B_MSK[DB_ROW],0))</f>
        <v>#N/A</v>
      </c>
    </row>
    <row r="57" spans="1:6" x14ac:dyDescent="0.25">
      <c r="A57" s="35">
        <v>661</v>
      </c>
      <c r="C57" s="8">
        <f t="shared" si="1"/>
        <v>661</v>
      </c>
      <c r="D57" t="str">
        <f>INDEX([3]!db[NB PAJAK],A57-1)</f>
        <v>ERASER ER-110 JK</v>
      </c>
      <c r="E57">
        <f ca="1">SUMIF(B_MSK[DB_ROW],Table7[[#This Row],[//]],B_MSK[Column1])</f>
        <v>0</v>
      </c>
      <c r="F57" t="e">
        <f ca="1">INDEX(B_MSK[A_2],MATCH(Table7[[#This Row],[//]],B_MSK[DB_ROW],0))</f>
        <v>#N/A</v>
      </c>
    </row>
    <row r="58" spans="1:6" x14ac:dyDescent="0.25">
      <c r="A58" s="35">
        <v>655</v>
      </c>
      <c r="C58" s="8">
        <f t="shared" si="1"/>
        <v>655</v>
      </c>
      <c r="D58">
        <f>INDEX([3]!db[NB PAJAK],A58-1)</f>
        <v>0</v>
      </c>
      <c r="E58">
        <f ca="1">SUMIF(B_MSK[DB_ROW],Table7[[#This Row],[//]],B_MSK[Column1])</f>
        <v>0</v>
      </c>
      <c r="F58" t="e">
        <f ca="1">INDEX(B_MSK[A_2],MATCH(Table7[[#This Row],[//]],B_MSK[DB_ROW],0))</f>
        <v>#N/A</v>
      </c>
    </row>
    <row r="59" spans="1:6" x14ac:dyDescent="0.25">
      <c r="A59" s="35">
        <v>656</v>
      </c>
      <c r="C59" s="8">
        <f t="shared" si="1"/>
        <v>656</v>
      </c>
      <c r="D59" t="str">
        <f>INDEX([3]!db[NB PAJAK],A59-1)</f>
        <v>STIP / PENGHAPUS JOYKO 526-B20 PUTIH</v>
      </c>
      <c r="E59">
        <f ca="1">SUMIF(B_MSK[DB_ROW],Table7[[#This Row],[//]],B_MSK[Column1])</f>
        <v>150</v>
      </c>
      <c r="F59" t="str">
        <f ca="1">INDEX(B_MSK[A_2],MATCH(Table7[[#This Row],[//]],B_MSK[DB_ROW],0))</f>
        <v xml:space="preserve">BOX </v>
      </c>
    </row>
    <row r="60" spans="1:6" x14ac:dyDescent="0.25">
      <c r="A60" s="35">
        <v>512</v>
      </c>
      <c r="C60" s="8">
        <f t="shared" si="1"/>
        <v>512</v>
      </c>
      <c r="D60">
        <f>INDEX([3]!db[NB PAJAK],A60-1)</f>
        <v>0</v>
      </c>
      <c r="E60">
        <f ca="1">SUMIF(B_MSK[DB_ROW],Table7[[#This Row],[//]],B_MSK[Column1])</f>
        <v>0</v>
      </c>
      <c r="F60" t="e">
        <f ca="1">INDEX(B_MSK[A_2],MATCH(Table7[[#This Row],[//]],B_MSK[DB_ROW],0))</f>
        <v>#N/A</v>
      </c>
    </row>
    <row r="61" spans="1:6" x14ac:dyDescent="0.25">
      <c r="A61" s="35">
        <v>1888</v>
      </c>
      <c r="C61" s="8">
        <f t="shared" si="1"/>
        <v>1888</v>
      </c>
      <c r="D61">
        <f>INDEX([3]!db[NB PAJAK],A61-1)</f>
        <v>0</v>
      </c>
      <c r="E61">
        <f ca="1">SUMIF(B_MSK[DB_ROW],Table7[[#This Row],[//]],B_MSK[Column1])</f>
        <v>0</v>
      </c>
      <c r="F61" t="e">
        <f ca="1">INDEX(B_MSK[A_2],MATCH(Table7[[#This Row],[//]],B_MSK[DB_ROW],0))</f>
        <v>#N/A</v>
      </c>
    </row>
    <row r="62" spans="1:6" x14ac:dyDescent="0.25">
      <c r="A62" s="35">
        <v>1300</v>
      </c>
      <c r="C62" s="8">
        <f t="shared" si="1"/>
        <v>1300</v>
      </c>
      <c r="D62">
        <f>INDEX([3]!db[NB PAJAK],A62-1)</f>
        <v>0</v>
      </c>
      <c r="E62">
        <f ca="1">SUMIF(B_MSK[DB_ROW],Table7[[#This Row],[//]],B_MSK[Column1])</f>
        <v>0</v>
      </c>
      <c r="F62" t="e">
        <f ca="1">INDEX(B_MSK[A_2],MATCH(Table7[[#This Row],[//]],B_MSK[DB_ROW],0))</f>
        <v>#N/A</v>
      </c>
    </row>
    <row r="63" spans="1:6" x14ac:dyDescent="0.25">
      <c r="A63" s="35">
        <v>1301</v>
      </c>
      <c r="C63" s="8">
        <f t="shared" si="1"/>
        <v>1301</v>
      </c>
      <c r="D63" t="str">
        <f>INDEX([3]!db[NB PAJAK],A63-1)</f>
        <v>LOOSE LEAF JOYKO A5-7020 (100S)</v>
      </c>
      <c r="E63">
        <f ca="1">SUMIF(B_MSK[DB_ROW],Table7[[#This Row],[//]],B_MSK[Column1])</f>
        <v>0</v>
      </c>
      <c r="F63" t="e">
        <f ca="1">INDEX(B_MSK[A_2],MATCH(Table7[[#This Row],[//]],B_MSK[DB_ROW],0))</f>
        <v>#N/A</v>
      </c>
    </row>
    <row r="64" spans="1:6" x14ac:dyDescent="0.25">
      <c r="A64" s="35">
        <v>897</v>
      </c>
      <c r="C64" s="8">
        <f t="shared" si="1"/>
        <v>897</v>
      </c>
      <c r="D64" t="str">
        <f>INDEX([3]!db[NB PAJAK],A64-1)</f>
        <v>LEM LIQUID (CAIR) JOYKO GL-R50 (50 ML)</v>
      </c>
      <c r="E64">
        <f ca="1">SUMIF(B_MSK[DB_ROW],Table7[[#This Row],[//]],B_MSK[Column1])</f>
        <v>24</v>
      </c>
      <c r="F64" t="str">
        <f ca="1">INDEX(B_MSK[A_2],MATCH(Table7[[#This Row],[//]],B_MSK[DB_ROW],0))</f>
        <v>LSN</v>
      </c>
    </row>
    <row r="65" spans="1:6" x14ac:dyDescent="0.25">
      <c r="A65" s="35">
        <v>1750</v>
      </c>
      <c r="C65" s="8">
        <f t="shared" si="1"/>
        <v>1750</v>
      </c>
      <c r="D65">
        <f>INDEX([3]!db[NB PAJAK],A65-1)</f>
        <v>0</v>
      </c>
      <c r="E65">
        <f ca="1">SUMIF(B_MSK[DB_ROW],Table7[[#This Row],[//]],B_MSK[Column1])</f>
        <v>0</v>
      </c>
      <c r="F65" t="e">
        <f ca="1">INDEX(B_MSK[A_2],MATCH(Table7[[#This Row],[//]],B_MSK[DB_ROW],0))</f>
        <v>#N/A</v>
      </c>
    </row>
    <row r="66" spans="1:6" x14ac:dyDescent="0.25">
      <c r="A66" s="35">
        <v>1884</v>
      </c>
      <c r="C66" s="8">
        <f t="shared" ref="C66:C89" si="2">A66</f>
        <v>1884</v>
      </c>
      <c r="D66">
        <f>INDEX([3]!db[NB PAJAK],A66-1)</f>
        <v>0</v>
      </c>
      <c r="E66">
        <f ca="1">SUMIF(B_MSK[DB_ROW],Table7[[#This Row],[//]],B_MSK[Column1])</f>
        <v>0</v>
      </c>
      <c r="F66" t="e">
        <f ca="1">INDEX(B_MSK[A_2],MATCH(Table7[[#This Row],[//]],B_MSK[DB_ROW],0))</f>
        <v>#N/A</v>
      </c>
    </row>
    <row r="67" spans="1:6" x14ac:dyDescent="0.25">
      <c r="A67" s="35">
        <v>1883</v>
      </c>
      <c r="C67" s="8">
        <f t="shared" si="2"/>
        <v>1883</v>
      </c>
      <c r="D67" t="str">
        <f>INDEX([3]!db[NB PAJAK],A67-1)</f>
        <v>ASAHAN JOYKO SP-362 (isi 24 pc)</v>
      </c>
      <c r="E67">
        <f ca="1">SUMIF(B_MSK[DB_ROW],Table7[[#This Row],[//]],B_MSK[Column1])</f>
        <v>0</v>
      </c>
      <c r="F67" t="e">
        <f ca="1">INDEX(B_MSK[A_2],MATCH(Table7[[#This Row],[//]],B_MSK[DB_ROW],0))</f>
        <v>#N/A</v>
      </c>
    </row>
    <row r="68" spans="1:6" x14ac:dyDescent="0.25">
      <c r="A68" s="35">
        <v>1885</v>
      </c>
      <c r="C68" s="8">
        <f t="shared" si="2"/>
        <v>1885</v>
      </c>
      <c r="D68">
        <f>INDEX([3]!db[NB PAJAK],A68-1)</f>
        <v>0</v>
      </c>
      <c r="E68">
        <f ca="1">SUMIF(B_MSK[DB_ROW],Table7[[#This Row],[//]],B_MSK[Column1])</f>
        <v>0</v>
      </c>
      <c r="F68" t="e">
        <f ca="1">INDEX(B_MSK[A_2],MATCH(Table7[[#This Row],[//]],B_MSK[DB_ROW],0))</f>
        <v>#N/A</v>
      </c>
    </row>
    <row r="69" spans="1:6" x14ac:dyDescent="0.25">
      <c r="A69" s="35">
        <v>1887</v>
      </c>
      <c r="C69" s="8">
        <f t="shared" si="2"/>
        <v>1887</v>
      </c>
      <c r="D69">
        <f>INDEX([3]!db[NB PAJAK],A69-1)</f>
        <v>0</v>
      </c>
      <c r="E69">
        <f ca="1">SUMIF(B_MSK[DB_ROW],Table7[[#This Row],[//]],B_MSK[Column1])</f>
        <v>0</v>
      </c>
      <c r="F69" t="e">
        <f ca="1">INDEX(B_MSK[A_2],MATCH(Table7[[#This Row],[//]],B_MSK[DB_ROW],0))</f>
        <v>#N/A</v>
      </c>
    </row>
    <row r="70" spans="1:6" x14ac:dyDescent="0.25">
      <c r="A70" s="35">
        <v>546</v>
      </c>
      <c r="C70" s="8">
        <f t="shared" si="2"/>
        <v>546</v>
      </c>
      <c r="D70">
        <f>INDEX([3]!db[NB PAJAK],A70-1)</f>
        <v>0</v>
      </c>
      <c r="E70">
        <f ca="1">SUMIF(B_MSK[DB_ROW],Table7[[#This Row],[//]],B_MSK[Column1])</f>
        <v>0</v>
      </c>
      <c r="F70" t="e">
        <f ca="1">INDEX(B_MSK[A_2],MATCH(Table7[[#This Row],[//]],B_MSK[DB_ROW],0))</f>
        <v>#N/A</v>
      </c>
    </row>
    <row r="71" spans="1:6" x14ac:dyDescent="0.25">
      <c r="A71" s="35">
        <v>1688</v>
      </c>
      <c r="C71" s="8">
        <f t="shared" si="2"/>
        <v>1688</v>
      </c>
      <c r="D71" t="str">
        <f>INDEX([3]!db[NB PAJAK],A71-1)</f>
        <v>PENCIL GLASS JOYKO PG-100 HITAM</v>
      </c>
      <c r="E71">
        <f ca="1">SUMIF(B_MSK[DB_ROW],Table7[[#This Row],[//]],B_MSK[Column1])</f>
        <v>12</v>
      </c>
      <c r="F71" t="str">
        <f ca="1">INDEX(B_MSK[A_2],MATCH(Table7[[#This Row],[//]],B_MSK[DB_ROW],0))</f>
        <v>GRS</v>
      </c>
    </row>
    <row r="72" spans="1:6" x14ac:dyDescent="0.25">
      <c r="A72" s="35">
        <v>1679</v>
      </c>
      <c r="C72" s="8">
        <f t="shared" si="2"/>
        <v>1679</v>
      </c>
      <c r="D72" t="str">
        <f>INDEX([3]!db[NB PAJAK],A72-1)</f>
        <v>PENCIL CASE JOYKO PC-0719PL-32 MERAH</v>
      </c>
      <c r="E72">
        <f ca="1">SUMIF(B_MSK[DB_ROW],Table7[[#This Row],[//]],B_MSK[Column1])</f>
        <v>0</v>
      </c>
      <c r="F72" t="e">
        <f ca="1">INDEX(B_MSK[A_2],MATCH(Table7[[#This Row],[//]],B_MSK[DB_ROW],0))</f>
        <v>#N/A</v>
      </c>
    </row>
    <row r="73" spans="1:6" x14ac:dyDescent="0.25">
      <c r="A73" s="35">
        <v>1682</v>
      </c>
      <c r="C73" s="8">
        <f t="shared" si="2"/>
        <v>1682</v>
      </c>
      <c r="D73" t="str">
        <f>INDEX([3]!db[NB PAJAK],A73-1)</f>
        <v>PENCIL CASE JOYKO PC-0719PSTL-35 Hijau</v>
      </c>
      <c r="E73">
        <f ca="1">SUMIF(B_MSK[DB_ROW],Table7[[#This Row],[//]],B_MSK[Column1])</f>
        <v>0</v>
      </c>
      <c r="F73" t="e">
        <f ca="1">INDEX(B_MSK[A_2],MATCH(Table7[[#This Row],[//]],B_MSK[DB_ROW],0))</f>
        <v>#N/A</v>
      </c>
    </row>
    <row r="74" spans="1:6" x14ac:dyDescent="0.25">
      <c r="A74" s="35">
        <v>482</v>
      </c>
      <c r="C74" s="8">
        <f t="shared" si="2"/>
        <v>482</v>
      </c>
      <c r="D74" t="str">
        <f>INDEX([3]!db[NB PAJAK],A74-1)</f>
        <v>PENSIL WARNA JOYKO CP-24PB (PANJANG)</v>
      </c>
      <c r="E74">
        <f ca="1">SUMIF(B_MSK[DB_ROW],Table7[[#This Row],[//]],B_MSK[Column1])</f>
        <v>36</v>
      </c>
      <c r="F74" t="str">
        <f ca="1">INDEX(B_MSK[A_2],MATCH(Table7[[#This Row],[//]],B_MSK[DB_ROW],0))</f>
        <v xml:space="preserve">BOX </v>
      </c>
    </row>
    <row r="75" spans="1:6" x14ac:dyDescent="0.25">
      <c r="A75" s="35">
        <v>1798</v>
      </c>
      <c r="C75" s="8">
        <f t="shared" si="2"/>
        <v>1798</v>
      </c>
      <c r="D75">
        <f>INDEX([3]!db[NB PAJAK],A75-1)</f>
        <v>0</v>
      </c>
      <c r="E75">
        <f ca="1">SUMIF(B_MSK[DB_ROW],Table7[[#This Row],[//]],B_MSK[Column1])</f>
        <v>0</v>
      </c>
      <c r="F75" t="e">
        <f ca="1">INDEX(B_MSK[A_2],MATCH(Table7[[#This Row],[//]],B_MSK[DB_ROW],0))</f>
        <v>#N/A</v>
      </c>
    </row>
    <row r="76" spans="1:6" x14ac:dyDescent="0.25">
      <c r="A76" s="35">
        <v>1797</v>
      </c>
      <c r="C76" s="8">
        <f t="shared" si="2"/>
        <v>1797</v>
      </c>
      <c r="D76">
        <f>INDEX([3]!db[NB PAJAK],A76-1)</f>
        <v>0</v>
      </c>
      <c r="E76">
        <f ca="1">SUMIF(B_MSK[DB_ROW],Table7[[#This Row],[//]],B_MSK[Column1])</f>
        <v>0</v>
      </c>
      <c r="F76" t="e">
        <f ca="1">INDEX(B_MSK[A_2],MATCH(Table7[[#This Row],[//]],B_MSK[DB_ROW],0))</f>
        <v>#N/A</v>
      </c>
    </row>
    <row r="77" spans="1:6" x14ac:dyDescent="0.25">
      <c r="A77" s="35">
        <v>1831</v>
      </c>
      <c r="C77" s="8">
        <f t="shared" si="2"/>
        <v>1831</v>
      </c>
      <c r="D77">
        <f>INDEX([3]!db[NB PAJAK],A77-1)</f>
        <v>0</v>
      </c>
      <c r="E77">
        <f ca="1">SUMIF(B_MSK[DB_ROW],Table7[[#This Row],[//]],B_MSK[Column1])</f>
        <v>0</v>
      </c>
      <c r="F77" t="e">
        <f ca="1">INDEX(B_MSK[A_2],MATCH(Table7[[#This Row],[//]],B_MSK[DB_ROW],0))</f>
        <v>#N/A</v>
      </c>
    </row>
    <row r="78" spans="1:6" x14ac:dyDescent="0.25">
      <c r="A78" s="35">
        <v>1833</v>
      </c>
      <c r="C78" s="8">
        <f t="shared" si="2"/>
        <v>1833</v>
      </c>
      <c r="D78">
        <f>INDEX([3]!db[NB PAJAK],A78-1)</f>
        <v>0</v>
      </c>
      <c r="E78">
        <f ca="1">SUMIF(B_MSK[DB_ROW],Table7[[#This Row],[//]],B_MSK[Column1])</f>
        <v>0</v>
      </c>
      <c r="F78" t="e">
        <f ca="1">INDEX(B_MSK[A_2],MATCH(Table7[[#This Row],[//]],B_MSK[DB_ROW],0))</f>
        <v>#N/A</v>
      </c>
    </row>
    <row r="79" spans="1:6" x14ac:dyDescent="0.25">
      <c r="A79" s="35">
        <v>1986</v>
      </c>
      <c r="C79" s="8">
        <f t="shared" si="2"/>
        <v>1986</v>
      </c>
      <c r="D79">
        <f>INDEX([3]!db[NB PAJAK],A79-1)</f>
        <v>0</v>
      </c>
      <c r="E79">
        <f ca="1">SUMIF(B_MSK[DB_ROW],Table7[[#This Row],[//]],B_MSK[Column1])</f>
        <v>0</v>
      </c>
      <c r="F79" t="e">
        <f ca="1">INDEX(B_MSK[A_2],MATCH(Table7[[#This Row],[//]],B_MSK[DB_ROW],0))</f>
        <v>#N/A</v>
      </c>
    </row>
    <row r="80" spans="1:6" x14ac:dyDescent="0.25">
      <c r="A80" s="35">
        <v>1987</v>
      </c>
      <c r="C80" s="8">
        <f t="shared" si="2"/>
        <v>1987</v>
      </c>
      <c r="D80">
        <f>INDEX([3]!db[NB PAJAK],A80-1)</f>
        <v>0</v>
      </c>
      <c r="E80">
        <f ca="1">SUMIF(B_MSK[DB_ROW],Table7[[#This Row],[//]],B_MSK[Column1])</f>
        <v>0</v>
      </c>
      <c r="F80" t="e">
        <f ca="1">INDEX(B_MSK[A_2],MATCH(Table7[[#This Row],[//]],B_MSK[DB_ROW],0))</f>
        <v>#N/A</v>
      </c>
    </row>
    <row r="81" spans="1:6" x14ac:dyDescent="0.25">
      <c r="A81" s="35">
        <v>1800</v>
      </c>
      <c r="C81" s="8">
        <f t="shared" si="2"/>
        <v>1800</v>
      </c>
      <c r="D81">
        <f>INDEX([3]!db[NB PAJAK],A81-1)</f>
        <v>0</v>
      </c>
      <c r="E81">
        <f ca="1">SUMIF(B_MSK[DB_ROW],Table7[[#This Row],[//]],B_MSK[Column1])</f>
        <v>0</v>
      </c>
      <c r="F81" t="e">
        <f ca="1">INDEX(B_MSK[A_2],MATCH(Table7[[#This Row],[//]],B_MSK[DB_ROW],0))</f>
        <v>#N/A</v>
      </c>
    </row>
    <row r="82" spans="1:6" x14ac:dyDescent="0.25">
      <c r="A82" s="35">
        <v>513</v>
      </c>
      <c r="C82" s="8">
        <f t="shared" si="2"/>
        <v>513</v>
      </c>
      <c r="D82" t="str">
        <f>INDEX([3]!db[NB PAJAK],A82-1)</f>
        <v>CORRECTION TAPE JOYKO CT-520</v>
      </c>
      <c r="E82">
        <f ca="1">SUMIF(B_MSK[DB_ROW],Table7[[#This Row],[//]],B_MSK[Column1])</f>
        <v>0</v>
      </c>
      <c r="F82" t="e">
        <f ca="1">INDEX(B_MSK[A_2],MATCH(Table7[[#This Row],[//]],B_MSK[DB_ROW],0))</f>
        <v>#N/A</v>
      </c>
    </row>
    <row r="83" spans="1:6" x14ac:dyDescent="0.25">
      <c r="A83" s="35">
        <v>1563</v>
      </c>
      <c r="C83" s="8">
        <f t="shared" si="2"/>
        <v>1563</v>
      </c>
      <c r="D83">
        <f>INDEX([3]!db[NB PAJAK],A83-1)</f>
        <v>0</v>
      </c>
      <c r="E83">
        <f ca="1">SUMIF(B_MSK[DB_ROW],Table7[[#This Row],[//]],B_MSK[Column1])</f>
        <v>0</v>
      </c>
      <c r="F83" t="e">
        <f ca="1">INDEX(B_MSK[A_2],MATCH(Table7[[#This Row],[//]],B_MSK[DB_ROW],0))</f>
        <v>#N/A</v>
      </c>
    </row>
    <row r="84" spans="1:6" x14ac:dyDescent="0.25">
      <c r="A84" s="35">
        <v>1564</v>
      </c>
      <c r="C84" s="8">
        <f t="shared" si="2"/>
        <v>1564</v>
      </c>
      <c r="D84">
        <f>INDEX([3]!db[NB PAJAK],A84-1)</f>
        <v>0</v>
      </c>
      <c r="E84">
        <f ca="1">SUMIF(B_MSK[DB_ROW],Table7[[#This Row],[//]],B_MSK[Column1])</f>
        <v>0</v>
      </c>
      <c r="F84" t="e">
        <f ca="1">INDEX(B_MSK[A_2],MATCH(Table7[[#This Row],[//]],B_MSK[DB_ROW],0))</f>
        <v>#N/A</v>
      </c>
    </row>
    <row r="85" spans="1:6" x14ac:dyDescent="0.25">
      <c r="A85" s="35">
        <v>493</v>
      </c>
      <c r="C85" s="8">
        <f t="shared" si="2"/>
        <v>493</v>
      </c>
      <c r="D85">
        <f>INDEX([3]!db[NB PAJAK],A85-1)</f>
        <v>0</v>
      </c>
      <c r="E85">
        <f ca="1">SUMIF(B_MSK[DB_ROW],Table7[[#This Row],[//]],B_MSK[Column1])</f>
        <v>0</v>
      </c>
      <c r="F85" t="e">
        <f ca="1">INDEX(B_MSK[A_2],MATCH(Table7[[#This Row],[//]],B_MSK[DB_ROW],0))</f>
        <v>#N/A</v>
      </c>
    </row>
    <row r="86" spans="1:6" x14ac:dyDescent="0.25">
      <c r="A86" s="35">
        <v>1889</v>
      </c>
      <c r="C86" s="8">
        <f t="shared" si="2"/>
        <v>1889</v>
      </c>
      <c r="D86">
        <f>INDEX([3]!db[NB PAJAK],A86-1)</f>
        <v>0</v>
      </c>
      <c r="E86">
        <f ca="1">SUMIF(B_MSK[DB_ROW],Table7[[#This Row],[//]],B_MSK[Column1])</f>
        <v>0</v>
      </c>
      <c r="F86" t="e">
        <f ca="1">INDEX(B_MSK[A_2],MATCH(Table7[[#This Row],[//]],B_MSK[DB_ROW],0))</f>
        <v>#N/A</v>
      </c>
    </row>
    <row r="87" spans="1:6" x14ac:dyDescent="0.25">
      <c r="A87" s="35">
        <v>1892</v>
      </c>
      <c r="C87" s="8">
        <f t="shared" si="2"/>
        <v>1892</v>
      </c>
      <c r="D87">
        <f>INDEX([3]!db[NB PAJAK],A87-1)</f>
        <v>0</v>
      </c>
      <c r="E87">
        <f ca="1">SUMIF(B_MSK[DB_ROW],Table7[[#This Row],[//]],B_MSK[Column1])</f>
        <v>144</v>
      </c>
      <c r="F87" t="str">
        <f ca="1">INDEX(B_MSK[A_2],MATCH(Table7[[#This Row],[//]],B_MSK[DB_ROW],0))</f>
        <v>LSN</v>
      </c>
    </row>
    <row r="88" spans="1:6" x14ac:dyDescent="0.25">
      <c r="A88" s="35">
        <v>1676</v>
      </c>
      <c r="C88" s="8">
        <f t="shared" si="2"/>
        <v>1676</v>
      </c>
      <c r="D88">
        <f>INDEX([3]!db[NB PAJAK],A88-1)</f>
        <v>0</v>
      </c>
      <c r="E88">
        <f ca="1">SUMIF(B_MSK[DB_ROW],Table7[[#This Row],[//]],B_MSK[Column1])</f>
        <v>0</v>
      </c>
      <c r="F88" t="e">
        <f ca="1">INDEX(B_MSK[A_2],MATCH(Table7[[#This Row],[//]],B_MSK[DB_ROW],0))</f>
        <v>#N/A</v>
      </c>
    </row>
    <row r="89" spans="1:6" x14ac:dyDescent="0.25">
      <c r="A89" s="35">
        <v>1677</v>
      </c>
      <c r="C89" s="8">
        <f t="shared" si="2"/>
        <v>1677</v>
      </c>
      <c r="D89" t="str">
        <f>INDEX([3]!db[NB PAJAK],A89-1)</f>
        <v>PENCIL CASE JOYKO PC-0719PL-32 BIRU</v>
      </c>
      <c r="E89">
        <f ca="1">SUMIF(B_MSK[DB_ROW],Table7[[#This Row],[//]],B_MSK[Column1])</f>
        <v>0</v>
      </c>
      <c r="F89" t="e">
        <f ca="1">INDEX(B_MSK[A_2],MATCH(Table7[[#This Row],[//]],B_MSK[DB_ROW],0))</f>
        <v>#N/A</v>
      </c>
    </row>
    <row r="90" spans="1:6" x14ac:dyDescent="0.25">
      <c r="A90" s="35">
        <v>433</v>
      </c>
      <c r="C90" s="8">
        <f t="shared" ref="C90:C102" si="3">A90</f>
        <v>433</v>
      </c>
      <c r="D90">
        <f>INDEX([3]!db[NB PAJAK],A90-1)</f>
        <v>0</v>
      </c>
      <c r="E90">
        <f ca="1">SUMIF(B_MSK[DB_ROW],Table7[[#This Row],[//]],B_MSK[Column1])</f>
        <v>0</v>
      </c>
      <c r="F90" t="e">
        <f ca="1">INDEX(B_MSK[A_2],MATCH(Table7[[#This Row],[//]],B_MSK[DB_ROW],0))</f>
        <v>#N/A</v>
      </c>
    </row>
    <row r="91" spans="1:6" x14ac:dyDescent="0.25">
      <c r="A91" s="35">
        <v>1922</v>
      </c>
      <c r="C91" s="8">
        <f t="shared" si="3"/>
        <v>1922</v>
      </c>
      <c r="D91">
        <f>INDEX([3]!db[NB PAJAK],A91-1)</f>
        <v>0</v>
      </c>
      <c r="E91">
        <f ca="1">SUMIF(B_MSK[DB_ROW],Table7[[#This Row],[//]],B_MSK[Column1])</f>
        <v>0</v>
      </c>
      <c r="F91" t="e">
        <f ca="1">INDEX(B_MSK[A_2],MATCH(Table7[[#This Row],[//]],B_MSK[DB_ROW],0))</f>
        <v>#N/A</v>
      </c>
    </row>
    <row r="92" spans="1:6" x14ac:dyDescent="0.25">
      <c r="A92" s="35">
        <v>896</v>
      </c>
      <c r="C92" s="8">
        <f t="shared" si="3"/>
        <v>896</v>
      </c>
      <c r="D92" t="str">
        <f>INDEX([3]!db[NB PAJAK],A92-1)</f>
        <v>LEM LIQUID (CAIR) JOYKO GL-R35 (35 ML)</v>
      </c>
      <c r="E92">
        <f ca="1">SUMIF(B_MSK[DB_ROW],Table7[[#This Row],[//]],B_MSK[Column1])</f>
        <v>0</v>
      </c>
      <c r="F92" t="e">
        <f ca="1">INDEX(B_MSK[A_2],MATCH(Table7[[#This Row],[//]],B_MSK[DB_ROW],0))</f>
        <v>#N/A</v>
      </c>
    </row>
    <row r="93" spans="1:6" x14ac:dyDescent="0.25">
      <c r="A93" s="35">
        <v>653</v>
      </c>
      <c r="C93" s="8">
        <f t="shared" si="3"/>
        <v>653</v>
      </c>
      <c r="D93">
        <f>INDEX([3]!db[NB PAJAK],A93-1)</f>
        <v>0</v>
      </c>
      <c r="E93">
        <f ca="1">SUMIF(B_MSK[DB_ROW],Table7[[#This Row],[//]],B_MSK[Column1])</f>
        <v>0</v>
      </c>
      <c r="F93" t="e">
        <f ca="1">INDEX(B_MSK[A_2],MATCH(Table7[[#This Row],[//]],B_MSK[DB_ROW],0))</f>
        <v>#N/A</v>
      </c>
    </row>
    <row r="94" spans="1:6" x14ac:dyDescent="0.25">
      <c r="A94" s="35">
        <v>1681</v>
      </c>
      <c r="C94" s="8">
        <f t="shared" si="3"/>
        <v>1681</v>
      </c>
      <c r="D94" t="str">
        <f>INDEX([3]!db[NB PAJAK],A94-1)</f>
        <v>PENCIL CASE JOYKO PC-0719PSTL-35 Biru</v>
      </c>
      <c r="E94">
        <f ca="1">SUMIF(B_MSK[DB_ROW],Table7[[#This Row],[//]],B_MSK[Column1])</f>
        <v>0</v>
      </c>
      <c r="F94" t="e">
        <f ca="1">INDEX(B_MSK[A_2],MATCH(Table7[[#This Row],[//]],B_MSK[DB_ROW],0))</f>
        <v>#N/A</v>
      </c>
    </row>
    <row r="95" spans="1:6" x14ac:dyDescent="0.25">
      <c r="A95" s="35">
        <v>1304</v>
      </c>
      <c r="C95" s="8">
        <f t="shared" si="3"/>
        <v>1304</v>
      </c>
      <c r="D95" t="str">
        <f>INDEX([3]!db[NB PAJAK],A95-1)</f>
        <v>LOOSE LEAF JOYKO B5-7026 (50S)</v>
      </c>
      <c r="E95">
        <f ca="1">SUMIF(B_MSK[DB_ROW],Table7[[#This Row],[//]],B_MSK[Column1])</f>
        <v>0</v>
      </c>
      <c r="F95" t="e">
        <f ca="1">INDEX(B_MSK[A_2],MATCH(Table7[[#This Row],[//]],B_MSK[DB_ROW],0))</f>
        <v>#N/A</v>
      </c>
    </row>
    <row r="96" spans="1:6" x14ac:dyDescent="0.25">
      <c r="A96" s="35">
        <v>514</v>
      </c>
      <c r="C96" s="8">
        <f t="shared" si="3"/>
        <v>514</v>
      </c>
      <c r="D96" t="str">
        <f>INDEX([3]!db[NB PAJAK],A96-1)</f>
        <v>CORRECTION TAPE JOYKO CT-522</v>
      </c>
      <c r="E96">
        <f ca="1">SUMIF(B_MSK[DB_ROW],Table7[[#This Row],[//]],B_MSK[Column1])</f>
        <v>240</v>
      </c>
      <c r="F96" t="str">
        <f ca="1">INDEX(B_MSK[A_2],MATCH(Table7[[#This Row],[//]],B_MSK[DB_ROW],0))</f>
        <v>LSN</v>
      </c>
    </row>
    <row r="97" spans="1:6" x14ac:dyDescent="0.25">
      <c r="A97" s="35">
        <v>515</v>
      </c>
      <c r="C97" s="8">
        <f t="shared" si="3"/>
        <v>515</v>
      </c>
      <c r="D97" t="str">
        <f>INDEX([3]!db[NB PAJAK],A97-1)</f>
        <v>CORRECTION TAPE JOYKO CT-522-02</v>
      </c>
      <c r="E97">
        <f ca="1">SUMIF(B_MSK[DB_ROW],Table7[[#This Row],[//]],B_MSK[Column1])</f>
        <v>24</v>
      </c>
      <c r="F97" t="str">
        <f ca="1">INDEX(B_MSK[A_2],MATCH(Table7[[#This Row],[//]],B_MSK[DB_ROW],0))</f>
        <v xml:space="preserve">BOX </v>
      </c>
    </row>
    <row r="98" spans="1:6" x14ac:dyDescent="0.25">
      <c r="A98" s="35">
        <v>516</v>
      </c>
      <c r="C98" s="8">
        <f t="shared" si="3"/>
        <v>516</v>
      </c>
      <c r="D98" t="str">
        <f>INDEX([3]!db[NB PAJAK],A98-1)</f>
        <v>CORRECTION TAPE JOYKO CT-533</v>
      </c>
      <c r="E98">
        <f ca="1">SUMIF(B_MSK[DB_ROW],Table7[[#This Row],[//]],B_MSK[Column1])</f>
        <v>48</v>
      </c>
      <c r="F98" t="str">
        <f ca="1">INDEX(B_MSK[A_2],MATCH(Table7[[#This Row],[//]],B_MSK[DB_ROW],0))</f>
        <v>LSN</v>
      </c>
    </row>
    <row r="99" spans="1:6" x14ac:dyDescent="0.25">
      <c r="A99" s="35">
        <v>517</v>
      </c>
      <c r="C99" s="8">
        <f t="shared" si="3"/>
        <v>517</v>
      </c>
      <c r="D99" t="str">
        <f>INDEX([3]!db[NB PAJAK],A99-1)</f>
        <v>CORRECTION TAPE JOYKO CT-534</v>
      </c>
      <c r="E99">
        <f ca="1">SUMIF(B_MSK[DB_ROW],Table7[[#This Row],[//]],B_MSK[Column1])</f>
        <v>60</v>
      </c>
      <c r="F99" t="str">
        <f ca="1">INDEX(B_MSK[A_2],MATCH(Table7[[#This Row],[//]],B_MSK[DB_ROW],0))</f>
        <v xml:space="preserve">BOX </v>
      </c>
    </row>
    <row r="100" spans="1:6" x14ac:dyDescent="0.25">
      <c r="A100" s="35">
        <v>1425</v>
      </c>
      <c r="C100" s="8">
        <f t="shared" si="3"/>
        <v>1425</v>
      </c>
      <c r="D100">
        <f>INDEX([3]!db[NB PAJAK],A100-1)</f>
        <v>0</v>
      </c>
      <c r="E100">
        <f ca="1">SUMIF(B_MSK[DB_ROW],Table7[[#This Row],[//]],B_MSK[Column1])</f>
        <v>0</v>
      </c>
      <c r="F100" t="e">
        <f ca="1">INDEX(B_MSK[A_2],MATCH(Table7[[#This Row],[//]],B_MSK[DB_ROW],0))</f>
        <v>#N/A</v>
      </c>
    </row>
    <row r="101" spans="1:6" x14ac:dyDescent="0.25">
      <c r="A101" s="35">
        <v>1429</v>
      </c>
      <c r="C101" s="8">
        <f t="shared" si="3"/>
        <v>1429</v>
      </c>
      <c r="D101">
        <f>INDEX([3]!db[NB PAJAK],A101-1)</f>
        <v>0</v>
      </c>
      <c r="E101">
        <f ca="1">SUMIF(B_MSK[DB_ROW],Table7[[#This Row],[//]],B_MSK[Column1])</f>
        <v>0</v>
      </c>
      <c r="F101" t="e">
        <f ca="1">INDEX(B_MSK[A_2],MATCH(Table7[[#This Row],[//]],B_MSK[DB_ROW],0))</f>
        <v>#N/A</v>
      </c>
    </row>
    <row r="102" spans="1:6" x14ac:dyDescent="0.25">
      <c r="A102" s="35">
        <v>1430</v>
      </c>
      <c r="C102" s="8">
        <f t="shared" si="3"/>
        <v>1430</v>
      </c>
      <c r="D102">
        <f>INDEX([3]!db[NB PAJAK],A102-1)</f>
        <v>0</v>
      </c>
      <c r="E102">
        <f ca="1">SUMIF(B_MSK[DB_ROW],Table7[[#This Row],[//]],B_MSK[Column1])</f>
        <v>0</v>
      </c>
      <c r="F102" t="e">
        <f ca="1">INDEX(B_MSK[A_2],MATCH(Table7[[#This Row],[//]],B_MSK[DB_ROW],0))</f>
        <v>#N/A</v>
      </c>
    </row>
    <row r="103" spans="1:6" x14ac:dyDescent="0.25">
      <c r="A103" s="7" t="s">
        <v>64</v>
      </c>
    </row>
    <row r="104" spans="1:6" x14ac:dyDescent="0.25">
      <c r="A104" s="35">
        <v>1005</v>
      </c>
    </row>
    <row r="105" spans="1:6" x14ac:dyDescent="0.25">
      <c r="A105" s="35">
        <v>1020</v>
      </c>
    </row>
    <row r="106" spans="1:6" x14ac:dyDescent="0.25">
      <c r="A106" s="35">
        <v>1068</v>
      </c>
    </row>
    <row r="107" spans="1:6" x14ac:dyDescent="0.25">
      <c r="A107" s="35">
        <v>1069</v>
      </c>
    </row>
    <row r="108" spans="1:6" x14ac:dyDescent="0.25">
      <c r="A108" s="35">
        <v>1070</v>
      </c>
    </row>
    <row r="109" spans="1:6" x14ac:dyDescent="0.25">
      <c r="A109" s="35">
        <v>1071</v>
      </c>
    </row>
    <row r="110" spans="1:6" x14ac:dyDescent="0.25">
      <c r="A110" s="35">
        <v>1078</v>
      </c>
    </row>
    <row r="111" spans="1:6" x14ac:dyDescent="0.25">
      <c r="A111" s="35">
        <v>1080</v>
      </c>
    </row>
    <row r="112" spans="1:6" x14ac:dyDescent="0.25">
      <c r="A112" s="35">
        <v>1082</v>
      </c>
    </row>
    <row r="113" spans="1:1" x14ac:dyDescent="0.25">
      <c r="A113" s="35">
        <v>1101</v>
      </c>
    </row>
    <row r="114" spans="1:1" x14ac:dyDescent="0.25">
      <c r="A114" s="35">
        <v>1103</v>
      </c>
    </row>
    <row r="115" spans="1:1" x14ac:dyDescent="0.25">
      <c r="A115" s="35">
        <v>1222</v>
      </c>
    </row>
    <row r="116" spans="1:1" x14ac:dyDescent="0.25">
      <c r="A116" s="35">
        <v>1257</v>
      </c>
    </row>
    <row r="117" spans="1:1" x14ac:dyDescent="0.25">
      <c r="A117" s="35">
        <v>1145</v>
      </c>
    </row>
    <row r="118" spans="1:1" x14ac:dyDescent="0.25">
      <c r="A118" s="35">
        <v>1125</v>
      </c>
    </row>
    <row r="119" spans="1:1" x14ac:dyDescent="0.25">
      <c r="A119" s="35">
        <v>1083</v>
      </c>
    </row>
    <row r="120" spans="1:1" x14ac:dyDescent="0.25">
      <c r="A120" s="35">
        <v>1114</v>
      </c>
    </row>
    <row r="121" spans="1:1" x14ac:dyDescent="0.25">
      <c r="A121" s="35">
        <v>1057</v>
      </c>
    </row>
    <row r="122" spans="1:1" x14ac:dyDescent="0.25">
      <c r="A122" s="35">
        <v>1060</v>
      </c>
    </row>
    <row r="123" spans="1:1" x14ac:dyDescent="0.25">
      <c r="A123" s="35">
        <v>1961</v>
      </c>
    </row>
    <row r="124" spans="1:1" x14ac:dyDescent="0.25">
      <c r="A124" s="35">
        <v>1224</v>
      </c>
    </row>
    <row r="125" spans="1:1" x14ac:dyDescent="0.25">
      <c r="A125" s="35">
        <v>1104</v>
      </c>
    </row>
    <row r="126" spans="1:1" x14ac:dyDescent="0.25">
      <c r="A126" s="35">
        <v>1021</v>
      </c>
    </row>
    <row r="127" spans="1:1" x14ac:dyDescent="0.25">
      <c r="A127" s="35">
        <v>1073</v>
      </c>
    </row>
    <row r="128" spans="1:1" x14ac:dyDescent="0.25">
      <c r="A128" s="35">
        <v>1076</v>
      </c>
    </row>
    <row r="129" spans="1:1" x14ac:dyDescent="0.25">
      <c r="A129" s="35">
        <v>1105</v>
      </c>
    </row>
    <row r="130" spans="1:1" x14ac:dyDescent="0.25">
      <c r="A130" s="35">
        <v>1106</v>
      </c>
    </row>
    <row r="131" spans="1:1" x14ac:dyDescent="0.25">
      <c r="A131" s="35">
        <v>1087</v>
      </c>
    </row>
    <row r="132" spans="1:1" x14ac:dyDescent="0.25">
      <c r="A132" s="35">
        <v>1016</v>
      </c>
    </row>
    <row r="133" spans="1:1" x14ac:dyDescent="0.25">
      <c r="A133" s="35">
        <v>1096</v>
      </c>
    </row>
    <row r="134" spans="1:1" x14ac:dyDescent="0.25">
      <c r="A134" s="35">
        <v>1118</v>
      </c>
    </row>
    <row r="135" spans="1:1" x14ac:dyDescent="0.25">
      <c r="A135" s="35">
        <v>1194</v>
      </c>
    </row>
    <row r="136" spans="1:1" x14ac:dyDescent="0.25">
      <c r="A136" s="35">
        <v>996</v>
      </c>
    </row>
    <row r="137" spans="1:1" x14ac:dyDescent="0.25">
      <c r="A137" s="35">
        <v>1115</v>
      </c>
    </row>
    <row r="138" spans="1:1" x14ac:dyDescent="0.25">
      <c r="A138" s="35">
        <v>1025</v>
      </c>
    </row>
    <row r="139" spans="1:1" x14ac:dyDescent="0.25">
      <c r="A139" s="35">
        <v>1001</v>
      </c>
    </row>
    <row r="140" spans="1:1" x14ac:dyDescent="0.25">
      <c r="A140" s="35">
        <v>1059</v>
      </c>
    </row>
    <row r="141" spans="1:1" x14ac:dyDescent="0.25">
      <c r="A141" s="35">
        <v>1128</v>
      </c>
    </row>
    <row r="142" spans="1:1" x14ac:dyDescent="0.25">
      <c r="A142" s="35">
        <v>1055</v>
      </c>
    </row>
    <row r="143" spans="1:1" x14ac:dyDescent="0.25">
      <c r="A143" s="35">
        <v>1260</v>
      </c>
    </row>
    <row r="144" spans="1:1" x14ac:dyDescent="0.25">
      <c r="A144" s="35">
        <v>1958</v>
      </c>
    </row>
    <row r="145" spans="1:1" x14ac:dyDescent="0.25">
      <c r="A145" s="35">
        <v>1959</v>
      </c>
    </row>
    <row r="146" spans="1:1" x14ac:dyDescent="0.25">
      <c r="A146" s="35">
        <v>1960</v>
      </c>
    </row>
    <row r="147" spans="1:1" x14ac:dyDescent="0.25">
      <c r="A147" s="35">
        <v>1962</v>
      </c>
    </row>
    <row r="148" spans="1:1" x14ac:dyDescent="0.25">
      <c r="A148" s="35">
        <v>1085</v>
      </c>
    </row>
    <row r="149" spans="1:1" x14ac:dyDescent="0.25">
      <c r="A149" s="35">
        <v>1159</v>
      </c>
    </row>
    <row r="150" spans="1:1" x14ac:dyDescent="0.25">
      <c r="A150" s="35">
        <v>1116</v>
      </c>
    </row>
    <row r="151" spans="1:1" x14ac:dyDescent="0.25">
      <c r="A151" s="35">
        <v>1139</v>
      </c>
    </row>
    <row r="152" spans="1:1" x14ac:dyDescent="0.25">
      <c r="A152" s="35">
        <v>1137</v>
      </c>
    </row>
    <row r="153" spans="1:1" x14ac:dyDescent="0.25">
      <c r="A153" s="35">
        <v>1077</v>
      </c>
    </row>
    <row r="154" spans="1:1" x14ac:dyDescent="0.25">
      <c r="A154" s="35">
        <v>1163</v>
      </c>
    </row>
    <row r="155" spans="1:1" x14ac:dyDescent="0.25">
      <c r="A155" s="35">
        <v>1165</v>
      </c>
    </row>
    <row r="156" spans="1:1" x14ac:dyDescent="0.25">
      <c r="A156" s="35">
        <v>1203</v>
      </c>
    </row>
    <row r="157" spans="1:1" x14ac:dyDescent="0.25">
      <c r="A157" s="35">
        <v>1204</v>
      </c>
    </row>
    <row r="158" spans="1:1" x14ac:dyDescent="0.25">
      <c r="A158" s="35">
        <v>1014</v>
      </c>
    </row>
    <row r="159" spans="1:1" x14ac:dyDescent="0.25">
      <c r="A159" s="35">
        <v>1235</v>
      </c>
    </row>
    <row r="160" spans="1:1" x14ac:dyDescent="0.25">
      <c r="A160" s="35">
        <v>1240</v>
      </c>
    </row>
    <row r="161" spans="1:1" x14ac:dyDescent="0.25">
      <c r="A161" s="35">
        <v>1037</v>
      </c>
    </row>
    <row r="162" spans="1:1" x14ac:dyDescent="0.25">
      <c r="A162" s="35">
        <v>1040</v>
      </c>
    </row>
    <row r="163" spans="1:1" x14ac:dyDescent="0.25">
      <c r="A163" s="35">
        <v>1004</v>
      </c>
    </row>
    <row r="164" spans="1:1" x14ac:dyDescent="0.25">
      <c r="A164" s="35">
        <v>1044</v>
      </c>
    </row>
    <row r="165" spans="1:1" x14ac:dyDescent="0.25">
      <c r="A165" s="35">
        <v>1034</v>
      </c>
    </row>
    <row r="166" spans="1:1" x14ac:dyDescent="0.25">
      <c r="A166" s="35">
        <v>994</v>
      </c>
    </row>
    <row r="167" spans="1:1" x14ac:dyDescent="0.25">
      <c r="A167" s="35">
        <v>1033</v>
      </c>
    </row>
    <row r="168" spans="1:1" x14ac:dyDescent="0.25">
      <c r="A168" s="35">
        <v>1246</v>
      </c>
    </row>
    <row r="169" spans="1:1" x14ac:dyDescent="0.25">
      <c r="A169" s="35">
        <v>1010</v>
      </c>
    </row>
    <row r="170" spans="1:1" x14ac:dyDescent="0.25">
      <c r="A170" s="35">
        <v>1255</v>
      </c>
    </row>
    <row r="171" spans="1:1" x14ac:dyDescent="0.25">
      <c r="A171" s="35">
        <v>1223</v>
      </c>
    </row>
    <row r="172" spans="1:1" x14ac:dyDescent="0.25">
      <c r="A172" s="35">
        <v>1138</v>
      </c>
    </row>
    <row r="173" spans="1:1" x14ac:dyDescent="0.25">
      <c r="A173" s="35">
        <v>1015</v>
      </c>
    </row>
    <row r="174" spans="1:1" x14ac:dyDescent="0.25">
      <c r="A174" s="35">
        <v>1084</v>
      </c>
    </row>
    <row r="175" spans="1:1" x14ac:dyDescent="0.25">
      <c r="A175" s="35">
        <v>1207</v>
      </c>
    </row>
    <row r="176" spans="1:1" x14ac:dyDescent="0.25">
      <c r="A176" s="35">
        <v>1238</v>
      </c>
    </row>
    <row r="177" spans="1:1" x14ac:dyDescent="0.25">
      <c r="A177" s="35">
        <v>1142</v>
      </c>
    </row>
    <row r="178" spans="1:1" x14ac:dyDescent="0.25">
      <c r="A178" s="35">
        <v>1253</v>
      </c>
    </row>
    <row r="179" spans="1:1" x14ac:dyDescent="0.25">
      <c r="A179" s="35">
        <v>1045</v>
      </c>
    </row>
    <row r="180" spans="1:1" x14ac:dyDescent="0.25">
      <c r="A180" s="35">
        <v>1261</v>
      </c>
    </row>
    <row r="181" spans="1:1" x14ac:dyDescent="0.25">
      <c r="A181" s="35">
        <v>1232</v>
      </c>
    </row>
    <row r="182" spans="1:1" x14ac:dyDescent="0.25">
      <c r="A182" s="35">
        <v>1198</v>
      </c>
    </row>
    <row r="183" spans="1:1" x14ac:dyDescent="0.25">
      <c r="A183" s="35">
        <v>1262</v>
      </c>
    </row>
    <row r="184" spans="1:1" x14ac:dyDescent="0.25">
      <c r="A184" s="7" t="s">
        <v>65</v>
      </c>
    </row>
    <row r="185" spans="1:1" x14ac:dyDescent="0.25">
      <c r="A185" s="35">
        <v>960</v>
      </c>
    </row>
    <row r="186" spans="1:1" x14ac:dyDescent="0.25">
      <c r="A186" s="7" t="s">
        <v>78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4" workbookViewId="0">
      <selection activeCell="C69" sqref="C69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120</v>
      </c>
      <c r="D61" s="26" t="s">
        <v>121</v>
      </c>
    </row>
    <row r="62" spans="3:4" x14ac:dyDescent="0.25">
      <c r="C62" s="27" t="s">
        <v>122</v>
      </c>
      <c r="D62" s="26" t="s">
        <v>62</v>
      </c>
    </row>
    <row r="63" spans="3:4" x14ac:dyDescent="0.25">
      <c r="C63" s="27" t="s">
        <v>123</v>
      </c>
      <c r="D63" s="8" t="s">
        <v>123</v>
      </c>
    </row>
    <row r="64" spans="3:4" x14ac:dyDescent="0.25">
      <c r="C64" s="27" t="s">
        <v>124</v>
      </c>
      <c r="D64" s="26" t="s">
        <v>124</v>
      </c>
    </row>
    <row r="65" spans="3:4" x14ac:dyDescent="0.25">
      <c r="C65" s="27" t="s">
        <v>125</v>
      </c>
      <c r="D65" s="26" t="s">
        <v>125</v>
      </c>
    </row>
    <row r="66" spans="3:4" x14ac:dyDescent="0.25">
      <c r="C66" s="27" t="s">
        <v>218</v>
      </c>
      <c r="D66" s="26" t="s">
        <v>80</v>
      </c>
    </row>
    <row r="67" spans="3:4" x14ac:dyDescent="0.25">
      <c r="C67" s="27" t="s">
        <v>247</v>
      </c>
      <c r="D67" s="26" t="s">
        <v>247</v>
      </c>
    </row>
    <row r="68" spans="3:4" x14ac:dyDescent="0.25">
      <c r="C68" s="27" t="s">
        <v>248</v>
      </c>
      <c r="D68" s="26" t="s">
        <v>249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 MASUK</vt:lpstr>
      <vt:lpstr>EKSPEDISI</vt:lpstr>
      <vt:lpstr>Sheet1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2023-01-07T07:14:54Z</dcterms:modified>
</cp:coreProperties>
</file>