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1 JAN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110" i="1" l="1"/>
  <c r="N111" i="1"/>
  <c r="AD19" i="1" l="1"/>
  <c r="AE19" i="1"/>
  <c r="W19" i="1" s="1"/>
  <c r="AI19" i="1"/>
  <c r="X19" i="1" l="1"/>
  <c r="Z19" i="1"/>
  <c r="Y19" i="1"/>
  <c r="AA19" i="1"/>
  <c r="B4" i="1" l="1"/>
  <c r="B10" i="1"/>
  <c r="B11" i="1"/>
  <c r="B13" i="1"/>
  <c r="B15" i="1"/>
  <c r="B16" i="1"/>
  <c r="B18" i="1"/>
  <c r="B20" i="1"/>
  <c r="B25" i="1"/>
  <c r="B26" i="1"/>
  <c r="B30" i="1"/>
  <c r="B32" i="1"/>
  <c r="B33" i="1"/>
  <c r="B34" i="1"/>
  <c r="B36" i="1"/>
  <c r="B38" i="1"/>
  <c r="B39" i="1"/>
  <c r="B41" i="1"/>
  <c r="B44" i="1"/>
  <c r="B45" i="1"/>
  <c r="B46" i="1"/>
  <c r="B47" i="1"/>
  <c r="B48" i="1"/>
  <c r="B50" i="1"/>
  <c r="B52" i="1"/>
  <c r="B55" i="1"/>
  <c r="B57" i="1"/>
  <c r="B58" i="1"/>
  <c r="B59" i="1"/>
  <c r="B60" i="1"/>
  <c r="B61" i="1"/>
  <c r="B62" i="1"/>
  <c r="B63" i="1"/>
  <c r="B65" i="1"/>
  <c r="B68" i="1"/>
  <c r="B69" i="1"/>
  <c r="B71" i="1"/>
  <c r="B72" i="1"/>
  <c r="B73" i="1"/>
  <c r="B76" i="1"/>
  <c r="B77" i="1"/>
  <c r="B78" i="1"/>
  <c r="B79" i="1"/>
  <c r="B81" i="1"/>
  <c r="B82" i="1"/>
  <c r="B83" i="1"/>
  <c r="B85" i="1"/>
  <c r="B86" i="1"/>
  <c r="B88" i="1"/>
  <c r="B92" i="1"/>
  <c r="B94" i="1"/>
  <c r="B95" i="1"/>
  <c r="B102" i="1"/>
  <c r="B106" i="1"/>
  <c r="B107" i="1"/>
  <c r="B109" i="1"/>
  <c r="B111" i="1"/>
  <c r="B112" i="1"/>
  <c r="B113" i="1"/>
  <c r="B115" i="1"/>
  <c r="B117" i="1"/>
  <c r="B119" i="1"/>
  <c r="B120" i="1"/>
  <c r="B121" i="1"/>
  <c r="B123" i="1"/>
  <c r="B124" i="1"/>
  <c r="B127" i="1"/>
  <c r="B128" i="1"/>
  <c r="B129" i="1"/>
  <c r="B130" i="1"/>
  <c r="B133" i="1"/>
  <c r="B134" i="1"/>
  <c r="B135" i="1"/>
  <c r="B136" i="1"/>
  <c r="B137" i="1"/>
  <c r="B140" i="1"/>
  <c r="B141" i="1"/>
  <c r="B142" i="1"/>
  <c r="B143" i="1"/>
  <c r="B144" i="1"/>
  <c r="B145" i="1"/>
  <c r="B146" i="1"/>
  <c r="B147" i="1"/>
  <c r="B149" i="1"/>
  <c r="B150" i="1"/>
  <c r="B151" i="1"/>
  <c r="B153" i="1"/>
  <c r="B154" i="1"/>
  <c r="B155" i="1"/>
  <c r="B156" i="1"/>
  <c r="B157" i="1"/>
  <c r="B158" i="1"/>
  <c r="B160" i="1"/>
  <c r="B161" i="1"/>
  <c r="B162" i="1"/>
  <c r="B163" i="1"/>
  <c r="B164" i="1"/>
  <c r="B165" i="1"/>
  <c r="B166" i="1"/>
  <c r="B167" i="1"/>
  <c r="B168" i="1"/>
  <c r="B172" i="1"/>
  <c r="B174" i="1"/>
  <c r="B175" i="1"/>
  <c r="B177" i="1"/>
  <c r="B178" i="1"/>
  <c r="B179" i="1"/>
  <c r="B180" i="1"/>
  <c r="B181" i="1"/>
  <c r="B182" i="1"/>
  <c r="B185" i="1"/>
  <c r="B187" i="1"/>
  <c r="B188" i="1"/>
  <c r="B189" i="1"/>
  <c r="B191" i="1"/>
  <c r="B195" i="1"/>
  <c r="B196" i="1"/>
  <c r="B197" i="1"/>
  <c r="B199" i="1"/>
  <c r="B200" i="1"/>
  <c r="B201" i="1"/>
  <c r="B202" i="1"/>
  <c r="B203" i="1"/>
  <c r="B204" i="1"/>
  <c r="B206" i="1"/>
  <c r="B207" i="1"/>
  <c r="B208" i="1"/>
  <c r="B209" i="1"/>
  <c r="B211" i="1"/>
  <c r="B212" i="1"/>
  <c r="B214" i="1"/>
  <c r="B215" i="1"/>
  <c r="B216" i="1"/>
  <c r="B217" i="1"/>
  <c r="B218" i="1"/>
  <c r="B219" i="1"/>
  <c r="B220" i="1"/>
  <c r="B221" i="1"/>
  <c r="B223" i="1"/>
  <c r="B225" i="1"/>
  <c r="B226" i="1"/>
  <c r="B227" i="1"/>
  <c r="B228" i="1"/>
  <c r="B229" i="1"/>
  <c r="B233" i="1"/>
  <c r="B235" i="1"/>
  <c r="B237" i="1"/>
  <c r="B238" i="1"/>
  <c r="B240" i="1"/>
  <c r="B242" i="1"/>
  <c r="B244" i="1"/>
  <c r="B245" i="1"/>
  <c r="B249" i="1"/>
  <c r="B250" i="1"/>
  <c r="B251" i="1"/>
  <c r="B252" i="1"/>
  <c r="B254" i="1"/>
  <c r="B256" i="1"/>
  <c r="B258" i="1"/>
  <c r="B265" i="1"/>
  <c r="B266" i="1"/>
  <c r="B267" i="1"/>
  <c r="B269" i="1"/>
  <c r="B271" i="1"/>
  <c r="B273" i="1"/>
  <c r="B275" i="1"/>
  <c r="B277" i="1"/>
  <c r="B279" i="1"/>
  <c r="B281" i="1"/>
  <c r="B282" i="1"/>
  <c r="B283" i="1"/>
  <c r="B284" i="1"/>
  <c r="B286" i="1"/>
  <c r="B287" i="1"/>
  <c r="B289" i="1"/>
  <c r="B293" i="1"/>
  <c r="B294" i="1"/>
  <c r="B295" i="1"/>
  <c r="B296" i="1"/>
  <c r="B298" i="1"/>
  <c r="B299" i="1"/>
  <c r="B302" i="1"/>
  <c r="B303" i="1"/>
  <c r="B304" i="1"/>
  <c r="B305" i="1"/>
  <c r="B307" i="1"/>
  <c r="B309" i="1"/>
  <c r="B310" i="1"/>
  <c r="B311" i="1"/>
  <c r="B312" i="1"/>
  <c r="B313" i="1"/>
  <c r="B315" i="1"/>
  <c r="B316" i="1"/>
  <c r="B317" i="1"/>
  <c r="B318" i="1"/>
  <c r="B320" i="1"/>
  <c r="B321" i="1"/>
  <c r="B322" i="1"/>
  <c r="B323" i="1"/>
  <c r="B324" i="1"/>
  <c r="B325" i="1"/>
  <c r="B326" i="1"/>
  <c r="B327" i="1"/>
  <c r="B328" i="1"/>
  <c r="B329" i="1"/>
  <c r="B330" i="1"/>
  <c r="B332" i="1"/>
  <c r="B333" i="1"/>
  <c r="B334" i="1"/>
  <c r="B335" i="1"/>
  <c r="B336" i="1"/>
  <c r="B337" i="1"/>
  <c r="B338" i="1"/>
  <c r="B339" i="1"/>
  <c r="B340" i="1"/>
  <c r="B341" i="1"/>
  <c r="B342" i="1"/>
  <c r="B344" i="1"/>
  <c r="B346" i="1"/>
  <c r="B347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2" i="1"/>
  <c r="B363" i="1"/>
  <c r="B365" i="1"/>
  <c r="B366" i="1"/>
  <c r="B367" i="1"/>
  <c r="B368" i="1"/>
  <c r="B369" i="1"/>
  <c r="B370" i="1"/>
  <c r="B372" i="1"/>
  <c r="B373" i="1"/>
  <c r="B374" i="1"/>
  <c r="B375" i="1"/>
  <c r="B376" i="1"/>
  <c r="B377" i="1"/>
  <c r="B378" i="1"/>
  <c r="B380" i="1"/>
  <c r="B381" i="1"/>
  <c r="B382" i="1"/>
  <c r="B383" i="1"/>
  <c r="B384" i="1"/>
  <c r="B385" i="1"/>
  <c r="B386" i="1"/>
  <c r="B387" i="1"/>
  <c r="B388" i="1"/>
  <c r="B389" i="1"/>
  <c r="B391" i="1"/>
  <c r="B392" i="1"/>
  <c r="B393" i="1"/>
  <c r="B394" i="1"/>
  <c r="B395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4" i="1"/>
  <c r="B416" i="1"/>
  <c r="B417" i="1"/>
  <c r="B419" i="1"/>
  <c r="B420" i="1"/>
  <c r="B421" i="1"/>
  <c r="B422" i="1"/>
  <c r="B423" i="1"/>
  <c r="B424" i="1"/>
  <c r="B425" i="1"/>
  <c r="B426" i="1"/>
  <c r="B427" i="1"/>
  <c r="B428" i="1"/>
  <c r="B429" i="1"/>
  <c r="B431" i="1"/>
  <c r="B432" i="1"/>
  <c r="B433" i="1"/>
  <c r="B434" i="1"/>
  <c r="B435" i="1"/>
  <c r="B436" i="1"/>
  <c r="B437" i="1"/>
  <c r="B439" i="1"/>
  <c r="B440" i="1"/>
  <c r="B441" i="1"/>
  <c r="B443" i="1"/>
  <c r="B444" i="1"/>
  <c r="B445" i="1"/>
  <c r="B446" i="1"/>
  <c r="B447" i="1"/>
  <c r="B448" i="1"/>
  <c r="B449" i="1"/>
  <c r="B451" i="1"/>
  <c r="B452" i="1"/>
  <c r="B453" i="1"/>
  <c r="B454" i="1"/>
  <c r="B455" i="1"/>
  <c r="B457" i="1"/>
  <c r="B459" i="1"/>
  <c r="B460" i="1"/>
  <c r="B461" i="1"/>
  <c r="B462" i="1"/>
  <c r="B464" i="1"/>
  <c r="B466" i="1"/>
  <c r="B468" i="1"/>
  <c r="B469" i="1"/>
  <c r="B470" i="1"/>
  <c r="B471" i="1"/>
  <c r="B472" i="1"/>
  <c r="B473" i="1"/>
  <c r="B474" i="1"/>
  <c r="B476" i="1"/>
  <c r="B477" i="1"/>
  <c r="B478" i="1"/>
  <c r="B479" i="1"/>
  <c r="B480" i="1"/>
  <c r="B481" i="1"/>
  <c r="B482" i="1"/>
  <c r="B483" i="1"/>
  <c r="B484" i="1"/>
  <c r="B485" i="1"/>
  <c r="B486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4" i="1"/>
  <c r="B506" i="1"/>
  <c r="B507" i="1"/>
  <c r="B508" i="1"/>
  <c r="B510" i="1"/>
  <c r="B511" i="1"/>
  <c r="B512" i="1"/>
  <c r="B513" i="1"/>
  <c r="B515" i="1"/>
  <c r="B516" i="1"/>
  <c r="B517" i="1"/>
  <c r="B518" i="1"/>
  <c r="B519" i="1"/>
  <c r="B520" i="1"/>
  <c r="B521" i="1"/>
  <c r="B523" i="1"/>
  <c r="B524" i="1"/>
  <c r="B525" i="1"/>
  <c r="B526" i="1"/>
  <c r="B527" i="1"/>
  <c r="B528" i="1"/>
  <c r="B529" i="1"/>
  <c r="B530" i="1"/>
  <c r="B532" i="1"/>
  <c r="B533" i="1"/>
  <c r="B534" i="1"/>
  <c r="B535" i="1"/>
  <c r="B536" i="1"/>
  <c r="B538" i="1"/>
  <c r="B540" i="1"/>
  <c r="B542" i="1"/>
  <c r="B543" i="1"/>
  <c r="B545" i="1"/>
  <c r="B546" i="1"/>
  <c r="B547" i="1"/>
  <c r="B548" i="1"/>
  <c r="B549" i="1"/>
  <c r="B550" i="1"/>
  <c r="B551" i="1"/>
  <c r="B552" i="1"/>
  <c r="B554" i="1"/>
  <c r="B556" i="1"/>
  <c r="B557" i="1"/>
  <c r="B559" i="1"/>
  <c r="B560" i="1"/>
  <c r="B561" i="1"/>
  <c r="B562" i="1"/>
  <c r="B563" i="1"/>
  <c r="B564" i="1"/>
  <c r="B565" i="1"/>
  <c r="B566" i="1"/>
  <c r="B567" i="1"/>
  <c r="B569" i="1"/>
  <c r="B570" i="1"/>
  <c r="B571" i="1"/>
  <c r="B573" i="1"/>
  <c r="B575" i="1"/>
  <c r="B577" i="1"/>
  <c r="B578" i="1"/>
  <c r="B580" i="1"/>
  <c r="B581" i="1"/>
  <c r="B583" i="1"/>
  <c r="B584" i="1"/>
  <c r="B586" i="1"/>
  <c r="B588" i="1"/>
  <c r="B589" i="1"/>
  <c r="B591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G1031" i="1"/>
  <c r="AI1031" i="1" s="1"/>
  <c r="AE1031" i="1"/>
  <c r="W1031" i="1" s="1"/>
  <c r="AD1031" i="1"/>
  <c r="D1031" i="1"/>
  <c r="C1031" i="1"/>
  <c r="AG1030" i="1"/>
  <c r="AI1030" i="1" s="1"/>
  <c r="AE1030" i="1"/>
  <c r="W1030" i="1" s="1"/>
  <c r="AD1030" i="1"/>
  <c r="D1030" i="1"/>
  <c r="AC1030" i="1" s="1"/>
  <c r="C1030" i="1"/>
  <c r="AG1029" i="1"/>
  <c r="AI1029" i="1" s="1"/>
  <c r="AE1029" i="1"/>
  <c r="W1029" i="1" s="1"/>
  <c r="AD1029" i="1"/>
  <c r="D1029" i="1"/>
  <c r="AF1029" i="1" s="1"/>
  <c r="C1029" i="1"/>
  <c r="AG1028" i="1"/>
  <c r="AI1028" i="1" s="1"/>
  <c r="AE1028" i="1"/>
  <c r="W1028" i="1" s="1"/>
  <c r="AD1028" i="1"/>
  <c r="D1028" i="1"/>
  <c r="AC1028" i="1" s="1"/>
  <c r="C1028" i="1"/>
  <c r="AG1027" i="1"/>
  <c r="AI1027" i="1" s="1"/>
  <c r="AE1027" i="1"/>
  <c r="W1027" i="1" s="1"/>
  <c r="AD1027" i="1"/>
  <c r="D1027" i="1"/>
  <c r="AF1027" i="1" s="1"/>
  <c r="C1027" i="1"/>
  <c r="AG1026" i="1"/>
  <c r="AI1026" i="1" s="1"/>
  <c r="AE1026" i="1"/>
  <c r="W1026" i="1" s="1"/>
  <c r="AD1026" i="1"/>
  <c r="D1026" i="1"/>
  <c r="AC1026" i="1" s="1"/>
  <c r="C1026" i="1"/>
  <c r="AG1025" i="1"/>
  <c r="AI1025" i="1" s="1"/>
  <c r="AE1025" i="1"/>
  <c r="W1025" i="1" s="1"/>
  <c r="AD1025" i="1"/>
  <c r="D1025" i="1"/>
  <c r="AF1025" i="1" s="1"/>
  <c r="C1025" i="1"/>
  <c r="AG1024" i="1"/>
  <c r="AI1024" i="1" s="1"/>
  <c r="AE1024" i="1"/>
  <c r="W1024" i="1" s="1"/>
  <c r="AD1024" i="1"/>
  <c r="D1024" i="1"/>
  <c r="AC1024" i="1" s="1"/>
  <c r="C1024" i="1"/>
  <c r="AG1023" i="1"/>
  <c r="AI1023" i="1" s="1"/>
  <c r="AE1023" i="1"/>
  <c r="W1023" i="1" s="1"/>
  <c r="AD1023" i="1"/>
  <c r="D1023" i="1"/>
  <c r="AF1023" i="1" s="1"/>
  <c r="C1023" i="1"/>
  <c r="AG1022" i="1"/>
  <c r="AI1022" i="1" s="1"/>
  <c r="AE1022" i="1"/>
  <c r="W1022" i="1" s="1"/>
  <c r="AD1022" i="1"/>
  <c r="D1022" i="1"/>
  <c r="AC1022" i="1" s="1"/>
  <c r="C1022" i="1"/>
  <c r="AG1021" i="1"/>
  <c r="AI1021" i="1" s="1"/>
  <c r="AE1021" i="1"/>
  <c r="W1021" i="1" s="1"/>
  <c r="AD1021" i="1"/>
  <c r="D1021" i="1"/>
  <c r="AF1021" i="1" s="1"/>
  <c r="C1021" i="1"/>
  <c r="AG1020" i="1"/>
  <c r="AI1020" i="1" s="1"/>
  <c r="AE1020" i="1"/>
  <c r="W1020" i="1" s="1"/>
  <c r="AD1020" i="1"/>
  <c r="D1020" i="1"/>
  <c r="AC1020" i="1" s="1"/>
  <c r="C1020" i="1"/>
  <c r="AG1019" i="1"/>
  <c r="AI1019" i="1" s="1"/>
  <c r="AE1019" i="1"/>
  <c r="W1019" i="1" s="1"/>
  <c r="AD1019" i="1"/>
  <c r="D1019" i="1"/>
  <c r="AF1019" i="1" s="1"/>
  <c r="C1019" i="1"/>
  <c r="AG1018" i="1"/>
  <c r="AI1018" i="1" s="1"/>
  <c r="AE1018" i="1"/>
  <c r="W1018" i="1" s="1"/>
  <c r="AD1018" i="1"/>
  <c r="D1018" i="1"/>
  <c r="AC1018" i="1" s="1"/>
  <c r="C1018" i="1"/>
  <c r="AG1017" i="1"/>
  <c r="AI1017" i="1" s="1"/>
  <c r="AE1017" i="1"/>
  <c r="W1017" i="1" s="1"/>
  <c r="AD1017" i="1"/>
  <c r="D1017" i="1"/>
  <c r="AF1017" i="1" s="1"/>
  <c r="C1017" i="1"/>
  <c r="AG1016" i="1"/>
  <c r="AI1016" i="1" s="1"/>
  <c r="AE1016" i="1"/>
  <c r="W1016" i="1" s="1"/>
  <c r="AD1016" i="1"/>
  <c r="D1016" i="1"/>
  <c r="AC1016" i="1" s="1"/>
  <c r="C1016" i="1"/>
  <c r="AG1015" i="1"/>
  <c r="AI1015" i="1" s="1"/>
  <c r="AE1015" i="1"/>
  <c r="W1015" i="1" s="1"/>
  <c r="AD1015" i="1"/>
  <c r="D1015" i="1"/>
  <c r="AF1015" i="1" s="1"/>
  <c r="C1015" i="1"/>
  <c r="AG1014" i="1"/>
  <c r="AI1014" i="1" s="1"/>
  <c r="AE1014" i="1"/>
  <c r="W1014" i="1" s="1"/>
  <c r="AD1014" i="1"/>
  <c r="D1014" i="1"/>
  <c r="AC1014" i="1" s="1"/>
  <c r="C1014" i="1"/>
  <c r="AG1013" i="1"/>
  <c r="AI1013" i="1" s="1"/>
  <c r="AE1013" i="1"/>
  <c r="W1013" i="1" s="1"/>
  <c r="AD1013" i="1"/>
  <c r="D1013" i="1"/>
  <c r="AF1013" i="1" s="1"/>
  <c r="C1013" i="1"/>
  <c r="AG1012" i="1"/>
  <c r="AI1012" i="1" s="1"/>
  <c r="AE1012" i="1"/>
  <c r="W1012" i="1" s="1"/>
  <c r="AD1012" i="1"/>
  <c r="D1012" i="1"/>
  <c r="AC1012" i="1" s="1"/>
  <c r="C1012" i="1"/>
  <c r="AG1011" i="1"/>
  <c r="AI1011" i="1" s="1"/>
  <c r="AE1011" i="1"/>
  <c r="W1011" i="1" s="1"/>
  <c r="AD1011" i="1"/>
  <c r="D1011" i="1"/>
  <c r="AF1011" i="1" s="1"/>
  <c r="C1011" i="1"/>
  <c r="AG1010" i="1"/>
  <c r="AI1010" i="1" s="1"/>
  <c r="AE1010" i="1"/>
  <c r="W1010" i="1" s="1"/>
  <c r="AD1010" i="1"/>
  <c r="D1010" i="1"/>
  <c r="AC1010" i="1" s="1"/>
  <c r="C1010" i="1"/>
  <c r="AG1009" i="1"/>
  <c r="AI1009" i="1" s="1"/>
  <c r="AE1009" i="1"/>
  <c r="W1009" i="1" s="1"/>
  <c r="AD1009" i="1"/>
  <c r="D1009" i="1"/>
  <c r="AF1009" i="1" s="1"/>
  <c r="C1009" i="1"/>
  <c r="AG1008" i="1"/>
  <c r="AI1008" i="1" s="1"/>
  <c r="AE1008" i="1"/>
  <c r="W1008" i="1" s="1"/>
  <c r="AD1008" i="1"/>
  <c r="D1008" i="1"/>
  <c r="AC1008" i="1" s="1"/>
  <c r="C1008" i="1"/>
  <c r="AG1007" i="1"/>
  <c r="AI1007" i="1" s="1"/>
  <c r="AE1007" i="1"/>
  <c r="W1007" i="1" s="1"/>
  <c r="AD1007" i="1"/>
  <c r="D1007" i="1"/>
  <c r="AF1007" i="1" s="1"/>
  <c r="C1007" i="1"/>
  <c r="AG1006" i="1"/>
  <c r="AI1006" i="1" s="1"/>
  <c r="AE1006" i="1"/>
  <c r="W1006" i="1" s="1"/>
  <c r="AD1006" i="1"/>
  <c r="D1006" i="1"/>
  <c r="AC1006" i="1" s="1"/>
  <c r="C1006" i="1"/>
  <c r="AG1005" i="1"/>
  <c r="AI1005" i="1" s="1"/>
  <c r="AE1005" i="1"/>
  <c r="W1005" i="1" s="1"/>
  <c r="AD1005" i="1"/>
  <c r="D1005" i="1"/>
  <c r="AF1005" i="1" s="1"/>
  <c r="C1005" i="1"/>
  <c r="AG1004" i="1"/>
  <c r="AI1004" i="1" s="1"/>
  <c r="AE1004" i="1"/>
  <c r="W1004" i="1" s="1"/>
  <c r="AD1004" i="1"/>
  <c r="D1004" i="1"/>
  <c r="AC1004" i="1" s="1"/>
  <c r="C1004" i="1"/>
  <c r="AG1003" i="1"/>
  <c r="AI1003" i="1" s="1"/>
  <c r="AE1003" i="1"/>
  <c r="W1003" i="1" s="1"/>
  <c r="AD1003" i="1"/>
  <c r="D1003" i="1"/>
  <c r="AF1003" i="1" s="1"/>
  <c r="C1003" i="1"/>
  <c r="AG1002" i="1"/>
  <c r="AI1002" i="1" s="1"/>
  <c r="AE1002" i="1"/>
  <c r="W1002" i="1" s="1"/>
  <c r="AD1002" i="1"/>
  <c r="D1002" i="1"/>
  <c r="AC1002" i="1" s="1"/>
  <c r="C1002" i="1"/>
  <c r="AG1001" i="1"/>
  <c r="AI1001" i="1" s="1"/>
  <c r="AE1001" i="1"/>
  <c r="W1001" i="1" s="1"/>
  <c r="AD1001" i="1"/>
  <c r="D1001" i="1"/>
  <c r="AF1001" i="1" s="1"/>
  <c r="C1001" i="1"/>
  <c r="AG1000" i="1"/>
  <c r="AI1000" i="1" s="1"/>
  <c r="AE1000" i="1"/>
  <c r="W1000" i="1" s="1"/>
  <c r="AD1000" i="1"/>
  <c r="D1000" i="1"/>
  <c r="AC1000" i="1" s="1"/>
  <c r="C1000" i="1"/>
  <c r="AG999" i="1"/>
  <c r="AI999" i="1" s="1"/>
  <c r="AE999" i="1"/>
  <c r="W999" i="1" s="1"/>
  <c r="AD999" i="1"/>
  <c r="D999" i="1"/>
  <c r="AF999" i="1" s="1"/>
  <c r="C999" i="1"/>
  <c r="AG998" i="1"/>
  <c r="AI998" i="1" s="1"/>
  <c r="AE998" i="1"/>
  <c r="W998" i="1" s="1"/>
  <c r="AD998" i="1"/>
  <c r="D998" i="1"/>
  <c r="AC998" i="1" s="1"/>
  <c r="C998" i="1"/>
  <c r="AG997" i="1"/>
  <c r="AI997" i="1" s="1"/>
  <c r="AE997" i="1"/>
  <c r="W997" i="1" s="1"/>
  <c r="AD997" i="1"/>
  <c r="D997" i="1"/>
  <c r="AF997" i="1" s="1"/>
  <c r="C997" i="1"/>
  <c r="AG996" i="1"/>
  <c r="AI996" i="1" s="1"/>
  <c r="AE996" i="1"/>
  <c r="W996" i="1" s="1"/>
  <c r="AD996" i="1"/>
  <c r="D996" i="1"/>
  <c r="AC996" i="1" s="1"/>
  <c r="C996" i="1"/>
  <c r="AG995" i="1"/>
  <c r="AI995" i="1" s="1"/>
  <c r="AE995" i="1"/>
  <c r="W995" i="1" s="1"/>
  <c r="AD995" i="1"/>
  <c r="D995" i="1"/>
  <c r="AF995" i="1" s="1"/>
  <c r="C995" i="1"/>
  <c r="AG994" i="1"/>
  <c r="AI994" i="1" s="1"/>
  <c r="AE994" i="1"/>
  <c r="W994" i="1" s="1"/>
  <c r="AD994" i="1"/>
  <c r="D994" i="1"/>
  <c r="AC994" i="1" s="1"/>
  <c r="C994" i="1"/>
  <c r="AG993" i="1"/>
  <c r="AI993" i="1" s="1"/>
  <c r="AE993" i="1"/>
  <c r="W993" i="1" s="1"/>
  <c r="AD993" i="1"/>
  <c r="D993" i="1"/>
  <c r="AF993" i="1" s="1"/>
  <c r="C993" i="1"/>
  <c r="AG992" i="1"/>
  <c r="AI992" i="1" s="1"/>
  <c r="AE992" i="1"/>
  <c r="W992" i="1" s="1"/>
  <c r="AD992" i="1"/>
  <c r="D992" i="1"/>
  <c r="AC992" i="1" s="1"/>
  <c r="C992" i="1"/>
  <c r="AG991" i="1"/>
  <c r="AI991" i="1" s="1"/>
  <c r="AE991" i="1"/>
  <c r="W991" i="1" s="1"/>
  <c r="AD991" i="1"/>
  <c r="D991" i="1"/>
  <c r="AF991" i="1" s="1"/>
  <c r="C991" i="1"/>
  <c r="AG990" i="1"/>
  <c r="AI990" i="1" s="1"/>
  <c r="AE990" i="1"/>
  <c r="W990" i="1" s="1"/>
  <c r="AD990" i="1"/>
  <c r="D990" i="1"/>
  <c r="AC990" i="1" s="1"/>
  <c r="C990" i="1"/>
  <c r="AG989" i="1"/>
  <c r="AI989" i="1" s="1"/>
  <c r="AE989" i="1"/>
  <c r="W989" i="1" s="1"/>
  <c r="AD989" i="1"/>
  <c r="D989" i="1"/>
  <c r="AF989" i="1" s="1"/>
  <c r="C989" i="1"/>
  <c r="AG988" i="1"/>
  <c r="AI988" i="1" s="1"/>
  <c r="AE988" i="1"/>
  <c r="W988" i="1" s="1"/>
  <c r="AD988" i="1"/>
  <c r="D988" i="1"/>
  <c r="AC988" i="1" s="1"/>
  <c r="C988" i="1"/>
  <c r="AG987" i="1"/>
  <c r="AI987" i="1" s="1"/>
  <c r="AE987" i="1"/>
  <c r="W987" i="1" s="1"/>
  <c r="AD987" i="1"/>
  <c r="D987" i="1"/>
  <c r="AF987" i="1" s="1"/>
  <c r="C987" i="1"/>
  <c r="AG986" i="1"/>
  <c r="AI986" i="1" s="1"/>
  <c r="AE986" i="1"/>
  <c r="W986" i="1" s="1"/>
  <c r="AD986" i="1"/>
  <c r="D986" i="1"/>
  <c r="AC986" i="1" s="1"/>
  <c r="C986" i="1"/>
  <c r="AG985" i="1"/>
  <c r="AI985" i="1" s="1"/>
  <c r="AE985" i="1"/>
  <c r="W985" i="1" s="1"/>
  <c r="AD985" i="1"/>
  <c r="D985" i="1"/>
  <c r="AF985" i="1" s="1"/>
  <c r="C985" i="1"/>
  <c r="AG984" i="1"/>
  <c r="AI984" i="1" s="1"/>
  <c r="AE984" i="1"/>
  <c r="W984" i="1" s="1"/>
  <c r="AD984" i="1"/>
  <c r="D984" i="1"/>
  <c r="AC984" i="1" s="1"/>
  <c r="C984" i="1"/>
  <c r="AG983" i="1"/>
  <c r="AI983" i="1" s="1"/>
  <c r="AE983" i="1"/>
  <c r="W983" i="1" s="1"/>
  <c r="AD983" i="1"/>
  <c r="D983" i="1"/>
  <c r="AF983" i="1" s="1"/>
  <c r="C983" i="1"/>
  <c r="AG982" i="1"/>
  <c r="AI982" i="1" s="1"/>
  <c r="AE982" i="1"/>
  <c r="W982" i="1" s="1"/>
  <c r="AD982" i="1"/>
  <c r="D982" i="1"/>
  <c r="AC982" i="1" s="1"/>
  <c r="C982" i="1"/>
  <c r="AG981" i="1"/>
  <c r="AI981" i="1" s="1"/>
  <c r="AE981" i="1"/>
  <c r="W981" i="1" s="1"/>
  <c r="AD981" i="1"/>
  <c r="D981" i="1"/>
  <c r="AF981" i="1" s="1"/>
  <c r="C981" i="1"/>
  <c r="AG980" i="1"/>
  <c r="AI980" i="1" s="1"/>
  <c r="AE980" i="1"/>
  <c r="W980" i="1" s="1"/>
  <c r="AD980" i="1"/>
  <c r="D980" i="1"/>
  <c r="AC980" i="1" s="1"/>
  <c r="C980" i="1"/>
  <c r="AG979" i="1"/>
  <c r="AI979" i="1" s="1"/>
  <c r="AE979" i="1"/>
  <c r="W979" i="1" s="1"/>
  <c r="AD979" i="1"/>
  <c r="D979" i="1"/>
  <c r="AF979" i="1" s="1"/>
  <c r="C979" i="1"/>
  <c r="AG978" i="1"/>
  <c r="AI978" i="1" s="1"/>
  <c r="AE978" i="1"/>
  <c r="W978" i="1" s="1"/>
  <c r="AD978" i="1"/>
  <c r="D978" i="1"/>
  <c r="AC978" i="1" s="1"/>
  <c r="C978" i="1"/>
  <c r="AG977" i="1"/>
  <c r="AI977" i="1" s="1"/>
  <c r="AE977" i="1"/>
  <c r="W977" i="1" s="1"/>
  <c r="AD977" i="1"/>
  <c r="D977" i="1"/>
  <c r="AF977" i="1" s="1"/>
  <c r="C977" i="1"/>
  <c r="AG976" i="1"/>
  <c r="AI976" i="1" s="1"/>
  <c r="AE976" i="1"/>
  <c r="W976" i="1" s="1"/>
  <c r="AD976" i="1"/>
  <c r="D976" i="1"/>
  <c r="AC976" i="1" s="1"/>
  <c r="C976" i="1"/>
  <c r="AG975" i="1"/>
  <c r="AI975" i="1" s="1"/>
  <c r="AE975" i="1"/>
  <c r="W975" i="1" s="1"/>
  <c r="AD975" i="1"/>
  <c r="D975" i="1"/>
  <c r="AF975" i="1" s="1"/>
  <c r="C975" i="1"/>
  <c r="AG974" i="1"/>
  <c r="AI974" i="1" s="1"/>
  <c r="AE974" i="1"/>
  <c r="W974" i="1" s="1"/>
  <c r="AD974" i="1"/>
  <c r="D974" i="1"/>
  <c r="AC974" i="1" s="1"/>
  <c r="C974" i="1"/>
  <c r="AG973" i="1"/>
  <c r="AI973" i="1" s="1"/>
  <c r="AE973" i="1"/>
  <c r="W973" i="1" s="1"/>
  <c r="AD973" i="1"/>
  <c r="D973" i="1"/>
  <c r="AF973" i="1" s="1"/>
  <c r="C973" i="1"/>
  <c r="AG972" i="1"/>
  <c r="AI972" i="1" s="1"/>
  <c r="AE972" i="1"/>
  <c r="W972" i="1" s="1"/>
  <c r="AD972" i="1"/>
  <c r="D972" i="1"/>
  <c r="AC972" i="1" s="1"/>
  <c r="C972" i="1"/>
  <c r="AG971" i="1"/>
  <c r="AI971" i="1" s="1"/>
  <c r="AE971" i="1"/>
  <c r="W971" i="1" s="1"/>
  <c r="AD971" i="1"/>
  <c r="D971" i="1"/>
  <c r="AF971" i="1" s="1"/>
  <c r="C971" i="1"/>
  <c r="AG970" i="1"/>
  <c r="AI970" i="1" s="1"/>
  <c r="AE970" i="1"/>
  <c r="W970" i="1" s="1"/>
  <c r="AD970" i="1"/>
  <c r="D970" i="1"/>
  <c r="AC970" i="1" s="1"/>
  <c r="C970" i="1"/>
  <c r="AG969" i="1"/>
  <c r="AI969" i="1" s="1"/>
  <c r="AE969" i="1"/>
  <c r="W969" i="1" s="1"/>
  <c r="AD969" i="1"/>
  <c r="D969" i="1"/>
  <c r="AF969" i="1" s="1"/>
  <c r="C969" i="1"/>
  <c r="AG968" i="1"/>
  <c r="AI968" i="1" s="1"/>
  <c r="AE968" i="1"/>
  <c r="W968" i="1" s="1"/>
  <c r="AD968" i="1"/>
  <c r="D968" i="1"/>
  <c r="AC968" i="1" s="1"/>
  <c r="C968" i="1"/>
  <c r="AG967" i="1"/>
  <c r="AI967" i="1" s="1"/>
  <c r="AE967" i="1"/>
  <c r="W967" i="1" s="1"/>
  <c r="AD967" i="1"/>
  <c r="D967" i="1"/>
  <c r="AF967" i="1" s="1"/>
  <c r="C967" i="1"/>
  <c r="AG966" i="1"/>
  <c r="AI966" i="1" s="1"/>
  <c r="AE966" i="1"/>
  <c r="W966" i="1" s="1"/>
  <c r="AD966" i="1"/>
  <c r="D966" i="1"/>
  <c r="AC966" i="1" s="1"/>
  <c r="C966" i="1"/>
  <c r="AG965" i="1"/>
  <c r="AI965" i="1" s="1"/>
  <c r="AE965" i="1"/>
  <c r="W965" i="1" s="1"/>
  <c r="AD965" i="1"/>
  <c r="D965" i="1"/>
  <c r="AF965" i="1" s="1"/>
  <c r="C965" i="1"/>
  <c r="AG964" i="1"/>
  <c r="AI964" i="1" s="1"/>
  <c r="AE964" i="1"/>
  <c r="W964" i="1" s="1"/>
  <c r="AD964" i="1"/>
  <c r="D964" i="1"/>
  <c r="AC964" i="1" s="1"/>
  <c r="C964" i="1"/>
  <c r="AG963" i="1"/>
  <c r="AI963" i="1" s="1"/>
  <c r="AE963" i="1"/>
  <c r="W963" i="1" s="1"/>
  <c r="AD963" i="1"/>
  <c r="D963" i="1"/>
  <c r="AF963" i="1" s="1"/>
  <c r="C963" i="1"/>
  <c r="AG962" i="1"/>
  <c r="AI962" i="1" s="1"/>
  <c r="AE962" i="1"/>
  <c r="W962" i="1" s="1"/>
  <c r="AD962" i="1"/>
  <c r="D962" i="1"/>
  <c r="AC962" i="1" s="1"/>
  <c r="C962" i="1"/>
  <c r="AG961" i="1"/>
  <c r="AI961" i="1" s="1"/>
  <c r="AE961" i="1"/>
  <c r="W961" i="1" s="1"/>
  <c r="AD961" i="1"/>
  <c r="D961" i="1"/>
  <c r="AF961" i="1" s="1"/>
  <c r="C961" i="1"/>
  <c r="AG960" i="1"/>
  <c r="AI960" i="1" s="1"/>
  <c r="AE960" i="1"/>
  <c r="W960" i="1" s="1"/>
  <c r="AD960" i="1"/>
  <c r="D960" i="1"/>
  <c r="AC960" i="1" s="1"/>
  <c r="C960" i="1"/>
  <c r="AG959" i="1"/>
  <c r="AI959" i="1" s="1"/>
  <c r="AE959" i="1"/>
  <c r="W959" i="1" s="1"/>
  <c r="AD959" i="1"/>
  <c r="D959" i="1"/>
  <c r="AF959" i="1" s="1"/>
  <c r="C959" i="1"/>
  <c r="AG958" i="1"/>
  <c r="AI958" i="1" s="1"/>
  <c r="AE958" i="1"/>
  <c r="W958" i="1" s="1"/>
  <c r="AD958" i="1"/>
  <c r="D958" i="1"/>
  <c r="AC958" i="1" s="1"/>
  <c r="C958" i="1"/>
  <c r="AG957" i="1"/>
  <c r="AI957" i="1" s="1"/>
  <c r="AE957" i="1"/>
  <c r="W957" i="1" s="1"/>
  <c r="AD957" i="1"/>
  <c r="D957" i="1"/>
  <c r="AF957" i="1" s="1"/>
  <c r="C957" i="1"/>
  <c r="AG956" i="1"/>
  <c r="AI956" i="1" s="1"/>
  <c r="AE956" i="1"/>
  <c r="W956" i="1" s="1"/>
  <c r="AD956" i="1"/>
  <c r="D956" i="1"/>
  <c r="AC956" i="1" s="1"/>
  <c r="C956" i="1"/>
  <c r="AG955" i="1"/>
  <c r="AI955" i="1" s="1"/>
  <c r="AE955" i="1"/>
  <c r="W955" i="1" s="1"/>
  <c r="AD955" i="1"/>
  <c r="D955" i="1"/>
  <c r="AF955" i="1" s="1"/>
  <c r="C955" i="1"/>
  <c r="AG954" i="1"/>
  <c r="AI954" i="1" s="1"/>
  <c r="AE954" i="1"/>
  <c r="W954" i="1" s="1"/>
  <c r="AD954" i="1"/>
  <c r="D954" i="1"/>
  <c r="AC954" i="1" s="1"/>
  <c r="C954" i="1"/>
  <c r="AG953" i="1"/>
  <c r="AI953" i="1" s="1"/>
  <c r="AE953" i="1"/>
  <c r="W953" i="1" s="1"/>
  <c r="AD953" i="1"/>
  <c r="D953" i="1"/>
  <c r="AF953" i="1" s="1"/>
  <c r="C953" i="1"/>
  <c r="AG952" i="1"/>
  <c r="AI952" i="1" s="1"/>
  <c r="AE952" i="1"/>
  <c r="W952" i="1" s="1"/>
  <c r="AD952" i="1"/>
  <c r="D952" i="1"/>
  <c r="AC952" i="1" s="1"/>
  <c r="C952" i="1"/>
  <c r="AG951" i="1"/>
  <c r="AI951" i="1" s="1"/>
  <c r="AE951" i="1"/>
  <c r="W951" i="1" s="1"/>
  <c r="AD951" i="1"/>
  <c r="D951" i="1"/>
  <c r="AF951" i="1" s="1"/>
  <c r="C951" i="1"/>
  <c r="AG950" i="1"/>
  <c r="AI950" i="1" s="1"/>
  <c r="AE950" i="1"/>
  <c r="W950" i="1" s="1"/>
  <c r="AD950" i="1"/>
  <c r="D950" i="1"/>
  <c r="AC950" i="1" s="1"/>
  <c r="C950" i="1"/>
  <c r="AG949" i="1"/>
  <c r="AI949" i="1" s="1"/>
  <c r="AE949" i="1"/>
  <c r="W949" i="1" s="1"/>
  <c r="AD949" i="1"/>
  <c r="D949" i="1"/>
  <c r="AF949" i="1" s="1"/>
  <c r="C949" i="1"/>
  <c r="AG948" i="1"/>
  <c r="AI948" i="1" s="1"/>
  <c r="AE948" i="1"/>
  <c r="W948" i="1" s="1"/>
  <c r="AD948" i="1"/>
  <c r="D948" i="1"/>
  <c r="AC948" i="1" s="1"/>
  <c r="C948" i="1"/>
  <c r="AG947" i="1"/>
  <c r="AI947" i="1" s="1"/>
  <c r="AE947" i="1"/>
  <c r="W947" i="1" s="1"/>
  <c r="AD947" i="1"/>
  <c r="D947" i="1"/>
  <c r="AF947" i="1" s="1"/>
  <c r="C947" i="1"/>
  <c r="AG946" i="1"/>
  <c r="AI946" i="1" s="1"/>
  <c r="AE946" i="1"/>
  <c r="W946" i="1" s="1"/>
  <c r="AD946" i="1"/>
  <c r="D946" i="1"/>
  <c r="AC946" i="1" s="1"/>
  <c r="C946" i="1"/>
  <c r="AG945" i="1"/>
  <c r="AI945" i="1" s="1"/>
  <c r="AE945" i="1"/>
  <c r="W945" i="1" s="1"/>
  <c r="AD945" i="1"/>
  <c r="D945" i="1"/>
  <c r="AF945" i="1" s="1"/>
  <c r="C945" i="1"/>
  <c r="AG944" i="1"/>
  <c r="AI944" i="1" s="1"/>
  <c r="AE944" i="1"/>
  <c r="W944" i="1" s="1"/>
  <c r="AD944" i="1"/>
  <c r="D944" i="1"/>
  <c r="AC944" i="1" s="1"/>
  <c r="C944" i="1"/>
  <c r="AG943" i="1"/>
  <c r="AI943" i="1" s="1"/>
  <c r="AE943" i="1"/>
  <c r="W943" i="1" s="1"/>
  <c r="AD943" i="1"/>
  <c r="D943" i="1"/>
  <c r="AF943" i="1" s="1"/>
  <c r="C943" i="1"/>
  <c r="AG942" i="1"/>
  <c r="AI942" i="1" s="1"/>
  <c r="AE942" i="1"/>
  <c r="W942" i="1" s="1"/>
  <c r="AD942" i="1"/>
  <c r="D942" i="1"/>
  <c r="AC942" i="1" s="1"/>
  <c r="C942" i="1"/>
  <c r="AG941" i="1"/>
  <c r="AI941" i="1" s="1"/>
  <c r="AE941" i="1"/>
  <c r="W941" i="1" s="1"/>
  <c r="AD941" i="1"/>
  <c r="D941" i="1"/>
  <c r="AF941" i="1" s="1"/>
  <c r="C941" i="1"/>
  <c r="AG940" i="1"/>
  <c r="AI940" i="1" s="1"/>
  <c r="AE940" i="1"/>
  <c r="W940" i="1" s="1"/>
  <c r="AD940" i="1"/>
  <c r="D940" i="1"/>
  <c r="AC940" i="1" s="1"/>
  <c r="C940" i="1"/>
  <c r="AG939" i="1"/>
  <c r="AI939" i="1" s="1"/>
  <c r="AE939" i="1"/>
  <c r="W939" i="1" s="1"/>
  <c r="AD939" i="1"/>
  <c r="D939" i="1"/>
  <c r="AF939" i="1" s="1"/>
  <c r="C939" i="1"/>
  <c r="AG938" i="1"/>
  <c r="AI938" i="1" s="1"/>
  <c r="AE938" i="1"/>
  <c r="W938" i="1" s="1"/>
  <c r="AD938" i="1"/>
  <c r="D938" i="1"/>
  <c r="AC938" i="1" s="1"/>
  <c r="C938" i="1"/>
  <c r="AG937" i="1"/>
  <c r="AI937" i="1" s="1"/>
  <c r="AE937" i="1"/>
  <c r="W937" i="1" s="1"/>
  <c r="AD937" i="1"/>
  <c r="D937" i="1"/>
  <c r="AF937" i="1" s="1"/>
  <c r="C937" i="1"/>
  <c r="AG936" i="1"/>
  <c r="AI936" i="1" s="1"/>
  <c r="AE936" i="1"/>
  <c r="W936" i="1" s="1"/>
  <c r="AD936" i="1"/>
  <c r="D936" i="1"/>
  <c r="AC936" i="1" s="1"/>
  <c r="C936" i="1"/>
  <c r="AG935" i="1"/>
  <c r="AI935" i="1" s="1"/>
  <c r="AE935" i="1"/>
  <c r="W935" i="1" s="1"/>
  <c r="AD935" i="1"/>
  <c r="D935" i="1"/>
  <c r="AF935" i="1" s="1"/>
  <c r="C935" i="1"/>
  <c r="AG934" i="1"/>
  <c r="AI934" i="1" s="1"/>
  <c r="AE934" i="1"/>
  <c r="W934" i="1" s="1"/>
  <c r="AD934" i="1"/>
  <c r="D934" i="1"/>
  <c r="AC934" i="1" s="1"/>
  <c r="C934" i="1"/>
  <c r="AG933" i="1"/>
  <c r="AI933" i="1" s="1"/>
  <c r="AE933" i="1"/>
  <c r="W933" i="1" s="1"/>
  <c r="AD933" i="1"/>
  <c r="D933" i="1"/>
  <c r="AF933" i="1" s="1"/>
  <c r="C933" i="1"/>
  <c r="AG932" i="1"/>
  <c r="AI932" i="1" s="1"/>
  <c r="AE932" i="1"/>
  <c r="W932" i="1" s="1"/>
  <c r="AD932" i="1"/>
  <c r="D932" i="1"/>
  <c r="AC932" i="1" s="1"/>
  <c r="C932" i="1"/>
  <c r="AG931" i="1"/>
  <c r="AI931" i="1" s="1"/>
  <c r="AE931" i="1"/>
  <c r="W931" i="1" s="1"/>
  <c r="AD931" i="1"/>
  <c r="D931" i="1"/>
  <c r="AF931" i="1" s="1"/>
  <c r="C931" i="1"/>
  <c r="AG930" i="1"/>
  <c r="AI930" i="1" s="1"/>
  <c r="AE930" i="1"/>
  <c r="W930" i="1" s="1"/>
  <c r="AD930" i="1"/>
  <c r="D930" i="1"/>
  <c r="AC930" i="1" s="1"/>
  <c r="C930" i="1"/>
  <c r="AG929" i="1"/>
  <c r="AI929" i="1" s="1"/>
  <c r="AE929" i="1"/>
  <c r="W929" i="1" s="1"/>
  <c r="AD929" i="1"/>
  <c r="D929" i="1"/>
  <c r="AF929" i="1" s="1"/>
  <c r="C929" i="1"/>
  <c r="AG928" i="1"/>
  <c r="AI928" i="1" s="1"/>
  <c r="AE928" i="1"/>
  <c r="W928" i="1" s="1"/>
  <c r="AD928" i="1"/>
  <c r="D928" i="1"/>
  <c r="AC928" i="1" s="1"/>
  <c r="C928" i="1"/>
  <c r="AG927" i="1"/>
  <c r="AI927" i="1" s="1"/>
  <c r="AE927" i="1"/>
  <c r="W927" i="1" s="1"/>
  <c r="AD927" i="1"/>
  <c r="D927" i="1"/>
  <c r="AF927" i="1" s="1"/>
  <c r="C927" i="1"/>
  <c r="AG926" i="1"/>
  <c r="AI926" i="1" s="1"/>
  <c r="AE926" i="1"/>
  <c r="W926" i="1" s="1"/>
  <c r="AD926" i="1"/>
  <c r="D926" i="1"/>
  <c r="AC926" i="1" s="1"/>
  <c r="C926" i="1"/>
  <c r="AG925" i="1"/>
  <c r="AI925" i="1" s="1"/>
  <c r="AE925" i="1"/>
  <c r="W925" i="1" s="1"/>
  <c r="AD925" i="1"/>
  <c r="D925" i="1"/>
  <c r="AF925" i="1" s="1"/>
  <c r="C925" i="1"/>
  <c r="AG924" i="1"/>
  <c r="AI924" i="1" s="1"/>
  <c r="AE924" i="1"/>
  <c r="W924" i="1" s="1"/>
  <c r="AD924" i="1"/>
  <c r="D924" i="1"/>
  <c r="AC924" i="1" s="1"/>
  <c r="C924" i="1"/>
  <c r="AG923" i="1"/>
  <c r="AI923" i="1" s="1"/>
  <c r="AE923" i="1"/>
  <c r="W923" i="1" s="1"/>
  <c r="AD923" i="1"/>
  <c r="D923" i="1"/>
  <c r="AF923" i="1" s="1"/>
  <c r="C923" i="1"/>
  <c r="AG922" i="1"/>
  <c r="AI922" i="1" s="1"/>
  <c r="AE922" i="1"/>
  <c r="W922" i="1" s="1"/>
  <c r="AD922" i="1"/>
  <c r="D922" i="1"/>
  <c r="AC922" i="1" s="1"/>
  <c r="C922" i="1"/>
  <c r="AG921" i="1"/>
  <c r="AI921" i="1" s="1"/>
  <c r="AE921" i="1"/>
  <c r="W921" i="1" s="1"/>
  <c r="AD921" i="1"/>
  <c r="D921" i="1"/>
  <c r="AF921" i="1" s="1"/>
  <c r="C921" i="1"/>
  <c r="AG920" i="1"/>
  <c r="AI920" i="1" s="1"/>
  <c r="AE920" i="1"/>
  <c r="W920" i="1" s="1"/>
  <c r="AD920" i="1"/>
  <c r="D920" i="1"/>
  <c r="AC920" i="1" s="1"/>
  <c r="C920" i="1"/>
  <c r="AG919" i="1"/>
  <c r="AI919" i="1" s="1"/>
  <c r="AE919" i="1"/>
  <c r="W919" i="1" s="1"/>
  <c r="AD919" i="1"/>
  <c r="D919" i="1"/>
  <c r="AF919" i="1" s="1"/>
  <c r="C919" i="1"/>
  <c r="AG918" i="1"/>
  <c r="AI918" i="1" s="1"/>
  <c r="AE918" i="1"/>
  <c r="W918" i="1" s="1"/>
  <c r="AD918" i="1"/>
  <c r="D918" i="1"/>
  <c r="AC918" i="1" s="1"/>
  <c r="C918" i="1"/>
  <c r="AG917" i="1"/>
  <c r="AI917" i="1" s="1"/>
  <c r="AE917" i="1"/>
  <c r="W917" i="1" s="1"/>
  <c r="AD917" i="1"/>
  <c r="D917" i="1"/>
  <c r="AF917" i="1" s="1"/>
  <c r="C917" i="1"/>
  <c r="AG916" i="1"/>
  <c r="AI916" i="1" s="1"/>
  <c r="AE916" i="1"/>
  <c r="W916" i="1" s="1"/>
  <c r="AD916" i="1"/>
  <c r="D916" i="1"/>
  <c r="AC916" i="1" s="1"/>
  <c r="C916" i="1"/>
  <c r="AG915" i="1"/>
  <c r="AI915" i="1" s="1"/>
  <c r="AE915" i="1"/>
  <c r="W915" i="1" s="1"/>
  <c r="AD915" i="1"/>
  <c r="D915" i="1"/>
  <c r="AF915" i="1" s="1"/>
  <c r="C915" i="1"/>
  <c r="AG914" i="1"/>
  <c r="AI914" i="1" s="1"/>
  <c r="AE914" i="1"/>
  <c r="W914" i="1" s="1"/>
  <c r="AD914" i="1"/>
  <c r="D914" i="1"/>
  <c r="AC914" i="1" s="1"/>
  <c r="C914" i="1"/>
  <c r="AG913" i="1"/>
  <c r="AI913" i="1" s="1"/>
  <c r="AE913" i="1"/>
  <c r="W913" i="1" s="1"/>
  <c r="AD913" i="1"/>
  <c r="D913" i="1"/>
  <c r="AF913" i="1" s="1"/>
  <c r="C913" i="1"/>
  <c r="AG912" i="1"/>
  <c r="AI912" i="1" s="1"/>
  <c r="AE912" i="1"/>
  <c r="W912" i="1" s="1"/>
  <c r="AD912" i="1"/>
  <c r="D912" i="1"/>
  <c r="AC912" i="1" s="1"/>
  <c r="C912" i="1"/>
  <c r="AG911" i="1"/>
  <c r="AI911" i="1" s="1"/>
  <c r="AE911" i="1"/>
  <c r="W911" i="1" s="1"/>
  <c r="AD911" i="1"/>
  <c r="D911" i="1"/>
  <c r="AF911" i="1" s="1"/>
  <c r="C911" i="1"/>
  <c r="AG910" i="1"/>
  <c r="AI910" i="1" s="1"/>
  <c r="AE910" i="1"/>
  <c r="W910" i="1" s="1"/>
  <c r="AD910" i="1"/>
  <c r="D910" i="1"/>
  <c r="AC910" i="1" s="1"/>
  <c r="C910" i="1"/>
  <c r="AG909" i="1"/>
  <c r="AI909" i="1" s="1"/>
  <c r="AE909" i="1"/>
  <c r="W909" i="1" s="1"/>
  <c r="AD909" i="1"/>
  <c r="D909" i="1"/>
  <c r="AF909" i="1" s="1"/>
  <c r="C909" i="1"/>
  <c r="AG908" i="1"/>
  <c r="AI908" i="1" s="1"/>
  <c r="AE908" i="1"/>
  <c r="W908" i="1" s="1"/>
  <c r="AD908" i="1"/>
  <c r="D908" i="1"/>
  <c r="AC908" i="1" s="1"/>
  <c r="C908" i="1"/>
  <c r="AG907" i="1"/>
  <c r="AI907" i="1" s="1"/>
  <c r="AE907" i="1"/>
  <c r="W907" i="1" s="1"/>
  <c r="AD907" i="1"/>
  <c r="D907" i="1"/>
  <c r="AF907" i="1" s="1"/>
  <c r="C907" i="1"/>
  <c r="AG906" i="1"/>
  <c r="AI906" i="1" s="1"/>
  <c r="AE906" i="1"/>
  <c r="W906" i="1" s="1"/>
  <c r="AD906" i="1"/>
  <c r="D906" i="1"/>
  <c r="AC906" i="1" s="1"/>
  <c r="C906" i="1"/>
  <c r="AG905" i="1"/>
  <c r="AI905" i="1" s="1"/>
  <c r="AE905" i="1"/>
  <c r="W905" i="1" s="1"/>
  <c r="AD905" i="1"/>
  <c r="D905" i="1"/>
  <c r="AF905" i="1" s="1"/>
  <c r="C905" i="1"/>
  <c r="AG904" i="1"/>
  <c r="AI904" i="1" s="1"/>
  <c r="AE904" i="1"/>
  <c r="W904" i="1" s="1"/>
  <c r="AD904" i="1"/>
  <c r="D904" i="1"/>
  <c r="AC904" i="1" s="1"/>
  <c r="C904" i="1"/>
  <c r="AG903" i="1"/>
  <c r="AI903" i="1" s="1"/>
  <c r="AE903" i="1"/>
  <c r="W903" i="1" s="1"/>
  <c r="AD903" i="1"/>
  <c r="D903" i="1"/>
  <c r="AF903" i="1" s="1"/>
  <c r="C903" i="1"/>
  <c r="AG902" i="1"/>
  <c r="AI902" i="1" s="1"/>
  <c r="AE902" i="1"/>
  <c r="W902" i="1" s="1"/>
  <c r="AD902" i="1"/>
  <c r="D902" i="1"/>
  <c r="AC902" i="1" s="1"/>
  <c r="C902" i="1"/>
  <c r="AG901" i="1"/>
  <c r="AI901" i="1" s="1"/>
  <c r="AE901" i="1"/>
  <c r="W901" i="1" s="1"/>
  <c r="AD901" i="1"/>
  <c r="D901" i="1"/>
  <c r="AF901" i="1" s="1"/>
  <c r="C901" i="1"/>
  <c r="AG900" i="1"/>
  <c r="AI900" i="1" s="1"/>
  <c r="AE900" i="1"/>
  <c r="W900" i="1" s="1"/>
  <c r="AD900" i="1"/>
  <c r="D900" i="1"/>
  <c r="AC900" i="1" s="1"/>
  <c r="C900" i="1"/>
  <c r="AG899" i="1"/>
  <c r="AI899" i="1" s="1"/>
  <c r="AE899" i="1"/>
  <c r="W899" i="1" s="1"/>
  <c r="AD899" i="1"/>
  <c r="D899" i="1"/>
  <c r="AF899" i="1" s="1"/>
  <c r="C899" i="1"/>
  <c r="AG898" i="1"/>
  <c r="AI898" i="1" s="1"/>
  <c r="AE898" i="1"/>
  <c r="W898" i="1" s="1"/>
  <c r="AD898" i="1"/>
  <c r="D898" i="1"/>
  <c r="AC898" i="1" s="1"/>
  <c r="C898" i="1"/>
  <c r="AG897" i="1"/>
  <c r="AI897" i="1" s="1"/>
  <c r="AE897" i="1"/>
  <c r="W897" i="1" s="1"/>
  <c r="AD897" i="1"/>
  <c r="D897" i="1"/>
  <c r="AF897" i="1" s="1"/>
  <c r="C897" i="1"/>
  <c r="AG896" i="1"/>
  <c r="AI896" i="1" s="1"/>
  <c r="AE896" i="1"/>
  <c r="W896" i="1" s="1"/>
  <c r="AD896" i="1"/>
  <c r="D896" i="1"/>
  <c r="AC896" i="1" s="1"/>
  <c r="C896" i="1"/>
  <c r="AG895" i="1"/>
  <c r="AI895" i="1" s="1"/>
  <c r="AE895" i="1"/>
  <c r="W895" i="1" s="1"/>
  <c r="AD895" i="1"/>
  <c r="D895" i="1"/>
  <c r="AF895" i="1" s="1"/>
  <c r="C895" i="1"/>
  <c r="AG894" i="1"/>
  <c r="AI894" i="1" s="1"/>
  <c r="AE894" i="1"/>
  <c r="W894" i="1" s="1"/>
  <c r="AD894" i="1"/>
  <c r="D894" i="1"/>
  <c r="AC894" i="1" s="1"/>
  <c r="C894" i="1"/>
  <c r="AG893" i="1"/>
  <c r="AI893" i="1" s="1"/>
  <c r="AE893" i="1"/>
  <c r="W893" i="1" s="1"/>
  <c r="AD893" i="1"/>
  <c r="D893" i="1"/>
  <c r="AF893" i="1" s="1"/>
  <c r="C893" i="1"/>
  <c r="AG892" i="1"/>
  <c r="AI892" i="1" s="1"/>
  <c r="AE892" i="1"/>
  <c r="W892" i="1" s="1"/>
  <c r="AD892" i="1"/>
  <c r="D892" i="1"/>
  <c r="AC892" i="1" s="1"/>
  <c r="C892" i="1"/>
  <c r="AG891" i="1"/>
  <c r="AI891" i="1" s="1"/>
  <c r="AE891" i="1"/>
  <c r="W891" i="1" s="1"/>
  <c r="AD891" i="1"/>
  <c r="D891" i="1"/>
  <c r="AF891" i="1" s="1"/>
  <c r="C891" i="1"/>
  <c r="AG890" i="1"/>
  <c r="AI890" i="1" s="1"/>
  <c r="AE890" i="1"/>
  <c r="W890" i="1" s="1"/>
  <c r="AD890" i="1"/>
  <c r="D890" i="1"/>
  <c r="AC890" i="1" s="1"/>
  <c r="C890" i="1"/>
  <c r="AG889" i="1"/>
  <c r="AI889" i="1" s="1"/>
  <c r="AE889" i="1"/>
  <c r="W889" i="1" s="1"/>
  <c r="AD889" i="1"/>
  <c r="D889" i="1"/>
  <c r="AF889" i="1" s="1"/>
  <c r="C889" i="1"/>
  <c r="AG888" i="1"/>
  <c r="AI888" i="1" s="1"/>
  <c r="AE888" i="1"/>
  <c r="W888" i="1" s="1"/>
  <c r="AD888" i="1"/>
  <c r="D888" i="1"/>
  <c r="AC888" i="1" s="1"/>
  <c r="C888" i="1"/>
  <c r="AG887" i="1"/>
  <c r="AI887" i="1" s="1"/>
  <c r="AE887" i="1"/>
  <c r="W887" i="1" s="1"/>
  <c r="AD887" i="1"/>
  <c r="D887" i="1"/>
  <c r="AF887" i="1" s="1"/>
  <c r="C887" i="1"/>
  <c r="AG886" i="1"/>
  <c r="AI886" i="1" s="1"/>
  <c r="AE886" i="1"/>
  <c r="W886" i="1" s="1"/>
  <c r="AD886" i="1"/>
  <c r="D886" i="1"/>
  <c r="AC886" i="1" s="1"/>
  <c r="C886" i="1"/>
  <c r="AG885" i="1"/>
  <c r="AI885" i="1" s="1"/>
  <c r="AE885" i="1"/>
  <c r="W885" i="1" s="1"/>
  <c r="AD885" i="1"/>
  <c r="D885" i="1"/>
  <c r="AF885" i="1" s="1"/>
  <c r="C885" i="1"/>
  <c r="AG884" i="1"/>
  <c r="AI884" i="1" s="1"/>
  <c r="AE884" i="1"/>
  <c r="W884" i="1" s="1"/>
  <c r="AD884" i="1"/>
  <c r="D884" i="1"/>
  <c r="AC884" i="1" s="1"/>
  <c r="C884" i="1"/>
  <c r="AG883" i="1"/>
  <c r="AI883" i="1" s="1"/>
  <c r="AE883" i="1"/>
  <c r="W883" i="1" s="1"/>
  <c r="AD883" i="1"/>
  <c r="D883" i="1"/>
  <c r="AF883" i="1" s="1"/>
  <c r="C883" i="1"/>
  <c r="AG882" i="1"/>
  <c r="AI882" i="1" s="1"/>
  <c r="AE882" i="1"/>
  <c r="W882" i="1" s="1"/>
  <c r="AD882" i="1"/>
  <c r="D882" i="1"/>
  <c r="AC882" i="1" s="1"/>
  <c r="C882" i="1"/>
  <c r="AG881" i="1"/>
  <c r="AI881" i="1" s="1"/>
  <c r="AE881" i="1"/>
  <c r="W881" i="1" s="1"/>
  <c r="AD881" i="1"/>
  <c r="D881" i="1"/>
  <c r="AF881" i="1" s="1"/>
  <c r="C881" i="1"/>
  <c r="AG880" i="1"/>
  <c r="AI880" i="1" s="1"/>
  <c r="AE880" i="1"/>
  <c r="W880" i="1" s="1"/>
  <c r="AD880" i="1"/>
  <c r="D880" i="1"/>
  <c r="AC880" i="1" s="1"/>
  <c r="C880" i="1"/>
  <c r="AG879" i="1"/>
  <c r="AI879" i="1" s="1"/>
  <c r="AE879" i="1"/>
  <c r="W879" i="1" s="1"/>
  <c r="AD879" i="1"/>
  <c r="D879" i="1"/>
  <c r="AF879" i="1" s="1"/>
  <c r="C879" i="1"/>
  <c r="AG878" i="1"/>
  <c r="AI878" i="1" s="1"/>
  <c r="AE878" i="1"/>
  <c r="W878" i="1" s="1"/>
  <c r="AD878" i="1"/>
  <c r="D878" i="1"/>
  <c r="AC878" i="1" s="1"/>
  <c r="C878" i="1"/>
  <c r="AG877" i="1"/>
  <c r="AI877" i="1" s="1"/>
  <c r="AE877" i="1"/>
  <c r="W877" i="1" s="1"/>
  <c r="AD877" i="1"/>
  <c r="D877" i="1"/>
  <c r="C877" i="1"/>
  <c r="AG876" i="1"/>
  <c r="AI876" i="1" s="1"/>
  <c r="AE876" i="1"/>
  <c r="W876" i="1" s="1"/>
  <c r="AD876" i="1"/>
  <c r="D876" i="1"/>
  <c r="AC876" i="1" s="1"/>
  <c r="C876" i="1"/>
  <c r="AG875" i="1"/>
  <c r="AI875" i="1" s="1"/>
  <c r="AE875" i="1"/>
  <c r="W875" i="1" s="1"/>
  <c r="AD875" i="1"/>
  <c r="D875" i="1"/>
  <c r="C875" i="1"/>
  <c r="AG874" i="1"/>
  <c r="AI874" i="1" s="1"/>
  <c r="AE874" i="1"/>
  <c r="W874" i="1" s="1"/>
  <c r="AD874" i="1"/>
  <c r="D874" i="1"/>
  <c r="AC874" i="1" s="1"/>
  <c r="C874" i="1"/>
  <c r="AG873" i="1"/>
  <c r="AI873" i="1" s="1"/>
  <c r="AE873" i="1"/>
  <c r="W873" i="1" s="1"/>
  <c r="AD873" i="1"/>
  <c r="D873" i="1"/>
  <c r="AF873" i="1" s="1"/>
  <c r="C873" i="1"/>
  <c r="AG872" i="1"/>
  <c r="AI872" i="1" s="1"/>
  <c r="AE872" i="1"/>
  <c r="W872" i="1" s="1"/>
  <c r="AD872" i="1"/>
  <c r="D872" i="1"/>
  <c r="AC872" i="1" s="1"/>
  <c r="C872" i="1"/>
  <c r="AG871" i="1"/>
  <c r="AI871" i="1" s="1"/>
  <c r="AE871" i="1"/>
  <c r="W871" i="1" s="1"/>
  <c r="AD871" i="1"/>
  <c r="D871" i="1"/>
  <c r="AF871" i="1" s="1"/>
  <c r="C871" i="1"/>
  <c r="AG870" i="1"/>
  <c r="AI870" i="1" s="1"/>
  <c r="AE870" i="1"/>
  <c r="W870" i="1" s="1"/>
  <c r="AD870" i="1"/>
  <c r="D870" i="1"/>
  <c r="AC870" i="1" s="1"/>
  <c r="C870" i="1"/>
  <c r="AG869" i="1"/>
  <c r="AI869" i="1" s="1"/>
  <c r="AE869" i="1"/>
  <c r="W869" i="1" s="1"/>
  <c r="AD869" i="1"/>
  <c r="D869" i="1"/>
  <c r="AF869" i="1" s="1"/>
  <c r="C869" i="1"/>
  <c r="AG868" i="1"/>
  <c r="AI868" i="1" s="1"/>
  <c r="AE868" i="1"/>
  <c r="W868" i="1" s="1"/>
  <c r="AD868" i="1"/>
  <c r="D868" i="1"/>
  <c r="AC868" i="1" s="1"/>
  <c r="C868" i="1"/>
  <c r="AG867" i="1"/>
  <c r="AI867" i="1" s="1"/>
  <c r="AE867" i="1"/>
  <c r="W867" i="1" s="1"/>
  <c r="AD867" i="1"/>
  <c r="D867" i="1"/>
  <c r="C867" i="1"/>
  <c r="AG866" i="1"/>
  <c r="AI866" i="1" s="1"/>
  <c r="AE866" i="1"/>
  <c r="W866" i="1" s="1"/>
  <c r="AD866" i="1"/>
  <c r="D866" i="1"/>
  <c r="AC866" i="1" s="1"/>
  <c r="C866" i="1"/>
  <c r="AG865" i="1"/>
  <c r="AI865" i="1" s="1"/>
  <c r="AE865" i="1"/>
  <c r="W865" i="1" s="1"/>
  <c r="AD865" i="1"/>
  <c r="D865" i="1"/>
  <c r="AF865" i="1" s="1"/>
  <c r="C865" i="1"/>
  <c r="AG864" i="1"/>
  <c r="AI864" i="1" s="1"/>
  <c r="AE864" i="1"/>
  <c r="W864" i="1" s="1"/>
  <c r="AD864" i="1"/>
  <c r="D864" i="1"/>
  <c r="AC864" i="1" s="1"/>
  <c r="C864" i="1"/>
  <c r="AG863" i="1"/>
  <c r="AI863" i="1" s="1"/>
  <c r="AE863" i="1"/>
  <c r="W863" i="1" s="1"/>
  <c r="AD863" i="1"/>
  <c r="D863" i="1"/>
  <c r="AF863" i="1" s="1"/>
  <c r="C863" i="1"/>
  <c r="AG862" i="1"/>
  <c r="AI862" i="1" s="1"/>
  <c r="AE862" i="1"/>
  <c r="W862" i="1" s="1"/>
  <c r="AD862" i="1"/>
  <c r="D862" i="1"/>
  <c r="AC862" i="1" s="1"/>
  <c r="C862" i="1"/>
  <c r="AG861" i="1"/>
  <c r="AI861" i="1" s="1"/>
  <c r="AE861" i="1"/>
  <c r="W861" i="1" s="1"/>
  <c r="AD861" i="1"/>
  <c r="D861" i="1"/>
  <c r="AF861" i="1" s="1"/>
  <c r="C861" i="1"/>
  <c r="AG860" i="1"/>
  <c r="AI860" i="1" s="1"/>
  <c r="AE860" i="1"/>
  <c r="W860" i="1" s="1"/>
  <c r="AD860" i="1"/>
  <c r="D860" i="1"/>
  <c r="AC860" i="1" s="1"/>
  <c r="C860" i="1"/>
  <c r="AG859" i="1"/>
  <c r="AI859" i="1" s="1"/>
  <c r="AE859" i="1"/>
  <c r="W859" i="1" s="1"/>
  <c r="AD859" i="1"/>
  <c r="D859" i="1"/>
  <c r="C859" i="1"/>
  <c r="AG858" i="1"/>
  <c r="AI858" i="1" s="1"/>
  <c r="AE858" i="1"/>
  <c r="W858" i="1" s="1"/>
  <c r="AD858" i="1"/>
  <c r="D858" i="1"/>
  <c r="AC858" i="1" s="1"/>
  <c r="C858" i="1"/>
  <c r="AG857" i="1"/>
  <c r="AI857" i="1" s="1"/>
  <c r="AE857" i="1"/>
  <c r="W857" i="1" s="1"/>
  <c r="AD857" i="1"/>
  <c r="D857" i="1"/>
  <c r="AF857" i="1" s="1"/>
  <c r="C857" i="1"/>
  <c r="AG856" i="1"/>
  <c r="AI856" i="1" s="1"/>
  <c r="AE856" i="1"/>
  <c r="W856" i="1" s="1"/>
  <c r="AD856" i="1"/>
  <c r="D856" i="1"/>
  <c r="AC856" i="1" s="1"/>
  <c r="C856" i="1"/>
  <c r="AG855" i="1"/>
  <c r="AI855" i="1" s="1"/>
  <c r="AE855" i="1"/>
  <c r="W855" i="1" s="1"/>
  <c r="AD855" i="1"/>
  <c r="D855" i="1"/>
  <c r="AF855" i="1" s="1"/>
  <c r="C855" i="1"/>
  <c r="AG854" i="1"/>
  <c r="AI854" i="1" s="1"/>
  <c r="AE854" i="1"/>
  <c r="W854" i="1" s="1"/>
  <c r="AD854" i="1"/>
  <c r="D854" i="1"/>
  <c r="AC854" i="1" s="1"/>
  <c r="C854" i="1"/>
  <c r="AG853" i="1"/>
  <c r="AI853" i="1" s="1"/>
  <c r="AE853" i="1"/>
  <c r="W853" i="1" s="1"/>
  <c r="AD853" i="1"/>
  <c r="D853" i="1"/>
  <c r="AF853" i="1" s="1"/>
  <c r="C853" i="1"/>
  <c r="AG852" i="1"/>
  <c r="AI852" i="1" s="1"/>
  <c r="AE852" i="1"/>
  <c r="W852" i="1" s="1"/>
  <c r="AD852" i="1"/>
  <c r="D852" i="1"/>
  <c r="AC852" i="1" s="1"/>
  <c r="C852" i="1"/>
  <c r="AG851" i="1"/>
  <c r="AI851" i="1" s="1"/>
  <c r="AE851" i="1"/>
  <c r="W851" i="1" s="1"/>
  <c r="AD851" i="1"/>
  <c r="D851" i="1"/>
  <c r="C851" i="1"/>
  <c r="AG850" i="1"/>
  <c r="AI850" i="1" s="1"/>
  <c r="AE850" i="1"/>
  <c r="W850" i="1" s="1"/>
  <c r="AD850" i="1"/>
  <c r="D850" i="1"/>
  <c r="AC850" i="1" s="1"/>
  <c r="C850" i="1"/>
  <c r="AG849" i="1"/>
  <c r="AI849" i="1" s="1"/>
  <c r="AE849" i="1"/>
  <c r="W849" i="1" s="1"/>
  <c r="AD849" i="1"/>
  <c r="D849" i="1"/>
  <c r="AF849" i="1" s="1"/>
  <c r="C849" i="1"/>
  <c r="AG848" i="1"/>
  <c r="AI848" i="1" s="1"/>
  <c r="AE848" i="1"/>
  <c r="W848" i="1" s="1"/>
  <c r="AD848" i="1"/>
  <c r="D848" i="1"/>
  <c r="AC848" i="1" s="1"/>
  <c r="C848" i="1"/>
  <c r="AG847" i="1"/>
  <c r="AI847" i="1" s="1"/>
  <c r="AE847" i="1"/>
  <c r="W847" i="1" s="1"/>
  <c r="AD847" i="1"/>
  <c r="D847" i="1"/>
  <c r="AF847" i="1" s="1"/>
  <c r="C847" i="1"/>
  <c r="AG846" i="1"/>
  <c r="AI846" i="1" s="1"/>
  <c r="AE846" i="1"/>
  <c r="W846" i="1" s="1"/>
  <c r="AD846" i="1"/>
  <c r="D846" i="1"/>
  <c r="AC846" i="1" s="1"/>
  <c r="C846" i="1"/>
  <c r="AG845" i="1"/>
  <c r="AI845" i="1" s="1"/>
  <c r="AE845" i="1"/>
  <c r="W845" i="1" s="1"/>
  <c r="AD845" i="1"/>
  <c r="D845" i="1"/>
  <c r="AF845" i="1" s="1"/>
  <c r="C845" i="1"/>
  <c r="AG844" i="1"/>
  <c r="AI844" i="1" s="1"/>
  <c r="AE844" i="1"/>
  <c r="W844" i="1" s="1"/>
  <c r="AD844" i="1"/>
  <c r="D844" i="1"/>
  <c r="AC844" i="1" s="1"/>
  <c r="C844" i="1"/>
  <c r="AG843" i="1"/>
  <c r="AI843" i="1" s="1"/>
  <c r="AE843" i="1"/>
  <c r="W843" i="1" s="1"/>
  <c r="AD843" i="1"/>
  <c r="D843" i="1"/>
  <c r="C843" i="1"/>
  <c r="AG842" i="1"/>
  <c r="AI842" i="1" s="1"/>
  <c r="AE842" i="1"/>
  <c r="W842" i="1" s="1"/>
  <c r="AD842" i="1"/>
  <c r="D842" i="1"/>
  <c r="AC842" i="1" s="1"/>
  <c r="C842" i="1"/>
  <c r="AG841" i="1"/>
  <c r="AI841" i="1" s="1"/>
  <c r="AE841" i="1"/>
  <c r="W841" i="1" s="1"/>
  <c r="AD841" i="1"/>
  <c r="D841" i="1"/>
  <c r="AF841" i="1" s="1"/>
  <c r="C841" i="1"/>
  <c r="AG840" i="1"/>
  <c r="AI840" i="1" s="1"/>
  <c r="AE840" i="1"/>
  <c r="W840" i="1" s="1"/>
  <c r="AD840" i="1"/>
  <c r="D840" i="1"/>
  <c r="AC840" i="1" s="1"/>
  <c r="C840" i="1"/>
  <c r="AG839" i="1"/>
  <c r="AI839" i="1" s="1"/>
  <c r="AE839" i="1"/>
  <c r="W839" i="1" s="1"/>
  <c r="AD839" i="1"/>
  <c r="D839" i="1"/>
  <c r="AF839" i="1" s="1"/>
  <c r="C839" i="1"/>
  <c r="AG838" i="1"/>
  <c r="AI838" i="1" s="1"/>
  <c r="AE838" i="1"/>
  <c r="W838" i="1" s="1"/>
  <c r="AD838" i="1"/>
  <c r="D838" i="1"/>
  <c r="AC838" i="1" s="1"/>
  <c r="C838" i="1"/>
  <c r="AG837" i="1"/>
  <c r="AI837" i="1" s="1"/>
  <c r="AE837" i="1"/>
  <c r="W837" i="1" s="1"/>
  <c r="AD837" i="1"/>
  <c r="D837" i="1"/>
  <c r="AF837" i="1" s="1"/>
  <c r="C837" i="1"/>
  <c r="AG836" i="1"/>
  <c r="AI836" i="1" s="1"/>
  <c r="AE836" i="1"/>
  <c r="W836" i="1" s="1"/>
  <c r="AD836" i="1"/>
  <c r="D836" i="1"/>
  <c r="AC836" i="1" s="1"/>
  <c r="C836" i="1"/>
  <c r="AG835" i="1"/>
  <c r="AI835" i="1" s="1"/>
  <c r="AE835" i="1"/>
  <c r="W835" i="1" s="1"/>
  <c r="AD835" i="1"/>
  <c r="D835" i="1"/>
  <c r="C835" i="1"/>
  <c r="AG834" i="1"/>
  <c r="AI834" i="1" s="1"/>
  <c r="AE834" i="1"/>
  <c r="W834" i="1" s="1"/>
  <c r="AD834" i="1"/>
  <c r="D834" i="1"/>
  <c r="AC834" i="1" s="1"/>
  <c r="C834" i="1"/>
  <c r="AG833" i="1"/>
  <c r="AI833" i="1" s="1"/>
  <c r="AE833" i="1"/>
  <c r="W833" i="1" s="1"/>
  <c r="AD833" i="1"/>
  <c r="D833" i="1"/>
  <c r="C833" i="1"/>
  <c r="AG832" i="1"/>
  <c r="AI832" i="1" s="1"/>
  <c r="AE832" i="1"/>
  <c r="W832" i="1" s="1"/>
  <c r="AD832" i="1"/>
  <c r="D832" i="1"/>
  <c r="AC832" i="1" s="1"/>
  <c r="C832" i="1"/>
  <c r="AG831" i="1"/>
  <c r="AI831" i="1" s="1"/>
  <c r="AE831" i="1"/>
  <c r="W831" i="1" s="1"/>
  <c r="AD831" i="1"/>
  <c r="D831" i="1"/>
  <c r="C831" i="1"/>
  <c r="AG830" i="1"/>
  <c r="AI830" i="1" s="1"/>
  <c r="AE830" i="1"/>
  <c r="W830" i="1" s="1"/>
  <c r="AD830" i="1"/>
  <c r="D830" i="1"/>
  <c r="AC830" i="1" s="1"/>
  <c r="C830" i="1"/>
  <c r="AG829" i="1"/>
  <c r="AI829" i="1" s="1"/>
  <c r="AE829" i="1"/>
  <c r="W829" i="1" s="1"/>
  <c r="AD829" i="1"/>
  <c r="D829" i="1"/>
  <c r="AF829" i="1" s="1"/>
  <c r="C829" i="1"/>
  <c r="AG828" i="1"/>
  <c r="AI828" i="1" s="1"/>
  <c r="AE828" i="1"/>
  <c r="W828" i="1" s="1"/>
  <c r="AD828" i="1"/>
  <c r="D828" i="1"/>
  <c r="AC828" i="1" s="1"/>
  <c r="C828" i="1"/>
  <c r="AG827" i="1"/>
  <c r="AI827" i="1" s="1"/>
  <c r="AE827" i="1"/>
  <c r="W827" i="1" s="1"/>
  <c r="AD827" i="1"/>
  <c r="D827" i="1"/>
  <c r="AF827" i="1" s="1"/>
  <c r="C827" i="1"/>
  <c r="AG826" i="1"/>
  <c r="AI826" i="1" s="1"/>
  <c r="AE826" i="1"/>
  <c r="W826" i="1" s="1"/>
  <c r="AD826" i="1"/>
  <c r="D826" i="1"/>
  <c r="AF826" i="1" s="1"/>
  <c r="C826" i="1"/>
  <c r="AG825" i="1"/>
  <c r="AI825" i="1" s="1"/>
  <c r="AE825" i="1"/>
  <c r="W825" i="1" s="1"/>
  <c r="AD825" i="1"/>
  <c r="D825" i="1"/>
  <c r="AF825" i="1" s="1"/>
  <c r="C825" i="1"/>
  <c r="AG824" i="1"/>
  <c r="AI824" i="1" s="1"/>
  <c r="AE824" i="1"/>
  <c r="W824" i="1" s="1"/>
  <c r="AD824" i="1"/>
  <c r="D824" i="1"/>
  <c r="AF824" i="1" s="1"/>
  <c r="C824" i="1"/>
  <c r="AG823" i="1"/>
  <c r="AI823" i="1" s="1"/>
  <c r="AE823" i="1"/>
  <c r="W823" i="1" s="1"/>
  <c r="AD823" i="1"/>
  <c r="D823" i="1"/>
  <c r="AF823" i="1" s="1"/>
  <c r="C823" i="1"/>
  <c r="AG822" i="1"/>
  <c r="AI822" i="1" s="1"/>
  <c r="AE822" i="1"/>
  <c r="W822" i="1" s="1"/>
  <c r="AD822" i="1"/>
  <c r="D822" i="1"/>
  <c r="AF822" i="1" s="1"/>
  <c r="C822" i="1"/>
  <c r="AG821" i="1"/>
  <c r="AI821" i="1" s="1"/>
  <c r="AE821" i="1"/>
  <c r="W821" i="1" s="1"/>
  <c r="AD821" i="1"/>
  <c r="D821" i="1"/>
  <c r="AF821" i="1" s="1"/>
  <c r="C821" i="1"/>
  <c r="AG820" i="1"/>
  <c r="AI820" i="1" s="1"/>
  <c r="AE820" i="1"/>
  <c r="W820" i="1" s="1"/>
  <c r="AD820" i="1"/>
  <c r="D820" i="1"/>
  <c r="AF820" i="1" s="1"/>
  <c r="C820" i="1"/>
  <c r="AG819" i="1"/>
  <c r="AI819" i="1" s="1"/>
  <c r="AE819" i="1"/>
  <c r="W819" i="1" s="1"/>
  <c r="AD819" i="1"/>
  <c r="D819" i="1"/>
  <c r="AF819" i="1" s="1"/>
  <c r="C819" i="1"/>
  <c r="AG818" i="1"/>
  <c r="AI818" i="1" s="1"/>
  <c r="AE818" i="1"/>
  <c r="W818" i="1" s="1"/>
  <c r="AD818" i="1"/>
  <c r="D818" i="1"/>
  <c r="AF818" i="1" s="1"/>
  <c r="C818" i="1"/>
  <c r="AG817" i="1"/>
  <c r="AI817" i="1" s="1"/>
  <c r="AE817" i="1"/>
  <c r="W817" i="1" s="1"/>
  <c r="AD817" i="1"/>
  <c r="D817" i="1"/>
  <c r="AF817" i="1" s="1"/>
  <c r="C817" i="1"/>
  <c r="AG816" i="1"/>
  <c r="AI816" i="1" s="1"/>
  <c r="AE816" i="1"/>
  <c r="W816" i="1" s="1"/>
  <c r="AD816" i="1"/>
  <c r="D816" i="1"/>
  <c r="AF816" i="1" s="1"/>
  <c r="C816" i="1"/>
  <c r="AG815" i="1"/>
  <c r="AI815" i="1" s="1"/>
  <c r="AE815" i="1"/>
  <c r="W815" i="1" s="1"/>
  <c r="AD815" i="1"/>
  <c r="D815" i="1"/>
  <c r="AF815" i="1" s="1"/>
  <c r="C815" i="1"/>
  <c r="AG814" i="1"/>
  <c r="AI814" i="1" s="1"/>
  <c r="AE814" i="1"/>
  <c r="W814" i="1" s="1"/>
  <c r="AD814" i="1"/>
  <c r="D814" i="1"/>
  <c r="AF814" i="1" s="1"/>
  <c r="C814" i="1"/>
  <c r="AG813" i="1"/>
  <c r="AI813" i="1" s="1"/>
  <c r="AE813" i="1"/>
  <c r="W813" i="1" s="1"/>
  <c r="AD813" i="1"/>
  <c r="D813" i="1"/>
  <c r="AF813" i="1" s="1"/>
  <c r="C813" i="1"/>
  <c r="AG812" i="1"/>
  <c r="AI812" i="1" s="1"/>
  <c r="AE812" i="1"/>
  <c r="W812" i="1" s="1"/>
  <c r="AD812" i="1"/>
  <c r="D812" i="1"/>
  <c r="AF812" i="1" s="1"/>
  <c r="C812" i="1"/>
  <c r="AG811" i="1"/>
  <c r="AI811" i="1" s="1"/>
  <c r="AE811" i="1"/>
  <c r="W811" i="1" s="1"/>
  <c r="AD811" i="1"/>
  <c r="D811" i="1"/>
  <c r="AF811" i="1" s="1"/>
  <c r="C811" i="1"/>
  <c r="AG810" i="1"/>
  <c r="AI810" i="1" s="1"/>
  <c r="AE810" i="1"/>
  <c r="W810" i="1" s="1"/>
  <c r="AD810" i="1"/>
  <c r="D810" i="1"/>
  <c r="AF810" i="1" s="1"/>
  <c r="C810" i="1"/>
  <c r="AG809" i="1"/>
  <c r="AI809" i="1" s="1"/>
  <c r="AE809" i="1"/>
  <c r="W809" i="1" s="1"/>
  <c r="AD809" i="1"/>
  <c r="D809" i="1"/>
  <c r="AF809" i="1" s="1"/>
  <c r="C809" i="1"/>
  <c r="AG808" i="1"/>
  <c r="AI808" i="1" s="1"/>
  <c r="AE808" i="1"/>
  <c r="W808" i="1" s="1"/>
  <c r="AD808" i="1"/>
  <c r="D808" i="1"/>
  <c r="AF808" i="1" s="1"/>
  <c r="C808" i="1"/>
  <c r="AG807" i="1"/>
  <c r="AI807" i="1" s="1"/>
  <c r="AE807" i="1"/>
  <c r="W807" i="1" s="1"/>
  <c r="AD807" i="1"/>
  <c r="D807" i="1"/>
  <c r="AF807" i="1" s="1"/>
  <c r="C807" i="1"/>
  <c r="AG806" i="1"/>
  <c r="AI806" i="1" s="1"/>
  <c r="AE806" i="1"/>
  <c r="W806" i="1" s="1"/>
  <c r="AD806" i="1"/>
  <c r="D806" i="1"/>
  <c r="AF806" i="1" s="1"/>
  <c r="C806" i="1"/>
  <c r="AG805" i="1"/>
  <c r="AI805" i="1" s="1"/>
  <c r="AE805" i="1"/>
  <c r="W805" i="1" s="1"/>
  <c r="AD805" i="1"/>
  <c r="D805" i="1"/>
  <c r="AF805" i="1" s="1"/>
  <c r="C805" i="1"/>
  <c r="AG804" i="1"/>
  <c r="AI804" i="1" s="1"/>
  <c r="AE804" i="1"/>
  <c r="W804" i="1" s="1"/>
  <c r="AD804" i="1"/>
  <c r="D804" i="1"/>
  <c r="AF804" i="1" s="1"/>
  <c r="C804" i="1"/>
  <c r="AG803" i="1"/>
  <c r="AI803" i="1" s="1"/>
  <c r="AE803" i="1"/>
  <c r="W803" i="1" s="1"/>
  <c r="AD803" i="1"/>
  <c r="D803" i="1"/>
  <c r="AF803" i="1" s="1"/>
  <c r="C803" i="1"/>
  <c r="AG802" i="1"/>
  <c r="AI802" i="1" s="1"/>
  <c r="AE802" i="1"/>
  <c r="W802" i="1" s="1"/>
  <c r="AD802" i="1"/>
  <c r="D802" i="1"/>
  <c r="AF802" i="1" s="1"/>
  <c r="C802" i="1"/>
  <c r="AG801" i="1"/>
  <c r="AI801" i="1" s="1"/>
  <c r="AE801" i="1"/>
  <c r="W801" i="1" s="1"/>
  <c r="AD801" i="1"/>
  <c r="D801" i="1"/>
  <c r="AF801" i="1" s="1"/>
  <c r="C801" i="1"/>
  <c r="AG800" i="1"/>
  <c r="AI800" i="1" s="1"/>
  <c r="AE800" i="1"/>
  <c r="W800" i="1" s="1"/>
  <c r="AD800" i="1"/>
  <c r="D800" i="1"/>
  <c r="AF800" i="1" s="1"/>
  <c r="C800" i="1"/>
  <c r="AG799" i="1"/>
  <c r="AI799" i="1" s="1"/>
  <c r="AE799" i="1"/>
  <c r="W799" i="1" s="1"/>
  <c r="AD799" i="1"/>
  <c r="D799" i="1"/>
  <c r="AF799" i="1" s="1"/>
  <c r="C799" i="1"/>
  <c r="AG798" i="1"/>
  <c r="AI798" i="1" s="1"/>
  <c r="AE798" i="1"/>
  <c r="W798" i="1" s="1"/>
  <c r="AD798" i="1"/>
  <c r="D798" i="1"/>
  <c r="AF798" i="1" s="1"/>
  <c r="C798" i="1"/>
  <c r="AG797" i="1"/>
  <c r="AI797" i="1" s="1"/>
  <c r="AE797" i="1"/>
  <c r="W797" i="1" s="1"/>
  <c r="AD797" i="1"/>
  <c r="D797" i="1"/>
  <c r="AF797" i="1" s="1"/>
  <c r="C797" i="1"/>
  <c r="AG796" i="1"/>
  <c r="AI796" i="1" s="1"/>
  <c r="AE796" i="1"/>
  <c r="W796" i="1" s="1"/>
  <c r="AD796" i="1"/>
  <c r="D796" i="1"/>
  <c r="AF796" i="1" s="1"/>
  <c r="C796" i="1"/>
  <c r="AG795" i="1"/>
  <c r="AI795" i="1" s="1"/>
  <c r="AE795" i="1"/>
  <c r="W795" i="1" s="1"/>
  <c r="AD795" i="1"/>
  <c r="D795" i="1"/>
  <c r="AF795" i="1" s="1"/>
  <c r="C795" i="1"/>
  <c r="AG794" i="1"/>
  <c r="AI794" i="1" s="1"/>
  <c r="AE794" i="1"/>
  <c r="W794" i="1" s="1"/>
  <c r="AD794" i="1"/>
  <c r="D794" i="1"/>
  <c r="AF794" i="1" s="1"/>
  <c r="C794" i="1"/>
  <c r="AG793" i="1"/>
  <c r="AI793" i="1" s="1"/>
  <c r="AE793" i="1"/>
  <c r="W793" i="1" s="1"/>
  <c r="AD793" i="1"/>
  <c r="D793" i="1"/>
  <c r="AF793" i="1" s="1"/>
  <c r="C793" i="1"/>
  <c r="AG792" i="1"/>
  <c r="AI792" i="1" s="1"/>
  <c r="AE792" i="1"/>
  <c r="W792" i="1" s="1"/>
  <c r="AD792" i="1"/>
  <c r="D792" i="1"/>
  <c r="AF792" i="1" s="1"/>
  <c r="C792" i="1"/>
  <c r="AG791" i="1"/>
  <c r="AI791" i="1" s="1"/>
  <c r="AE791" i="1"/>
  <c r="W791" i="1" s="1"/>
  <c r="AD791" i="1"/>
  <c r="D791" i="1"/>
  <c r="AF791" i="1" s="1"/>
  <c r="C791" i="1"/>
  <c r="AG790" i="1"/>
  <c r="AI790" i="1" s="1"/>
  <c r="AE790" i="1"/>
  <c r="W790" i="1" s="1"/>
  <c r="AD790" i="1"/>
  <c r="D790" i="1"/>
  <c r="AF790" i="1" s="1"/>
  <c r="C790" i="1"/>
  <c r="AG789" i="1"/>
  <c r="AI789" i="1" s="1"/>
  <c r="AE789" i="1"/>
  <c r="W789" i="1" s="1"/>
  <c r="AD789" i="1"/>
  <c r="D789" i="1"/>
  <c r="AF789" i="1" s="1"/>
  <c r="C789" i="1"/>
  <c r="AG788" i="1"/>
  <c r="AI788" i="1" s="1"/>
  <c r="AE788" i="1"/>
  <c r="W788" i="1" s="1"/>
  <c r="AD788" i="1"/>
  <c r="D788" i="1"/>
  <c r="AF788" i="1" s="1"/>
  <c r="C788" i="1"/>
  <c r="AG787" i="1"/>
  <c r="AI787" i="1" s="1"/>
  <c r="AE787" i="1"/>
  <c r="W787" i="1" s="1"/>
  <c r="AD787" i="1"/>
  <c r="D787" i="1"/>
  <c r="AF787" i="1" s="1"/>
  <c r="C787" i="1"/>
  <c r="AG786" i="1"/>
  <c r="AI786" i="1" s="1"/>
  <c r="AE786" i="1"/>
  <c r="W786" i="1" s="1"/>
  <c r="AD786" i="1"/>
  <c r="D786" i="1"/>
  <c r="AF786" i="1" s="1"/>
  <c r="C786" i="1"/>
  <c r="AG785" i="1"/>
  <c r="AI785" i="1" s="1"/>
  <c r="AE785" i="1"/>
  <c r="W785" i="1" s="1"/>
  <c r="AD785" i="1"/>
  <c r="D785" i="1"/>
  <c r="AF785" i="1" s="1"/>
  <c r="C785" i="1"/>
  <c r="AG784" i="1"/>
  <c r="AI784" i="1" s="1"/>
  <c r="AE784" i="1"/>
  <c r="W784" i="1" s="1"/>
  <c r="AD784" i="1"/>
  <c r="D784" i="1"/>
  <c r="AF784" i="1" s="1"/>
  <c r="C784" i="1"/>
  <c r="AG783" i="1"/>
  <c r="AI783" i="1" s="1"/>
  <c r="AE783" i="1"/>
  <c r="W783" i="1" s="1"/>
  <c r="AD783" i="1"/>
  <c r="D783" i="1"/>
  <c r="AF783" i="1" s="1"/>
  <c r="C783" i="1"/>
  <c r="AG782" i="1"/>
  <c r="AI782" i="1" s="1"/>
  <c r="AE782" i="1"/>
  <c r="W782" i="1" s="1"/>
  <c r="AD782" i="1"/>
  <c r="D782" i="1"/>
  <c r="AF782" i="1" s="1"/>
  <c r="C782" i="1"/>
  <c r="AG781" i="1"/>
  <c r="AI781" i="1" s="1"/>
  <c r="AE781" i="1"/>
  <c r="W781" i="1" s="1"/>
  <c r="AD781" i="1"/>
  <c r="D781" i="1"/>
  <c r="AF781" i="1" s="1"/>
  <c r="C781" i="1"/>
  <c r="AG780" i="1"/>
  <c r="AI780" i="1" s="1"/>
  <c r="AE780" i="1"/>
  <c r="W780" i="1" s="1"/>
  <c r="AD780" i="1"/>
  <c r="D780" i="1"/>
  <c r="AF780" i="1" s="1"/>
  <c r="C780" i="1"/>
  <c r="AG779" i="1"/>
  <c r="AI779" i="1" s="1"/>
  <c r="AE779" i="1"/>
  <c r="W779" i="1" s="1"/>
  <c r="AD779" i="1"/>
  <c r="D779" i="1"/>
  <c r="AF779" i="1" s="1"/>
  <c r="C779" i="1"/>
  <c r="AG778" i="1"/>
  <c r="AI778" i="1" s="1"/>
  <c r="AE778" i="1"/>
  <c r="W778" i="1" s="1"/>
  <c r="AD778" i="1"/>
  <c r="D778" i="1"/>
  <c r="AF778" i="1" s="1"/>
  <c r="C778" i="1"/>
  <c r="AG777" i="1"/>
  <c r="AI777" i="1" s="1"/>
  <c r="AE777" i="1"/>
  <c r="W777" i="1" s="1"/>
  <c r="AD777" i="1"/>
  <c r="D777" i="1"/>
  <c r="AF777" i="1" s="1"/>
  <c r="C777" i="1"/>
  <c r="AG776" i="1"/>
  <c r="AI776" i="1" s="1"/>
  <c r="AE776" i="1"/>
  <c r="W776" i="1" s="1"/>
  <c r="AD776" i="1"/>
  <c r="D776" i="1"/>
  <c r="AF776" i="1" s="1"/>
  <c r="C776" i="1"/>
  <c r="AG775" i="1"/>
  <c r="AI775" i="1" s="1"/>
  <c r="AE775" i="1"/>
  <c r="W775" i="1" s="1"/>
  <c r="AD775" i="1"/>
  <c r="D775" i="1"/>
  <c r="AF775" i="1" s="1"/>
  <c r="C775" i="1"/>
  <c r="AG774" i="1"/>
  <c r="AI774" i="1" s="1"/>
  <c r="AE774" i="1"/>
  <c r="W774" i="1" s="1"/>
  <c r="AD774" i="1"/>
  <c r="D774" i="1"/>
  <c r="AF774" i="1" s="1"/>
  <c r="C774" i="1"/>
  <c r="AG773" i="1"/>
  <c r="AI773" i="1" s="1"/>
  <c r="AE773" i="1"/>
  <c r="W773" i="1" s="1"/>
  <c r="AD773" i="1"/>
  <c r="D773" i="1"/>
  <c r="AF773" i="1" s="1"/>
  <c r="C773" i="1"/>
  <c r="AG772" i="1"/>
  <c r="AI772" i="1" s="1"/>
  <c r="AE772" i="1"/>
  <c r="W772" i="1" s="1"/>
  <c r="AD772" i="1"/>
  <c r="D772" i="1"/>
  <c r="AF772" i="1" s="1"/>
  <c r="C772" i="1"/>
  <c r="AG771" i="1"/>
  <c r="AI771" i="1" s="1"/>
  <c r="AE771" i="1"/>
  <c r="W771" i="1" s="1"/>
  <c r="AD771" i="1"/>
  <c r="D771" i="1"/>
  <c r="AF771" i="1" s="1"/>
  <c r="C771" i="1"/>
  <c r="AG770" i="1"/>
  <c r="AI770" i="1" s="1"/>
  <c r="AE770" i="1"/>
  <c r="W770" i="1" s="1"/>
  <c r="AD770" i="1"/>
  <c r="D770" i="1"/>
  <c r="AF770" i="1" s="1"/>
  <c r="C770" i="1"/>
  <c r="AG769" i="1"/>
  <c r="AI769" i="1" s="1"/>
  <c r="AE769" i="1"/>
  <c r="W769" i="1" s="1"/>
  <c r="AD769" i="1"/>
  <c r="D769" i="1"/>
  <c r="AF769" i="1" s="1"/>
  <c r="C769" i="1"/>
  <c r="AG768" i="1"/>
  <c r="AI768" i="1" s="1"/>
  <c r="AE768" i="1"/>
  <c r="W768" i="1" s="1"/>
  <c r="AD768" i="1"/>
  <c r="D768" i="1"/>
  <c r="AF768" i="1" s="1"/>
  <c r="C768" i="1"/>
  <c r="AG767" i="1"/>
  <c r="AI767" i="1" s="1"/>
  <c r="AE767" i="1"/>
  <c r="W767" i="1" s="1"/>
  <c r="AD767" i="1"/>
  <c r="D767" i="1"/>
  <c r="AF767" i="1" s="1"/>
  <c r="C767" i="1"/>
  <c r="AG766" i="1"/>
  <c r="AI766" i="1" s="1"/>
  <c r="AE766" i="1"/>
  <c r="W766" i="1" s="1"/>
  <c r="AD766" i="1"/>
  <c r="D766" i="1"/>
  <c r="AF766" i="1" s="1"/>
  <c r="C766" i="1"/>
  <c r="AG765" i="1"/>
  <c r="AI765" i="1" s="1"/>
  <c r="AE765" i="1"/>
  <c r="W765" i="1" s="1"/>
  <c r="AD765" i="1"/>
  <c r="D765" i="1"/>
  <c r="AF765" i="1" s="1"/>
  <c r="C765" i="1"/>
  <c r="AG764" i="1"/>
  <c r="AI764" i="1" s="1"/>
  <c r="AE764" i="1"/>
  <c r="W764" i="1" s="1"/>
  <c r="AD764" i="1"/>
  <c r="D764" i="1"/>
  <c r="AF764" i="1" s="1"/>
  <c r="C764" i="1"/>
  <c r="AG763" i="1"/>
  <c r="AI763" i="1" s="1"/>
  <c r="AE763" i="1"/>
  <c r="W763" i="1" s="1"/>
  <c r="AD763" i="1"/>
  <c r="D763" i="1"/>
  <c r="AF763" i="1" s="1"/>
  <c r="C763" i="1"/>
  <c r="AG762" i="1"/>
  <c r="AI762" i="1" s="1"/>
  <c r="AE762" i="1"/>
  <c r="W762" i="1" s="1"/>
  <c r="AD762" i="1"/>
  <c r="D762" i="1"/>
  <c r="AF762" i="1" s="1"/>
  <c r="C762" i="1"/>
  <c r="AG761" i="1"/>
  <c r="AI761" i="1" s="1"/>
  <c r="AE761" i="1"/>
  <c r="W761" i="1" s="1"/>
  <c r="AD761" i="1"/>
  <c r="D761" i="1"/>
  <c r="AF761" i="1" s="1"/>
  <c r="C761" i="1"/>
  <c r="AG760" i="1"/>
  <c r="AI760" i="1" s="1"/>
  <c r="AE760" i="1"/>
  <c r="W760" i="1" s="1"/>
  <c r="AD760" i="1"/>
  <c r="D760" i="1"/>
  <c r="AF760" i="1" s="1"/>
  <c r="C760" i="1"/>
  <c r="AG759" i="1"/>
  <c r="AI759" i="1" s="1"/>
  <c r="AE759" i="1"/>
  <c r="W759" i="1" s="1"/>
  <c r="AD759" i="1"/>
  <c r="D759" i="1"/>
  <c r="AF759" i="1" s="1"/>
  <c r="C759" i="1"/>
  <c r="AG758" i="1"/>
  <c r="AI758" i="1" s="1"/>
  <c r="AE758" i="1"/>
  <c r="W758" i="1" s="1"/>
  <c r="AD758" i="1"/>
  <c r="D758" i="1"/>
  <c r="AF758" i="1" s="1"/>
  <c r="C758" i="1"/>
  <c r="AG757" i="1"/>
  <c r="AI757" i="1" s="1"/>
  <c r="AE757" i="1"/>
  <c r="W757" i="1" s="1"/>
  <c r="AD757" i="1"/>
  <c r="D757" i="1"/>
  <c r="AF757" i="1" s="1"/>
  <c r="C757" i="1"/>
  <c r="AG756" i="1"/>
  <c r="AI756" i="1" s="1"/>
  <c r="AE756" i="1"/>
  <c r="W756" i="1" s="1"/>
  <c r="AD756" i="1"/>
  <c r="D756" i="1"/>
  <c r="AF756" i="1" s="1"/>
  <c r="C756" i="1"/>
  <c r="AG755" i="1"/>
  <c r="AI755" i="1" s="1"/>
  <c r="AE755" i="1"/>
  <c r="W755" i="1" s="1"/>
  <c r="AD755" i="1"/>
  <c r="D755" i="1"/>
  <c r="AC755" i="1" s="1"/>
  <c r="C755" i="1"/>
  <c r="AG754" i="1"/>
  <c r="AI754" i="1" s="1"/>
  <c r="AE754" i="1"/>
  <c r="W754" i="1" s="1"/>
  <c r="AD754" i="1"/>
  <c r="D754" i="1"/>
  <c r="AF754" i="1" s="1"/>
  <c r="C754" i="1"/>
  <c r="AG753" i="1"/>
  <c r="AI753" i="1" s="1"/>
  <c r="AE753" i="1"/>
  <c r="W753" i="1" s="1"/>
  <c r="AD753" i="1"/>
  <c r="D753" i="1"/>
  <c r="AC753" i="1" s="1"/>
  <c r="C753" i="1"/>
  <c r="AG752" i="1"/>
  <c r="AI752" i="1" s="1"/>
  <c r="AE752" i="1"/>
  <c r="W752" i="1" s="1"/>
  <c r="AD752" i="1"/>
  <c r="D752" i="1"/>
  <c r="AF752" i="1" s="1"/>
  <c r="C752" i="1"/>
  <c r="AG751" i="1"/>
  <c r="AI751" i="1" s="1"/>
  <c r="AE751" i="1"/>
  <c r="W751" i="1" s="1"/>
  <c r="AD751" i="1"/>
  <c r="D751" i="1"/>
  <c r="AC751" i="1" s="1"/>
  <c r="C751" i="1"/>
  <c r="AG750" i="1"/>
  <c r="AI750" i="1" s="1"/>
  <c r="AE750" i="1"/>
  <c r="W750" i="1" s="1"/>
  <c r="AD750" i="1"/>
  <c r="D750" i="1"/>
  <c r="C750" i="1"/>
  <c r="AG749" i="1"/>
  <c r="AI749" i="1" s="1"/>
  <c r="AE749" i="1"/>
  <c r="W749" i="1" s="1"/>
  <c r="AD749" i="1"/>
  <c r="D749" i="1"/>
  <c r="AC749" i="1" s="1"/>
  <c r="C749" i="1"/>
  <c r="AG748" i="1"/>
  <c r="AI748" i="1" s="1"/>
  <c r="AE748" i="1"/>
  <c r="W748" i="1" s="1"/>
  <c r="AD748" i="1"/>
  <c r="D748" i="1"/>
  <c r="AF748" i="1" s="1"/>
  <c r="C748" i="1"/>
  <c r="AG747" i="1"/>
  <c r="AI747" i="1" s="1"/>
  <c r="AE747" i="1"/>
  <c r="W747" i="1" s="1"/>
  <c r="AD747" i="1"/>
  <c r="D747" i="1"/>
  <c r="AC747" i="1" s="1"/>
  <c r="C747" i="1"/>
  <c r="AG746" i="1"/>
  <c r="AI746" i="1" s="1"/>
  <c r="AE746" i="1"/>
  <c r="W746" i="1" s="1"/>
  <c r="AD746" i="1"/>
  <c r="D746" i="1"/>
  <c r="AF746" i="1" s="1"/>
  <c r="C746" i="1"/>
  <c r="AG745" i="1"/>
  <c r="AI745" i="1" s="1"/>
  <c r="AE745" i="1"/>
  <c r="W745" i="1" s="1"/>
  <c r="AD745" i="1"/>
  <c r="D745" i="1"/>
  <c r="AC745" i="1" s="1"/>
  <c r="C745" i="1"/>
  <c r="AG744" i="1"/>
  <c r="AI744" i="1" s="1"/>
  <c r="AE744" i="1"/>
  <c r="W744" i="1" s="1"/>
  <c r="AD744" i="1"/>
  <c r="D744" i="1"/>
  <c r="AF744" i="1" s="1"/>
  <c r="C744" i="1"/>
  <c r="AG743" i="1"/>
  <c r="AI743" i="1" s="1"/>
  <c r="AE743" i="1"/>
  <c r="W743" i="1" s="1"/>
  <c r="AD743" i="1"/>
  <c r="D743" i="1"/>
  <c r="AC743" i="1" s="1"/>
  <c r="C743" i="1"/>
  <c r="AG742" i="1"/>
  <c r="AI742" i="1" s="1"/>
  <c r="AE742" i="1"/>
  <c r="W742" i="1" s="1"/>
  <c r="AD742" i="1"/>
  <c r="D742" i="1"/>
  <c r="C742" i="1"/>
  <c r="AG741" i="1"/>
  <c r="AI741" i="1" s="1"/>
  <c r="AE741" i="1"/>
  <c r="W741" i="1" s="1"/>
  <c r="AD741" i="1"/>
  <c r="D741" i="1"/>
  <c r="AC741" i="1" s="1"/>
  <c r="C741" i="1"/>
  <c r="AG740" i="1"/>
  <c r="AI740" i="1" s="1"/>
  <c r="AE740" i="1"/>
  <c r="W740" i="1" s="1"/>
  <c r="AD740" i="1"/>
  <c r="D740" i="1"/>
  <c r="AF740" i="1" s="1"/>
  <c r="C740" i="1"/>
  <c r="AG739" i="1"/>
  <c r="AI739" i="1" s="1"/>
  <c r="AE739" i="1"/>
  <c r="W739" i="1" s="1"/>
  <c r="AD739" i="1"/>
  <c r="D739" i="1"/>
  <c r="AC739" i="1" s="1"/>
  <c r="C739" i="1"/>
  <c r="AG738" i="1"/>
  <c r="AI738" i="1" s="1"/>
  <c r="AE738" i="1"/>
  <c r="W738" i="1" s="1"/>
  <c r="AD738" i="1"/>
  <c r="D738" i="1"/>
  <c r="AF738" i="1" s="1"/>
  <c r="C738" i="1"/>
  <c r="AG737" i="1"/>
  <c r="AI737" i="1" s="1"/>
  <c r="AE737" i="1"/>
  <c r="W737" i="1" s="1"/>
  <c r="AD737" i="1"/>
  <c r="D737" i="1"/>
  <c r="AC737" i="1" s="1"/>
  <c r="C737" i="1"/>
  <c r="AG736" i="1"/>
  <c r="AI736" i="1" s="1"/>
  <c r="AE736" i="1"/>
  <c r="W736" i="1" s="1"/>
  <c r="AD736" i="1"/>
  <c r="D736" i="1"/>
  <c r="AF736" i="1" s="1"/>
  <c r="C736" i="1"/>
  <c r="AG735" i="1"/>
  <c r="AI735" i="1" s="1"/>
  <c r="AE735" i="1"/>
  <c r="W735" i="1" s="1"/>
  <c r="AD735" i="1"/>
  <c r="D735" i="1"/>
  <c r="AC735" i="1" s="1"/>
  <c r="C735" i="1"/>
  <c r="AG734" i="1"/>
  <c r="AI734" i="1" s="1"/>
  <c r="AE734" i="1"/>
  <c r="W734" i="1" s="1"/>
  <c r="AD734" i="1"/>
  <c r="D734" i="1"/>
  <c r="C734" i="1"/>
  <c r="AG733" i="1"/>
  <c r="AI733" i="1" s="1"/>
  <c r="AE733" i="1"/>
  <c r="W733" i="1" s="1"/>
  <c r="AD733" i="1"/>
  <c r="D733" i="1"/>
  <c r="AC733" i="1" s="1"/>
  <c r="C733" i="1"/>
  <c r="AG732" i="1"/>
  <c r="AI732" i="1" s="1"/>
  <c r="AE732" i="1"/>
  <c r="W732" i="1" s="1"/>
  <c r="AD732" i="1"/>
  <c r="D732" i="1"/>
  <c r="AF732" i="1" s="1"/>
  <c r="C732" i="1"/>
  <c r="AG731" i="1"/>
  <c r="AI731" i="1" s="1"/>
  <c r="AE731" i="1"/>
  <c r="W731" i="1" s="1"/>
  <c r="AD731" i="1"/>
  <c r="D731" i="1"/>
  <c r="AC731" i="1" s="1"/>
  <c r="C731" i="1"/>
  <c r="AG730" i="1"/>
  <c r="AI730" i="1" s="1"/>
  <c r="AE730" i="1"/>
  <c r="W730" i="1" s="1"/>
  <c r="AD730" i="1"/>
  <c r="D730" i="1"/>
  <c r="AF730" i="1" s="1"/>
  <c r="C730" i="1"/>
  <c r="AG729" i="1"/>
  <c r="AI729" i="1" s="1"/>
  <c r="AE729" i="1"/>
  <c r="W729" i="1" s="1"/>
  <c r="AD729" i="1"/>
  <c r="D729" i="1"/>
  <c r="AC729" i="1" s="1"/>
  <c r="C729" i="1"/>
  <c r="AG728" i="1"/>
  <c r="AI728" i="1" s="1"/>
  <c r="AE728" i="1"/>
  <c r="W728" i="1" s="1"/>
  <c r="AD728" i="1"/>
  <c r="D728" i="1"/>
  <c r="AF728" i="1" s="1"/>
  <c r="C728" i="1"/>
  <c r="AG727" i="1"/>
  <c r="AI727" i="1" s="1"/>
  <c r="AE727" i="1"/>
  <c r="W727" i="1" s="1"/>
  <c r="AD727" i="1"/>
  <c r="D727" i="1"/>
  <c r="AC727" i="1" s="1"/>
  <c r="C727" i="1"/>
  <c r="AG726" i="1"/>
  <c r="AI726" i="1" s="1"/>
  <c r="AE726" i="1"/>
  <c r="W726" i="1" s="1"/>
  <c r="AD726" i="1"/>
  <c r="D726" i="1"/>
  <c r="C726" i="1"/>
  <c r="AG725" i="1"/>
  <c r="AI725" i="1" s="1"/>
  <c r="AE725" i="1"/>
  <c r="W725" i="1" s="1"/>
  <c r="AD725" i="1"/>
  <c r="D725" i="1"/>
  <c r="AC725" i="1" s="1"/>
  <c r="C725" i="1"/>
  <c r="AG724" i="1"/>
  <c r="AI724" i="1" s="1"/>
  <c r="AE724" i="1"/>
  <c r="W724" i="1" s="1"/>
  <c r="AD724" i="1"/>
  <c r="D724" i="1"/>
  <c r="AF724" i="1" s="1"/>
  <c r="C724" i="1"/>
  <c r="AG723" i="1"/>
  <c r="AI723" i="1" s="1"/>
  <c r="AE723" i="1"/>
  <c r="W723" i="1" s="1"/>
  <c r="AD723" i="1"/>
  <c r="D723" i="1"/>
  <c r="AC723" i="1" s="1"/>
  <c r="C723" i="1"/>
  <c r="AG722" i="1"/>
  <c r="AI722" i="1" s="1"/>
  <c r="AE722" i="1"/>
  <c r="W722" i="1" s="1"/>
  <c r="AD722" i="1"/>
  <c r="D722" i="1"/>
  <c r="AF722" i="1" s="1"/>
  <c r="C722" i="1"/>
  <c r="AG721" i="1"/>
  <c r="AI721" i="1" s="1"/>
  <c r="AE721" i="1"/>
  <c r="W721" i="1" s="1"/>
  <c r="AD721" i="1"/>
  <c r="D721" i="1"/>
  <c r="AC721" i="1" s="1"/>
  <c r="C721" i="1"/>
  <c r="AG720" i="1"/>
  <c r="AI720" i="1" s="1"/>
  <c r="AE720" i="1"/>
  <c r="W720" i="1" s="1"/>
  <c r="AD720" i="1"/>
  <c r="D720" i="1"/>
  <c r="AF720" i="1" s="1"/>
  <c r="C720" i="1"/>
  <c r="AG719" i="1"/>
  <c r="AI719" i="1" s="1"/>
  <c r="AE719" i="1"/>
  <c r="W719" i="1" s="1"/>
  <c r="AD719" i="1"/>
  <c r="D719" i="1"/>
  <c r="AC719" i="1" s="1"/>
  <c r="C719" i="1"/>
  <c r="AG718" i="1"/>
  <c r="AI718" i="1" s="1"/>
  <c r="AE718" i="1"/>
  <c r="W718" i="1" s="1"/>
  <c r="AD718" i="1"/>
  <c r="D718" i="1"/>
  <c r="C718" i="1"/>
  <c r="AG717" i="1"/>
  <c r="AI717" i="1" s="1"/>
  <c r="AE717" i="1"/>
  <c r="W717" i="1" s="1"/>
  <c r="AD717" i="1"/>
  <c r="D717" i="1"/>
  <c r="AC717" i="1" s="1"/>
  <c r="C717" i="1"/>
  <c r="AG716" i="1"/>
  <c r="AI716" i="1" s="1"/>
  <c r="AE716" i="1"/>
  <c r="W716" i="1" s="1"/>
  <c r="AD716" i="1"/>
  <c r="D716" i="1"/>
  <c r="AF716" i="1" s="1"/>
  <c r="C716" i="1"/>
  <c r="AG715" i="1"/>
  <c r="AI715" i="1" s="1"/>
  <c r="AE715" i="1"/>
  <c r="W715" i="1" s="1"/>
  <c r="AD715" i="1"/>
  <c r="D715" i="1"/>
  <c r="AC715" i="1" s="1"/>
  <c r="C715" i="1"/>
  <c r="AG714" i="1"/>
  <c r="AI714" i="1" s="1"/>
  <c r="AE714" i="1"/>
  <c r="W714" i="1" s="1"/>
  <c r="AD714" i="1"/>
  <c r="D714" i="1"/>
  <c r="AF714" i="1" s="1"/>
  <c r="C714" i="1"/>
  <c r="AG713" i="1"/>
  <c r="AI713" i="1" s="1"/>
  <c r="AE713" i="1"/>
  <c r="W713" i="1" s="1"/>
  <c r="AD713" i="1"/>
  <c r="D713" i="1"/>
  <c r="AC713" i="1" s="1"/>
  <c r="C713" i="1"/>
  <c r="AG712" i="1"/>
  <c r="AI712" i="1" s="1"/>
  <c r="AE712" i="1"/>
  <c r="W712" i="1" s="1"/>
  <c r="AD712" i="1"/>
  <c r="D712" i="1"/>
  <c r="AF712" i="1" s="1"/>
  <c r="C712" i="1"/>
  <c r="AG711" i="1"/>
  <c r="AI711" i="1" s="1"/>
  <c r="AE711" i="1"/>
  <c r="W711" i="1" s="1"/>
  <c r="AD711" i="1"/>
  <c r="D711" i="1"/>
  <c r="AC711" i="1" s="1"/>
  <c r="C711" i="1"/>
  <c r="AG710" i="1"/>
  <c r="AI710" i="1" s="1"/>
  <c r="AE710" i="1"/>
  <c r="W710" i="1" s="1"/>
  <c r="AD710" i="1"/>
  <c r="D710" i="1"/>
  <c r="C710" i="1"/>
  <c r="AG709" i="1"/>
  <c r="AI709" i="1" s="1"/>
  <c r="AE709" i="1"/>
  <c r="W709" i="1" s="1"/>
  <c r="AD709" i="1"/>
  <c r="D709" i="1"/>
  <c r="AC709" i="1" s="1"/>
  <c r="C709" i="1"/>
  <c r="AG708" i="1"/>
  <c r="AI708" i="1" s="1"/>
  <c r="AE708" i="1"/>
  <c r="W708" i="1" s="1"/>
  <c r="AD708" i="1"/>
  <c r="D708" i="1"/>
  <c r="AF708" i="1" s="1"/>
  <c r="C708" i="1"/>
  <c r="AG707" i="1"/>
  <c r="AI707" i="1" s="1"/>
  <c r="AE707" i="1"/>
  <c r="W707" i="1" s="1"/>
  <c r="AD707" i="1"/>
  <c r="D707" i="1"/>
  <c r="AC707" i="1" s="1"/>
  <c r="C707" i="1"/>
  <c r="AG706" i="1"/>
  <c r="AI706" i="1" s="1"/>
  <c r="AE706" i="1"/>
  <c r="W706" i="1" s="1"/>
  <c r="AD706" i="1"/>
  <c r="D706" i="1"/>
  <c r="AF706" i="1" s="1"/>
  <c r="C706" i="1"/>
  <c r="AG705" i="1"/>
  <c r="AI705" i="1" s="1"/>
  <c r="AE705" i="1"/>
  <c r="W705" i="1" s="1"/>
  <c r="AD705" i="1"/>
  <c r="D705" i="1"/>
  <c r="AC705" i="1" s="1"/>
  <c r="C705" i="1"/>
  <c r="AG704" i="1"/>
  <c r="AI704" i="1" s="1"/>
  <c r="AE704" i="1"/>
  <c r="W704" i="1" s="1"/>
  <c r="AD704" i="1"/>
  <c r="D704" i="1"/>
  <c r="AF704" i="1" s="1"/>
  <c r="C704" i="1"/>
  <c r="AG703" i="1"/>
  <c r="AI703" i="1" s="1"/>
  <c r="AE703" i="1"/>
  <c r="W703" i="1" s="1"/>
  <c r="AD703" i="1"/>
  <c r="D703" i="1"/>
  <c r="AC703" i="1" s="1"/>
  <c r="C703" i="1"/>
  <c r="AG702" i="1"/>
  <c r="AI702" i="1" s="1"/>
  <c r="AE702" i="1"/>
  <c r="W702" i="1" s="1"/>
  <c r="AD702" i="1"/>
  <c r="D702" i="1"/>
  <c r="C702" i="1"/>
  <c r="AG701" i="1"/>
  <c r="AI701" i="1" s="1"/>
  <c r="AE701" i="1"/>
  <c r="W701" i="1" s="1"/>
  <c r="AD701" i="1"/>
  <c r="D701" i="1"/>
  <c r="AC701" i="1" s="1"/>
  <c r="C701" i="1"/>
  <c r="AG700" i="1"/>
  <c r="AI700" i="1" s="1"/>
  <c r="AE700" i="1"/>
  <c r="W700" i="1" s="1"/>
  <c r="AD700" i="1"/>
  <c r="D700" i="1"/>
  <c r="AF700" i="1" s="1"/>
  <c r="C700" i="1"/>
  <c r="AG699" i="1"/>
  <c r="AI699" i="1" s="1"/>
  <c r="AE699" i="1"/>
  <c r="W699" i="1" s="1"/>
  <c r="AD699" i="1"/>
  <c r="D699" i="1"/>
  <c r="AC699" i="1" s="1"/>
  <c r="C699" i="1"/>
  <c r="AG698" i="1"/>
  <c r="AI698" i="1" s="1"/>
  <c r="AE698" i="1"/>
  <c r="W698" i="1" s="1"/>
  <c r="AD698" i="1"/>
  <c r="D698" i="1"/>
  <c r="AF698" i="1" s="1"/>
  <c r="C698" i="1"/>
  <c r="AG697" i="1"/>
  <c r="AI697" i="1" s="1"/>
  <c r="AE697" i="1"/>
  <c r="W697" i="1" s="1"/>
  <c r="AD697" i="1"/>
  <c r="D697" i="1"/>
  <c r="AC697" i="1" s="1"/>
  <c r="C697" i="1"/>
  <c r="AG696" i="1"/>
  <c r="AI696" i="1" s="1"/>
  <c r="AE696" i="1"/>
  <c r="W696" i="1" s="1"/>
  <c r="AD696" i="1"/>
  <c r="D696" i="1"/>
  <c r="AF696" i="1" s="1"/>
  <c r="C696" i="1"/>
  <c r="AG695" i="1"/>
  <c r="AI695" i="1" s="1"/>
  <c r="AE695" i="1"/>
  <c r="W695" i="1" s="1"/>
  <c r="AD695" i="1"/>
  <c r="D695" i="1"/>
  <c r="AC695" i="1" s="1"/>
  <c r="C695" i="1"/>
  <c r="AG694" i="1"/>
  <c r="AI694" i="1" s="1"/>
  <c r="AE694" i="1"/>
  <c r="W694" i="1" s="1"/>
  <c r="AD694" i="1"/>
  <c r="D694" i="1"/>
  <c r="C694" i="1"/>
  <c r="AG693" i="1"/>
  <c r="AI693" i="1" s="1"/>
  <c r="AE693" i="1"/>
  <c r="W693" i="1" s="1"/>
  <c r="AD693" i="1"/>
  <c r="D693" i="1"/>
  <c r="AC693" i="1" s="1"/>
  <c r="C693" i="1"/>
  <c r="AG692" i="1"/>
  <c r="AI692" i="1" s="1"/>
  <c r="AE692" i="1"/>
  <c r="W692" i="1" s="1"/>
  <c r="AD692" i="1"/>
  <c r="D692" i="1"/>
  <c r="AF692" i="1" s="1"/>
  <c r="C692" i="1"/>
  <c r="AG691" i="1"/>
  <c r="AI691" i="1" s="1"/>
  <c r="AE691" i="1"/>
  <c r="W691" i="1" s="1"/>
  <c r="AD691" i="1"/>
  <c r="D691" i="1"/>
  <c r="AC691" i="1" s="1"/>
  <c r="C691" i="1"/>
  <c r="AG690" i="1"/>
  <c r="AI690" i="1" s="1"/>
  <c r="AE690" i="1"/>
  <c r="W690" i="1" s="1"/>
  <c r="AD690" i="1"/>
  <c r="D690" i="1"/>
  <c r="AF690" i="1" s="1"/>
  <c r="C690" i="1"/>
  <c r="AG689" i="1"/>
  <c r="AI689" i="1" s="1"/>
  <c r="AE689" i="1"/>
  <c r="W689" i="1" s="1"/>
  <c r="AD689" i="1"/>
  <c r="D689" i="1"/>
  <c r="AC689" i="1" s="1"/>
  <c r="C689" i="1"/>
  <c r="AG688" i="1"/>
  <c r="AI688" i="1" s="1"/>
  <c r="AE688" i="1"/>
  <c r="W688" i="1" s="1"/>
  <c r="AD688" i="1"/>
  <c r="D688" i="1"/>
  <c r="AF688" i="1" s="1"/>
  <c r="C688" i="1"/>
  <c r="AG687" i="1"/>
  <c r="AI687" i="1" s="1"/>
  <c r="AE687" i="1"/>
  <c r="W687" i="1" s="1"/>
  <c r="AD687" i="1"/>
  <c r="D687" i="1"/>
  <c r="AC687" i="1" s="1"/>
  <c r="C687" i="1"/>
  <c r="AG686" i="1"/>
  <c r="AI686" i="1" s="1"/>
  <c r="AE686" i="1"/>
  <c r="W686" i="1" s="1"/>
  <c r="AD686" i="1"/>
  <c r="D686" i="1"/>
  <c r="C686" i="1"/>
  <c r="AG685" i="1"/>
  <c r="AI685" i="1" s="1"/>
  <c r="AE685" i="1"/>
  <c r="W685" i="1" s="1"/>
  <c r="AD685" i="1"/>
  <c r="D685" i="1"/>
  <c r="AC685" i="1" s="1"/>
  <c r="C685" i="1"/>
  <c r="AG684" i="1"/>
  <c r="AI684" i="1" s="1"/>
  <c r="AE684" i="1"/>
  <c r="W684" i="1" s="1"/>
  <c r="AD684" i="1"/>
  <c r="D684" i="1"/>
  <c r="AF684" i="1" s="1"/>
  <c r="C684" i="1"/>
  <c r="AG683" i="1"/>
  <c r="AI683" i="1" s="1"/>
  <c r="AE683" i="1"/>
  <c r="W683" i="1" s="1"/>
  <c r="AD683" i="1"/>
  <c r="D683" i="1"/>
  <c r="AC683" i="1" s="1"/>
  <c r="C683" i="1"/>
  <c r="AG682" i="1"/>
  <c r="AI682" i="1" s="1"/>
  <c r="AE682" i="1"/>
  <c r="W682" i="1" s="1"/>
  <c r="AD682" i="1"/>
  <c r="D682" i="1"/>
  <c r="AF682" i="1" s="1"/>
  <c r="C682" i="1"/>
  <c r="AG681" i="1"/>
  <c r="AI681" i="1" s="1"/>
  <c r="AE681" i="1"/>
  <c r="W681" i="1" s="1"/>
  <c r="AD681" i="1"/>
  <c r="D681" i="1"/>
  <c r="AC681" i="1" s="1"/>
  <c r="C681" i="1"/>
  <c r="AG680" i="1"/>
  <c r="AI680" i="1" s="1"/>
  <c r="AE680" i="1"/>
  <c r="W680" i="1" s="1"/>
  <c r="AD680" i="1"/>
  <c r="D680" i="1"/>
  <c r="AF680" i="1" s="1"/>
  <c r="C680" i="1"/>
  <c r="AG679" i="1"/>
  <c r="AI679" i="1" s="1"/>
  <c r="AE679" i="1"/>
  <c r="W679" i="1" s="1"/>
  <c r="AD679" i="1"/>
  <c r="D679" i="1"/>
  <c r="AC679" i="1" s="1"/>
  <c r="C679" i="1"/>
  <c r="AG678" i="1"/>
  <c r="AI678" i="1" s="1"/>
  <c r="AE678" i="1"/>
  <c r="W678" i="1" s="1"/>
  <c r="AD678" i="1"/>
  <c r="D678" i="1"/>
  <c r="C678" i="1"/>
  <c r="AG677" i="1"/>
  <c r="AI677" i="1" s="1"/>
  <c r="AE677" i="1"/>
  <c r="W677" i="1" s="1"/>
  <c r="AD677" i="1"/>
  <c r="D677" i="1"/>
  <c r="AC677" i="1" s="1"/>
  <c r="C677" i="1"/>
  <c r="AG676" i="1"/>
  <c r="AI676" i="1" s="1"/>
  <c r="AE676" i="1"/>
  <c r="W676" i="1" s="1"/>
  <c r="AD676" i="1"/>
  <c r="D676" i="1"/>
  <c r="AF676" i="1" s="1"/>
  <c r="C676" i="1"/>
  <c r="AG675" i="1"/>
  <c r="AI675" i="1" s="1"/>
  <c r="AE675" i="1"/>
  <c r="W675" i="1" s="1"/>
  <c r="AD675" i="1"/>
  <c r="D675" i="1"/>
  <c r="AC675" i="1" s="1"/>
  <c r="C675" i="1"/>
  <c r="AG674" i="1"/>
  <c r="AI674" i="1" s="1"/>
  <c r="AE674" i="1"/>
  <c r="W674" i="1" s="1"/>
  <c r="AD674" i="1"/>
  <c r="D674" i="1"/>
  <c r="AF674" i="1" s="1"/>
  <c r="C674" i="1"/>
  <c r="AG673" i="1"/>
  <c r="AI673" i="1" s="1"/>
  <c r="AE673" i="1"/>
  <c r="W673" i="1" s="1"/>
  <c r="AD673" i="1"/>
  <c r="X673" i="1"/>
  <c r="D673" i="1"/>
  <c r="AC673" i="1" s="1"/>
  <c r="C673" i="1"/>
  <c r="AG672" i="1"/>
  <c r="AI672" i="1" s="1"/>
  <c r="AE672" i="1"/>
  <c r="W672" i="1" s="1"/>
  <c r="AD672" i="1"/>
  <c r="D672" i="1"/>
  <c r="AF672" i="1" s="1"/>
  <c r="C672" i="1"/>
  <c r="AG671" i="1"/>
  <c r="AI671" i="1" s="1"/>
  <c r="AE671" i="1"/>
  <c r="W671" i="1" s="1"/>
  <c r="AD671" i="1"/>
  <c r="D671" i="1"/>
  <c r="AC671" i="1" s="1"/>
  <c r="C671" i="1"/>
  <c r="AG670" i="1"/>
  <c r="AI670" i="1" s="1"/>
  <c r="AE670" i="1"/>
  <c r="W670" i="1" s="1"/>
  <c r="AD670" i="1"/>
  <c r="D670" i="1"/>
  <c r="C670" i="1"/>
  <c r="AG669" i="1"/>
  <c r="AI669" i="1" s="1"/>
  <c r="AE669" i="1"/>
  <c r="W669" i="1" s="1"/>
  <c r="AD669" i="1"/>
  <c r="D669" i="1"/>
  <c r="AC669" i="1" s="1"/>
  <c r="C669" i="1"/>
  <c r="AG668" i="1"/>
  <c r="AI668" i="1" s="1"/>
  <c r="AE668" i="1"/>
  <c r="W668" i="1" s="1"/>
  <c r="AD668" i="1"/>
  <c r="D668" i="1"/>
  <c r="AF668" i="1" s="1"/>
  <c r="C668" i="1"/>
  <c r="AG667" i="1"/>
  <c r="AI667" i="1" s="1"/>
  <c r="AE667" i="1"/>
  <c r="W667" i="1" s="1"/>
  <c r="AD667" i="1"/>
  <c r="D667" i="1"/>
  <c r="AC667" i="1" s="1"/>
  <c r="C667" i="1"/>
  <c r="AG666" i="1"/>
  <c r="AI666" i="1" s="1"/>
  <c r="AE666" i="1"/>
  <c r="W666" i="1" s="1"/>
  <c r="AD666" i="1"/>
  <c r="D666" i="1"/>
  <c r="AF666" i="1" s="1"/>
  <c r="C666" i="1"/>
  <c r="AG665" i="1"/>
  <c r="AI665" i="1" s="1"/>
  <c r="AE665" i="1"/>
  <c r="W665" i="1" s="1"/>
  <c r="AD665" i="1"/>
  <c r="X665" i="1"/>
  <c r="D665" i="1"/>
  <c r="AC665" i="1" s="1"/>
  <c r="C665" i="1"/>
  <c r="AG664" i="1"/>
  <c r="AI664" i="1" s="1"/>
  <c r="AE664" i="1"/>
  <c r="W664" i="1" s="1"/>
  <c r="AD664" i="1"/>
  <c r="D664" i="1"/>
  <c r="AF664" i="1" s="1"/>
  <c r="C664" i="1"/>
  <c r="AG663" i="1"/>
  <c r="AI663" i="1" s="1"/>
  <c r="AE663" i="1"/>
  <c r="W663" i="1" s="1"/>
  <c r="AD663" i="1"/>
  <c r="D663" i="1"/>
  <c r="AC663" i="1" s="1"/>
  <c r="C663" i="1"/>
  <c r="AG662" i="1"/>
  <c r="AI662" i="1" s="1"/>
  <c r="AE662" i="1"/>
  <c r="W662" i="1" s="1"/>
  <c r="AD662" i="1"/>
  <c r="D662" i="1"/>
  <c r="C662" i="1"/>
  <c r="AG661" i="1"/>
  <c r="AI661" i="1" s="1"/>
  <c r="AE661" i="1"/>
  <c r="W661" i="1" s="1"/>
  <c r="AD661" i="1"/>
  <c r="D661" i="1"/>
  <c r="AC661" i="1" s="1"/>
  <c r="C661" i="1"/>
  <c r="AG660" i="1"/>
  <c r="AI660" i="1" s="1"/>
  <c r="AE660" i="1"/>
  <c r="W660" i="1" s="1"/>
  <c r="AD660" i="1"/>
  <c r="D660" i="1"/>
  <c r="AF660" i="1" s="1"/>
  <c r="C660" i="1"/>
  <c r="AG659" i="1"/>
  <c r="AI659" i="1" s="1"/>
  <c r="AE659" i="1"/>
  <c r="W659" i="1" s="1"/>
  <c r="AD659" i="1"/>
  <c r="X659" i="1"/>
  <c r="D659" i="1"/>
  <c r="AC659" i="1" s="1"/>
  <c r="C659" i="1"/>
  <c r="AG658" i="1"/>
  <c r="AI658" i="1" s="1"/>
  <c r="AE658" i="1"/>
  <c r="W658" i="1" s="1"/>
  <c r="AD658" i="1"/>
  <c r="D658" i="1"/>
  <c r="AF658" i="1" s="1"/>
  <c r="C658" i="1"/>
  <c r="AG657" i="1"/>
  <c r="AI657" i="1" s="1"/>
  <c r="AE657" i="1"/>
  <c r="W657" i="1" s="1"/>
  <c r="AD657" i="1"/>
  <c r="D657" i="1"/>
  <c r="AC657" i="1" s="1"/>
  <c r="C657" i="1"/>
  <c r="AG656" i="1"/>
  <c r="AI656" i="1" s="1"/>
  <c r="AE656" i="1"/>
  <c r="W656" i="1" s="1"/>
  <c r="AD656" i="1"/>
  <c r="D656" i="1"/>
  <c r="AF656" i="1" s="1"/>
  <c r="C656" i="1"/>
  <c r="AG655" i="1"/>
  <c r="AI655" i="1" s="1"/>
  <c r="AE655" i="1"/>
  <c r="W655" i="1" s="1"/>
  <c r="AD655" i="1"/>
  <c r="D655" i="1"/>
  <c r="AC655" i="1" s="1"/>
  <c r="C655" i="1"/>
  <c r="AG654" i="1"/>
  <c r="AI654" i="1" s="1"/>
  <c r="AE654" i="1"/>
  <c r="W654" i="1" s="1"/>
  <c r="AD654" i="1"/>
  <c r="D654" i="1"/>
  <c r="C654" i="1"/>
  <c r="AG653" i="1"/>
  <c r="AI653" i="1" s="1"/>
  <c r="AE653" i="1"/>
  <c r="W653" i="1" s="1"/>
  <c r="AD653" i="1"/>
  <c r="D653" i="1"/>
  <c r="AC653" i="1" s="1"/>
  <c r="C653" i="1"/>
  <c r="AG652" i="1"/>
  <c r="AI652" i="1" s="1"/>
  <c r="AE652" i="1"/>
  <c r="W652" i="1" s="1"/>
  <c r="AD652" i="1"/>
  <c r="D652" i="1"/>
  <c r="AF652" i="1" s="1"/>
  <c r="C652" i="1"/>
  <c r="AG651" i="1"/>
  <c r="AI651" i="1" s="1"/>
  <c r="AE651" i="1"/>
  <c r="W651" i="1" s="1"/>
  <c r="AD651" i="1"/>
  <c r="D651" i="1"/>
  <c r="AC651" i="1" s="1"/>
  <c r="C651" i="1"/>
  <c r="AG650" i="1"/>
  <c r="AI650" i="1" s="1"/>
  <c r="AE650" i="1"/>
  <c r="W650" i="1" s="1"/>
  <c r="AD650" i="1"/>
  <c r="D650" i="1"/>
  <c r="AF650" i="1" s="1"/>
  <c r="C650" i="1"/>
  <c r="AG649" i="1"/>
  <c r="AI649" i="1" s="1"/>
  <c r="AE649" i="1"/>
  <c r="W649" i="1" s="1"/>
  <c r="AD649" i="1"/>
  <c r="D649" i="1"/>
  <c r="AC649" i="1" s="1"/>
  <c r="C649" i="1"/>
  <c r="AG648" i="1"/>
  <c r="AI648" i="1" s="1"/>
  <c r="AE648" i="1"/>
  <c r="W648" i="1" s="1"/>
  <c r="AD648" i="1"/>
  <c r="D648" i="1"/>
  <c r="AF648" i="1" s="1"/>
  <c r="C648" i="1"/>
  <c r="AG647" i="1"/>
  <c r="AI647" i="1" s="1"/>
  <c r="AE647" i="1"/>
  <c r="W647" i="1" s="1"/>
  <c r="AD647" i="1"/>
  <c r="D647" i="1"/>
  <c r="AC647" i="1" s="1"/>
  <c r="C647" i="1"/>
  <c r="AG646" i="1"/>
  <c r="AI646" i="1" s="1"/>
  <c r="AE646" i="1"/>
  <c r="W646" i="1" s="1"/>
  <c r="AD646" i="1"/>
  <c r="D646" i="1"/>
  <c r="C646" i="1"/>
  <c r="AG645" i="1"/>
  <c r="AI645" i="1" s="1"/>
  <c r="AE645" i="1"/>
  <c r="W645" i="1" s="1"/>
  <c r="AD645" i="1"/>
  <c r="D645" i="1"/>
  <c r="AC645" i="1" s="1"/>
  <c r="C645" i="1"/>
  <c r="AG644" i="1"/>
  <c r="AI644" i="1" s="1"/>
  <c r="AE644" i="1"/>
  <c r="W644" i="1" s="1"/>
  <c r="AD644" i="1"/>
  <c r="D644" i="1"/>
  <c r="AF644" i="1" s="1"/>
  <c r="C644" i="1"/>
  <c r="AG643" i="1"/>
  <c r="AI643" i="1" s="1"/>
  <c r="AE643" i="1"/>
  <c r="W643" i="1" s="1"/>
  <c r="AD643" i="1"/>
  <c r="X643" i="1"/>
  <c r="D643" i="1"/>
  <c r="AC643" i="1" s="1"/>
  <c r="C643" i="1"/>
  <c r="AG642" i="1"/>
  <c r="AI642" i="1" s="1"/>
  <c r="AE642" i="1"/>
  <c r="W642" i="1" s="1"/>
  <c r="AD642" i="1"/>
  <c r="D642" i="1"/>
  <c r="AF642" i="1" s="1"/>
  <c r="C642" i="1"/>
  <c r="AG641" i="1"/>
  <c r="AI641" i="1" s="1"/>
  <c r="AE641" i="1"/>
  <c r="W641" i="1" s="1"/>
  <c r="AD641" i="1"/>
  <c r="D641" i="1"/>
  <c r="AC641" i="1" s="1"/>
  <c r="C641" i="1"/>
  <c r="AG640" i="1"/>
  <c r="AI640" i="1" s="1"/>
  <c r="AE640" i="1"/>
  <c r="W640" i="1" s="1"/>
  <c r="AD640" i="1"/>
  <c r="D640" i="1"/>
  <c r="AF640" i="1" s="1"/>
  <c r="C640" i="1"/>
  <c r="AG639" i="1"/>
  <c r="AI639" i="1" s="1"/>
  <c r="AE639" i="1"/>
  <c r="W639" i="1" s="1"/>
  <c r="AD639" i="1"/>
  <c r="D639" i="1"/>
  <c r="AC639" i="1" s="1"/>
  <c r="C639" i="1"/>
  <c r="AG638" i="1"/>
  <c r="AI638" i="1" s="1"/>
  <c r="AE638" i="1"/>
  <c r="W638" i="1" s="1"/>
  <c r="AD638" i="1"/>
  <c r="D638" i="1"/>
  <c r="C638" i="1"/>
  <c r="AG637" i="1"/>
  <c r="AI637" i="1" s="1"/>
  <c r="AE637" i="1"/>
  <c r="W637" i="1" s="1"/>
  <c r="AD637" i="1"/>
  <c r="D637" i="1"/>
  <c r="AC637" i="1" s="1"/>
  <c r="C637" i="1"/>
  <c r="AG636" i="1"/>
  <c r="AI636" i="1" s="1"/>
  <c r="AE636" i="1"/>
  <c r="W636" i="1" s="1"/>
  <c r="AD636" i="1"/>
  <c r="D636" i="1"/>
  <c r="AF636" i="1" s="1"/>
  <c r="C636" i="1"/>
  <c r="AG635" i="1"/>
  <c r="AI635" i="1" s="1"/>
  <c r="AE635" i="1"/>
  <c r="W635" i="1" s="1"/>
  <c r="AD635" i="1"/>
  <c r="D635" i="1"/>
  <c r="AC635" i="1" s="1"/>
  <c r="C635" i="1"/>
  <c r="AG634" i="1"/>
  <c r="AI634" i="1" s="1"/>
  <c r="AE634" i="1"/>
  <c r="W634" i="1" s="1"/>
  <c r="AD634" i="1"/>
  <c r="D634" i="1"/>
  <c r="AF634" i="1" s="1"/>
  <c r="C634" i="1"/>
  <c r="AG633" i="1"/>
  <c r="AI633" i="1" s="1"/>
  <c r="AE633" i="1"/>
  <c r="W633" i="1" s="1"/>
  <c r="AD633" i="1"/>
  <c r="D633" i="1"/>
  <c r="AC633" i="1" s="1"/>
  <c r="C633" i="1"/>
  <c r="AG632" i="1"/>
  <c r="AI632" i="1" s="1"/>
  <c r="AE632" i="1"/>
  <c r="W632" i="1" s="1"/>
  <c r="AD632" i="1"/>
  <c r="D632" i="1"/>
  <c r="AF632" i="1" s="1"/>
  <c r="C632" i="1"/>
  <c r="AG631" i="1"/>
  <c r="AI631" i="1" s="1"/>
  <c r="AE631" i="1"/>
  <c r="W631" i="1" s="1"/>
  <c r="AD631" i="1"/>
  <c r="D631" i="1"/>
  <c r="AC631" i="1" s="1"/>
  <c r="C631" i="1"/>
  <c r="AG630" i="1"/>
  <c r="AI630" i="1" s="1"/>
  <c r="AE630" i="1"/>
  <c r="W630" i="1" s="1"/>
  <c r="AD630" i="1"/>
  <c r="D630" i="1"/>
  <c r="C630" i="1"/>
  <c r="AG629" i="1"/>
  <c r="AI629" i="1" s="1"/>
  <c r="AE629" i="1"/>
  <c r="W629" i="1" s="1"/>
  <c r="AD629" i="1"/>
  <c r="D629" i="1"/>
  <c r="AC629" i="1" s="1"/>
  <c r="C629" i="1"/>
  <c r="AG628" i="1"/>
  <c r="AI628" i="1" s="1"/>
  <c r="AE628" i="1"/>
  <c r="W628" i="1" s="1"/>
  <c r="AD628" i="1"/>
  <c r="D628" i="1"/>
  <c r="AF628" i="1" s="1"/>
  <c r="C628" i="1"/>
  <c r="AG627" i="1"/>
  <c r="AI627" i="1" s="1"/>
  <c r="AE627" i="1"/>
  <c r="W627" i="1" s="1"/>
  <c r="AD627" i="1"/>
  <c r="D627" i="1"/>
  <c r="AC627" i="1" s="1"/>
  <c r="C627" i="1"/>
  <c r="AG626" i="1"/>
  <c r="AI626" i="1" s="1"/>
  <c r="AE626" i="1"/>
  <c r="W626" i="1" s="1"/>
  <c r="AD626" i="1"/>
  <c r="D626" i="1"/>
  <c r="AF626" i="1" s="1"/>
  <c r="C626" i="1"/>
  <c r="AG625" i="1"/>
  <c r="AI625" i="1" s="1"/>
  <c r="AE625" i="1"/>
  <c r="W625" i="1" s="1"/>
  <c r="AD625" i="1"/>
  <c r="D625" i="1"/>
  <c r="AC625" i="1" s="1"/>
  <c r="C625" i="1"/>
  <c r="AG624" i="1"/>
  <c r="AI624" i="1" s="1"/>
  <c r="AE624" i="1"/>
  <c r="W624" i="1" s="1"/>
  <c r="AD624" i="1"/>
  <c r="D624" i="1"/>
  <c r="AF624" i="1" s="1"/>
  <c r="C624" i="1"/>
  <c r="AG623" i="1"/>
  <c r="AI623" i="1" s="1"/>
  <c r="AE623" i="1"/>
  <c r="W623" i="1" s="1"/>
  <c r="AD623" i="1"/>
  <c r="D623" i="1"/>
  <c r="AC623" i="1" s="1"/>
  <c r="C623" i="1"/>
  <c r="AG622" i="1"/>
  <c r="AI622" i="1" s="1"/>
  <c r="AE622" i="1"/>
  <c r="W622" i="1" s="1"/>
  <c r="AD622" i="1"/>
  <c r="D622" i="1"/>
  <c r="C622" i="1"/>
  <c r="AG621" i="1"/>
  <c r="AI621" i="1" s="1"/>
  <c r="AE621" i="1"/>
  <c r="W621" i="1" s="1"/>
  <c r="AD621" i="1"/>
  <c r="D621" i="1"/>
  <c r="AC621" i="1" s="1"/>
  <c r="C621" i="1"/>
  <c r="AG620" i="1"/>
  <c r="AI620" i="1" s="1"/>
  <c r="AE620" i="1"/>
  <c r="W620" i="1" s="1"/>
  <c r="AD620" i="1"/>
  <c r="D620" i="1"/>
  <c r="AF620" i="1" s="1"/>
  <c r="C620" i="1"/>
  <c r="AG619" i="1"/>
  <c r="AI619" i="1" s="1"/>
  <c r="AE619" i="1"/>
  <c r="W619" i="1" s="1"/>
  <c r="AD619" i="1"/>
  <c r="D619" i="1"/>
  <c r="AC619" i="1" s="1"/>
  <c r="C619" i="1"/>
  <c r="AG618" i="1"/>
  <c r="AI618" i="1" s="1"/>
  <c r="AE618" i="1"/>
  <c r="W618" i="1" s="1"/>
  <c r="AD618" i="1"/>
  <c r="D618" i="1"/>
  <c r="AF618" i="1" s="1"/>
  <c r="C618" i="1"/>
  <c r="AG617" i="1"/>
  <c r="AI617" i="1" s="1"/>
  <c r="AE617" i="1"/>
  <c r="W617" i="1" s="1"/>
  <c r="AD617" i="1"/>
  <c r="D617" i="1"/>
  <c r="AC617" i="1" s="1"/>
  <c r="C617" i="1"/>
  <c r="AG616" i="1"/>
  <c r="AI616" i="1" s="1"/>
  <c r="AE616" i="1"/>
  <c r="W616" i="1" s="1"/>
  <c r="AD616" i="1"/>
  <c r="D616" i="1"/>
  <c r="AF616" i="1" s="1"/>
  <c r="C616" i="1"/>
  <c r="AG615" i="1"/>
  <c r="AI615" i="1" s="1"/>
  <c r="AE615" i="1"/>
  <c r="W615" i="1" s="1"/>
  <c r="AD615" i="1"/>
  <c r="D615" i="1"/>
  <c r="AC615" i="1" s="1"/>
  <c r="C615" i="1"/>
  <c r="AG614" i="1"/>
  <c r="AI614" i="1" s="1"/>
  <c r="AE614" i="1"/>
  <c r="W614" i="1" s="1"/>
  <c r="AD614" i="1"/>
  <c r="D614" i="1"/>
  <c r="C614" i="1"/>
  <c r="AG613" i="1"/>
  <c r="AI613" i="1" s="1"/>
  <c r="AE613" i="1"/>
  <c r="W613" i="1" s="1"/>
  <c r="AD613" i="1"/>
  <c r="D613" i="1"/>
  <c r="AC613" i="1" s="1"/>
  <c r="C613" i="1"/>
  <c r="AG612" i="1"/>
  <c r="AI612" i="1" s="1"/>
  <c r="AE612" i="1"/>
  <c r="W612" i="1" s="1"/>
  <c r="AD612" i="1"/>
  <c r="D612" i="1"/>
  <c r="AF612" i="1" s="1"/>
  <c r="C612" i="1"/>
  <c r="AG611" i="1"/>
  <c r="AI611" i="1" s="1"/>
  <c r="AE611" i="1"/>
  <c r="W611" i="1" s="1"/>
  <c r="AD611" i="1"/>
  <c r="D611" i="1"/>
  <c r="AC611" i="1" s="1"/>
  <c r="C611" i="1"/>
  <c r="AG610" i="1"/>
  <c r="AI610" i="1" s="1"/>
  <c r="AE610" i="1"/>
  <c r="W610" i="1" s="1"/>
  <c r="AD610" i="1"/>
  <c r="D610" i="1"/>
  <c r="AF610" i="1" s="1"/>
  <c r="C610" i="1"/>
  <c r="AG609" i="1"/>
  <c r="AI609" i="1" s="1"/>
  <c r="AE609" i="1"/>
  <c r="W609" i="1" s="1"/>
  <c r="AD609" i="1"/>
  <c r="D609" i="1"/>
  <c r="AC609" i="1" s="1"/>
  <c r="C609" i="1"/>
  <c r="AG608" i="1"/>
  <c r="AI608" i="1" s="1"/>
  <c r="AE608" i="1"/>
  <c r="W608" i="1" s="1"/>
  <c r="AD608" i="1"/>
  <c r="D608" i="1"/>
  <c r="AF608" i="1" s="1"/>
  <c r="C608" i="1"/>
  <c r="AG607" i="1"/>
  <c r="AI607" i="1" s="1"/>
  <c r="AE607" i="1"/>
  <c r="W607" i="1" s="1"/>
  <c r="AD607" i="1"/>
  <c r="D607" i="1"/>
  <c r="AC607" i="1" s="1"/>
  <c r="C607" i="1"/>
  <c r="AG606" i="1"/>
  <c r="AI606" i="1" s="1"/>
  <c r="AE606" i="1"/>
  <c r="W606" i="1" s="1"/>
  <c r="AD606" i="1"/>
  <c r="D606" i="1"/>
  <c r="C606" i="1"/>
  <c r="AG605" i="1"/>
  <c r="AI605" i="1" s="1"/>
  <c r="AE605" i="1"/>
  <c r="W605" i="1" s="1"/>
  <c r="AD605" i="1"/>
  <c r="D605" i="1"/>
  <c r="AC605" i="1" s="1"/>
  <c r="C605" i="1"/>
  <c r="AG604" i="1"/>
  <c r="AI604" i="1" s="1"/>
  <c r="AE604" i="1"/>
  <c r="W604" i="1" s="1"/>
  <c r="AD604" i="1"/>
  <c r="D604" i="1"/>
  <c r="AF604" i="1" s="1"/>
  <c r="C604" i="1"/>
  <c r="AG603" i="1"/>
  <c r="AI603" i="1" s="1"/>
  <c r="AE603" i="1"/>
  <c r="W603" i="1" s="1"/>
  <c r="AD603" i="1"/>
  <c r="D603" i="1"/>
  <c r="AC603" i="1" s="1"/>
  <c r="C603" i="1"/>
  <c r="AG602" i="1"/>
  <c r="AI602" i="1" s="1"/>
  <c r="AE602" i="1"/>
  <c r="W602" i="1" s="1"/>
  <c r="AD602" i="1"/>
  <c r="D602" i="1"/>
  <c r="AF602" i="1" s="1"/>
  <c r="C602" i="1"/>
  <c r="AG601" i="1"/>
  <c r="AI601" i="1" s="1"/>
  <c r="AE601" i="1"/>
  <c r="W601" i="1" s="1"/>
  <c r="AD601" i="1"/>
  <c r="D601" i="1"/>
  <c r="AC601" i="1" s="1"/>
  <c r="C601" i="1"/>
  <c r="AG600" i="1"/>
  <c r="AI600" i="1" s="1"/>
  <c r="AE600" i="1"/>
  <c r="W600" i="1" s="1"/>
  <c r="AD600" i="1"/>
  <c r="D600" i="1"/>
  <c r="AF600" i="1" s="1"/>
  <c r="C600" i="1"/>
  <c r="AG599" i="1"/>
  <c r="AI599" i="1" s="1"/>
  <c r="AE599" i="1"/>
  <c r="W599" i="1" s="1"/>
  <c r="AD599" i="1"/>
  <c r="D599" i="1"/>
  <c r="AC599" i="1" s="1"/>
  <c r="C599" i="1"/>
  <c r="AG598" i="1"/>
  <c r="AI598" i="1" s="1"/>
  <c r="AE598" i="1"/>
  <c r="W598" i="1" s="1"/>
  <c r="AD598" i="1"/>
  <c r="D598" i="1"/>
  <c r="C598" i="1"/>
  <c r="AG597" i="1"/>
  <c r="AI597" i="1" s="1"/>
  <c r="AE597" i="1"/>
  <c r="W597" i="1" s="1"/>
  <c r="AD597" i="1"/>
  <c r="D597" i="1"/>
  <c r="AC597" i="1" s="1"/>
  <c r="C597" i="1"/>
  <c r="AG596" i="1"/>
  <c r="AI596" i="1" s="1"/>
  <c r="AE596" i="1"/>
  <c r="W596" i="1" s="1"/>
  <c r="AD596" i="1"/>
  <c r="D596" i="1"/>
  <c r="AF596" i="1" s="1"/>
  <c r="C596" i="1"/>
  <c r="AG595" i="1"/>
  <c r="AI595" i="1" s="1"/>
  <c r="AE595" i="1"/>
  <c r="W595" i="1" s="1"/>
  <c r="AD595" i="1"/>
  <c r="D595" i="1"/>
  <c r="AC595" i="1" s="1"/>
  <c r="C595" i="1"/>
  <c r="AG594" i="1"/>
  <c r="AI594" i="1" s="1"/>
  <c r="AE594" i="1"/>
  <c r="W594" i="1" s="1"/>
  <c r="AD594" i="1"/>
  <c r="D594" i="1"/>
  <c r="AF594" i="1" s="1"/>
  <c r="C594" i="1"/>
  <c r="AG593" i="1"/>
  <c r="AI593" i="1" s="1"/>
  <c r="AE593" i="1"/>
  <c r="W593" i="1" s="1"/>
  <c r="AD593" i="1"/>
  <c r="D593" i="1"/>
  <c r="AC593" i="1" s="1"/>
  <c r="C593" i="1"/>
  <c r="AE592" i="1"/>
  <c r="AG591" i="1"/>
  <c r="AI591" i="1" s="1"/>
  <c r="AE591" i="1"/>
  <c r="W591" i="1" s="1"/>
  <c r="AD591" i="1"/>
  <c r="D591" i="1"/>
  <c r="AC591" i="1" s="1"/>
  <c r="C591" i="1"/>
  <c r="AE590" i="1"/>
  <c r="W590" i="1" s="1"/>
  <c r="AG589" i="1"/>
  <c r="AI589" i="1" s="1"/>
  <c r="AE589" i="1"/>
  <c r="W589" i="1" s="1"/>
  <c r="AD589" i="1"/>
  <c r="D589" i="1"/>
  <c r="AC589" i="1" s="1"/>
  <c r="C589" i="1"/>
  <c r="AE588" i="1"/>
  <c r="W588" i="1" s="1"/>
  <c r="AD588" i="1"/>
  <c r="C588" i="1"/>
  <c r="AE587" i="1"/>
  <c r="AG586" i="1"/>
  <c r="AI586" i="1" s="1"/>
  <c r="AE586" i="1"/>
  <c r="W586" i="1" s="1"/>
  <c r="AD586" i="1"/>
  <c r="D586" i="1"/>
  <c r="AF586" i="1" s="1"/>
  <c r="C586" i="1"/>
  <c r="AE585" i="1"/>
  <c r="AG584" i="1"/>
  <c r="AI584" i="1" s="1"/>
  <c r="AE584" i="1"/>
  <c r="W584" i="1" s="1"/>
  <c r="AD584" i="1"/>
  <c r="D584" i="1"/>
  <c r="AF584" i="1" s="1"/>
  <c r="C584" i="1"/>
  <c r="AE583" i="1"/>
  <c r="C583" i="1"/>
  <c r="AE582" i="1"/>
  <c r="W582" i="1" s="1"/>
  <c r="AD582" i="1"/>
  <c r="X582" i="1"/>
  <c r="AG581" i="1"/>
  <c r="AI581" i="1" s="1"/>
  <c r="AE581" i="1"/>
  <c r="W581" i="1" s="1"/>
  <c r="AD581" i="1"/>
  <c r="D581" i="1"/>
  <c r="AF581" i="1" s="1"/>
  <c r="C581" i="1"/>
  <c r="AE580" i="1"/>
  <c r="C580" i="1"/>
  <c r="AE579" i="1"/>
  <c r="AG578" i="1"/>
  <c r="AI578" i="1" s="1"/>
  <c r="AE578" i="1"/>
  <c r="W578" i="1" s="1"/>
  <c r="AD578" i="1"/>
  <c r="D578" i="1"/>
  <c r="AF578" i="1" s="1"/>
  <c r="C578" i="1"/>
  <c r="AE577" i="1"/>
  <c r="C577" i="1"/>
  <c r="AE576" i="1"/>
  <c r="AG575" i="1"/>
  <c r="AI575" i="1" s="1"/>
  <c r="AE575" i="1"/>
  <c r="W575" i="1" s="1"/>
  <c r="AD575" i="1"/>
  <c r="D575" i="1"/>
  <c r="AF575" i="1" s="1"/>
  <c r="C575" i="1"/>
  <c r="AE574" i="1"/>
  <c r="AD574" i="1"/>
  <c r="AG573" i="1"/>
  <c r="AI573" i="1" s="1"/>
  <c r="AE573" i="1"/>
  <c r="W573" i="1" s="1"/>
  <c r="AD573" i="1"/>
  <c r="D573" i="1"/>
  <c r="AF573" i="1" s="1"/>
  <c r="C573" i="1"/>
  <c r="AE572" i="1"/>
  <c r="W572" i="1" s="1"/>
  <c r="AD572" i="1"/>
  <c r="X572" i="1"/>
  <c r="AG571" i="1"/>
  <c r="AI571" i="1" s="1"/>
  <c r="AE571" i="1"/>
  <c r="W571" i="1" s="1"/>
  <c r="AD571" i="1"/>
  <c r="D571" i="1"/>
  <c r="AF571" i="1" s="1"/>
  <c r="C571" i="1"/>
  <c r="AE570" i="1"/>
  <c r="W570" i="1" s="1"/>
  <c r="AD570" i="1"/>
  <c r="X570" i="1"/>
  <c r="C570" i="1"/>
  <c r="AE569" i="1"/>
  <c r="C569" i="1"/>
  <c r="AE568" i="1"/>
  <c r="AD568" i="1"/>
  <c r="AG567" i="1"/>
  <c r="AI567" i="1" s="1"/>
  <c r="AE567" i="1"/>
  <c r="W567" i="1" s="1"/>
  <c r="AD567" i="1"/>
  <c r="D567" i="1"/>
  <c r="AF567" i="1" s="1"/>
  <c r="C567" i="1"/>
  <c r="AE566" i="1"/>
  <c r="AD566" i="1"/>
  <c r="C566" i="1"/>
  <c r="AE565" i="1"/>
  <c r="C565" i="1"/>
  <c r="AE564" i="1"/>
  <c r="AD564" i="1"/>
  <c r="C564" i="1"/>
  <c r="AE563" i="1"/>
  <c r="C563" i="1"/>
  <c r="AE562" i="1"/>
  <c r="AD562" i="1"/>
  <c r="C562" i="1"/>
  <c r="AE561" i="1"/>
  <c r="C561" i="1"/>
  <c r="AE560" i="1"/>
  <c r="AD560" i="1"/>
  <c r="C560" i="1"/>
  <c r="AE559" i="1"/>
  <c r="C559" i="1"/>
  <c r="AE558" i="1"/>
  <c r="W558" i="1" s="1"/>
  <c r="AD558" i="1"/>
  <c r="X558" i="1"/>
  <c r="AG557" i="1"/>
  <c r="AI557" i="1" s="1"/>
  <c r="AE557" i="1"/>
  <c r="W557" i="1" s="1"/>
  <c r="AD557" i="1"/>
  <c r="D557" i="1"/>
  <c r="AF557" i="1" s="1"/>
  <c r="C557" i="1"/>
  <c r="AE556" i="1"/>
  <c r="W556" i="1" s="1"/>
  <c r="AD556" i="1"/>
  <c r="X556" i="1"/>
  <c r="C556" i="1"/>
  <c r="AE555" i="1"/>
  <c r="AG554" i="1"/>
  <c r="AI554" i="1" s="1"/>
  <c r="AE554" i="1"/>
  <c r="W554" i="1" s="1"/>
  <c r="AD554" i="1"/>
  <c r="D554" i="1"/>
  <c r="AF554" i="1" s="1"/>
  <c r="C554" i="1"/>
  <c r="AE553" i="1"/>
  <c r="C553" i="1"/>
  <c r="AE552" i="1"/>
  <c r="C552" i="1"/>
  <c r="AE551" i="1"/>
  <c r="W551" i="1" s="1"/>
  <c r="AD551" i="1"/>
  <c r="X551" i="1"/>
  <c r="C551" i="1"/>
  <c r="AE550" i="1"/>
  <c r="C550" i="1"/>
  <c r="AE549" i="1"/>
  <c r="W549" i="1" s="1"/>
  <c r="AD549" i="1"/>
  <c r="X549" i="1"/>
  <c r="C549" i="1"/>
  <c r="AE548" i="1"/>
  <c r="C548" i="1"/>
  <c r="AE547" i="1"/>
  <c r="W547" i="1" s="1"/>
  <c r="AD547" i="1"/>
  <c r="X547" i="1"/>
  <c r="C547" i="1"/>
  <c r="AE546" i="1"/>
  <c r="C546" i="1"/>
  <c r="AE545" i="1"/>
  <c r="AD545" i="1"/>
  <c r="C545" i="1"/>
  <c r="AE544" i="1"/>
  <c r="AG543" i="1"/>
  <c r="AI543" i="1" s="1"/>
  <c r="AE543" i="1"/>
  <c r="W543" i="1" s="1"/>
  <c r="AD543" i="1"/>
  <c r="D543" i="1"/>
  <c r="AF543" i="1" s="1"/>
  <c r="C543" i="1"/>
  <c r="AE542" i="1"/>
  <c r="C542" i="1"/>
  <c r="AE541" i="1"/>
  <c r="W541" i="1" s="1"/>
  <c r="AD541" i="1"/>
  <c r="X541" i="1"/>
  <c r="AG540" i="1"/>
  <c r="AI540" i="1" s="1"/>
  <c r="AE540" i="1"/>
  <c r="W540" i="1" s="1"/>
  <c r="AD540" i="1"/>
  <c r="D540" i="1"/>
  <c r="AF540" i="1" s="1"/>
  <c r="C540" i="1"/>
  <c r="AE539" i="1"/>
  <c r="AD539" i="1"/>
  <c r="AG538" i="1"/>
  <c r="AI538" i="1" s="1"/>
  <c r="AE538" i="1"/>
  <c r="W538" i="1" s="1"/>
  <c r="AD538" i="1"/>
  <c r="D538" i="1"/>
  <c r="AF538" i="1" s="1"/>
  <c r="C538" i="1"/>
  <c r="AE537" i="1"/>
  <c r="W537" i="1" s="1"/>
  <c r="AD537" i="1"/>
  <c r="X537" i="1"/>
  <c r="AG536" i="1"/>
  <c r="AI536" i="1" s="1"/>
  <c r="AE536" i="1"/>
  <c r="W536" i="1" s="1"/>
  <c r="AD536" i="1"/>
  <c r="D536" i="1"/>
  <c r="AF536" i="1" s="1"/>
  <c r="C536" i="1"/>
  <c r="AE535" i="1"/>
  <c r="W535" i="1" s="1"/>
  <c r="AD535" i="1"/>
  <c r="X535" i="1"/>
  <c r="C535" i="1"/>
  <c r="AE534" i="1"/>
  <c r="C534" i="1"/>
  <c r="AE533" i="1"/>
  <c r="W533" i="1" s="1"/>
  <c r="AD533" i="1"/>
  <c r="X533" i="1"/>
  <c r="C533" i="1"/>
  <c r="AE532" i="1"/>
  <c r="C532" i="1"/>
  <c r="AE531" i="1"/>
  <c r="AD531" i="1"/>
  <c r="AG530" i="1"/>
  <c r="AI530" i="1" s="1"/>
  <c r="AE530" i="1"/>
  <c r="W530" i="1" s="1"/>
  <c r="AD530" i="1"/>
  <c r="D530" i="1"/>
  <c r="AF530" i="1" s="1"/>
  <c r="C530" i="1"/>
  <c r="AE529" i="1"/>
  <c r="AD529" i="1"/>
  <c r="C529" i="1"/>
  <c r="AE528" i="1"/>
  <c r="C528" i="1"/>
  <c r="AE527" i="1"/>
  <c r="AD527" i="1"/>
  <c r="C527" i="1"/>
  <c r="AE526" i="1"/>
  <c r="C526" i="1"/>
  <c r="AE525" i="1"/>
  <c r="AD525" i="1"/>
  <c r="C525" i="1"/>
  <c r="AE524" i="1"/>
  <c r="C524" i="1"/>
  <c r="AE523" i="1"/>
  <c r="AD523" i="1"/>
  <c r="C523" i="1"/>
  <c r="AE522" i="1"/>
  <c r="AG521" i="1"/>
  <c r="AI521" i="1" s="1"/>
  <c r="AE521" i="1"/>
  <c r="W521" i="1" s="1"/>
  <c r="AD521" i="1"/>
  <c r="D521" i="1"/>
  <c r="AF521" i="1" s="1"/>
  <c r="C521" i="1"/>
  <c r="AE520" i="1"/>
  <c r="C520" i="1"/>
  <c r="AE519" i="1"/>
  <c r="W519" i="1" s="1"/>
  <c r="AD519" i="1"/>
  <c r="C519" i="1"/>
  <c r="AE518" i="1"/>
  <c r="C518" i="1"/>
  <c r="AE517" i="1"/>
  <c r="W517" i="1" s="1"/>
  <c r="AD517" i="1"/>
  <c r="C517" i="1"/>
  <c r="AE516" i="1"/>
  <c r="C516" i="1"/>
  <c r="AE515" i="1"/>
  <c r="W515" i="1" s="1"/>
  <c r="AD515" i="1"/>
  <c r="C515" i="1"/>
  <c r="AE514" i="1"/>
  <c r="AG513" i="1"/>
  <c r="AI513" i="1" s="1"/>
  <c r="AE513" i="1"/>
  <c r="W513" i="1" s="1"/>
  <c r="AD513" i="1"/>
  <c r="D513" i="1"/>
  <c r="AF513" i="1" s="1"/>
  <c r="C513" i="1"/>
  <c r="AE512" i="1"/>
  <c r="C512" i="1"/>
  <c r="AE511" i="1"/>
  <c r="W511" i="1" s="1"/>
  <c r="AD511" i="1"/>
  <c r="X511" i="1"/>
  <c r="C511" i="1"/>
  <c r="AE510" i="1"/>
  <c r="C510" i="1"/>
  <c r="AE509" i="1"/>
  <c r="AD509" i="1"/>
  <c r="AG508" i="1"/>
  <c r="AI508" i="1" s="1"/>
  <c r="AE508" i="1"/>
  <c r="W508" i="1" s="1"/>
  <c r="AD508" i="1"/>
  <c r="D508" i="1"/>
  <c r="AF508" i="1" s="1"/>
  <c r="C508" i="1"/>
  <c r="AE507" i="1"/>
  <c r="AD507" i="1"/>
  <c r="C507" i="1"/>
  <c r="AE506" i="1"/>
  <c r="C506" i="1"/>
  <c r="AE505" i="1"/>
  <c r="W505" i="1" s="1"/>
  <c r="AD505" i="1"/>
  <c r="X505" i="1"/>
  <c r="AG504" i="1"/>
  <c r="AI504" i="1" s="1"/>
  <c r="AE504" i="1"/>
  <c r="W504" i="1" s="1"/>
  <c r="AD504" i="1"/>
  <c r="D504" i="1"/>
  <c r="AF504" i="1" s="1"/>
  <c r="C504" i="1"/>
  <c r="AE503" i="1"/>
  <c r="AD503" i="1"/>
  <c r="AG502" i="1"/>
  <c r="AI502" i="1" s="1"/>
  <c r="AE502" i="1"/>
  <c r="W502" i="1" s="1"/>
  <c r="AD502" i="1"/>
  <c r="D502" i="1"/>
  <c r="AF502" i="1" s="1"/>
  <c r="C502" i="1"/>
  <c r="AE501" i="1"/>
  <c r="AD501" i="1"/>
  <c r="C501" i="1"/>
  <c r="AE500" i="1"/>
  <c r="AD500" i="1"/>
  <c r="C500" i="1"/>
  <c r="AE499" i="1"/>
  <c r="AD499" i="1"/>
  <c r="C499" i="1"/>
  <c r="AE498" i="1"/>
  <c r="AD498" i="1"/>
  <c r="C498" i="1"/>
  <c r="AE497" i="1"/>
  <c r="AD497" i="1"/>
  <c r="C497" i="1"/>
  <c r="AE496" i="1"/>
  <c r="AD496" i="1"/>
  <c r="C496" i="1"/>
  <c r="AE495" i="1"/>
  <c r="AD495" i="1"/>
  <c r="C495" i="1"/>
  <c r="AE494" i="1"/>
  <c r="W494" i="1" s="1"/>
  <c r="X494" i="1" s="1"/>
  <c r="AD494" i="1"/>
  <c r="C494" i="1"/>
  <c r="AE493" i="1"/>
  <c r="AD493" i="1"/>
  <c r="C493" i="1"/>
  <c r="AE492" i="1"/>
  <c r="AD492" i="1"/>
  <c r="C492" i="1"/>
  <c r="AE491" i="1"/>
  <c r="AD491" i="1"/>
  <c r="C491" i="1"/>
  <c r="AE490" i="1"/>
  <c r="AD490" i="1"/>
  <c r="C490" i="1"/>
  <c r="AE489" i="1"/>
  <c r="AD489" i="1"/>
  <c r="C489" i="1"/>
  <c r="AE488" i="1"/>
  <c r="AD488" i="1"/>
  <c r="C488" i="1"/>
  <c r="AE487" i="1"/>
  <c r="AD487" i="1"/>
  <c r="AG486" i="1"/>
  <c r="AI486" i="1" s="1"/>
  <c r="AE486" i="1"/>
  <c r="W486" i="1" s="1"/>
  <c r="AD486" i="1"/>
  <c r="D486" i="1"/>
  <c r="AF486" i="1" s="1"/>
  <c r="C486" i="1"/>
  <c r="AE485" i="1"/>
  <c r="W485" i="1" s="1"/>
  <c r="AD485" i="1"/>
  <c r="C485" i="1"/>
  <c r="AE484" i="1"/>
  <c r="W484" i="1" s="1"/>
  <c r="AD484" i="1"/>
  <c r="C484" i="1"/>
  <c r="AE483" i="1"/>
  <c r="W483" i="1" s="1"/>
  <c r="AD483" i="1"/>
  <c r="C483" i="1"/>
  <c r="AE482" i="1"/>
  <c r="W482" i="1" s="1"/>
  <c r="AD482" i="1"/>
  <c r="C482" i="1"/>
  <c r="AE481" i="1"/>
  <c r="W481" i="1" s="1"/>
  <c r="AD481" i="1"/>
  <c r="C481" i="1"/>
  <c r="AE480" i="1"/>
  <c r="W480" i="1" s="1"/>
  <c r="AD480" i="1"/>
  <c r="C480" i="1"/>
  <c r="AE479" i="1"/>
  <c r="W479" i="1" s="1"/>
  <c r="AD479" i="1"/>
  <c r="C479" i="1"/>
  <c r="AE478" i="1"/>
  <c r="W478" i="1" s="1"/>
  <c r="AD478" i="1"/>
  <c r="C478" i="1"/>
  <c r="AE477" i="1"/>
  <c r="W477" i="1" s="1"/>
  <c r="AD477" i="1"/>
  <c r="C477" i="1"/>
  <c r="AE476" i="1"/>
  <c r="W476" i="1" s="1"/>
  <c r="AD476" i="1"/>
  <c r="C476" i="1"/>
  <c r="AE475" i="1"/>
  <c r="W475" i="1" s="1"/>
  <c r="AD475" i="1"/>
  <c r="AG474" i="1"/>
  <c r="AI474" i="1" s="1"/>
  <c r="AE474" i="1"/>
  <c r="W474" i="1" s="1"/>
  <c r="AD474" i="1"/>
  <c r="D474" i="1"/>
  <c r="AF474" i="1" s="1"/>
  <c r="C474" i="1"/>
  <c r="AE473" i="1"/>
  <c r="W473" i="1" s="1"/>
  <c r="AD473" i="1"/>
  <c r="X473" i="1"/>
  <c r="C473" i="1"/>
  <c r="AE472" i="1"/>
  <c r="C472" i="1"/>
  <c r="AE471" i="1"/>
  <c r="W471" i="1" s="1"/>
  <c r="AD471" i="1"/>
  <c r="X471" i="1"/>
  <c r="C471" i="1"/>
  <c r="AE470" i="1"/>
  <c r="C470" i="1"/>
  <c r="AE469" i="1"/>
  <c r="W469" i="1" s="1"/>
  <c r="AD469" i="1"/>
  <c r="X469" i="1"/>
  <c r="C469" i="1"/>
  <c r="AE468" i="1"/>
  <c r="C468" i="1"/>
  <c r="AE467" i="1"/>
  <c r="AD467" i="1"/>
  <c r="AG466" i="1"/>
  <c r="AI466" i="1" s="1"/>
  <c r="AE466" i="1"/>
  <c r="W466" i="1" s="1"/>
  <c r="AD466" i="1"/>
  <c r="D466" i="1"/>
  <c r="AF466" i="1" s="1"/>
  <c r="C466" i="1"/>
  <c r="AE465" i="1"/>
  <c r="W465" i="1" s="1"/>
  <c r="AD465" i="1"/>
  <c r="X465" i="1"/>
  <c r="AG464" i="1"/>
  <c r="AI464" i="1" s="1"/>
  <c r="AE464" i="1"/>
  <c r="W464" i="1" s="1"/>
  <c r="AD464" i="1"/>
  <c r="D464" i="1"/>
  <c r="AF464" i="1" s="1"/>
  <c r="C464" i="1"/>
  <c r="AE463" i="1"/>
  <c r="W463" i="1" s="1"/>
  <c r="AD463" i="1"/>
  <c r="X463" i="1"/>
  <c r="AG462" i="1"/>
  <c r="AI462" i="1" s="1"/>
  <c r="AE462" i="1"/>
  <c r="W462" i="1" s="1"/>
  <c r="AD462" i="1"/>
  <c r="D462" i="1"/>
  <c r="AF462" i="1" s="1"/>
  <c r="C462" i="1"/>
  <c r="AE461" i="1"/>
  <c r="C461" i="1"/>
  <c r="AE460" i="1"/>
  <c r="C460" i="1"/>
  <c r="AE459" i="1"/>
  <c r="W459" i="1" s="1"/>
  <c r="C459" i="1"/>
  <c r="AE458" i="1"/>
  <c r="AG457" i="1"/>
  <c r="AI457" i="1" s="1"/>
  <c r="AE457" i="1"/>
  <c r="W457" i="1" s="1"/>
  <c r="AD457" i="1"/>
  <c r="D457" i="1"/>
  <c r="AF457" i="1" s="1"/>
  <c r="C457" i="1"/>
  <c r="AE456" i="1"/>
  <c r="W456" i="1" s="1"/>
  <c r="AG455" i="1"/>
  <c r="AI455" i="1" s="1"/>
  <c r="AE455" i="1"/>
  <c r="W455" i="1" s="1"/>
  <c r="AD455" i="1"/>
  <c r="D455" i="1"/>
  <c r="AF455" i="1" s="1"/>
  <c r="C455" i="1"/>
  <c r="AE454" i="1"/>
  <c r="W454" i="1" s="1"/>
  <c r="C454" i="1"/>
  <c r="AE453" i="1"/>
  <c r="W453" i="1" s="1"/>
  <c r="AD453" i="1"/>
  <c r="X453" i="1"/>
  <c r="C453" i="1"/>
  <c r="AE452" i="1"/>
  <c r="W452" i="1" s="1"/>
  <c r="C452" i="1"/>
  <c r="AE451" i="1"/>
  <c r="W451" i="1" s="1"/>
  <c r="AD451" i="1"/>
  <c r="X451" i="1"/>
  <c r="C451" i="1"/>
  <c r="AE450" i="1"/>
  <c r="AG449" i="1"/>
  <c r="AI449" i="1" s="1"/>
  <c r="AE449" i="1"/>
  <c r="W449" i="1" s="1"/>
  <c r="AD449" i="1"/>
  <c r="D449" i="1"/>
  <c r="AF449" i="1" s="1"/>
  <c r="C449" i="1"/>
  <c r="AE448" i="1"/>
  <c r="C448" i="1"/>
  <c r="AE447" i="1"/>
  <c r="W447" i="1" s="1"/>
  <c r="AD447" i="1"/>
  <c r="X447" i="1"/>
  <c r="C447" i="1"/>
  <c r="AE446" i="1"/>
  <c r="W446" i="1" s="1"/>
  <c r="C446" i="1"/>
  <c r="AE445" i="1"/>
  <c r="W445" i="1" s="1"/>
  <c r="AD445" i="1"/>
  <c r="X445" i="1"/>
  <c r="C445" i="1"/>
  <c r="AE444" i="1"/>
  <c r="C444" i="1"/>
  <c r="AE443" i="1"/>
  <c r="W443" i="1" s="1"/>
  <c r="AD443" i="1"/>
  <c r="X443" i="1"/>
  <c r="C443" i="1"/>
  <c r="AE442" i="1"/>
  <c r="W442" i="1" s="1"/>
  <c r="AG441" i="1"/>
  <c r="AI441" i="1" s="1"/>
  <c r="AE441" i="1"/>
  <c r="W441" i="1" s="1"/>
  <c r="AD441" i="1"/>
  <c r="D441" i="1"/>
  <c r="AF441" i="1" s="1"/>
  <c r="C441" i="1"/>
  <c r="AE440" i="1"/>
  <c r="W440" i="1" s="1"/>
  <c r="C440" i="1"/>
  <c r="AE439" i="1"/>
  <c r="W439" i="1" s="1"/>
  <c r="AD439" i="1"/>
  <c r="X439" i="1"/>
  <c r="C439" i="1"/>
  <c r="AE438" i="1"/>
  <c r="W438" i="1" s="1"/>
  <c r="AG437" i="1"/>
  <c r="AI437" i="1" s="1"/>
  <c r="AE437" i="1"/>
  <c r="W437" i="1" s="1"/>
  <c r="AD437" i="1"/>
  <c r="D437" i="1"/>
  <c r="AF437" i="1" s="1"/>
  <c r="C437" i="1"/>
  <c r="AE436" i="1"/>
  <c r="C436" i="1"/>
  <c r="AE435" i="1"/>
  <c r="W435" i="1" s="1"/>
  <c r="AD435" i="1"/>
  <c r="X435" i="1"/>
  <c r="C435" i="1"/>
  <c r="AE434" i="1"/>
  <c r="C434" i="1"/>
  <c r="AE433" i="1"/>
  <c r="W433" i="1" s="1"/>
  <c r="AD433" i="1"/>
  <c r="X433" i="1"/>
  <c r="C433" i="1"/>
  <c r="AE432" i="1"/>
  <c r="C432" i="1"/>
  <c r="AE431" i="1"/>
  <c r="W431" i="1" s="1"/>
  <c r="AD431" i="1"/>
  <c r="X431" i="1"/>
  <c r="C431" i="1"/>
  <c r="AE430" i="1"/>
  <c r="W430" i="1" s="1"/>
  <c r="AG429" i="1"/>
  <c r="AI429" i="1" s="1"/>
  <c r="AE429" i="1"/>
  <c r="W429" i="1" s="1"/>
  <c r="AD429" i="1"/>
  <c r="D429" i="1"/>
  <c r="AF429" i="1" s="1"/>
  <c r="C429" i="1"/>
  <c r="AE428" i="1"/>
  <c r="W428" i="1" s="1"/>
  <c r="C428" i="1"/>
  <c r="AE427" i="1"/>
  <c r="W427" i="1" s="1"/>
  <c r="AD427" i="1"/>
  <c r="X427" i="1"/>
  <c r="C427" i="1"/>
  <c r="AE426" i="1"/>
  <c r="W426" i="1" s="1"/>
  <c r="C426" i="1"/>
  <c r="AE425" i="1"/>
  <c r="W425" i="1" s="1"/>
  <c r="AD425" i="1"/>
  <c r="X425" i="1"/>
  <c r="C425" i="1"/>
  <c r="AE424" i="1"/>
  <c r="W424" i="1" s="1"/>
  <c r="C424" i="1"/>
  <c r="AE423" i="1"/>
  <c r="W423" i="1" s="1"/>
  <c r="AD423" i="1"/>
  <c r="X423" i="1"/>
  <c r="C423" i="1"/>
  <c r="AE422" i="1"/>
  <c r="W422" i="1" s="1"/>
  <c r="C422" i="1"/>
  <c r="AE421" i="1"/>
  <c r="W421" i="1" s="1"/>
  <c r="AD421" i="1"/>
  <c r="X421" i="1"/>
  <c r="C421" i="1"/>
  <c r="AE420" i="1"/>
  <c r="W420" i="1" s="1"/>
  <c r="C420" i="1"/>
  <c r="AE419" i="1"/>
  <c r="W419" i="1" s="1"/>
  <c r="AD419" i="1"/>
  <c r="X419" i="1"/>
  <c r="C419" i="1"/>
  <c r="AE418" i="1"/>
  <c r="AG417" i="1"/>
  <c r="AI417" i="1" s="1"/>
  <c r="AE417" i="1"/>
  <c r="W417" i="1" s="1"/>
  <c r="AD417" i="1"/>
  <c r="D417" i="1"/>
  <c r="AF417" i="1" s="1"/>
  <c r="C417" i="1"/>
  <c r="AE416" i="1"/>
  <c r="C416" i="1"/>
  <c r="AE415" i="1"/>
  <c r="W415" i="1" s="1"/>
  <c r="AD415" i="1"/>
  <c r="X415" i="1"/>
  <c r="AG414" i="1"/>
  <c r="AI414" i="1" s="1"/>
  <c r="AE414" i="1"/>
  <c r="W414" i="1" s="1"/>
  <c r="AD414" i="1"/>
  <c r="D414" i="1"/>
  <c r="AF414" i="1" s="1"/>
  <c r="C414" i="1"/>
  <c r="AE413" i="1"/>
  <c r="W413" i="1" s="1"/>
  <c r="AD413" i="1"/>
  <c r="X413" i="1"/>
  <c r="AG412" i="1"/>
  <c r="AI412" i="1" s="1"/>
  <c r="AE412" i="1"/>
  <c r="W412" i="1" s="1"/>
  <c r="AD412" i="1"/>
  <c r="D412" i="1"/>
  <c r="AF412" i="1" s="1"/>
  <c r="C412" i="1"/>
  <c r="AE411" i="1"/>
  <c r="W411" i="1" s="1"/>
  <c r="AD411" i="1"/>
  <c r="X411" i="1"/>
  <c r="C411" i="1"/>
  <c r="AE410" i="1"/>
  <c r="C410" i="1"/>
  <c r="AE409" i="1"/>
  <c r="W409" i="1" s="1"/>
  <c r="AD409" i="1"/>
  <c r="X409" i="1"/>
  <c r="C409" i="1"/>
  <c r="AE408" i="1"/>
  <c r="W408" i="1" s="1"/>
  <c r="C408" i="1"/>
  <c r="AE407" i="1"/>
  <c r="W407" i="1" s="1"/>
  <c r="AD407" i="1"/>
  <c r="X407" i="1"/>
  <c r="C407" i="1"/>
  <c r="AE406" i="1"/>
  <c r="C406" i="1"/>
  <c r="AE405" i="1"/>
  <c r="W405" i="1" s="1"/>
  <c r="AD405" i="1"/>
  <c r="X405" i="1"/>
  <c r="C405" i="1"/>
  <c r="AE404" i="1"/>
  <c r="W404" i="1" s="1"/>
  <c r="AG403" i="1"/>
  <c r="AI403" i="1" s="1"/>
  <c r="AE403" i="1"/>
  <c r="W403" i="1" s="1"/>
  <c r="AD403" i="1"/>
  <c r="D403" i="1"/>
  <c r="AF403" i="1" s="1"/>
  <c r="C403" i="1"/>
  <c r="AE402" i="1"/>
  <c r="W402" i="1" s="1"/>
  <c r="C402" i="1"/>
  <c r="AE401" i="1"/>
  <c r="W401" i="1" s="1"/>
  <c r="AD401" i="1"/>
  <c r="X401" i="1"/>
  <c r="C401" i="1"/>
  <c r="AE400" i="1"/>
  <c r="W400" i="1" s="1"/>
  <c r="C400" i="1"/>
  <c r="AE399" i="1"/>
  <c r="W399" i="1" s="1"/>
  <c r="AD399" i="1"/>
  <c r="X399" i="1"/>
  <c r="C399" i="1"/>
  <c r="AE398" i="1"/>
  <c r="W398" i="1" s="1"/>
  <c r="C398" i="1"/>
  <c r="AE397" i="1"/>
  <c r="W397" i="1" s="1"/>
  <c r="AD397" i="1"/>
  <c r="X397" i="1"/>
  <c r="C397" i="1"/>
  <c r="AE396" i="1"/>
  <c r="W396" i="1" s="1"/>
  <c r="AG395" i="1"/>
  <c r="AI395" i="1" s="1"/>
  <c r="AE395" i="1"/>
  <c r="W395" i="1" s="1"/>
  <c r="AD395" i="1"/>
  <c r="D395" i="1"/>
  <c r="AF395" i="1" s="1"/>
  <c r="C395" i="1"/>
  <c r="AE394" i="1"/>
  <c r="C394" i="1"/>
  <c r="AE393" i="1"/>
  <c r="W393" i="1" s="1"/>
  <c r="AD393" i="1"/>
  <c r="X393" i="1"/>
  <c r="C393" i="1"/>
  <c r="AE392" i="1"/>
  <c r="C392" i="1"/>
  <c r="AE391" i="1"/>
  <c r="W391" i="1" s="1"/>
  <c r="AD391" i="1"/>
  <c r="X391" i="1"/>
  <c r="C391" i="1"/>
  <c r="AE390" i="1"/>
  <c r="W390" i="1" s="1"/>
  <c r="AG389" i="1"/>
  <c r="AI389" i="1" s="1"/>
  <c r="AE389" i="1"/>
  <c r="W389" i="1" s="1"/>
  <c r="AD389" i="1"/>
  <c r="D389" i="1"/>
  <c r="AF389" i="1" s="1"/>
  <c r="C389" i="1"/>
  <c r="AE388" i="1"/>
  <c r="W388" i="1" s="1"/>
  <c r="C388" i="1"/>
  <c r="AE387" i="1"/>
  <c r="W387" i="1" s="1"/>
  <c r="AD387" i="1"/>
  <c r="X387" i="1"/>
  <c r="C387" i="1"/>
  <c r="AE386" i="1"/>
  <c r="W386" i="1" s="1"/>
  <c r="C386" i="1"/>
  <c r="AE385" i="1"/>
  <c r="W385" i="1" s="1"/>
  <c r="AD385" i="1"/>
  <c r="X385" i="1"/>
  <c r="C385" i="1"/>
  <c r="AE384" i="1"/>
  <c r="W384" i="1" s="1"/>
  <c r="C384" i="1"/>
  <c r="AE383" i="1"/>
  <c r="W383" i="1" s="1"/>
  <c r="AD383" i="1"/>
  <c r="X383" i="1"/>
  <c r="C383" i="1"/>
  <c r="AE382" i="1"/>
  <c r="W382" i="1" s="1"/>
  <c r="C382" i="1"/>
  <c r="AE381" i="1"/>
  <c r="W381" i="1" s="1"/>
  <c r="AD381" i="1"/>
  <c r="X381" i="1"/>
  <c r="C381" i="1"/>
  <c r="AE380" i="1"/>
  <c r="W380" i="1" s="1"/>
  <c r="C380" i="1"/>
  <c r="AE379" i="1"/>
  <c r="W379" i="1" s="1"/>
  <c r="AD379" i="1"/>
  <c r="X379" i="1"/>
  <c r="AG378" i="1"/>
  <c r="AI378" i="1" s="1"/>
  <c r="AE378" i="1"/>
  <c r="W378" i="1" s="1"/>
  <c r="AD378" i="1"/>
  <c r="D378" i="1"/>
  <c r="AF378" i="1" s="1"/>
  <c r="C378" i="1"/>
  <c r="AE377" i="1"/>
  <c r="W377" i="1" s="1"/>
  <c r="AD377" i="1"/>
  <c r="X377" i="1"/>
  <c r="C377" i="1"/>
  <c r="AE376" i="1"/>
  <c r="C376" i="1"/>
  <c r="AE375" i="1"/>
  <c r="W375" i="1" s="1"/>
  <c r="AD375" i="1"/>
  <c r="X375" i="1"/>
  <c r="C375" i="1"/>
  <c r="AE374" i="1"/>
  <c r="C374" i="1"/>
  <c r="AE373" i="1"/>
  <c r="W373" i="1" s="1"/>
  <c r="AD373" i="1"/>
  <c r="X373" i="1"/>
  <c r="C373" i="1"/>
  <c r="AE372" i="1"/>
  <c r="W372" i="1" s="1"/>
  <c r="C372" i="1"/>
  <c r="AE371" i="1"/>
  <c r="W371" i="1" s="1"/>
  <c r="AD371" i="1"/>
  <c r="X371" i="1"/>
  <c r="AG370" i="1"/>
  <c r="AI370" i="1" s="1"/>
  <c r="AE370" i="1"/>
  <c r="W370" i="1" s="1"/>
  <c r="AD370" i="1"/>
  <c r="D370" i="1"/>
  <c r="AF370" i="1" s="1"/>
  <c r="C370" i="1"/>
  <c r="AE369" i="1"/>
  <c r="W369" i="1" s="1"/>
  <c r="AD369" i="1"/>
  <c r="X369" i="1"/>
  <c r="C369" i="1"/>
  <c r="AE368" i="1"/>
  <c r="W368" i="1" s="1"/>
  <c r="C368" i="1"/>
  <c r="AE367" i="1"/>
  <c r="W367" i="1" s="1"/>
  <c r="AD367" i="1"/>
  <c r="X367" i="1"/>
  <c r="C367" i="1"/>
  <c r="AE366" i="1"/>
  <c r="W366" i="1" s="1"/>
  <c r="C366" i="1"/>
  <c r="AE365" i="1"/>
  <c r="W365" i="1" s="1"/>
  <c r="AD365" i="1"/>
  <c r="X365" i="1"/>
  <c r="C365" i="1"/>
  <c r="AE364" i="1"/>
  <c r="W364" i="1" s="1"/>
  <c r="AG363" i="1"/>
  <c r="AI363" i="1" s="1"/>
  <c r="AE363" i="1"/>
  <c r="W363" i="1" s="1"/>
  <c r="AD363" i="1"/>
  <c r="D363" i="1"/>
  <c r="AF363" i="1" s="1"/>
  <c r="C363" i="1"/>
  <c r="AE362" i="1"/>
  <c r="C362" i="1"/>
  <c r="AE361" i="1"/>
  <c r="W361" i="1" s="1"/>
  <c r="AD361" i="1"/>
  <c r="X361" i="1"/>
  <c r="AG360" i="1"/>
  <c r="AI360" i="1" s="1"/>
  <c r="AE360" i="1"/>
  <c r="W360" i="1" s="1"/>
  <c r="AD360" i="1"/>
  <c r="D360" i="1"/>
  <c r="AF360" i="1" s="1"/>
  <c r="C360" i="1"/>
  <c r="AE359" i="1"/>
  <c r="W359" i="1" s="1"/>
  <c r="AD359" i="1"/>
  <c r="C359" i="1"/>
  <c r="AE358" i="1"/>
  <c r="C358" i="1"/>
  <c r="AE357" i="1"/>
  <c r="W357" i="1" s="1"/>
  <c r="AD357" i="1"/>
  <c r="C357" i="1"/>
  <c r="AE356" i="1"/>
  <c r="W356" i="1" s="1"/>
  <c r="C356" i="1"/>
  <c r="AE355" i="1"/>
  <c r="W355" i="1" s="1"/>
  <c r="AD355" i="1"/>
  <c r="C355" i="1"/>
  <c r="AE354" i="1"/>
  <c r="C354" i="1"/>
  <c r="AE353" i="1"/>
  <c r="W353" i="1" s="1"/>
  <c r="AD353" i="1"/>
  <c r="X353" i="1"/>
  <c r="C353" i="1"/>
  <c r="AE352" i="1"/>
  <c r="C352" i="1"/>
  <c r="AE351" i="1"/>
  <c r="W351" i="1" s="1"/>
  <c r="AD351" i="1"/>
  <c r="X351" i="1"/>
  <c r="C351" i="1"/>
  <c r="AE350" i="1"/>
  <c r="C350" i="1"/>
  <c r="AE349" i="1"/>
  <c r="W349" i="1" s="1"/>
  <c r="AD349" i="1"/>
  <c r="X349" i="1"/>
  <c r="C349" i="1"/>
  <c r="AE348" i="1"/>
  <c r="W348" i="1" s="1"/>
  <c r="AG347" i="1"/>
  <c r="AI347" i="1" s="1"/>
  <c r="AE347" i="1"/>
  <c r="W347" i="1" s="1"/>
  <c r="AD347" i="1"/>
  <c r="D347" i="1"/>
  <c r="AF347" i="1" s="1"/>
  <c r="C347" i="1"/>
  <c r="AE346" i="1"/>
  <c r="W346" i="1" s="1"/>
  <c r="C346" i="1"/>
  <c r="AE345" i="1"/>
  <c r="W345" i="1" s="1"/>
  <c r="AG344" i="1"/>
  <c r="AI344" i="1" s="1"/>
  <c r="AE344" i="1"/>
  <c r="W344" i="1" s="1"/>
  <c r="AD344" i="1"/>
  <c r="D344" i="1"/>
  <c r="AF344" i="1" s="1"/>
  <c r="C344" i="1"/>
  <c r="AE343" i="1"/>
  <c r="AG342" i="1"/>
  <c r="AI342" i="1" s="1"/>
  <c r="AE342" i="1"/>
  <c r="W342" i="1" s="1"/>
  <c r="AD342" i="1"/>
  <c r="D342" i="1"/>
  <c r="AF342" i="1" s="1"/>
  <c r="C342" i="1"/>
  <c r="AE341" i="1"/>
  <c r="C341" i="1"/>
  <c r="AE340" i="1"/>
  <c r="W340" i="1" s="1"/>
  <c r="AD340" i="1"/>
  <c r="X340" i="1"/>
  <c r="C340" i="1"/>
  <c r="AE339" i="1"/>
  <c r="C339" i="1"/>
  <c r="AE338" i="1"/>
  <c r="W338" i="1" s="1"/>
  <c r="AD338" i="1"/>
  <c r="X338" i="1"/>
  <c r="C338" i="1"/>
  <c r="AE337" i="1"/>
  <c r="C337" i="1"/>
  <c r="AE336" i="1"/>
  <c r="W336" i="1" s="1"/>
  <c r="AD336" i="1"/>
  <c r="X336" i="1"/>
  <c r="C336" i="1"/>
  <c r="AE335" i="1"/>
  <c r="C335" i="1"/>
  <c r="AE334" i="1"/>
  <c r="W334" i="1" s="1"/>
  <c r="AD334" i="1"/>
  <c r="X334" i="1"/>
  <c r="C334" i="1"/>
  <c r="AE333" i="1"/>
  <c r="C333" i="1"/>
  <c r="AE332" i="1"/>
  <c r="W332" i="1" s="1"/>
  <c r="AD332" i="1"/>
  <c r="X332" i="1"/>
  <c r="C332" i="1"/>
  <c r="AE331" i="1"/>
  <c r="AG330" i="1"/>
  <c r="AI330" i="1" s="1"/>
  <c r="AE330" i="1"/>
  <c r="W330" i="1" s="1"/>
  <c r="AD330" i="1"/>
  <c r="D330" i="1"/>
  <c r="AF330" i="1" s="1"/>
  <c r="C330" i="1"/>
  <c r="AE329" i="1"/>
  <c r="C329" i="1"/>
  <c r="AE328" i="1"/>
  <c r="AD328" i="1"/>
  <c r="C328" i="1"/>
  <c r="AE327" i="1"/>
  <c r="C327" i="1"/>
  <c r="AE326" i="1"/>
  <c r="AD326" i="1"/>
  <c r="C326" i="1"/>
  <c r="AE325" i="1"/>
  <c r="C325" i="1"/>
  <c r="AE324" i="1"/>
  <c r="AD324" i="1"/>
  <c r="C324" i="1"/>
  <c r="AE323" i="1"/>
  <c r="C323" i="1"/>
  <c r="AE322" i="1"/>
  <c r="AD322" i="1"/>
  <c r="C322" i="1"/>
  <c r="AE321" i="1"/>
  <c r="C321" i="1"/>
  <c r="AE320" i="1"/>
  <c r="AD320" i="1"/>
  <c r="C320" i="1"/>
  <c r="AE319" i="1"/>
  <c r="AG318" i="1"/>
  <c r="AI318" i="1" s="1"/>
  <c r="AE318" i="1"/>
  <c r="W318" i="1" s="1"/>
  <c r="AD318" i="1"/>
  <c r="D318" i="1"/>
  <c r="AF318" i="1" s="1"/>
  <c r="C318" i="1"/>
  <c r="AE317" i="1"/>
  <c r="C317" i="1"/>
  <c r="AE316" i="1"/>
  <c r="W316" i="1" s="1"/>
  <c r="AD316" i="1"/>
  <c r="X316" i="1"/>
  <c r="C316" i="1"/>
  <c r="AE315" i="1"/>
  <c r="C315" i="1"/>
  <c r="AE314" i="1"/>
  <c r="AE313" i="1"/>
  <c r="C313" i="1"/>
  <c r="AE312" i="1"/>
  <c r="C312" i="1"/>
  <c r="AE311" i="1"/>
  <c r="C311" i="1"/>
  <c r="AE310" i="1"/>
  <c r="C310" i="1"/>
  <c r="AE309" i="1"/>
  <c r="C309" i="1"/>
  <c r="AE308" i="1"/>
  <c r="AE307" i="1"/>
  <c r="C307" i="1"/>
  <c r="AE306" i="1"/>
  <c r="AE305" i="1"/>
  <c r="C305" i="1"/>
  <c r="AE304" i="1"/>
  <c r="C304" i="1"/>
  <c r="AE303" i="1"/>
  <c r="C303" i="1"/>
  <c r="AE302" i="1"/>
  <c r="C302" i="1"/>
  <c r="AE301" i="1"/>
  <c r="AE300" i="1"/>
  <c r="W300" i="1" s="1"/>
  <c r="AE299" i="1"/>
  <c r="C299" i="1"/>
  <c r="AE298" i="1"/>
  <c r="C298" i="1"/>
  <c r="AE297" i="1"/>
  <c r="AE296" i="1"/>
  <c r="C296" i="1"/>
  <c r="AE295" i="1"/>
  <c r="C295" i="1"/>
  <c r="AE294" i="1"/>
  <c r="C294" i="1"/>
  <c r="AE293" i="1"/>
  <c r="C293" i="1"/>
  <c r="AE292" i="1"/>
  <c r="AE291" i="1"/>
  <c r="AE290" i="1"/>
  <c r="AD290" i="1"/>
  <c r="AE289" i="1"/>
  <c r="C289" i="1"/>
  <c r="AE288" i="1"/>
  <c r="AE287" i="1"/>
  <c r="C287" i="1"/>
  <c r="AE286" i="1"/>
  <c r="AD286" i="1" s="1"/>
  <c r="C286" i="1"/>
  <c r="AE285" i="1"/>
  <c r="AE284" i="1"/>
  <c r="C284" i="1"/>
  <c r="AE283" i="1"/>
  <c r="C283" i="1"/>
  <c r="AE282" i="1"/>
  <c r="C282" i="1"/>
  <c r="AE281" i="1"/>
  <c r="C281" i="1"/>
  <c r="AE280" i="1"/>
  <c r="AE279" i="1"/>
  <c r="C279" i="1"/>
  <c r="AE278" i="1"/>
  <c r="AD278" i="1"/>
  <c r="AE277" i="1"/>
  <c r="W277" i="1" s="1"/>
  <c r="C277" i="1"/>
  <c r="AE276" i="1"/>
  <c r="AE275" i="1"/>
  <c r="C275" i="1"/>
  <c r="AE274" i="1"/>
  <c r="AE273" i="1"/>
  <c r="C273" i="1"/>
  <c r="AE272" i="1"/>
  <c r="W272" i="1" s="1"/>
  <c r="X272" i="1" s="1"/>
  <c r="AD272" i="1"/>
  <c r="AE271" i="1"/>
  <c r="C271" i="1"/>
  <c r="AE270" i="1"/>
  <c r="W270" i="1" s="1"/>
  <c r="AE269" i="1"/>
  <c r="C269" i="1"/>
  <c r="AE268" i="1"/>
  <c r="AE267" i="1"/>
  <c r="C267" i="1"/>
  <c r="AE266" i="1"/>
  <c r="C266" i="1"/>
  <c r="AE265" i="1"/>
  <c r="W265" i="1" s="1"/>
  <c r="C265" i="1"/>
  <c r="AE264" i="1"/>
  <c r="AE263" i="1"/>
  <c r="AE262" i="1"/>
  <c r="W262" i="1" s="1"/>
  <c r="AD262" i="1"/>
  <c r="AE261" i="1"/>
  <c r="W261" i="1" s="1"/>
  <c r="AE260" i="1"/>
  <c r="W260" i="1" s="1"/>
  <c r="AE259" i="1"/>
  <c r="AE258" i="1"/>
  <c r="W258" i="1" s="1"/>
  <c r="C258" i="1"/>
  <c r="AE257" i="1"/>
  <c r="AE256" i="1"/>
  <c r="W256" i="1" s="1"/>
  <c r="C256" i="1"/>
  <c r="AE255" i="1"/>
  <c r="AE254" i="1"/>
  <c r="W254" i="1" s="1"/>
  <c r="C254" i="1"/>
  <c r="AE253" i="1"/>
  <c r="AE252" i="1"/>
  <c r="W252" i="1" s="1"/>
  <c r="C252" i="1"/>
  <c r="AE251" i="1"/>
  <c r="C251" i="1"/>
  <c r="AE250" i="1"/>
  <c r="C250" i="1"/>
  <c r="AE249" i="1"/>
  <c r="C249" i="1"/>
  <c r="AE248" i="1"/>
  <c r="AE247" i="1"/>
  <c r="AE246" i="1"/>
  <c r="AE245" i="1"/>
  <c r="C245" i="1"/>
  <c r="AE244" i="1"/>
  <c r="C244" i="1"/>
  <c r="AE243" i="1"/>
  <c r="AE242" i="1"/>
  <c r="C242" i="1"/>
  <c r="AE241" i="1"/>
  <c r="AE240" i="1"/>
  <c r="C240" i="1"/>
  <c r="AE239" i="1"/>
  <c r="AE238" i="1"/>
  <c r="W238" i="1" s="1"/>
  <c r="C238" i="1"/>
  <c r="AE237" i="1"/>
  <c r="AD237" i="1" s="1"/>
  <c r="C237" i="1"/>
  <c r="AE236" i="1"/>
  <c r="AE235" i="1"/>
  <c r="W235" i="1" s="1"/>
  <c r="C235" i="1"/>
  <c r="AE234" i="1"/>
  <c r="W234" i="1" s="1"/>
  <c r="AE233" i="1"/>
  <c r="W233" i="1" s="1"/>
  <c r="C233" i="1"/>
  <c r="AE232" i="1"/>
  <c r="AE231" i="1"/>
  <c r="W231" i="1" s="1"/>
  <c r="AE230" i="1"/>
  <c r="AE229" i="1"/>
  <c r="C229" i="1"/>
  <c r="AE228" i="1"/>
  <c r="C228" i="1"/>
  <c r="AE227" i="1"/>
  <c r="AD227" i="1"/>
  <c r="C227" i="1"/>
  <c r="AE226" i="1"/>
  <c r="C226" i="1"/>
  <c r="AE225" i="1"/>
  <c r="W225" i="1" s="1"/>
  <c r="C225" i="1"/>
  <c r="AE224" i="1"/>
  <c r="AE223" i="1"/>
  <c r="W223" i="1" s="1"/>
  <c r="AD223" i="1"/>
  <c r="C223" i="1"/>
  <c r="AE222" i="1"/>
  <c r="AE221" i="1"/>
  <c r="W221" i="1" s="1"/>
  <c r="AD221" i="1"/>
  <c r="C221" i="1"/>
  <c r="AE220" i="1"/>
  <c r="C220" i="1"/>
  <c r="AE219" i="1"/>
  <c r="W219" i="1" s="1"/>
  <c r="C219" i="1"/>
  <c r="AE218" i="1"/>
  <c r="C218" i="1"/>
  <c r="AE217" i="1"/>
  <c r="AD217" i="1" s="1"/>
  <c r="C217" i="1"/>
  <c r="AE216" i="1"/>
  <c r="C216" i="1"/>
  <c r="AE215" i="1"/>
  <c r="W215" i="1" s="1"/>
  <c r="C215" i="1"/>
  <c r="AE214" i="1"/>
  <c r="C214" i="1"/>
  <c r="AE213" i="1"/>
  <c r="AD213" i="1" s="1"/>
  <c r="AE212" i="1"/>
  <c r="C212" i="1"/>
  <c r="AE211" i="1"/>
  <c r="W211" i="1" s="1"/>
  <c r="C211" i="1"/>
  <c r="AE210" i="1"/>
  <c r="AE209" i="1"/>
  <c r="C209" i="1"/>
  <c r="AE208" i="1"/>
  <c r="C208" i="1"/>
  <c r="AE207" i="1"/>
  <c r="W207" i="1" s="1"/>
  <c r="X207" i="1" s="1"/>
  <c r="AD207" i="1"/>
  <c r="C207" i="1"/>
  <c r="AE206" i="1"/>
  <c r="C206" i="1"/>
  <c r="AE205" i="1"/>
  <c r="AD205" i="1"/>
  <c r="AE204" i="1"/>
  <c r="C204" i="1"/>
  <c r="AE203" i="1"/>
  <c r="C203" i="1"/>
  <c r="AE202" i="1"/>
  <c r="C202" i="1"/>
  <c r="AE201" i="1"/>
  <c r="C201" i="1"/>
  <c r="AE200" i="1"/>
  <c r="C200" i="1"/>
  <c r="AE199" i="1"/>
  <c r="W199" i="1" s="1"/>
  <c r="C199" i="1"/>
  <c r="AE198" i="1"/>
  <c r="AE197" i="1"/>
  <c r="C197" i="1"/>
  <c r="AE196" i="1"/>
  <c r="C196" i="1"/>
  <c r="AE195" i="1"/>
  <c r="W195" i="1" s="1"/>
  <c r="C195" i="1"/>
  <c r="AE194" i="1"/>
  <c r="AE193" i="1"/>
  <c r="AE192" i="1"/>
  <c r="AE191" i="1"/>
  <c r="W191" i="1" s="1"/>
  <c r="AD191" i="1"/>
  <c r="C191" i="1"/>
  <c r="AE190" i="1"/>
  <c r="AE189" i="1"/>
  <c r="W189" i="1" s="1"/>
  <c r="C189" i="1"/>
  <c r="AE188" i="1"/>
  <c r="C188" i="1"/>
  <c r="AE187" i="1"/>
  <c r="W187" i="1" s="1"/>
  <c r="C187" i="1"/>
  <c r="AE186" i="1"/>
  <c r="AE185" i="1"/>
  <c r="C185" i="1"/>
  <c r="AE184" i="1"/>
  <c r="W184" i="1" s="1"/>
  <c r="AE183" i="1"/>
  <c r="AE182" i="1"/>
  <c r="W182" i="1" s="1"/>
  <c r="C182" i="1"/>
  <c r="AE181" i="1"/>
  <c r="C181" i="1"/>
  <c r="AE180" i="1"/>
  <c r="C180" i="1"/>
  <c r="AE179" i="1"/>
  <c r="W179" i="1" s="1"/>
  <c r="C179" i="1"/>
  <c r="AE178" i="1"/>
  <c r="C178" i="1"/>
  <c r="AE177" i="1"/>
  <c r="AD177" i="1" s="1"/>
  <c r="C177" i="1"/>
  <c r="AE176" i="1"/>
  <c r="W176" i="1" s="1"/>
  <c r="AE175" i="1"/>
  <c r="C175" i="1"/>
  <c r="AE174" i="1"/>
  <c r="W174" i="1" s="1"/>
  <c r="C174" i="1"/>
  <c r="AE173" i="1"/>
  <c r="W173" i="1" s="1"/>
  <c r="X173" i="1" s="1"/>
  <c r="AE172" i="1"/>
  <c r="W172" i="1" s="1"/>
  <c r="C172" i="1"/>
  <c r="AE171" i="1"/>
  <c r="W171" i="1" s="1"/>
  <c r="AE170" i="1"/>
  <c r="W170" i="1" s="1"/>
  <c r="AE169" i="1"/>
  <c r="W169" i="1" s="1"/>
  <c r="AE168" i="1"/>
  <c r="W168" i="1" s="1"/>
  <c r="C168" i="1"/>
  <c r="AE167" i="1"/>
  <c r="AD167" i="1" s="1"/>
  <c r="C167" i="1"/>
  <c r="AE166" i="1"/>
  <c r="C166" i="1"/>
  <c r="AE165" i="1"/>
  <c r="W165" i="1" s="1"/>
  <c r="C165" i="1"/>
  <c r="AE164" i="1"/>
  <c r="W164" i="1" s="1"/>
  <c r="C164" i="1"/>
  <c r="AE163" i="1"/>
  <c r="AD163" i="1"/>
  <c r="C163" i="1"/>
  <c r="AE162" i="1"/>
  <c r="C162" i="1"/>
  <c r="AE161" i="1"/>
  <c r="W161" i="1" s="1"/>
  <c r="X161" i="1" s="1"/>
  <c r="C161" i="1"/>
  <c r="AE160" i="1"/>
  <c r="W160" i="1" s="1"/>
  <c r="C160" i="1"/>
  <c r="AE159" i="1"/>
  <c r="AE158" i="1"/>
  <c r="C158" i="1"/>
  <c r="AE157" i="1"/>
  <c r="AD157" i="1" s="1"/>
  <c r="C157" i="1"/>
  <c r="AE156" i="1"/>
  <c r="W156" i="1" s="1"/>
  <c r="C156" i="1"/>
  <c r="AE155" i="1"/>
  <c r="C155" i="1"/>
  <c r="AE154" i="1"/>
  <c r="C154" i="1"/>
  <c r="AE153" i="1"/>
  <c r="AD153" i="1"/>
  <c r="C153" i="1"/>
  <c r="AE152" i="1"/>
  <c r="W152" i="1" s="1"/>
  <c r="AE151" i="1"/>
  <c r="C151" i="1"/>
  <c r="AE150" i="1"/>
  <c r="C150" i="1"/>
  <c r="AE149" i="1"/>
  <c r="C149" i="1"/>
  <c r="AE148" i="1"/>
  <c r="AE147" i="1"/>
  <c r="C147" i="1"/>
  <c r="AE146" i="1"/>
  <c r="C146" i="1"/>
  <c r="AE145" i="1"/>
  <c r="AD145" i="1" s="1"/>
  <c r="C145" i="1"/>
  <c r="AE144" i="1"/>
  <c r="C144" i="1"/>
  <c r="AE143" i="1"/>
  <c r="C143" i="1"/>
  <c r="AE142" i="1"/>
  <c r="C142" i="1"/>
  <c r="AE141" i="1"/>
  <c r="AD141" i="1" s="1"/>
  <c r="C141" i="1"/>
  <c r="AE140" i="1"/>
  <c r="C140" i="1"/>
  <c r="AE139" i="1"/>
  <c r="AE138" i="1"/>
  <c r="AE137" i="1"/>
  <c r="W137" i="1" s="1"/>
  <c r="AD137" i="1"/>
  <c r="C137" i="1"/>
  <c r="AE136" i="1"/>
  <c r="W136" i="1" s="1"/>
  <c r="C136" i="1"/>
  <c r="AE135" i="1"/>
  <c r="C135" i="1"/>
  <c r="AE134" i="1"/>
  <c r="W134" i="1" s="1"/>
  <c r="C134" i="1"/>
  <c r="AE133" i="1"/>
  <c r="C133" i="1"/>
  <c r="AE132" i="1"/>
  <c r="W132" i="1" s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C123" i="1"/>
  <c r="AE122" i="1"/>
  <c r="AE121" i="1"/>
  <c r="W121" i="1" s="1"/>
  <c r="C121" i="1"/>
  <c r="AE120" i="1"/>
  <c r="C120" i="1"/>
  <c r="AE119" i="1"/>
  <c r="C119" i="1"/>
  <c r="AE118" i="1"/>
  <c r="AE117" i="1"/>
  <c r="W117" i="1" s="1"/>
  <c r="C117" i="1"/>
  <c r="AE116" i="1"/>
  <c r="AE115" i="1"/>
  <c r="W115" i="1" s="1"/>
  <c r="C115" i="1"/>
  <c r="AE114" i="1"/>
  <c r="W114" i="1" s="1"/>
  <c r="AE113" i="1"/>
  <c r="W113" i="1" s="1"/>
  <c r="C113" i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E104" i="1"/>
  <c r="AE103" i="1"/>
  <c r="W103" i="1" s="1"/>
  <c r="AE102" i="1"/>
  <c r="C102" i="1"/>
  <c r="AE101" i="1"/>
  <c r="AE100" i="1"/>
  <c r="AE99" i="1"/>
  <c r="AE98" i="1"/>
  <c r="W98" i="1" s="1"/>
  <c r="AE97" i="1"/>
  <c r="AE96" i="1"/>
  <c r="AE95" i="1"/>
  <c r="C95" i="1"/>
  <c r="AE94" i="1"/>
  <c r="C94" i="1"/>
  <c r="AE93" i="1"/>
  <c r="W93" i="1" s="1"/>
  <c r="X93" i="1" s="1"/>
  <c r="AE92" i="1"/>
  <c r="C92" i="1"/>
  <c r="AE91" i="1"/>
  <c r="AD91" i="1"/>
  <c r="AE90" i="1"/>
  <c r="W90" i="1" s="1"/>
  <c r="AE89" i="1"/>
  <c r="AE88" i="1"/>
  <c r="C88" i="1"/>
  <c r="AE87" i="1"/>
  <c r="AE86" i="1"/>
  <c r="C86" i="1"/>
  <c r="AE85" i="1"/>
  <c r="AD85" i="1" s="1"/>
  <c r="C85" i="1"/>
  <c r="AE84" i="1"/>
  <c r="AE83" i="1"/>
  <c r="W83" i="1" s="1"/>
  <c r="C83" i="1"/>
  <c r="AE82" i="1"/>
  <c r="C82" i="1"/>
  <c r="AE81" i="1"/>
  <c r="C81" i="1"/>
  <c r="AE80" i="1"/>
  <c r="AE79" i="1"/>
  <c r="C79" i="1"/>
  <c r="AE78" i="1"/>
  <c r="C78" i="1"/>
  <c r="AE77" i="1"/>
  <c r="W77" i="1" s="1"/>
  <c r="X77" i="1" s="1"/>
  <c r="C77" i="1"/>
  <c r="AE76" i="1"/>
  <c r="C76" i="1"/>
  <c r="AE75" i="1"/>
  <c r="AE74" i="1"/>
  <c r="W74" i="1" s="1"/>
  <c r="AE73" i="1"/>
  <c r="C73" i="1"/>
  <c r="AE72" i="1"/>
  <c r="C72" i="1"/>
  <c r="AE71" i="1"/>
  <c r="C71" i="1"/>
  <c r="AE70" i="1"/>
  <c r="W70" i="1" s="1"/>
  <c r="AE69" i="1"/>
  <c r="C69" i="1"/>
  <c r="AE68" i="1"/>
  <c r="C68" i="1"/>
  <c r="AE67" i="1"/>
  <c r="AE66" i="1"/>
  <c r="W66" i="1" s="1"/>
  <c r="AE65" i="1"/>
  <c r="C65" i="1"/>
  <c r="AE64" i="1"/>
  <c r="AE63" i="1"/>
  <c r="AD63" i="1"/>
  <c r="C63" i="1"/>
  <c r="AE62" i="1"/>
  <c r="C62" i="1"/>
  <c r="AE61" i="1"/>
  <c r="C61" i="1"/>
  <c r="AE60" i="1"/>
  <c r="C60" i="1"/>
  <c r="AE59" i="1"/>
  <c r="C59" i="1"/>
  <c r="AE58" i="1"/>
  <c r="C58" i="1"/>
  <c r="AE57" i="1"/>
  <c r="C57" i="1"/>
  <c r="AE56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/>
  <c r="AE48" i="1"/>
  <c r="W48" i="1" s="1"/>
  <c r="AD48" i="1"/>
  <c r="C48" i="1"/>
  <c r="AE47" i="1"/>
  <c r="C47" i="1"/>
  <c r="AE46" i="1"/>
  <c r="C46" i="1"/>
  <c r="AE45" i="1"/>
  <c r="C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AD36" i="1"/>
  <c r="C36" i="1"/>
  <c r="AE35" i="1"/>
  <c r="AE34" i="1"/>
  <c r="C34" i="1"/>
  <c r="AE33" i="1"/>
  <c r="C33" i="1"/>
  <c r="AE32" i="1"/>
  <c r="C32" i="1"/>
  <c r="AE31" i="1"/>
  <c r="AE30" i="1"/>
  <c r="C30" i="1"/>
  <c r="AE29" i="1"/>
  <c r="AE28" i="1"/>
  <c r="AE27" i="1"/>
  <c r="AD27" i="1" s="1"/>
  <c r="AE26" i="1"/>
  <c r="C26" i="1"/>
  <c r="AE25" i="1"/>
  <c r="C25" i="1"/>
  <c r="AE24" i="1"/>
  <c r="AE23" i="1"/>
  <c r="AE22" i="1"/>
  <c r="AE21" i="1"/>
  <c r="AE20" i="1"/>
  <c r="C20" i="1"/>
  <c r="AG18" i="1"/>
  <c r="AI18" i="1" s="1"/>
  <c r="AE18" i="1"/>
  <c r="W18" i="1" s="1"/>
  <c r="AD18" i="1"/>
  <c r="D18" i="1"/>
  <c r="AF18" i="1" s="1"/>
  <c r="C18" i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C11" i="1"/>
  <c r="AE10" i="1"/>
  <c r="C10" i="1"/>
  <c r="AE9" i="1"/>
  <c r="AE8" i="1"/>
  <c r="AE7" i="1"/>
  <c r="AE6" i="1"/>
  <c r="AE5" i="1"/>
  <c r="W5" i="1" s="1"/>
  <c r="AE4" i="1"/>
  <c r="C4" i="1"/>
  <c r="AE3" i="1"/>
  <c r="H1" i="1"/>
  <c r="AD93" i="1" l="1"/>
  <c r="AD24" i="1"/>
  <c r="W24" i="1"/>
  <c r="AD26" i="1"/>
  <c r="W26" i="1"/>
  <c r="X26" i="1" s="1"/>
  <c r="Y26" i="1" s="1"/>
  <c r="Z26" i="1" s="1"/>
  <c r="AA26" i="1" s="1"/>
  <c r="W29" i="1"/>
  <c r="X29" i="1" s="1"/>
  <c r="AD38" i="1"/>
  <c r="W38" i="1"/>
  <c r="X38" i="1" s="1"/>
  <c r="AD42" i="1"/>
  <c r="W42" i="1"/>
  <c r="AD50" i="1"/>
  <c r="W50" i="1"/>
  <c r="W63" i="1"/>
  <c r="X63" i="1" s="1"/>
  <c r="AD68" i="1"/>
  <c r="W68" i="1"/>
  <c r="AD186" i="1"/>
  <c r="W186" i="1"/>
  <c r="AD188" i="1"/>
  <c r="W188" i="1"/>
  <c r="AD193" i="1"/>
  <c r="W193" i="1"/>
  <c r="AD204" i="1"/>
  <c r="W204" i="1"/>
  <c r="AD206" i="1"/>
  <c r="W206" i="1"/>
  <c r="AD209" i="1"/>
  <c r="W209" i="1"/>
  <c r="W241" i="1"/>
  <c r="X241" i="1" s="1"/>
  <c r="AD263" i="1"/>
  <c r="W263" i="1"/>
  <c r="X263" i="1" s="1"/>
  <c r="AD269" i="1"/>
  <c r="W269" i="1"/>
  <c r="AD273" i="1"/>
  <c r="W273" i="1"/>
  <c r="AD307" i="1"/>
  <c r="W307" i="1"/>
  <c r="AD313" i="1"/>
  <c r="W313" i="1"/>
  <c r="AD22" i="1"/>
  <c r="W22" i="1"/>
  <c r="W25" i="1"/>
  <c r="X25" i="1" s="1"/>
  <c r="W27" i="1"/>
  <c r="X27" i="1" s="1"/>
  <c r="AD30" i="1"/>
  <c r="W30" i="1"/>
  <c r="AD37" i="1"/>
  <c r="W37" i="1"/>
  <c r="X37" i="1" s="1"/>
  <c r="AD39" i="1"/>
  <c r="W39" i="1"/>
  <c r="X39" i="1" s="1"/>
  <c r="W49" i="1"/>
  <c r="X49" i="1" s="1"/>
  <c r="AD53" i="1"/>
  <c r="W53" i="1"/>
  <c r="AD54" i="1"/>
  <c r="W54" i="1"/>
  <c r="X54" i="1" s="1"/>
  <c r="W67" i="1"/>
  <c r="X67" i="1" s="1"/>
  <c r="AD69" i="1"/>
  <c r="W69" i="1"/>
  <c r="AD97" i="1"/>
  <c r="W97" i="1"/>
  <c r="AD99" i="1"/>
  <c r="W99" i="1"/>
  <c r="X99" i="1" s="1"/>
  <c r="AD183" i="1"/>
  <c r="W183" i="1"/>
  <c r="AD198" i="1"/>
  <c r="W198" i="1"/>
  <c r="AD200" i="1"/>
  <c r="W200" i="1"/>
  <c r="AD203" i="1"/>
  <c r="W203" i="1"/>
  <c r="X203" i="1" s="1"/>
  <c r="W205" i="1"/>
  <c r="X205" i="1" s="1"/>
  <c r="AD208" i="1"/>
  <c r="W208" i="1"/>
  <c r="AD242" i="1"/>
  <c r="W242" i="1"/>
  <c r="AD268" i="1"/>
  <c r="W268" i="1"/>
  <c r="AD274" i="1"/>
  <c r="W274" i="1"/>
  <c r="X274" i="1" s="1"/>
  <c r="AD275" i="1"/>
  <c r="W275" i="1"/>
  <c r="AD297" i="1"/>
  <c r="W297" i="1"/>
  <c r="W306" i="1"/>
  <c r="X306" i="1" s="1"/>
  <c r="AD312" i="1"/>
  <c r="W312" i="1"/>
  <c r="X312" i="1" s="1"/>
  <c r="AD314" i="1"/>
  <c r="W314" i="1"/>
  <c r="X314" i="1" s="1"/>
  <c r="AD21" i="1"/>
  <c r="W21" i="1"/>
  <c r="W23" i="1"/>
  <c r="X23" i="1" s="1"/>
  <c r="AD28" i="1"/>
  <c r="W28" i="1"/>
  <c r="AD31" i="1"/>
  <c r="W31" i="1"/>
  <c r="X31" i="1" s="1"/>
  <c r="AD32" i="1"/>
  <c r="W32" i="1"/>
  <c r="X32" i="1" s="1"/>
  <c r="Y32" i="1" s="1"/>
  <c r="W33" i="1"/>
  <c r="X33" i="1" s="1"/>
  <c r="AD34" i="1"/>
  <c r="W34" i="1"/>
  <c r="X34" i="1" s="1"/>
  <c r="AD35" i="1"/>
  <c r="W35" i="1"/>
  <c r="X35" i="1" s="1"/>
  <c r="AD41" i="1"/>
  <c r="W41" i="1"/>
  <c r="W43" i="1"/>
  <c r="X43" i="1" s="1"/>
  <c r="Y43" i="1" s="1"/>
  <c r="Z43" i="1" s="1"/>
  <c r="AA43" i="1" s="1"/>
  <c r="AD44" i="1"/>
  <c r="W44" i="1"/>
  <c r="X44" i="1" s="1"/>
  <c r="Y44" i="1" s="1"/>
  <c r="Z44" i="1" s="1"/>
  <c r="AA44" i="1" s="1"/>
  <c r="W45" i="1"/>
  <c r="X45" i="1" s="1"/>
  <c r="AD46" i="1"/>
  <c r="W46" i="1"/>
  <c r="W47" i="1"/>
  <c r="X47" i="1" s="1"/>
  <c r="W51" i="1"/>
  <c r="X51" i="1" s="1"/>
  <c r="AD56" i="1"/>
  <c r="W56" i="1"/>
  <c r="W57" i="1"/>
  <c r="X57" i="1" s="1"/>
  <c r="AD58" i="1"/>
  <c r="W58" i="1"/>
  <c r="W59" i="1"/>
  <c r="X59" i="1" s="1"/>
  <c r="AD60" i="1"/>
  <c r="W60" i="1"/>
  <c r="W61" i="1"/>
  <c r="X61" i="1" s="1"/>
  <c r="AD62" i="1"/>
  <c r="W62" i="1"/>
  <c r="AD64" i="1"/>
  <c r="W64" i="1"/>
  <c r="W65" i="1"/>
  <c r="X65" i="1" s="1"/>
  <c r="AD71" i="1"/>
  <c r="W71" i="1"/>
  <c r="AD72" i="1"/>
  <c r="W72" i="1"/>
  <c r="AD73" i="1"/>
  <c r="W73" i="1"/>
  <c r="X73" i="1" s="1"/>
  <c r="W127" i="1"/>
  <c r="X127" i="1" s="1"/>
  <c r="W129" i="1"/>
  <c r="X129" i="1" s="1"/>
  <c r="W133" i="1"/>
  <c r="X133" i="1" s="1"/>
  <c r="W135" i="1"/>
  <c r="X135" i="1" s="1"/>
  <c r="AD185" i="1"/>
  <c r="W185" i="1"/>
  <c r="AD190" i="1"/>
  <c r="W190" i="1"/>
  <c r="AD192" i="1"/>
  <c r="W192" i="1"/>
  <c r="AD194" i="1"/>
  <c r="W194" i="1"/>
  <c r="AD196" i="1"/>
  <c r="W196" i="1"/>
  <c r="AD197" i="1"/>
  <c r="W197" i="1"/>
  <c r="AD201" i="1"/>
  <c r="W201" i="1"/>
  <c r="X201" i="1" s="1"/>
  <c r="AD202" i="1"/>
  <c r="W202" i="1"/>
  <c r="AD210" i="1"/>
  <c r="W210" i="1"/>
  <c r="AD212" i="1"/>
  <c r="W212" i="1"/>
  <c r="AD243" i="1"/>
  <c r="W243" i="1"/>
  <c r="AD244" i="1"/>
  <c r="W244" i="1"/>
  <c r="AD245" i="1"/>
  <c r="W245" i="1"/>
  <c r="AD264" i="1"/>
  <c r="W264" i="1"/>
  <c r="AD266" i="1"/>
  <c r="W266" i="1"/>
  <c r="AD267" i="1"/>
  <c r="W267" i="1"/>
  <c r="AD271" i="1"/>
  <c r="W271" i="1"/>
  <c r="W276" i="1"/>
  <c r="X276" i="1" s="1"/>
  <c r="W278" i="1"/>
  <c r="X278" i="1" s="1"/>
  <c r="AD279" i="1"/>
  <c r="W279" i="1"/>
  <c r="AD280" i="1"/>
  <c r="W280" i="1"/>
  <c r="X280" i="1" s="1"/>
  <c r="AD281" i="1"/>
  <c r="W281" i="1"/>
  <c r="W282" i="1"/>
  <c r="X282" i="1" s="1"/>
  <c r="AD283" i="1"/>
  <c r="W283" i="1"/>
  <c r="W284" i="1"/>
  <c r="X284" i="1" s="1"/>
  <c r="AD293" i="1"/>
  <c r="W293" i="1"/>
  <c r="W294" i="1"/>
  <c r="X294" i="1" s="1"/>
  <c r="AD295" i="1"/>
  <c r="W295" i="1"/>
  <c r="AD296" i="1"/>
  <c r="W296" i="1"/>
  <c r="AD298" i="1"/>
  <c r="W298" i="1"/>
  <c r="X298" i="1" s="1"/>
  <c r="AD299" i="1"/>
  <c r="W299" i="1"/>
  <c r="AD301" i="1"/>
  <c r="W301" i="1"/>
  <c r="W302" i="1"/>
  <c r="X302" i="1" s="1"/>
  <c r="AD303" i="1"/>
  <c r="W303" i="1"/>
  <c r="W304" i="1"/>
  <c r="X304" i="1" s="1"/>
  <c r="AD305" i="1"/>
  <c r="W305" i="1"/>
  <c r="W308" i="1"/>
  <c r="X308" i="1" s="1"/>
  <c r="AD309" i="1"/>
  <c r="W309" i="1"/>
  <c r="W310" i="1"/>
  <c r="X310" i="1" s="1"/>
  <c r="AD311" i="1"/>
  <c r="W311" i="1"/>
  <c r="AD5" i="1"/>
  <c r="AD43" i="1"/>
  <c r="AD129" i="1"/>
  <c r="AD168" i="1"/>
  <c r="AD173" i="1"/>
  <c r="AD241" i="1"/>
  <c r="AD256" i="1"/>
  <c r="AD258" i="1"/>
  <c r="AD302" i="1"/>
  <c r="AD306" i="1"/>
  <c r="AD308" i="1"/>
  <c r="AD8" i="1"/>
  <c r="W8" i="1"/>
  <c r="X8" i="1" s="1"/>
  <c r="Y8" i="1" s="1"/>
  <c r="Z8" i="1" s="1"/>
  <c r="AA8" i="1" s="1"/>
  <c r="AD12" i="1"/>
  <c r="W12" i="1"/>
  <c r="X12" i="1" s="1"/>
  <c r="W17" i="1"/>
  <c r="X17" i="1" s="1"/>
  <c r="W75" i="1"/>
  <c r="X75" i="1" s="1"/>
  <c r="Y75" i="1" s="1"/>
  <c r="Z75" i="1" s="1"/>
  <c r="AA75" i="1" s="1"/>
  <c r="AD76" i="1"/>
  <c r="W76" i="1"/>
  <c r="AD78" i="1"/>
  <c r="W78" i="1"/>
  <c r="X78" i="1" s="1"/>
  <c r="W79" i="1"/>
  <c r="X79" i="1" s="1"/>
  <c r="Y79" i="1" s="1"/>
  <c r="Z79" i="1" s="1"/>
  <c r="AA79" i="1" s="1"/>
  <c r="AD81" i="1"/>
  <c r="W81" i="1"/>
  <c r="X81" i="1" s="1"/>
  <c r="AD82" i="1"/>
  <c r="W82" i="1"/>
  <c r="AD86" i="1"/>
  <c r="W86" i="1"/>
  <c r="AD88" i="1"/>
  <c r="W88" i="1"/>
  <c r="X88" i="1" s="1"/>
  <c r="Y88" i="1" s="1"/>
  <c r="AD100" i="1"/>
  <c r="W100" i="1"/>
  <c r="AD102" i="1"/>
  <c r="W102" i="1"/>
  <c r="AD104" i="1"/>
  <c r="W104" i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9" i="1"/>
  <c r="W139" i="1"/>
  <c r="X139" i="1" s="1"/>
  <c r="AD140" i="1"/>
  <c r="W140" i="1"/>
  <c r="AD146" i="1"/>
  <c r="W146" i="1"/>
  <c r="W147" i="1"/>
  <c r="X147" i="1" s="1"/>
  <c r="Y147" i="1" s="1"/>
  <c r="Z147" i="1" s="1"/>
  <c r="AA147" i="1" s="1"/>
  <c r="W149" i="1"/>
  <c r="X149" i="1" s="1"/>
  <c r="AD150" i="1"/>
  <c r="W150" i="1"/>
  <c r="AD158" i="1"/>
  <c r="W158" i="1"/>
  <c r="W181" i="1"/>
  <c r="X181" i="1" s="1"/>
  <c r="Y181" i="1" s="1"/>
  <c r="Z181" i="1" s="1"/>
  <c r="AA181" i="1" s="1"/>
  <c r="X3" i="1"/>
  <c r="W3" i="1"/>
  <c r="AD4" i="1"/>
  <c r="W4" i="1"/>
  <c r="AD7" i="1"/>
  <c r="W7" i="1"/>
  <c r="X9" i="1"/>
  <c r="W9" i="1"/>
  <c r="AD10" i="1"/>
  <c r="W10" i="1"/>
  <c r="AD15" i="1"/>
  <c r="W15" i="1"/>
  <c r="AD16" i="1"/>
  <c r="W16" i="1"/>
  <c r="AD20" i="1"/>
  <c r="W20" i="1"/>
  <c r="AD23" i="1"/>
  <c r="AD29" i="1"/>
  <c r="AD47" i="1"/>
  <c r="AD59" i="1"/>
  <c r="AD67" i="1"/>
  <c r="AD75" i="1"/>
  <c r="AD77" i="1"/>
  <c r="AD80" i="1"/>
  <c r="W80" i="1"/>
  <c r="AD84" i="1"/>
  <c r="W84" i="1"/>
  <c r="X84" i="1" s="1"/>
  <c r="Y84" i="1" s="1"/>
  <c r="W89" i="1"/>
  <c r="X89" i="1" s="1"/>
  <c r="Y89" i="1" s="1"/>
  <c r="Z89" i="1" s="1"/>
  <c r="AA89" i="1" s="1"/>
  <c r="W91" i="1"/>
  <c r="X91" i="1" s="1"/>
  <c r="Y91" i="1" s="1"/>
  <c r="Z91" i="1" s="1"/>
  <c r="AA91" i="1" s="1"/>
  <c r="AD92" i="1"/>
  <c r="W92" i="1"/>
  <c r="AD94" i="1"/>
  <c r="W94" i="1"/>
  <c r="AD95" i="1"/>
  <c r="W95" i="1"/>
  <c r="W105" i="1"/>
  <c r="X105" i="1" s="1"/>
  <c r="Y105" i="1" s="1"/>
  <c r="Z105" i="1" s="1"/>
  <c r="AA105" i="1" s="1"/>
  <c r="AD106" i="1"/>
  <c r="W106" i="1"/>
  <c r="W107" i="1"/>
  <c r="X107" i="1" s="1"/>
  <c r="Y107" i="1" s="1"/>
  <c r="Z107" i="1" s="1"/>
  <c r="AA107" i="1" s="1"/>
  <c r="AD108" i="1"/>
  <c r="W108" i="1"/>
  <c r="AD109" i="1"/>
  <c r="AD115" i="1"/>
  <c r="AD116" i="1"/>
  <c r="W116" i="1"/>
  <c r="AD117" i="1"/>
  <c r="AD118" i="1"/>
  <c r="W118" i="1"/>
  <c r="AD119" i="1"/>
  <c r="W119" i="1"/>
  <c r="AD120" i="1"/>
  <c r="W120" i="1"/>
  <c r="AD121" i="1"/>
  <c r="AD122" i="1"/>
  <c r="W122" i="1"/>
  <c r="W123" i="1"/>
  <c r="X123" i="1" s="1"/>
  <c r="Y123" i="1" s="1"/>
  <c r="Z123" i="1" s="1"/>
  <c r="AA123" i="1" s="1"/>
  <c r="W125" i="1"/>
  <c r="X125" i="1" s="1"/>
  <c r="Y125" i="1" s="1"/>
  <c r="Z125" i="1" s="1"/>
  <c r="AA125" i="1" s="1"/>
  <c r="AD133" i="1"/>
  <c r="W141" i="1"/>
  <c r="X141" i="1" s="1"/>
  <c r="Y141" i="1" s="1"/>
  <c r="Z141" i="1" s="1"/>
  <c r="AA141" i="1" s="1"/>
  <c r="AD142" i="1"/>
  <c r="W142" i="1"/>
  <c r="W143" i="1"/>
  <c r="X143" i="1" s="1"/>
  <c r="AD144" i="1"/>
  <c r="W144" i="1"/>
  <c r="AD148" i="1"/>
  <c r="W148" i="1"/>
  <c r="AD149" i="1"/>
  <c r="AD151" i="1"/>
  <c r="W151" i="1"/>
  <c r="X151" i="1" s="1"/>
  <c r="W153" i="1"/>
  <c r="X153" i="1" s="1"/>
  <c r="Y153" i="1" s="1"/>
  <c r="Z153" i="1" s="1"/>
  <c r="AA153" i="1" s="1"/>
  <c r="AD154" i="1"/>
  <c r="W154" i="1"/>
  <c r="W155" i="1"/>
  <c r="X155" i="1" s="1"/>
  <c r="Y155" i="1" s="1"/>
  <c r="Z155" i="1" s="1"/>
  <c r="AA155" i="1" s="1"/>
  <c r="W159" i="1"/>
  <c r="X159" i="1" s="1"/>
  <c r="Y159" i="1" s="1"/>
  <c r="Z159" i="1" s="1"/>
  <c r="AA159" i="1" s="1"/>
  <c r="W163" i="1"/>
  <c r="X163" i="1" s="1"/>
  <c r="Y163" i="1" s="1"/>
  <c r="Z163" i="1" s="1"/>
  <c r="AA163" i="1" s="1"/>
  <c r="AD166" i="1"/>
  <c r="W166" i="1"/>
  <c r="AD170" i="1"/>
  <c r="AD172" i="1"/>
  <c r="AD175" i="1"/>
  <c r="W175" i="1"/>
  <c r="X175" i="1" s="1"/>
  <c r="W177" i="1"/>
  <c r="X177" i="1" s="1"/>
  <c r="Y177" i="1" s="1"/>
  <c r="Z177" i="1" s="1"/>
  <c r="AA177" i="1" s="1"/>
  <c r="AD178" i="1"/>
  <c r="W178" i="1"/>
  <c r="AD180" i="1"/>
  <c r="W180" i="1"/>
  <c r="AD181" i="1"/>
  <c r="W213" i="1"/>
  <c r="X213" i="1" s="1"/>
  <c r="AD214" i="1"/>
  <c r="W214" i="1"/>
  <c r="AD216" i="1"/>
  <c r="W216" i="1"/>
  <c r="W227" i="1"/>
  <c r="X227" i="1" s="1"/>
  <c r="AD228" i="1"/>
  <c r="W228" i="1"/>
  <c r="X228" i="1" s="1"/>
  <c r="Y228" i="1" s="1"/>
  <c r="Z228" i="1" s="1"/>
  <c r="AA228" i="1" s="1"/>
  <c r="AD229" i="1"/>
  <c r="W229" i="1"/>
  <c r="X229" i="1" s="1"/>
  <c r="AD231" i="1"/>
  <c r="AD232" i="1"/>
  <c r="W232" i="1"/>
  <c r="AD233" i="1"/>
  <c r="AD235" i="1"/>
  <c r="AD236" i="1"/>
  <c r="W236" i="1"/>
  <c r="W237" i="1"/>
  <c r="X237" i="1" s="1"/>
  <c r="Y237" i="1" s="1"/>
  <c r="Z237" i="1" s="1"/>
  <c r="AA237" i="1" s="1"/>
  <c r="AD239" i="1"/>
  <c r="W239" i="1"/>
  <c r="X239" i="1" s="1"/>
  <c r="Y239" i="1" s="1"/>
  <c r="Z239" i="1" s="1"/>
  <c r="AA239" i="1" s="1"/>
  <c r="AD240" i="1"/>
  <c r="W240" i="1"/>
  <c r="X240" i="1" s="1"/>
  <c r="Y240" i="1" s="1"/>
  <c r="AD247" i="1"/>
  <c r="W247" i="1"/>
  <c r="X247" i="1" s="1"/>
  <c r="Y247" i="1" s="1"/>
  <c r="Z247" i="1" s="1"/>
  <c r="AA247" i="1" s="1"/>
  <c r="AD253" i="1"/>
  <c r="W253" i="1"/>
  <c r="AD260" i="1"/>
  <c r="AD282" i="1"/>
  <c r="AD285" i="1"/>
  <c r="W285" i="1"/>
  <c r="X285" i="1" s="1"/>
  <c r="W288" i="1"/>
  <c r="X288" i="1" s="1"/>
  <c r="Y288" i="1" s="1"/>
  <c r="Z288" i="1" s="1"/>
  <c r="AA288" i="1" s="1"/>
  <c r="AD289" i="1"/>
  <c r="W289" i="1"/>
  <c r="W290" i="1"/>
  <c r="X290" i="1" s="1"/>
  <c r="Y290" i="1" s="1"/>
  <c r="Z290" i="1" s="1"/>
  <c r="AA290" i="1" s="1"/>
  <c r="W292" i="1"/>
  <c r="X292" i="1" s="1"/>
  <c r="Y292" i="1" s="1"/>
  <c r="Z292" i="1" s="1"/>
  <c r="AA292" i="1" s="1"/>
  <c r="AD294" i="1"/>
  <c r="W320" i="1"/>
  <c r="X320" i="1" s="1"/>
  <c r="AD321" i="1"/>
  <c r="W321" i="1"/>
  <c r="W324" i="1"/>
  <c r="X324" i="1" s="1"/>
  <c r="AD325" i="1"/>
  <c r="W325" i="1"/>
  <c r="Y325" i="1" s="1"/>
  <c r="W328" i="1"/>
  <c r="X328" i="1" s="1"/>
  <c r="AD329" i="1"/>
  <c r="W329" i="1"/>
  <c r="AD331" i="1"/>
  <c r="W331" i="1"/>
  <c r="AD333" i="1"/>
  <c r="W333" i="1"/>
  <c r="AD335" i="1"/>
  <c r="W335" i="1"/>
  <c r="X335" i="1" s="1"/>
  <c r="AD337" i="1"/>
  <c r="W337" i="1"/>
  <c r="AD339" i="1"/>
  <c r="W339" i="1"/>
  <c r="AD341" i="1"/>
  <c r="W341" i="1"/>
  <c r="AD343" i="1"/>
  <c r="W343" i="1"/>
  <c r="AD350" i="1"/>
  <c r="W350" i="1"/>
  <c r="AD352" i="1"/>
  <c r="W352" i="1"/>
  <c r="AD354" i="1"/>
  <c r="W354" i="1"/>
  <c r="AD358" i="1"/>
  <c r="W358" i="1"/>
  <c r="W467" i="1"/>
  <c r="X467" i="1" s="1"/>
  <c r="AD468" i="1"/>
  <c r="W468" i="1"/>
  <c r="X468" i="1" s="1"/>
  <c r="AD470" i="1"/>
  <c r="W470" i="1"/>
  <c r="X470" i="1" s="1"/>
  <c r="AD472" i="1"/>
  <c r="W472" i="1"/>
  <c r="X472" i="1" s="1"/>
  <c r="W487" i="1"/>
  <c r="X487" i="1" s="1"/>
  <c r="W489" i="1"/>
  <c r="X489" i="1" s="1"/>
  <c r="W491" i="1"/>
  <c r="X491" i="1" s="1"/>
  <c r="W493" i="1"/>
  <c r="X493" i="1" s="1"/>
  <c r="W496" i="1"/>
  <c r="X496" i="1" s="1"/>
  <c r="W498" i="1"/>
  <c r="X498" i="1" s="1"/>
  <c r="W500" i="1"/>
  <c r="X500" i="1" s="1"/>
  <c r="W503" i="1"/>
  <c r="X503" i="1" s="1"/>
  <c r="AD506" i="1"/>
  <c r="W506" i="1"/>
  <c r="W509" i="1"/>
  <c r="X509" i="1" s="1"/>
  <c r="AD510" i="1"/>
  <c r="W510" i="1"/>
  <c r="AD512" i="1"/>
  <c r="W512" i="1"/>
  <c r="AD514" i="1"/>
  <c r="W514" i="1"/>
  <c r="AD518" i="1"/>
  <c r="W518" i="1"/>
  <c r="W523" i="1"/>
  <c r="X523" i="1" s="1"/>
  <c r="AD524" i="1"/>
  <c r="W524" i="1"/>
  <c r="X524" i="1" s="1"/>
  <c r="W527" i="1"/>
  <c r="X527" i="1" s="1"/>
  <c r="AD528" i="1"/>
  <c r="W528" i="1"/>
  <c r="W531" i="1"/>
  <c r="X531" i="1" s="1"/>
  <c r="AD532" i="1"/>
  <c r="W532" i="1"/>
  <c r="Y532" i="1" s="1"/>
  <c r="Z532" i="1" s="1"/>
  <c r="AA532" i="1" s="1"/>
  <c r="AD534" i="1"/>
  <c r="W534" i="1"/>
  <c r="W545" i="1"/>
  <c r="X545" i="1" s="1"/>
  <c r="AD546" i="1"/>
  <c r="W546" i="1"/>
  <c r="AD548" i="1"/>
  <c r="W548" i="1"/>
  <c r="AD550" i="1"/>
  <c r="W550" i="1"/>
  <c r="AD552" i="1"/>
  <c r="W552" i="1"/>
  <c r="AD553" i="1"/>
  <c r="W553" i="1"/>
  <c r="AD555" i="1"/>
  <c r="W555" i="1"/>
  <c r="AD559" i="1"/>
  <c r="W559" i="1"/>
  <c r="W562" i="1"/>
  <c r="X562" i="1" s="1"/>
  <c r="AD563" i="1"/>
  <c r="W563" i="1"/>
  <c r="W566" i="1"/>
  <c r="X566" i="1" s="1"/>
  <c r="W574" i="1"/>
  <c r="X574" i="1" s="1"/>
  <c r="AD576" i="1"/>
  <c r="W576" i="1"/>
  <c r="X576" i="1" s="1"/>
  <c r="AD577" i="1"/>
  <c r="W577" i="1"/>
  <c r="AD579" i="1"/>
  <c r="W579" i="1"/>
  <c r="Y579" i="1" s="1"/>
  <c r="Z579" i="1" s="1"/>
  <c r="AA579" i="1" s="1"/>
  <c r="AD580" i="1"/>
  <c r="W580" i="1"/>
  <c r="X580" i="1" s="1"/>
  <c r="AD583" i="1"/>
  <c r="W583" i="1"/>
  <c r="AD585" i="1"/>
  <c r="W585" i="1"/>
  <c r="X585" i="1" s="1"/>
  <c r="Y585" i="1" s="1"/>
  <c r="AD587" i="1"/>
  <c r="W587" i="1"/>
  <c r="Y587" i="1" s="1"/>
  <c r="Z587" i="1" s="1"/>
  <c r="AA587" i="1" s="1"/>
  <c r="AD6" i="1"/>
  <c r="W6" i="1"/>
  <c r="X6" i="1" s="1"/>
  <c r="W85" i="1"/>
  <c r="AD87" i="1"/>
  <c r="W87" i="1"/>
  <c r="AD96" i="1"/>
  <c r="W96" i="1"/>
  <c r="W101" i="1"/>
  <c r="AD110" i="1"/>
  <c r="W110" i="1"/>
  <c r="X110" i="1" s="1"/>
  <c r="AD112" i="1"/>
  <c r="W112" i="1"/>
  <c r="W131" i="1"/>
  <c r="AD138" i="1"/>
  <c r="W138" i="1"/>
  <c r="W145" i="1"/>
  <c r="X145" i="1" s="1"/>
  <c r="W157" i="1"/>
  <c r="X157" i="1" s="1"/>
  <c r="AD162" i="1"/>
  <c r="W162" i="1"/>
  <c r="W167" i="1"/>
  <c r="X167" i="1" s="1"/>
  <c r="W217" i="1"/>
  <c r="X217" i="1" s="1"/>
  <c r="AD218" i="1"/>
  <c r="W218" i="1"/>
  <c r="X218" i="1" s="1"/>
  <c r="AD220" i="1"/>
  <c r="W220" i="1"/>
  <c r="X220" i="1" s="1"/>
  <c r="AD222" i="1"/>
  <c r="W222" i="1"/>
  <c r="AD224" i="1"/>
  <c r="W224" i="1"/>
  <c r="AD226" i="1"/>
  <c r="W226" i="1"/>
  <c r="X226" i="1" s="1"/>
  <c r="Y226" i="1" s="1"/>
  <c r="Z226" i="1" s="1"/>
  <c r="AA226" i="1" s="1"/>
  <c r="AD230" i="1"/>
  <c r="W230" i="1"/>
  <c r="X230" i="1" s="1"/>
  <c r="W246" i="1"/>
  <c r="X246" i="1" s="1"/>
  <c r="AD248" i="1"/>
  <c r="W248" i="1"/>
  <c r="X248" i="1" s="1"/>
  <c r="Y248" i="1" s="1"/>
  <c r="AD249" i="1"/>
  <c r="W249" i="1"/>
  <c r="X249" i="1" s="1"/>
  <c r="W250" i="1"/>
  <c r="X250" i="1" s="1"/>
  <c r="AD251" i="1"/>
  <c r="W251" i="1"/>
  <c r="X251" i="1" s="1"/>
  <c r="Y251" i="1" s="1"/>
  <c r="AD255" i="1"/>
  <c r="W255" i="1"/>
  <c r="X255" i="1" s="1"/>
  <c r="Y255" i="1" s="1"/>
  <c r="AD257" i="1"/>
  <c r="W257" i="1"/>
  <c r="X257" i="1" s="1"/>
  <c r="Y257" i="1" s="1"/>
  <c r="W259" i="1"/>
  <c r="X259" i="1" s="1"/>
  <c r="W286" i="1"/>
  <c r="X286" i="1" s="1"/>
  <c r="AD287" i="1"/>
  <c r="W287" i="1"/>
  <c r="AD291" i="1"/>
  <c r="W291" i="1"/>
  <c r="X291" i="1" s="1"/>
  <c r="AD315" i="1"/>
  <c r="W315" i="1"/>
  <c r="AD317" i="1"/>
  <c r="W317" i="1"/>
  <c r="AD319" i="1"/>
  <c r="W319" i="1"/>
  <c r="W322" i="1"/>
  <c r="X322" i="1" s="1"/>
  <c r="AD323" i="1"/>
  <c r="W323" i="1"/>
  <c r="W326" i="1"/>
  <c r="X326" i="1" s="1"/>
  <c r="AD327" i="1"/>
  <c r="W327" i="1"/>
  <c r="AD362" i="1"/>
  <c r="W362" i="1"/>
  <c r="AD374" i="1"/>
  <c r="W374" i="1"/>
  <c r="AD376" i="1"/>
  <c r="W376" i="1"/>
  <c r="AD392" i="1"/>
  <c r="W392" i="1"/>
  <c r="AD394" i="1"/>
  <c r="W394" i="1"/>
  <c r="AD406" i="1"/>
  <c r="W406" i="1"/>
  <c r="AD410" i="1"/>
  <c r="W410" i="1"/>
  <c r="AD416" i="1"/>
  <c r="W416" i="1"/>
  <c r="AD418" i="1"/>
  <c r="W418" i="1"/>
  <c r="AD432" i="1"/>
  <c r="W432" i="1"/>
  <c r="AD434" i="1"/>
  <c r="W434" i="1"/>
  <c r="AD436" i="1"/>
  <c r="W436" i="1"/>
  <c r="AD444" i="1"/>
  <c r="W444" i="1"/>
  <c r="AD448" i="1"/>
  <c r="W448" i="1"/>
  <c r="AD450" i="1"/>
  <c r="W450" i="1"/>
  <c r="AD458" i="1"/>
  <c r="W458" i="1"/>
  <c r="X458" i="1" s="1"/>
  <c r="AD460" i="1"/>
  <c r="W460" i="1"/>
  <c r="AD461" i="1"/>
  <c r="W461" i="1"/>
  <c r="X461" i="1" s="1"/>
  <c r="W488" i="1"/>
  <c r="X488" i="1" s="1"/>
  <c r="W490" i="1"/>
  <c r="X490" i="1" s="1"/>
  <c r="W492" i="1"/>
  <c r="X492" i="1" s="1"/>
  <c r="W495" i="1"/>
  <c r="X495" i="1" s="1"/>
  <c r="W497" i="1"/>
  <c r="X497" i="1" s="1"/>
  <c r="W499" i="1"/>
  <c r="X499" i="1" s="1"/>
  <c r="W501" i="1"/>
  <c r="X501" i="1" s="1"/>
  <c r="W507" i="1"/>
  <c r="X507" i="1" s="1"/>
  <c r="AD516" i="1"/>
  <c r="W516" i="1"/>
  <c r="AD520" i="1"/>
  <c r="W520" i="1"/>
  <c r="AD522" i="1"/>
  <c r="W522" i="1"/>
  <c r="W525" i="1"/>
  <c r="X525" i="1" s="1"/>
  <c r="AD526" i="1"/>
  <c r="W526" i="1"/>
  <c r="X526" i="1" s="1"/>
  <c r="W529" i="1"/>
  <c r="X529" i="1" s="1"/>
  <c r="W539" i="1"/>
  <c r="X539" i="1" s="1"/>
  <c r="AD542" i="1"/>
  <c r="W542" i="1"/>
  <c r="AD544" i="1"/>
  <c r="W544" i="1"/>
  <c r="X544" i="1" s="1"/>
  <c r="W560" i="1"/>
  <c r="X560" i="1" s="1"/>
  <c r="AD561" i="1"/>
  <c r="W561" i="1"/>
  <c r="W564" i="1"/>
  <c r="X564" i="1" s="1"/>
  <c r="AD565" i="1"/>
  <c r="W565" i="1"/>
  <c r="W568" i="1"/>
  <c r="X568" i="1" s="1"/>
  <c r="AD569" i="1"/>
  <c r="W569" i="1"/>
  <c r="AD592" i="1"/>
  <c r="W592" i="1"/>
  <c r="X187" i="1"/>
  <c r="AD187" i="1"/>
  <c r="X195" i="1"/>
  <c r="AD195" i="1"/>
  <c r="X211" i="1"/>
  <c r="AD211" i="1"/>
  <c r="X215" i="1"/>
  <c r="AD215" i="1"/>
  <c r="AD238" i="1"/>
  <c r="AD74" i="1"/>
  <c r="AD79" i="1"/>
  <c r="AD83" i="1"/>
  <c r="AD89" i="1"/>
  <c r="AD90" i="1"/>
  <c r="AD101" i="1"/>
  <c r="AD103" i="1"/>
  <c r="AD107" i="1"/>
  <c r="AD111" i="1"/>
  <c r="AD113" i="1"/>
  <c r="AD123" i="1"/>
  <c r="AD127" i="1"/>
  <c r="AD131" i="1"/>
  <c r="AD135" i="1"/>
  <c r="AD143" i="1"/>
  <c r="AD147" i="1"/>
  <c r="AD155" i="1"/>
  <c r="AD159" i="1"/>
  <c r="AD161" i="1"/>
  <c r="X165" i="1"/>
  <c r="AD165" i="1"/>
  <c r="X169" i="1"/>
  <c r="AD169" i="1"/>
  <c r="X171" i="1"/>
  <c r="AD171" i="1"/>
  <c r="X179" i="1"/>
  <c r="AD179" i="1"/>
  <c r="AD189" i="1"/>
  <c r="X199" i="1"/>
  <c r="AD199" i="1"/>
  <c r="X219" i="1"/>
  <c r="AD219" i="1"/>
  <c r="X225" i="1"/>
  <c r="AD225" i="1"/>
  <c r="X234" i="1"/>
  <c r="AD234" i="1"/>
  <c r="AD252" i="1"/>
  <c r="AD254" i="1"/>
  <c r="X261" i="1"/>
  <c r="AD261" i="1"/>
  <c r="X265" i="1"/>
  <c r="AD265" i="1"/>
  <c r="X270" i="1"/>
  <c r="AD270" i="1"/>
  <c r="AD276" i="1"/>
  <c r="AD277" i="1"/>
  <c r="AD284" i="1"/>
  <c r="AD288" i="1"/>
  <c r="AD292" i="1"/>
  <c r="AD300" i="1"/>
  <c r="AD304" i="1"/>
  <c r="AD310" i="1"/>
  <c r="AD65" i="1"/>
  <c r="AD66" i="1"/>
  <c r="AD57" i="1"/>
  <c r="AD61" i="1"/>
  <c r="AD51" i="1"/>
  <c r="AD52" i="1"/>
  <c r="AD55" i="1"/>
  <c r="AD45" i="1"/>
  <c r="AD33" i="1"/>
  <c r="AD25" i="1"/>
  <c r="X460" i="1"/>
  <c r="AD11" i="1"/>
  <c r="AD13" i="1"/>
  <c r="X15" i="1"/>
  <c r="AD17" i="1"/>
  <c r="AD9" i="1"/>
  <c r="AD14" i="1"/>
  <c r="AD114" i="1"/>
  <c r="AD126" i="1"/>
  <c r="AD130" i="1"/>
  <c r="AD134" i="1"/>
  <c r="AD156" i="1"/>
  <c r="X156" i="1"/>
  <c r="Y156" i="1" s="1"/>
  <c r="AD164" i="1"/>
  <c r="X164" i="1"/>
  <c r="AD346" i="1"/>
  <c r="AD364" i="1"/>
  <c r="AD396" i="1"/>
  <c r="AD438" i="1"/>
  <c r="AD40" i="1"/>
  <c r="AD70" i="1"/>
  <c r="X70" i="1"/>
  <c r="AD98" i="1"/>
  <c r="AD124" i="1"/>
  <c r="AD128" i="1"/>
  <c r="AD132" i="1"/>
  <c r="AD136" i="1"/>
  <c r="AD160" i="1"/>
  <c r="X160" i="1"/>
  <c r="AD348" i="1"/>
  <c r="AD372" i="1"/>
  <c r="AD408" i="1"/>
  <c r="AD446" i="1"/>
  <c r="X627" i="1"/>
  <c r="X651" i="1"/>
  <c r="X619" i="1"/>
  <c r="X635" i="1"/>
  <c r="X5" i="1"/>
  <c r="X11" i="1"/>
  <c r="X55" i="1"/>
  <c r="X137" i="1"/>
  <c r="X183" i="1"/>
  <c r="X189" i="1"/>
  <c r="X258" i="1"/>
  <c r="X300" i="1"/>
  <c r="X455" i="1"/>
  <c r="X457" i="1"/>
  <c r="X515" i="1"/>
  <c r="X519" i="1"/>
  <c r="X521" i="1"/>
  <c r="X21" i="1"/>
  <c r="X83" i="1"/>
  <c r="X193" i="1"/>
  <c r="X209" i="1"/>
  <c r="X223" i="1"/>
  <c r="X254" i="1"/>
  <c r="X355" i="1"/>
  <c r="X359" i="1"/>
  <c r="X389" i="1"/>
  <c r="X595" i="1"/>
  <c r="X611" i="1"/>
  <c r="X586" i="1"/>
  <c r="X603" i="1"/>
  <c r="AD3" i="1"/>
  <c r="X41" i="1"/>
  <c r="X58" i="1"/>
  <c r="X62" i="1"/>
  <c r="Y62" i="1" s="1"/>
  <c r="X69" i="1"/>
  <c r="X103" i="1"/>
  <c r="Y103" i="1" s="1"/>
  <c r="Z103" i="1" s="1"/>
  <c r="AA103" i="1" s="1"/>
  <c r="X115" i="1"/>
  <c r="X119" i="1"/>
  <c r="Y119" i="1" s="1"/>
  <c r="Z119" i="1" s="1"/>
  <c r="AA119" i="1" s="1"/>
  <c r="X121" i="1"/>
  <c r="X142" i="1"/>
  <c r="X146" i="1"/>
  <c r="Y146" i="1" s="1"/>
  <c r="X150" i="1"/>
  <c r="X158" i="1"/>
  <c r="X166" i="1"/>
  <c r="X192" i="1"/>
  <c r="X198" i="1"/>
  <c r="X214" i="1"/>
  <c r="X222" i="1"/>
  <c r="X266" i="1"/>
  <c r="X295" i="1"/>
  <c r="X303" i="1"/>
  <c r="X318" i="1"/>
  <c r="X342" i="1"/>
  <c r="X403" i="1"/>
  <c r="X429" i="1"/>
  <c r="X441" i="1"/>
  <c r="X513" i="1"/>
  <c r="X591" i="1"/>
  <c r="X597" i="1"/>
  <c r="X605" i="1"/>
  <c r="X613" i="1"/>
  <c r="X621" i="1"/>
  <c r="X629" i="1"/>
  <c r="X637" i="1"/>
  <c r="X645" i="1"/>
  <c r="X653" i="1"/>
  <c r="X661" i="1"/>
  <c r="X681" i="1"/>
  <c r="X723" i="1"/>
  <c r="X733" i="1"/>
  <c r="X739" i="1"/>
  <c r="X749" i="1"/>
  <c r="X755" i="1"/>
  <c r="X763" i="1"/>
  <c r="X771" i="1"/>
  <c r="X779" i="1"/>
  <c r="X787" i="1"/>
  <c r="X795" i="1"/>
  <c r="X803" i="1"/>
  <c r="X811" i="1"/>
  <c r="X819" i="1"/>
  <c r="X827" i="1"/>
  <c r="X838" i="1"/>
  <c r="X854" i="1"/>
  <c r="X874" i="1"/>
  <c r="X663" i="1"/>
  <c r="X671" i="1"/>
  <c r="X679" i="1"/>
  <c r="X693" i="1"/>
  <c r="X699" i="1"/>
  <c r="X709" i="1"/>
  <c r="X715" i="1"/>
  <c r="X759" i="1"/>
  <c r="X767" i="1"/>
  <c r="X775" i="1"/>
  <c r="X783" i="1"/>
  <c r="X791" i="1"/>
  <c r="X799" i="1"/>
  <c r="X807" i="1"/>
  <c r="X815" i="1"/>
  <c r="X823" i="1"/>
  <c r="X830" i="1"/>
  <c r="X846" i="1"/>
  <c r="X862" i="1"/>
  <c r="X1030" i="1"/>
  <c r="X691" i="1"/>
  <c r="X701" i="1"/>
  <c r="X707" i="1"/>
  <c r="X717" i="1"/>
  <c r="X725" i="1"/>
  <c r="X731" i="1"/>
  <c r="X741" i="1"/>
  <c r="X747" i="1"/>
  <c r="X757" i="1"/>
  <c r="X761" i="1"/>
  <c r="X765" i="1"/>
  <c r="X769" i="1"/>
  <c r="X773" i="1"/>
  <c r="X777" i="1"/>
  <c r="X781" i="1"/>
  <c r="X785" i="1"/>
  <c r="X789" i="1"/>
  <c r="X793" i="1"/>
  <c r="X797" i="1"/>
  <c r="X801" i="1"/>
  <c r="X805" i="1"/>
  <c r="X809" i="1"/>
  <c r="X813" i="1"/>
  <c r="X817" i="1"/>
  <c r="X821" i="1"/>
  <c r="X825" i="1"/>
  <c r="X828" i="1"/>
  <c r="X836" i="1"/>
  <c r="X844" i="1"/>
  <c r="X852" i="1"/>
  <c r="X860" i="1"/>
  <c r="X872" i="1"/>
  <c r="X1028" i="1"/>
  <c r="X13" i="1"/>
  <c r="X7" i="1"/>
  <c r="X10" i="1"/>
  <c r="Y10" i="1" s="1"/>
  <c r="Z10" i="1" s="1"/>
  <c r="AA10" i="1" s="1"/>
  <c r="X30" i="1"/>
  <c r="X71" i="1"/>
  <c r="X72" i="1"/>
  <c r="X82" i="1"/>
  <c r="X86" i="1"/>
  <c r="Y86" i="1" s="1"/>
  <c r="Z86" i="1" s="1"/>
  <c r="AA86" i="1" s="1"/>
  <c r="X97" i="1"/>
  <c r="Y97" i="1" s="1"/>
  <c r="Z97" i="1" s="1"/>
  <c r="AA97" i="1" s="1"/>
  <c r="X113" i="1"/>
  <c r="X117" i="1"/>
  <c r="Y117" i="1" s="1"/>
  <c r="Z117" i="1" s="1"/>
  <c r="AA117" i="1" s="1"/>
  <c r="X118" i="1"/>
  <c r="AD152" i="1"/>
  <c r="X152" i="1"/>
  <c r="Y152" i="1" s="1"/>
  <c r="AD182" i="1"/>
  <c r="X182" i="1"/>
  <c r="AD184" i="1"/>
  <c r="X184" i="1"/>
  <c r="X363" i="1"/>
  <c r="X395" i="1"/>
  <c r="X437" i="1"/>
  <c r="AD174" i="1"/>
  <c r="AD176" i="1"/>
  <c r="X185" i="1"/>
  <c r="X191" i="1"/>
  <c r="X194" i="1"/>
  <c r="X197" i="1"/>
  <c r="X200" i="1"/>
  <c r="X204" i="1"/>
  <c r="X208" i="1"/>
  <c r="X210" i="1"/>
  <c r="X221" i="1"/>
  <c r="X231" i="1"/>
  <c r="X232" i="1"/>
  <c r="X236" i="1"/>
  <c r="X243" i="1"/>
  <c r="Y243" i="1" s="1"/>
  <c r="X245" i="1"/>
  <c r="X252" i="1"/>
  <c r="X256" i="1"/>
  <c r="X267" i="1"/>
  <c r="X268" i="1"/>
  <c r="X296" i="1"/>
  <c r="X301" i="1"/>
  <c r="Y301" i="1" s="1"/>
  <c r="Z301" i="1" s="1"/>
  <c r="AA301" i="1" s="1"/>
  <c r="X311" i="1"/>
  <c r="X330" i="1"/>
  <c r="X344" i="1"/>
  <c r="X347" i="1"/>
  <c r="AD420" i="1"/>
  <c r="X420" i="1"/>
  <c r="AD422" i="1"/>
  <c r="X422" i="1"/>
  <c r="AD424" i="1"/>
  <c r="X424" i="1"/>
  <c r="AD426" i="1"/>
  <c r="X426" i="1"/>
  <c r="AD428" i="1"/>
  <c r="X428" i="1"/>
  <c r="AD430" i="1"/>
  <c r="AD452" i="1"/>
  <c r="X452" i="1"/>
  <c r="AD454" i="1"/>
  <c r="X454" i="1"/>
  <c r="AD456" i="1"/>
  <c r="AD459" i="1"/>
  <c r="X459" i="1"/>
  <c r="X695" i="1"/>
  <c r="X711" i="1"/>
  <c r="X721" i="1"/>
  <c r="X737" i="1"/>
  <c r="X753" i="1"/>
  <c r="AD356" i="1"/>
  <c r="X357" i="1"/>
  <c r="AD366" i="1"/>
  <c r="X366" i="1"/>
  <c r="AD368" i="1"/>
  <c r="X368" i="1"/>
  <c r="AD380" i="1"/>
  <c r="X380" i="1"/>
  <c r="AD382" i="1"/>
  <c r="X382" i="1"/>
  <c r="AD384" i="1"/>
  <c r="X384" i="1"/>
  <c r="AD386" i="1"/>
  <c r="X386" i="1"/>
  <c r="AD388" i="1"/>
  <c r="X388" i="1"/>
  <c r="AD390" i="1"/>
  <c r="AD398" i="1"/>
  <c r="X398" i="1"/>
  <c r="AD400" i="1"/>
  <c r="X400" i="1"/>
  <c r="AD402" i="1"/>
  <c r="X402" i="1"/>
  <c r="AD404" i="1"/>
  <c r="X417" i="1"/>
  <c r="AD440" i="1"/>
  <c r="X440" i="1"/>
  <c r="AD442" i="1"/>
  <c r="X449" i="1"/>
  <c r="X687" i="1"/>
  <c r="X703" i="1"/>
  <c r="X719" i="1"/>
  <c r="X729" i="1"/>
  <c r="X745" i="1"/>
  <c r="X667" i="1"/>
  <c r="X669" i="1"/>
  <c r="X675" i="1"/>
  <c r="X677" i="1"/>
  <c r="X683" i="1"/>
  <c r="X685" i="1"/>
  <c r="X727" i="1"/>
  <c r="X735" i="1"/>
  <c r="X743" i="1"/>
  <c r="X751" i="1"/>
  <c r="X878" i="1"/>
  <c r="X886" i="1"/>
  <c r="X894" i="1"/>
  <c r="X902" i="1"/>
  <c r="X910" i="1"/>
  <c r="X918" i="1"/>
  <c r="X926" i="1"/>
  <c r="X934" i="1"/>
  <c r="X942" i="1"/>
  <c r="X950" i="1"/>
  <c r="X958" i="1"/>
  <c r="X966" i="1"/>
  <c r="X974" i="1"/>
  <c r="X982" i="1"/>
  <c r="X990" i="1"/>
  <c r="X998" i="1"/>
  <c r="X1006" i="1"/>
  <c r="X1014" i="1"/>
  <c r="X1022" i="1"/>
  <c r="X486" i="1"/>
  <c r="X517" i="1"/>
  <c r="X534" i="1"/>
  <c r="X543" i="1"/>
  <c r="X554" i="1"/>
  <c r="X578" i="1"/>
  <c r="X579" i="1"/>
  <c r="X584" i="1"/>
  <c r="X593" i="1"/>
  <c r="X599" i="1"/>
  <c r="X601" i="1"/>
  <c r="X607" i="1"/>
  <c r="X609" i="1"/>
  <c r="X615" i="1"/>
  <c r="X617" i="1"/>
  <c r="X623" i="1"/>
  <c r="X625" i="1"/>
  <c r="X631" i="1"/>
  <c r="X633" i="1"/>
  <c r="X639" i="1"/>
  <c r="X641" i="1"/>
  <c r="X647" i="1"/>
  <c r="X649" i="1"/>
  <c r="X655" i="1"/>
  <c r="X657" i="1"/>
  <c r="X689" i="1"/>
  <c r="X697" i="1"/>
  <c r="X705" i="1"/>
  <c r="X713" i="1"/>
  <c r="X870" i="1"/>
  <c r="X882" i="1"/>
  <c r="X890" i="1"/>
  <c r="X898" i="1"/>
  <c r="X906" i="1"/>
  <c r="X914" i="1"/>
  <c r="X922" i="1"/>
  <c r="X930" i="1"/>
  <c r="X938" i="1"/>
  <c r="X946" i="1"/>
  <c r="X954" i="1"/>
  <c r="X962" i="1"/>
  <c r="X970" i="1"/>
  <c r="X978" i="1"/>
  <c r="X986" i="1"/>
  <c r="X994" i="1"/>
  <c r="X1002" i="1"/>
  <c r="X1010" i="1"/>
  <c r="X1018" i="1"/>
  <c r="X1026" i="1"/>
  <c r="X868" i="1"/>
  <c r="X876" i="1"/>
  <c r="X880" i="1"/>
  <c r="X884" i="1"/>
  <c r="X888" i="1"/>
  <c r="X892" i="1"/>
  <c r="X896" i="1"/>
  <c r="X900" i="1"/>
  <c r="X904" i="1"/>
  <c r="X908" i="1"/>
  <c r="X912" i="1"/>
  <c r="X916" i="1"/>
  <c r="X920" i="1"/>
  <c r="X924" i="1"/>
  <c r="X928" i="1"/>
  <c r="X932" i="1"/>
  <c r="X936" i="1"/>
  <c r="X940" i="1"/>
  <c r="X944" i="1"/>
  <c r="X948" i="1"/>
  <c r="X952" i="1"/>
  <c r="X956" i="1"/>
  <c r="X960" i="1"/>
  <c r="X964" i="1"/>
  <c r="X968" i="1"/>
  <c r="X972" i="1"/>
  <c r="X976" i="1"/>
  <c r="X980" i="1"/>
  <c r="X984" i="1"/>
  <c r="X988" i="1"/>
  <c r="X992" i="1"/>
  <c r="X996" i="1"/>
  <c r="X1000" i="1"/>
  <c r="X1004" i="1"/>
  <c r="X1008" i="1"/>
  <c r="X1012" i="1"/>
  <c r="X1016" i="1"/>
  <c r="X1020" i="1"/>
  <c r="X1024" i="1"/>
  <c r="X832" i="1"/>
  <c r="X834" i="1"/>
  <c r="X840" i="1"/>
  <c r="X842" i="1"/>
  <c r="X848" i="1"/>
  <c r="X850" i="1"/>
  <c r="X856" i="1"/>
  <c r="X858" i="1"/>
  <c r="X864" i="1"/>
  <c r="X866" i="1"/>
  <c r="AD590" i="1"/>
  <c r="E1" i="4"/>
  <c r="B51" i="4" s="1"/>
  <c r="X588" i="1"/>
  <c r="E1" i="6"/>
  <c r="B8" i="6" s="1"/>
  <c r="H8" i="6" s="1"/>
  <c r="D1" i="5"/>
  <c r="E1" i="5" s="1"/>
  <c r="B49" i="5" s="1"/>
  <c r="AC839" i="1"/>
  <c r="AC847" i="1"/>
  <c r="AC855" i="1"/>
  <c r="AC863" i="1"/>
  <c r="AC871" i="1"/>
  <c r="AC1027" i="1"/>
  <c r="AC594" i="1"/>
  <c r="AC602" i="1"/>
  <c r="AC610" i="1"/>
  <c r="AC618" i="1"/>
  <c r="AC626" i="1"/>
  <c r="AC634" i="1"/>
  <c r="AC642" i="1"/>
  <c r="AC650" i="1"/>
  <c r="AC658" i="1"/>
  <c r="AC666" i="1"/>
  <c r="AC674" i="1"/>
  <c r="AC682" i="1"/>
  <c r="AC690" i="1"/>
  <c r="AC698" i="1"/>
  <c r="AC706" i="1"/>
  <c r="AC714" i="1"/>
  <c r="AC722" i="1"/>
  <c r="AC730" i="1"/>
  <c r="AC738" i="1"/>
  <c r="AC746" i="1"/>
  <c r="AC754" i="1"/>
  <c r="AC18" i="1"/>
  <c r="AC360" i="1"/>
  <c r="AC412" i="1"/>
  <c r="AC462" i="1"/>
  <c r="AC466" i="1"/>
  <c r="AC474" i="1"/>
  <c r="AC538" i="1"/>
  <c r="AC581" i="1"/>
  <c r="AF589" i="1"/>
  <c r="AF597" i="1"/>
  <c r="AF598" i="1"/>
  <c r="AC598" i="1"/>
  <c r="AC600" i="1"/>
  <c r="AF605" i="1"/>
  <c r="AF606" i="1"/>
  <c r="AC606" i="1"/>
  <c r="AC608" i="1"/>
  <c r="AF613" i="1"/>
  <c r="AF614" i="1"/>
  <c r="AC614" i="1"/>
  <c r="AC616" i="1"/>
  <c r="AF621" i="1"/>
  <c r="AF622" i="1"/>
  <c r="AC622" i="1"/>
  <c r="AC624" i="1"/>
  <c r="AF629" i="1"/>
  <c r="AF630" i="1"/>
  <c r="AC630" i="1"/>
  <c r="AC632" i="1"/>
  <c r="AF637" i="1"/>
  <c r="AF638" i="1"/>
  <c r="AC638" i="1"/>
  <c r="AC640" i="1"/>
  <c r="AF645" i="1"/>
  <c r="AF646" i="1"/>
  <c r="AC646" i="1"/>
  <c r="AC648" i="1"/>
  <c r="AF653" i="1"/>
  <c r="AF654" i="1"/>
  <c r="AC654" i="1"/>
  <c r="AC656" i="1"/>
  <c r="AF661" i="1"/>
  <c r="AF662" i="1"/>
  <c r="AC662" i="1"/>
  <c r="AC664" i="1"/>
  <c r="AF669" i="1"/>
  <c r="AF670" i="1"/>
  <c r="AC670" i="1"/>
  <c r="AC672" i="1"/>
  <c r="AF677" i="1"/>
  <c r="AF678" i="1"/>
  <c r="AC678" i="1"/>
  <c r="AC680" i="1"/>
  <c r="AF685" i="1"/>
  <c r="AF686" i="1"/>
  <c r="AC686" i="1"/>
  <c r="AC688" i="1"/>
  <c r="AF693" i="1"/>
  <c r="AF694" i="1"/>
  <c r="AC694" i="1"/>
  <c r="AC696" i="1"/>
  <c r="AF701" i="1"/>
  <c r="AF702" i="1"/>
  <c r="AC702" i="1"/>
  <c r="AC704" i="1"/>
  <c r="AF709" i="1"/>
  <c r="AF710" i="1"/>
  <c r="AC710" i="1"/>
  <c r="AC712" i="1"/>
  <c r="AF717" i="1"/>
  <c r="AF718" i="1"/>
  <c r="AC718" i="1"/>
  <c r="AC720" i="1"/>
  <c r="AF725" i="1"/>
  <c r="AF726" i="1"/>
  <c r="AC726" i="1"/>
  <c r="AC728" i="1"/>
  <c r="AF733" i="1"/>
  <c r="AF734" i="1"/>
  <c r="AC734" i="1"/>
  <c r="AC736" i="1"/>
  <c r="AF741" i="1"/>
  <c r="AF742" i="1"/>
  <c r="AC742" i="1"/>
  <c r="AC744" i="1"/>
  <c r="AF749" i="1"/>
  <c r="AF750" i="1"/>
  <c r="AC750" i="1"/>
  <c r="AC752" i="1"/>
  <c r="AF830" i="1"/>
  <c r="AF831" i="1"/>
  <c r="AC831" i="1"/>
  <c r="AF833" i="1"/>
  <c r="AC833" i="1"/>
  <c r="AF834" i="1"/>
  <c r="AF835" i="1"/>
  <c r="AC835" i="1"/>
  <c r="AC837" i="1"/>
  <c r="AF842" i="1"/>
  <c r="AF843" i="1"/>
  <c r="AC843" i="1"/>
  <c r="AC845" i="1"/>
  <c r="AF850" i="1"/>
  <c r="AF851" i="1"/>
  <c r="AC851" i="1"/>
  <c r="AC853" i="1"/>
  <c r="AF858" i="1"/>
  <c r="AF859" i="1"/>
  <c r="AC859" i="1"/>
  <c r="AC861" i="1"/>
  <c r="AF866" i="1"/>
  <c r="AF867" i="1"/>
  <c r="AC867" i="1"/>
  <c r="AC869" i="1"/>
  <c r="AF874" i="1"/>
  <c r="AF875" i="1"/>
  <c r="AC875" i="1"/>
  <c r="AF877" i="1"/>
  <c r="AC877" i="1"/>
  <c r="AC370" i="1"/>
  <c r="AC378" i="1"/>
  <c r="AC414" i="1"/>
  <c r="AC464" i="1"/>
  <c r="AC504" i="1"/>
  <c r="AC508" i="1"/>
  <c r="AC530" i="1"/>
  <c r="AC557" i="1"/>
  <c r="AC573" i="1"/>
  <c r="AC879" i="1"/>
  <c r="AC881" i="1"/>
  <c r="AC883" i="1"/>
  <c r="AC885" i="1"/>
  <c r="AC887" i="1"/>
  <c r="AC889" i="1"/>
  <c r="AC891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F1030" i="1"/>
  <c r="AF1031" i="1"/>
  <c r="AC1031" i="1"/>
  <c r="AC502" i="1"/>
  <c r="AC536" i="1"/>
  <c r="AC540" i="1"/>
  <c r="AC567" i="1"/>
  <c r="AC571" i="1"/>
  <c r="AC575" i="1"/>
  <c r="AF593" i="1"/>
  <c r="AC596" i="1"/>
  <c r="AF601" i="1"/>
  <c r="AC604" i="1"/>
  <c r="AF609" i="1"/>
  <c r="AC612" i="1"/>
  <c r="AF617" i="1"/>
  <c r="AC620" i="1"/>
  <c r="AF625" i="1"/>
  <c r="AC628" i="1"/>
  <c r="AF633" i="1"/>
  <c r="AC636" i="1"/>
  <c r="AF641" i="1"/>
  <c r="AC644" i="1"/>
  <c r="AF649" i="1"/>
  <c r="AC652" i="1"/>
  <c r="AF657" i="1"/>
  <c r="AC660" i="1"/>
  <c r="AF665" i="1"/>
  <c r="AC668" i="1"/>
  <c r="AF673" i="1"/>
  <c r="AC676" i="1"/>
  <c r="AF681" i="1"/>
  <c r="AC684" i="1"/>
  <c r="AF689" i="1"/>
  <c r="AC692" i="1"/>
  <c r="AF697" i="1"/>
  <c r="AC700" i="1"/>
  <c r="AF705" i="1"/>
  <c r="AC708" i="1"/>
  <c r="AF713" i="1"/>
  <c r="AC716" i="1"/>
  <c r="AF721" i="1"/>
  <c r="AC724" i="1"/>
  <c r="AF729" i="1"/>
  <c r="AC732" i="1"/>
  <c r="AF737" i="1"/>
  <c r="AC740" i="1"/>
  <c r="AF745" i="1"/>
  <c r="AC748" i="1"/>
  <c r="AF753" i="1"/>
  <c r="AC756" i="1"/>
  <c r="AC758" i="1"/>
  <c r="AC760" i="1"/>
  <c r="AC762" i="1"/>
  <c r="AC764" i="1"/>
  <c r="AC766" i="1"/>
  <c r="AC768" i="1"/>
  <c r="AC770" i="1"/>
  <c r="AC772" i="1"/>
  <c r="AC774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9" i="1"/>
  <c r="AF838" i="1"/>
  <c r="AC841" i="1"/>
  <c r="AF846" i="1"/>
  <c r="AC849" i="1"/>
  <c r="AF854" i="1"/>
  <c r="AC857" i="1"/>
  <c r="AF862" i="1"/>
  <c r="AC865" i="1"/>
  <c r="AF870" i="1"/>
  <c r="AC873" i="1"/>
  <c r="AF1026" i="1"/>
  <c r="AC1029" i="1"/>
  <c r="X233" i="1"/>
  <c r="Y233" i="1" s="1"/>
  <c r="X238" i="1"/>
  <c r="Y238" i="1" s="1"/>
  <c r="X269" i="1"/>
  <c r="Y269" i="1" s="1"/>
  <c r="X273" i="1"/>
  <c r="Y273" i="1" s="1"/>
  <c r="X277" i="1"/>
  <c r="Y277" i="1" s="1"/>
  <c r="X260" i="1"/>
  <c r="Y260" i="1" s="1"/>
  <c r="X212" i="1"/>
  <c r="X216" i="1"/>
  <c r="X235" i="1"/>
  <c r="X262" i="1"/>
  <c r="X264" i="1"/>
  <c r="X271" i="1"/>
  <c r="X279" i="1"/>
  <c r="Y279" i="1" s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8" i="1"/>
  <c r="X726" i="1"/>
  <c r="X734" i="1"/>
  <c r="X742" i="1"/>
  <c r="X750" i="1"/>
  <c r="X224" i="1"/>
  <c r="Y224" i="1" s="1"/>
  <c r="X242" i="1"/>
  <c r="X275" i="1"/>
  <c r="X281" i="1"/>
  <c r="Y281" i="1" s="1"/>
  <c r="Z281" i="1" s="1"/>
  <c r="AA281" i="1" s="1"/>
  <c r="X283" i="1"/>
  <c r="X287" i="1"/>
  <c r="X289" i="1"/>
  <c r="Y289" i="1" s="1"/>
  <c r="Z289" i="1" s="1"/>
  <c r="AA289" i="1" s="1"/>
  <c r="AD345" i="1"/>
  <c r="Y3" i="1"/>
  <c r="Z3" i="1" s="1"/>
  <c r="AA3" i="1" s="1"/>
  <c r="X4" i="1"/>
  <c r="Y4" i="1" s="1"/>
  <c r="Z4" i="1" s="1"/>
  <c r="AA4" i="1" s="1"/>
  <c r="Y5" i="1"/>
  <c r="Y9" i="1"/>
  <c r="Z9" i="1" s="1"/>
  <c r="AA9" i="1" s="1"/>
  <c r="Y11" i="1"/>
  <c r="Z11" i="1" s="1"/>
  <c r="AA11" i="1" s="1"/>
  <c r="Y13" i="1"/>
  <c r="X14" i="1"/>
  <c r="Y15" i="1"/>
  <c r="Z15" i="1" s="1"/>
  <c r="AA15" i="1" s="1"/>
  <c r="X16" i="1"/>
  <c r="Y17" i="1"/>
  <c r="Z17" i="1" s="1"/>
  <c r="AA17" i="1" s="1"/>
  <c r="X18" i="1"/>
  <c r="AB18" i="1"/>
  <c r="X20" i="1"/>
  <c r="Y20" i="1" s="1"/>
  <c r="Z20" i="1" s="1"/>
  <c r="AA20" i="1" s="1"/>
  <c r="Y21" i="1"/>
  <c r="Z21" i="1" s="1"/>
  <c r="AA21" i="1" s="1"/>
  <c r="X22" i="1"/>
  <c r="Y22" i="1" s="1"/>
  <c r="Z22" i="1" s="1"/>
  <c r="AA22" i="1" s="1"/>
  <c r="Y23" i="1"/>
  <c r="Z23" i="1" s="1"/>
  <c r="AA23" i="1" s="1"/>
  <c r="X24" i="1"/>
  <c r="Y25" i="1"/>
  <c r="Z25" i="1" s="1"/>
  <c r="AA25" i="1" s="1"/>
  <c r="Y27" i="1"/>
  <c r="Z27" i="1" s="1"/>
  <c r="AA27" i="1" s="1"/>
  <c r="X28" i="1"/>
  <c r="Y29" i="1"/>
  <c r="Z29" i="1" s="1"/>
  <c r="AA29" i="1" s="1"/>
  <c r="Y31" i="1"/>
  <c r="Z31" i="1" s="1"/>
  <c r="AA31" i="1" s="1"/>
  <c r="Y33" i="1"/>
  <c r="Z33" i="1" s="1"/>
  <c r="AA33" i="1" s="1"/>
  <c r="X36" i="1"/>
  <c r="Y37" i="1"/>
  <c r="Z37" i="1" s="1"/>
  <c r="AA37" i="1" s="1"/>
  <c r="X40" i="1"/>
  <c r="Y41" i="1"/>
  <c r="Z41" i="1" s="1"/>
  <c r="AA41" i="1" s="1"/>
  <c r="X42" i="1"/>
  <c r="Y45" i="1"/>
  <c r="Z45" i="1" s="1"/>
  <c r="AA45" i="1" s="1"/>
  <c r="X46" i="1"/>
  <c r="X48" i="1"/>
  <c r="Y49" i="1"/>
  <c r="Z49" i="1" s="1"/>
  <c r="AA49" i="1" s="1"/>
  <c r="X50" i="1"/>
  <c r="Y51" i="1"/>
  <c r="Z51" i="1" s="1"/>
  <c r="AA51" i="1" s="1"/>
  <c r="X52" i="1"/>
  <c r="X53" i="1"/>
  <c r="Y55" i="1"/>
  <c r="Z55" i="1" s="1"/>
  <c r="AA55" i="1" s="1"/>
  <c r="X56" i="1"/>
  <c r="Y56" i="1" s="1"/>
  <c r="Y57" i="1"/>
  <c r="Z57" i="1" s="1"/>
  <c r="AA57" i="1" s="1"/>
  <c r="Y59" i="1"/>
  <c r="Z59" i="1" s="1"/>
  <c r="AA59" i="1" s="1"/>
  <c r="X60" i="1"/>
  <c r="Y60" i="1" s="1"/>
  <c r="Y61" i="1"/>
  <c r="Z61" i="1" s="1"/>
  <c r="AA61" i="1" s="1"/>
  <c r="Y63" i="1"/>
  <c r="Z63" i="1" s="1"/>
  <c r="AA63" i="1" s="1"/>
  <c r="X64" i="1"/>
  <c r="Y65" i="1"/>
  <c r="Z65" i="1" s="1"/>
  <c r="AA65" i="1" s="1"/>
  <c r="X66" i="1"/>
  <c r="Y67" i="1"/>
  <c r="Z67" i="1" s="1"/>
  <c r="AA67" i="1" s="1"/>
  <c r="X68" i="1"/>
  <c r="Y69" i="1"/>
  <c r="Z69" i="1" s="1"/>
  <c r="AA69" i="1" s="1"/>
  <c r="Y70" i="1"/>
  <c r="Z70" i="1" s="1"/>
  <c r="AA70" i="1" s="1"/>
  <c r="Y72" i="1"/>
  <c r="Z72" i="1" s="1"/>
  <c r="AA72" i="1" s="1"/>
  <c r="X74" i="1"/>
  <c r="X76" i="1"/>
  <c r="Y76" i="1" s="1"/>
  <c r="Y77" i="1"/>
  <c r="Z77" i="1" s="1"/>
  <c r="AA77" i="1" s="1"/>
  <c r="X80" i="1"/>
  <c r="Y81" i="1"/>
  <c r="Z81" i="1" s="1"/>
  <c r="AA81" i="1" s="1"/>
  <c r="Y83" i="1"/>
  <c r="Z83" i="1" s="1"/>
  <c r="AA83" i="1" s="1"/>
  <c r="X90" i="1"/>
  <c r="X92" i="1"/>
  <c r="Y92" i="1" s="1"/>
  <c r="Z92" i="1" s="1"/>
  <c r="AA92" i="1" s="1"/>
  <c r="Y93" i="1"/>
  <c r="Z93" i="1" s="1"/>
  <c r="AA93" i="1" s="1"/>
  <c r="X94" i="1"/>
  <c r="X96" i="1"/>
  <c r="Y96" i="1" s="1"/>
  <c r="Z96" i="1" s="1"/>
  <c r="AA96" i="1" s="1"/>
  <c r="X98" i="1"/>
  <c r="Y99" i="1"/>
  <c r="Z99" i="1" s="1"/>
  <c r="AA99" i="1" s="1"/>
  <c r="X100" i="1"/>
  <c r="Y100" i="1" s="1"/>
  <c r="Z100" i="1" s="1"/>
  <c r="AA100" i="1" s="1"/>
  <c r="X102" i="1"/>
  <c r="X104" i="1"/>
  <c r="Y104" i="1" s="1"/>
  <c r="Z104" i="1" s="1"/>
  <c r="AA104" i="1" s="1"/>
  <c r="X106" i="1"/>
  <c r="Y106" i="1" s="1"/>
  <c r="Z106" i="1" s="1"/>
  <c r="AA106" i="1" s="1"/>
  <c r="X108" i="1"/>
  <c r="X112" i="1"/>
  <c r="Y113" i="1"/>
  <c r="X114" i="1"/>
  <c r="Y114" i="1" s="1"/>
  <c r="Z114" i="1" s="1"/>
  <c r="AA114" i="1" s="1"/>
  <c r="Y115" i="1"/>
  <c r="Z115" i="1" s="1"/>
  <c r="AA115" i="1" s="1"/>
  <c r="X116" i="1"/>
  <c r="Y118" i="1"/>
  <c r="X120" i="1"/>
  <c r="Y120" i="1" s="1"/>
  <c r="Z120" i="1" s="1"/>
  <c r="AA120" i="1" s="1"/>
  <c r="Y121" i="1"/>
  <c r="Z121" i="1" s="1"/>
  <c r="AA121" i="1" s="1"/>
  <c r="X122" i="1"/>
  <c r="X124" i="1"/>
  <c r="X126" i="1"/>
  <c r="Y127" i="1"/>
  <c r="Z127" i="1" s="1"/>
  <c r="AA127" i="1" s="1"/>
  <c r="X128" i="1"/>
  <c r="Y129" i="1"/>
  <c r="Z129" i="1" s="1"/>
  <c r="AA129" i="1" s="1"/>
  <c r="X130" i="1"/>
  <c r="X132" i="1"/>
  <c r="Y133" i="1"/>
  <c r="Z133" i="1" s="1"/>
  <c r="AA133" i="1" s="1"/>
  <c r="X134" i="1"/>
  <c r="Y134" i="1" s="1"/>
  <c r="Z134" i="1" s="1"/>
  <c r="AA134" i="1" s="1"/>
  <c r="Y135" i="1"/>
  <c r="Z135" i="1" s="1"/>
  <c r="AA135" i="1" s="1"/>
  <c r="X136" i="1"/>
  <c r="Y136" i="1" s="1"/>
  <c r="Z136" i="1" s="1"/>
  <c r="AA136" i="1" s="1"/>
  <c r="Y137" i="1"/>
  <c r="Z137" i="1" s="1"/>
  <c r="AA137" i="1" s="1"/>
  <c r="X138" i="1"/>
  <c r="Y139" i="1"/>
  <c r="Z139" i="1" s="1"/>
  <c r="AA139" i="1" s="1"/>
  <c r="X140" i="1"/>
  <c r="Y143" i="1"/>
  <c r="Z143" i="1" s="1"/>
  <c r="AA143" i="1" s="1"/>
  <c r="X144" i="1"/>
  <c r="Y145" i="1"/>
  <c r="Z145" i="1" s="1"/>
  <c r="AA145" i="1" s="1"/>
  <c r="X148" i="1"/>
  <c r="Y148" i="1" s="1"/>
  <c r="Y149" i="1"/>
  <c r="Z149" i="1" s="1"/>
  <c r="AA149" i="1" s="1"/>
  <c r="X154" i="1"/>
  <c r="Y154" i="1" s="1"/>
  <c r="Y157" i="1"/>
  <c r="Z157" i="1" s="1"/>
  <c r="AA157" i="1" s="1"/>
  <c r="Y161" i="1"/>
  <c r="Z161" i="1" s="1"/>
  <c r="AA161" i="1" s="1"/>
  <c r="X162" i="1"/>
  <c r="Y165" i="1"/>
  <c r="Z165" i="1" s="1"/>
  <c r="AA165" i="1" s="1"/>
  <c r="X168" i="1"/>
  <c r="Y169" i="1"/>
  <c r="Z169" i="1" s="1"/>
  <c r="AA169" i="1" s="1"/>
  <c r="X170" i="1"/>
  <c r="Y171" i="1"/>
  <c r="Z171" i="1" s="1"/>
  <c r="AA171" i="1" s="1"/>
  <c r="X172" i="1"/>
  <c r="Y173" i="1"/>
  <c r="Z173" i="1" s="1"/>
  <c r="AA173" i="1" s="1"/>
  <c r="X174" i="1"/>
  <c r="Y174" i="1" s="1"/>
  <c r="Z174" i="1" s="1"/>
  <c r="AA174" i="1" s="1"/>
  <c r="X176" i="1"/>
  <c r="X178" i="1"/>
  <c r="Y179" i="1"/>
  <c r="Z179" i="1" s="1"/>
  <c r="AA179" i="1" s="1"/>
  <c r="Y183" i="1"/>
  <c r="Z183" i="1" s="1"/>
  <c r="AA183" i="1" s="1"/>
  <c r="Y185" i="1"/>
  <c r="X186" i="1"/>
  <c r="Y187" i="1"/>
  <c r="Z187" i="1" s="1"/>
  <c r="AA187" i="1" s="1"/>
  <c r="X188" i="1"/>
  <c r="Y189" i="1"/>
  <c r="Z189" i="1" s="1"/>
  <c r="AA189" i="1" s="1"/>
  <c r="X190" i="1"/>
  <c r="Y191" i="1"/>
  <c r="Z191" i="1" s="1"/>
  <c r="AA191" i="1" s="1"/>
  <c r="Y193" i="1"/>
  <c r="Z193" i="1" s="1"/>
  <c r="AA193" i="1" s="1"/>
  <c r="Y195" i="1"/>
  <c r="Z195" i="1" s="1"/>
  <c r="AA195" i="1" s="1"/>
  <c r="X196" i="1"/>
  <c r="Y197" i="1"/>
  <c r="Z197" i="1" s="1"/>
  <c r="AA197" i="1" s="1"/>
  <c r="Y199" i="1"/>
  <c r="Z199" i="1" s="1"/>
  <c r="AA199" i="1" s="1"/>
  <c r="Y201" i="1"/>
  <c r="Z201" i="1" s="1"/>
  <c r="AA201" i="1" s="1"/>
  <c r="X202" i="1"/>
  <c r="Y202" i="1" s="1"/>
  <c r="Y203" i="1"/>
  <c r="Z203" i="1" s="1"/>
  <c r="AA203" i="1" s="1"/>
  <c r="Y205" i="1"/>
  <c r="Z205" i="1" s="1"/>
  <c r="AA205" i="1" s="1"/>
  <c r="X206" i="1"/>
  <c r="Y207" i="1"/>
  <c r="Z207" i="1" s="1"/>
  <c r="AA207" i="1" s="1"/>
  <c r="Y212" i="1"/>
  <c r="Y216" i="1"/>
  <c r="Z216" i="1" s="1"/>
  <c r="AA216" i="1" s="1"/>
  <c r="Y220" i="1"/>
  <c r="Z220" i="1" s="1"/>
  <c r="AA220" i="1" s="1"/>
  <c r="Y222" i="1"/>
  <c r="Z222" i="1" s="1"/>
  <c r="AA222" i="1" s="1"/>
  <c r="Y230" i="1"/>
  <c r="Y235" i="1"/>
  <c r="Z235" i="1" s="1"/>
  <c r="AA235" i="1" s="1"/>
  <c r="Y242" i="1"/>
  <c r="Z242" i="1" s="1"/>
  <c r="AA242" i="1" s="1"/>
  <c r="Z243" i="1"/>
  <c r="AA243" i="1" s="1"/>
  <c r="X244" i="1"/>
  <c r="Y244" i="1" s="1"/>
  <c r="AD246" i="1"/>
  <c r="Y250" i="1"/>
  <c r="Z250" i="1" s="1"/>
  <c r="AA250" i="1" s="1"/>
  <c r="AD250" i="1"/>
  <c r="X253" i="1"/>
  <c r="Y253" i="1" s="1"/>
  <c r="AD259" i="1"/>
  <c r="Y262" i="1"/>
  <c r="Y264" i="1"/>
  <c r="Y271" i="1"/>
  <c r="Z271" i="1" s="1"/>
  <c r="AA271" i="1" s="1"/>
  <c r="Y275" i="1"/>
  <c r="Y285" i="1"/>
  <c r="Z285" i="1" s="1"/>
  <c r="AA285" i="1" s="1"/>
  <c r="AA316" i="1"/>
  <c r="AA340" i="1"/>
  <c r="X594" i="1"/>
  <c r="Y594" i="1"/>
  <c r="Z594" i="1" s="1"/>
  <c r="AA594" i="1" s="1"/>
  <c r="X602" i="1"/>
  <c r="Y602" i="1"/>
  <c r="Z602" i="1" s="1"/>
  <c r="AA602" i="1" s="1"/>
  <c r="X610" i="1"/>
  <c r="Y610" i="1"/>
  <c r="Z610" i="1" s="1"/>
  <c r="AA610" i="1" s="1"/>
  <c r="X618" i="1"/>
  <c r="Y618" i="1"/>
  <c r="Z618" i="1" s="1"/>
  <c r="AA618" i="1" s="1"/>
  <c r="X626" i="1"/>
  <c r="Y626" i="1"/>
  <c r="Z626" i="1" s="1"/>
  <c r="AA626" i="1" s="1"/>
  <c r="X634" i="1"/>
  <c r="Y634" i="1"/>
  <c r="Z634" i="1" s="1"/>
  <c r="AA634" i="1" s="1"/>
  <c r="X642" i="1"/>
  <c r="Y642" i="1"/>
  <c r="Z642" i="1" s="1"/>
  <c r="AA642" i="1" s="1"/>
  <c r="X650" i="1"/>
  <c r="Y650" i="1"/>
  <c r="Z650" i="1" s="1"/>
  <c r="AA650" i="1" s="1"/>
  <c r="X658" i="1"/>
  <c r="Y658" i="1"/>
  <c r="Z658" i="1" s="1"/>
  <c r="AA658" i="1" s="1"/>
  <c r="X666" i="1"/>
  <c r="Y666" i="1"/>
  <c r="Z666" i="1" s="1"/>
  <c r="AA666" i="1" s="1"/>
  <c r="X674" i="1"/>
  <c r="Y674" i="1"/>
  <c r="Z674" i="1" s="1"/>
  <c r="AA674" i="1" s="1"/>
  <c r="X682" i="1"/>
  <c r="Y682" i="1"/>
  <c r="Z682" i="1" s="1"/>
  <c r="AA682" i="1" s="1"/>
  <c r="X690" i="1"/>
  <c r="Y690" i="1"/>
  <c r="Z690" i="1" s="1"/>
  <c r="AA690" i="1" s="1"/>
  <c r="X698" i="1"/>
  <c r="Y698" i="1"/>
  <c r="Z698" i="1" s="1"/>
  <c r="AA698" i="1" s="1"/>
  <c r="X706" i="1"/>
  <c r="Y706" i="1"/>
  <c r="Z706" i="1" s="1"/>
  <c r="AA706" i="1" s="1"/>
  <c r="X714" i="1"/>
  <c r="Y714" i="1"/>
  <c r="Z714" i="1" s="1"/>
  <c r="AA714" i="1" s="1"/>
  <c r="X722" i="1"/>
  <c r="Y722" i="1"/>
  <c r="Z722" i="1" s="1"/>
  <c r="AA722" i="1" s="1"/>
  <c r="X730" i="1"/>
  <c r="Y730" i="1"/>
  <c r="Z730" i="1" s="1"/>
  <c r="AA730" i="1" s="1"/>
  <c r="X738" i="1"/>
  <c r="Y738" i="1"/>
  <c r="Z738" i="1" s="1"/>
  <c r="AA738" i="1" s="1"/>
  <c r="X746" i="1"/>
  <c r="Y746" i="1"/>
  <c r="Z746" i="1" s="1"/>
  <c r="AA746" i="1" s="1"/>
  <c r="X754" i="1"/>
  <c r="Y754" i="1"/>
  <c r="Z754" i="1" s="1"/>
  <c r="AA754" i="1" s="1"/>
  <c r="Y209" i="1"/>
  <c r="Z209" i="1" s="1"/>
  <c r="AA209" i="1" s="1"/>
  <c r="Y211" i="1"/>
  <c r="Z211" i="1" s="1"/>
  <c r="AA211" i="1" s="1"/>
  <c r="Y213" i="1"/>
  <c r="Z213" i="1" s="1"/>
  <c r="AA213" i="1" s="1"/>
  <c r="Y215" i="1"/>
  <c r="Z215" i="1" s="1"/>
  <c r="AA215" i="1" s="1"/>
  <c r="Y217" i="1"/>
  <c r="Z217" i="1" s="1"/>
  <c r="AA217" i="1" s="1"/>
  <c r="Y219" i="1"/>
  <c r="Z219" i="1" s="1"/>
  <c r="AA219" i="1" s="1"/>
  <c r="Y221" i="1"/>
  <c r="Z221" i="1" s="1"/>
  <c r="AA221" i="1" s="1"/>
  <c r="Y223" i="1"/>
  <c r="Z223" i="1" s="1"/>
  <c r="AA223" i="1" s="1"/>
  <c r="Y225" i="1"/>
  <c r="Z225" i="1" s="1"/>
  <c r="AA225" i="1" s="1"/>
  <c r="Y227" i="1"/>
  <c r="Z227" i="1" s="1"/>
  <c r="AA227" i="1" s="1"/>
  <c r="Y231" i="1"/>
  <c r="Z231" i="1" s="1"/>
  <c r="AA231" i="1" s="1"/>
  <c r="Y232" i="1"/>
  <c r="Y234" i="1"/>
  <c r="Z234" i="1" s="1"/>
  <c r="AA234" i="1" s="1"/>
  <c r="Y236" i="1"/>
  <c r="Z236" i="1" s="1"/>
  <c r="AA236" i="1" s="1"/>
  <c r="Y241" i="1"/>
  <c r="Z241" i="1" s="1"/>
  <c r="AA241" i="1" s="1"/>
  <c r="Y245" i="1"/>
  <c r="Z245" i="1" s="1"/>
  <c r="AA245" i="1" s="1"/>
  <c r="Y252" i="1"/>
  <c r="Z252" i="1" s="1"/>
  <c r="Y254" i="1"/>
  <c r="Z254" i="1" s="1"/>
  <c r="AA254" i="1" s="1"/>
  <c r="Y256" i="1"/>
  <c r="Z256" i="1" s="1"/>
  <c r="AA256" i="1" s="1"/>
  <c r="Y258" i="1"/>
  <c r="Z258" i="1" s="1"/>
  <c r="AA258" i="1" s="1"/>
  <c r="Y261" i="1"/>
  <c r="Z261" i="1" s="1"/>
  <c r="AA261" i="1" s="1"/>
  <c r="Y263" i="1"/>
  <c r="Z263" i="1" s="1"/>
  <c r="AA263" i="1" s="1"/>
  <c r="Y265" i="1"/>
  <c r="Z265" i="1" s="1"/>
  <c r="AA265" i="1" s="1"/>
  <c r="Y267" i="1"/>
  <c r="Z267" i="1" s="1"/>
  <c r="AA267" i="1" s="1"/>
  <c r="Y270" i="1"/>
  <c r="Z270" i="1" s="1"/>
  <c r="AA270" i="1" s="1"/>
  <c r="Y272" i="1"/>
  <c r="Z272" i="1" s="1"/>
  <c r="AA272" i="1" s="1"/>
  <c r="Y274" i="1"/>
  <c r="Z274" i="1" s="1"/>
  <c r="AA274" i="1" s="1"/>
  <c r="Y276" i="1"/>
  <c r="Z276" i="1" s="1"/>
  <c r="AA276" i="1" s="1"/>
  <c r="Y278" i="1"/>
  <c r="Z278" i="1" s="1"/>
  <c r="AA278" i="1" s="1"/>
  <c r="Y280" i="1"/>
  <c r="Z280" i="1" s="1"/>
  <c r="AA280" i="1" s="1"/>
  <c r="Y282" i="1"/>
  <c r="Z282" i="1" s="1"/>
  <c r="AA282" i="1" s="1"/>
  <c r="Y284" i="1"/>
  <c r="Z284" i="1" s="1"/>
  <c r="AA284" i="1" s="1"/>
  <c r="Y286" i="1"/>
  <c r="Z286" i="1" s="1"/>
  <c r="AA286" i="1" s="1"/>
  <c r="X293" i="1"/>
  <c r="Y294" i="1"/>
  <c r="Z294" i="1" s="1"/>
  <c r="AA294" i="1" s="1"/>
  <c r="Y296" i="1"/>
  <c r="Z296" i="1" s="1"/>
  <c r="AA296" i="1" s="1"/>
  <c r="X297" i="1"/>
  <c r="Y298" i="1"/>
  <c r="Z298" i="1" s="1"/>
  <c r="AA298" i="1" s="1"/>
  <c r="X299" i="1"/>
  <c r="Y300" i="1"/>
  <c r="Z300" i="1" s="1"/>
  <c r="AA300" i="1" s="1"/>
  <c r="Y302" i="1"/>
  <c r="Z302" i="1" s="1"/>
  <c r="AA302" i="1" s="1"/>
  <c r="Y304" i="1"/>
  <c r="Z304" i="1" s="1"/>
  <c r="AA304" i="1" s="1"/>
  <c r="X305" i="1"/>
  <c r="Y306" i="1"/>
  <c r="Z306" i="1" s="1"/>
  <c r="AA306" i="1" s="1"/>
  <c r="X307" i="1"/>
  <c r="Y307" i="1" s="1"/>
  <c r="Y308" i="1"/>
  <c r="Z308" i="1" s="1"/>
  <c r="AA308" i="1" s="1"/>
  <c r="X309" i="1"/>
  <c r="Y310" i="1"/>
  <c r="Z310" i="1" s="1"/>
  <c r="AA310" i="1" s="1"/>
  <c r="Y312" i="1"/>
  <c r="Z312" i="1" s="1"/>
  <c r="AA312" i="1" s="1"/>
  <c r="X313" i="1"/>
  <c r="Y314" i="1"/>
  <c r="Z314" i="1" s="1"/>
  <c r="AA314" i="1" s="1"/>
  <c r="X315" i="1"/>
  <c r="Y316" i="1"/>
  <c r="Z316" i="1" s="1"/>
  <c r="X317" i="1"/>
  <c r="Y318" i="1"/>
  <c r="Z318" i="1" s="1"/>
  <c r="AA318" i="1" s="1"/>
  <c r="AC318" i="1"/>
  <c r="X319" i="1"/>
  <c r="Y320" i="1"/>
  <c r="Z320" i="1" s="1"/>
  <c r="AA320" i="1" s="1"/>
  <c r="X321" i="1"/>
  <c r="X323" i="1"/>
  <c r="X325" i="1"/>
  <c r="Z325" i="1" s="1"/>
  <c r="AA325" i="1" s="1"/>
  <c r="Y326" i="1"/>
  <c r="Z326" i="1" s="1"/>
  <c r="AA326" i="1" s="1"/>
  <c r="X327" i="1"/>
  <c r="Y328" i="1"/>
  <c r="Z328" i="1" s="1"/>
  <c r="AA328" i="1" s="1"/>
  <c r="X329" i="1"/>
  <c r="Y330" i="1"/>
  <c r="Z330" i="1" s="1"/>
  <c r="AA330" i="1" s="1"/>
  <c r="AC330" i="1"/>
  <c r="X331" i="1"/>
  <c r="Y332" i="1"/>
  <c r="Z332" i="1" s="1"/>
  <c r="AA332" i="1" s="1"/>
  <c r="X333" i="1"/>
  <c r="Y334" i="1"/>
  <c r="Z334" i="1" s="1"/>
  <c r="AA334" i="1" s="1"/>
  <c r="Y336" i="1"/>
  <c r="Z336" i="1" s="1"/>
  <c r="AA336" i="1" s="1"/>
  <c r="X337" i="1"/>
  <c r="Y338" i="1"/>
  <c r="Z338" i="1" s="1"/>
  <c r="AA338" i="1" s="1"/>
  <c r="X339" i="1"/>
  <c r="Y340" i="1"/>
  <c r="Z340" i="1" s="1"/>
  <c r="X341" i="1"/>
  <c r="Y342" i="1"/>
  <c r="Z342" i="1" s="1"/>
  <c r="AA342" i="1" s="1"/>
  <c r="AC342" i="1"/>
  <c r="X343" i="1"/>
  <c r="Y344" i="1"/>
  <c r="Z344" i="1" s="1"/>
  <c r="AA344" i="1" s="1"/>
  <c r="AC344" i="1"/>
  <c r="X346" i="1"/>
  <c r="Y347" i="1"/>
  <c r="Z347" i="1" s="1"/>
  <c r="AA347" i="1" s="1"/>
  <c r="AC347" i="1"/>
  <c r="X348" i="1"/>
  <c r="Y349" i="1"/>
  <c r="Z349" i="1" s="1"/>
  <c r="AA349" i="1" s="1"/>
  <c r="X350" i="1"/>
  <c r="Y351" i="1"/>
  <c r="Z351" i="1" s="1"/>
  <c r="AA351" i="1" s="1"/>
  <c r="X352" i="1"/>
  <c r="Y353" i="1"/>
  <c r="Z353" i="1" s="1"/>
  <c r="AA353" i="1" s="1"/>
  <c r="X354" i="1"/>
  <c r="Y355" i="1"/>
  <c r="Z355" i="1" s="1"/>
  <c r="AA355" i="1" s="1"/>
  <c r="X356" i="1"/>
  <c r="Y357" i="1"/>
  <c r="X358" i="1"/>
  <c r="Z358" i="1" s="1"/>
  <c r="AA358" i="1" s="1"/>
  <c r="Y359" i="1"/>
  <c r="Z359" i="1" s="1"/>
  <c r="AA359" i="1" s="1"/>
  <c r="X360" i="1"/>
  <c r="AB360" i="1"/>
  <c r="Y361" i="1"/>
  <c r="Z361" i="1" s="1"/>
  <c r="AA361" i="1" s="1"/>
  <c r="X362" i="1"/>
  <c r="Y363" i="1"/>
  <c r="AC363" i="1"/>
  <c r="X364" i="1"/>
  <c r="Y365" i="1"/>
  <c r="Z365" i="1" s="1"/>
  <c r="AA365" i="1" s="1"/>
  <c r="Y367" i="1"/>
  <c r="Z367" i="1" s="1"/>
  <c r="AA367" i="1" s="1"/>
  <c r="Y369" i="1"/>
  <c r="Z369" i="1" s="1"/>
  <c r="AA369" i="1" s="1"/>
  <c r="X370" i="1"/>
  <c r="Z370" i="1" s="1"/>
  <c r="AA370" i="1" s="1"/>
  <c r="AB370" i="1"/>
  <c r="Y371" i="1"/>
  <c r="Z371" i="1" s="1"/>
  <c r="AA371" i="1" s="1"/>
  <c r="X372" i="1"/>
  <c r="Z372" i="1" s="1"/>
  <c r="AA372" i="1" s="1"/>
  <c r="Y373" i="1"/>
  <c r="Z373" i="1" s="1"/>
  <c r="AA373" i="1" s="1"/>
  <c r="X374" i="1"/>
  <c r="Y375" i="1"/>
  <c r="Z375" i="1" s="1"/>
  <c r="AA375" i="1" s="1"/>
  <c r="X376" i="1"/>
  <c r="Y377" i="1"/>
  <c r="Z377" i="1" s="1"/>
  <c r="AA377" i="1" s="1"/>
  <c r="X378" i="1"/>
  <c r="Z378" i="1" s="1"/>
  <c r="AA378" i="1" s="1"/>
  <c r="AB378" i="1"/>
  <c r="Y379" i="1"/>
  <c r="Z379" i="1" s="1"/>
  <c r="AA379" i="1" s="1"/>
  <c r="Y381" i="1"/>
  <c r="Z381" i="1" s="1"/>
  <c r="AA381" i="1" s="1"/>
  <c r="Y383" i="1"/>
  <c r="Z383" i="1" s="1"/>
  <c r="AA383" i="1" s="1"/>
  <c r="Y385" i="1"/>
  <c r="Z385" i="1" s="1"/>
  <c r="AA385" i="1" s="1"/>
  <c r="Y387" i="1"/>
  <c r="Z387" i="1" s="1"/>
  <c r="AA387" i="1" s="1"/>
  <c r="Y389" i="1"/>
  <c r="Z389" i="1" s="1"/>
  <c r="AA389" i="1" s="1"/>
  <c r="AC389" i="1"/>
  <c r="X390" i="1"/>
  <c r="Y391" i="1"/>
  <c r="Z391" i="1" s="1"/>
  <c r="AA391" i="1" s="1"/>
  <c r="X392" i="1"/>
  <c r="Y393" i="1"/>
  <c r="Z393" i="1" s="1"/>
  <c r="AA393" i="1" s="1"/>
  <c r="X394" i="1"/>
  <c r="Y395" i="1"/>
  <c r="Z395" i="1" s="1"/>
  <c r="AA395" i="1" s="1"/>
  <c r="AC395" i="1"/>
  <c r="X396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AC403" i="1"/>
  <c r="X404" i="1"/>
  <c r="Y405" i="1"/>
  <c r="Z405" i="1" s="1"/>
  <c r="AA405" i="1" s="1"/>
  <c r="X406" i="1"/>
  <c r="Y407" i="1"/>
  <c r="Z407" i="1" s="1"/>
  <c r="AA407" i="1" s="1"/>
  <c r="X408" i="1"/>
  <c r="Y409" i="1"/>
  <c r="Z409" i="1" s="1"/>
  <c r="AA409" i="1" s="1"/>
  <c r="X410" i="1"/>
  <c r="Y411" i="1"/>
  <c r="Z411" i="1" s="1"/>
  <c r="AA411" i="1" s="1"/>
  <c r="X412" i="1"/>
  <c r="AB412" i="1"/>
  <c r="Y413" i="1"/>
  <c r="Z413" i="1" s="1"/>
  <c r="AA413" i="1" s="1"/>
  <c r="X414" i="1"/>
  <c r="AB414" i="1"/>
  <c r="Y415" i="1"/>
  <c r="Z415" i="1" s="1"/>
  <c r="AA415" i="1" s="1"/>
  <c r="X416" i="1"/>
  <c r="Y417" i="1"/>
  <c r="AC417" i="1"/>
  <c r="X418" i="1"/>
  <c r="Y419" i="1"/>
  <c r="Z419" i="1" s="1"/>
  <c r="AA419" i="1" s="1"/>
  <c r="Y421" i="1"/>
  <c r="Z421" i="1" s="1"/>
  <c r="AA421" i="1" s="1"/>
  <c r="Y423" i="1"/>
  <c r="Z423" i="1" s="1"/>
  <c r="AA423" i="1" s="1"/>
  <c r="Y425" i="1"/>
  <c r="Z425" i="1" s="1"/>
  <c r="AA425" i="1" s="1"/>
  <c r="Y427" i="1"/>
  <c r="Z427" i="1" s="1"/>
  <c r="AA427" i="1" s="1"/>
  <c r="Y429" i="1"/>
  <c r="Z429" i="1" s="1"/>
  <c r="AA429" i="1" s="1"/>
  <c r="AC429" i="1"/>
  <c r="X430" i="1"/>
  <c r="Y431" i="1"/>
  <c r="Z431" i="1" s="1"/>
  <c r="AA431" i="1" s="1"/>
  <c r="X432" i="1"/>
  <c r="Y433" i="1"/>
  <c r="Z433" i="1" s="1"/>
  <c r="AA433" i="1" s="1"/>
  <c r="X434" i="1"/>
  <c r="Y435" i="1"/>
  <c r="Z435" i="1" s="1"/>
  <c r="AA435" i="1" s="1"/>
  <c r="X436" i="1"/>
  <c r="Y437" i="1"/>
  <c r="AC437" i="1"/>
  <c r="X438" i="1"/>
  <c r="Y439" i="1"/>
  <c r="Z439" i="1" s="1"/>
  <c r="AA439" i="1" s="1"/>
  <c r="Y441" i="1"/>
  <c r="Z441" i="1" s="1"/>
  <c r="AA441" i="1" s="1"/>
  <c r="AC441" i="1"/>
  <c r="X442" i="1"/>
  <c r="Y443" i="1"/>
  <c r="Z443" i="1" s="1"/>
  <c r="AA443" i="1" s="1"/>
  <c r="X444" i="1"/>
  <c r="Y445" i="1"/>
  <c r="Z445" i="1" s="1"/>
  <c r="AA445" i="1" s="1"/>
  <c r="X446" i="1"/>
  <c r="Y447" i="1"/>
  <c r="Z447" i="1" s="1"/>
  <c r="AA447" i="1" s="1"/>
  <c r="X448" i="1"/>
  <c r="Y449" i="1"/>
  <c r="AC449" i="1"/>
  <c r="X450" i="1"/>
  <c r="Y451" i="1"/>
  <c r="Z451" i="1" s="1"/>
  <c r="AA451" i="1" s="1"/>
  <c r="Y453" i="1"/>
  <c r="Z453" i="1" s="1"/>
  <c r="AA453" i="1" s="1"/>
  <c r="Y455" i="1"/>
  <c r="Z455" i="1" s="1"/>
  <c r="AA455" i="1" s="1"/>
  <c r="AC455" i="1"/>
  <c r="X456" i="1"/>
  <c r="Y457" i="1"/>
  <c r="Z457" i="1" s="1"/>
  <c r="AA457" i="1" s="1"/>
  <c r="AC457" i="1"/>
  <c r="Y458" i="1"/>
  <c r="Z458" i="1" s="1"/>
  <c r="Y460" i="1"/>
  <c r="Z460" i="1" s="1"/>
  <c r="AA460" i="1" s="1"/>
  <c r="X462" i="1"/>
  <c r="Z462" i="1" s="1"/>
  <c r="AA462" i="1" s="1"/>
  <c r="AB462" i="1"/>
  <c r="Y463" i="1"/>
  <c r="Z463" i="1" s="1"/>
  <c r="AA463" i="1" s="1"/>
  <c r="X464" i="1"/>
  <c r="Z464" i="1" s="1"/>
  <c r="AA464" i="1" s="1"/>
  <c r="AB464" i="1"/>
  <c r="Y465" i="1"/>
  <c r="Z465" i="1" s="1"/>
  <c r="AA465" i="1" s="1"/>
  <c r="X466" i="1"/>
  <c r="Z466" i="1" s="1"/>
  <c r="AA466" i="1" s="1"/>
  <c r="AB466" i="1"/>
  <c r="Y469" i="1"/>
  <c r="Z469" i="1" s="1"/>
  <c r="AA469" i="1" s="1"/>
  <c r="Y471" i="1"/>
  <c r="Z471" i="1" s="1"/>
  <c r="AA471" i="1" s="1"/>
  <c r="Y473" i="1"/>
  <c r="Z473" i="1" s="1"/>
  <c r="AA473" i="1" s="1"/>
  <c r="X474" i="1"/>
  <c r="Z474" i="1" s="1"/>
  <c r="AA474" i="1" s="1"/>
  <c r="AB474" i="1"/>
  <c r="X475" i="1"/>
  <c r="X476" i="1"/>
  <c r="Z476" i="1" s="1"/>
  <c r="AA476" i="1" s="1"/>
  <c r="X477" i="1"/>
  <c r="X478" i="1"/>
  <c r="X479" i="1"/>
  <c r="X480" i="1"/>
  <c r="Z480" i="1" s="1"/>
  <c r="AA480" i="1" s="1"/>
  <c r="X481" i="1"/>
  <c r="X482" i="1"/>
  <c r="X483" i="1"/>
  <c r="X484" i="1"/>
  <c r="Z484" i="1" s="1"/>
  <c r="AA484" i="1" s="1"/>
  <c r="X485" i="1"/>
  <c r="Z485" i="1" s="1"/>
  <c r="AA485" i="1" s="1"/>
  <c r="Y486" i="1"/>
  <c r="AC486" i="1"/>
  <c r="Y487" i="1"/>
  <c r="Z487" i="1" s="1"/>
  <c r="AA487" i="1" s="1"/>
  <c r="Y488" i="1"/>
  <c r="Z488" i="1" s="1"/>
  <c r="AA488" i="1" s="1"/>
  <c r="Y490" i="1"/>
  <c r="Z490" i="1" s="1"/>
  <c r="AA490" i="1" s="1"/>
  <c r="Y491" i="1"/>
  <c r="Z491" i="1" s="1"/>
  <c r="AA491" i="1" s="1"/>
  <c r="Y492" i="1"/>
  <c r="Z492" i="1" s="1"/>
  <c r="AA492" i="1" s="1"/>
  <c r="Y494" i="1"/>
  <c r="Z494" i="1" s="1"/>
  <c r="AA494" i="1" s="1"/>
  <c r="Y495" i="1"/>
  <c r="Z495" i="1" s="1"/>
  <c r="AA495" i="1" s="1"/>
  <c r="Y496" i="1"/>
  <c r="Z496" i="1" s="1"/>
  <c r="AA496" i="1" s="1"/>
  <c r="Y498" i="1"/>
  <c r="Z498" i="1" s="1"/>
  <c r="AA498" i="1" s="1"/>
  <c r="Y499" i="1"/>
  <c r="Z499" i="1" s="1"/>
  <c r="AA499" i="1" s="1"/>
  <c r="Y500" i="1"/>
  <c r="Z500" i="1" s="1"/>
  <c r="AA500" i="1" s="1"/>
  <c r="X502" i="1"/>
  <c r="AB502" i="1"/>
  <c r="Y503" i="1"/>
  <c r="Z503" i="1" s="1"/>
  <c r="AA503" i="1" s="1"/>
  <c r="X504" i="1"/>
  <c r="AB504" i="1"/>
  <c r="Y505" i="1"/>
  <c r="Z505" i="1" s="1"/>
  <c r="AA505" i="1" s="1"/>
  <c r="X506" i="1"/>
  <c r="Y507" i="1"/>
  <c r="Z507" i="1" s="1"/>
  <c r="AA507" i="1" s="1"/>
  <c r="X508" i="1"/>
  <c r="AB508" i="1"/>
  <c r="Y509" i="1"/>
  <c r="Z509" i="1" s="1"/>
  <c r="AA509" i="1" s="1"/>
  <c r="X510" i="1"/>
  <c r="Y511" i="1"/>
  <c r="Z511" i="1" s="1"/>
  <c r="AA511" i="1" s="1"/>
  <c r="X512" i="1"/>
  <c r="Y513" i="1"/>
  <c r="Z513" i="1" s="1"/>
  <c r="AA513" i="1" s="1"/>
  <c r="AC513" i="1"/>
  <c r="X514" i="1"/>
  <c r="Y515" i="1"/>
  <c r="Z515" i="1" s="1"/>
  <c r="AA515" i="1" s="1"/>
  <c r="X516" i="1"/>
  <c r="Z516" i="1" s="1"/>
  <c r="AA516" i="1" s="1"/>
  <c r="Y517" i="1"/>
  <c r="X518" i="1"/>
  <c r="Y519" i="1"/>
  <c r="Z519" i="1" s="1"/>
  <c r="AA519" i="1" s="1"/>
  <c r="X520" i="1"/>
  <c r="Y521" i="1"/>
  <c r="Z521" i="1" s="1"/>
  <c r="AA521" i="1" s="1"/>
  <c r="AC521" i="1"/>
  <c r="X522" i="1"/>
  <c r="Y523" i="1"/>
  <c r="Z523" i="1" s="1"/>
  <c r="AA523" i="1" s="1"/>
  <c r="Y525" i="1"/>
  <c r="Z525" i="1" s="1"/>
  <c r="AA525" i="1" s="1"/>
  <c r="Y527" i="1"/>
  <c r="Z527" i="1" s="1"/>
  <c r="AA527" i="1" s="1"/>
  <c r="X528" i="1"/>
  <c r="Y529" i="1"/>
  <c r="Z529" i="1" s="1"/>
  <c r="AA529" i="1" s="1"/>
  <c r="X530" i="1"/>
  <c r="AB530" i="1"/>
  <c r="X532" i="1"/>
  <c r="Y533" i="1"/>
  <c r="Z533" i="1" s="1"/>
  <c r="AA533" i="1" s="1"/>
  <c r="Y535" i="1"/>
  <c r="Z535" i="1" s="1"/>
  <c r="AA535" i="1" s="1"/>
  <c r="X536" i="1"/>
  <c r="AB536" i="1"/>
  <c r="Y537" i="1"/>
  <c r="Z537" i="1" s="1"/>
  <c r="AA537" i="1" s="1"/>
  <c r="X538" i="1"/>
  <c r="AB538" i="1"/>
  <c r="Y539" i="1"/>
  <c r="Z539" i="1" s="1"/>
  <c r="AA539" i="1" s="1"/>
  <c r="X540" i="1"/>
  <c r="AB540" i="1"/>
  <c r="Y541" i="1"/>
  <c r="Z541" i="1" s="1"/>
  <c r="AA541" i="1" s="1"/>
  <c r="X542" i="1"/>
  <c r="Y543" i="1"/>
  <c r="AC543" i="1"/>
  <c r="Y545" i="1"/>
  <c r="Z545" i="1" s="1"/>
  <c r="AA545" i="1" s="1"/>
  <c r="X546" i="1"/>
  <c r="Y547" i="1"/>
  <c r="Z547" i="1" s="1"/>
  <c r="AA547" i="1" s="1"/>
  <c r="X548" i="1"/>
  <c r="Y548" i="1" s="1"/>
  <c r="Z548" i="1" s="1"/>
  <c r="AA548" i="1" s="1"/>
  <c r="Y549" i="1"/>
  <c r="Z549" i="1" s="1"/>
  <c r="AA549" i="1" s="1"/>
  <c r="X550" i="1"/>
  <c r="Y551" i="1"/>
  <c r="Z551" i="1" s="1"/>
  <c r="AA551" i="1" s="1"/>
  <c r="X552" i="1"/>
  <c r="X553" i="1"/>
  <c r="Z553" i="1"/>
  <c r="AA553" i="1" s="1"/>
  <c r="Y554" i="1"/>
  <c r="AC554" i="1"/>
  <c r="X555" i="1"/>
  <c r="Z555" i="1"/>
  <c r="AA555" i="1" s="1"/>
  <c r="Y556" i="1"/>
  <c r="Z556" i="1" s="1"/>
  <c r="AA556" i="1" s="1"/>
  <c r="X557" i="1"/>
  <c r="Z557" i="1" s="1"/>
  <c r="AA557" i="1" s="1"/>
  <c r="AB557" i="1"/>
  <c r="Y558" i="1"/>
  <c r="Z558" i="1" s="1"/>
  <c r="AA558" i="1" s="1"/>
  <c r="X559" i="1"/>
  <c r="Y560" i="1"/>
  <c r="Z560" i="1" s="1"/>
  <c r="AA560" i="1" s="1"/>
  <c r="X561" i="1"/>
  <c r="Y561" i="1" s="1"/>
  <c r="Z561" i="1" s="1"/>
  <c r="AA561" i="1" s="1"/>
  <c r="X563" i="1"/>
  <c r="X565" i="1"/>
  <c r="Y566" i="1"/>
  <c r="Z566" i="1" s="1"/>
  <c r="AA566" i="1" s="1"/>
  <c r="X567" i="1"/>
  <c r="AB567" i="1"/>
  <c r="Y568" i="1"/>
  <c r="Z568" i="1" s="1"/>
  <c r="AA568" i="1" s="1"/>
  <c r="X569" i="1"/>
  <c r="Y570" i="1"/>
  <c r="Z570" i="1" s="1"/>
  <c r="AA570" i="1" s="1"/>
  <c r="X571" i="1"/>
  <c r="AB571" i="1"/>
  <c r="Y572" i="1"/>
  <c r="Z572" i="1" s="1"/>
  <c r="AA572" i="1" s="1"/>
  <c r="X573" i="1"/>
  <c r="Z573" i="1" s="1"/>
  <c r="AA573" i="1" s="1"/>
  <c r="AB573" i="1"/>
  <c r="Y574" i="1"/>
  <c r="Z574" i="1" s="1"/>
  <c r="AA574" i="1" s="1"/>
  <c r="X575" i="1"/>
  <c r="AB575" i="1"/>
  <c r="X577" i="1"/>
  <c r="Y578" i="1"/>
  <c r="AC578" i="1"/>
  <c r="Y580" i="1"/>
  <c r="Z580" i="1" s="1"/>
  <c r="AA580" i="1" s="1"/>
  <c r="X581" i="1"/>
  <c r="AB581" i="1"/>
  <c r="Y582" i="1"/>
  <c r="Z582" i="1" s="1"/>
  <c r="AA582" i="1" s="1"/>
  <c r="X583" i="1"/>
  <c r="Y584" i="1"/>
  <c r="AC584" i="1"/>
  <c r="Y586" i="1"/>
  <c r="Z586" i="1" s="1"/>
  <c r="AA586" i="1" s="1"/>
  <c r="AC586" i="1"/>
  <c r="X587" i="1"/>
  <c r="Y588" i="1"/>
  <c r="Z588" i="1" s="1"/>
  <c r="AA588" i="1" s="1"/>
  <c r="X589" i="1"/>
  <c r="AB589" i="1"/>
  <c r="AF591" i="1"/>
  <c r="AB593" i="1"/>
  <c r="AF595" i="1"/>
  <c r="AB597" i="1"/>
  <c r="AF599" i="1"/>
  <c r="AB601" i="1"/>
  <c r="AF603" i="1"/>
  <c r="AB605" i="1"/>
  <c r="AF607" i="1"/>
  <c r="AB609" i="1"/>
  <c r="AF611" i="1"/>
  <c r="AB613" i="1"/>
  <c r="AF615" i="1"/>
  <c r="AB617" i="1"/>
  <c r="AF619" i="1"/>
  <c r="AB621" i="1"/>
  <c r="AF623" i="1"/>
  <c r="AB625" i="1"/>
  <c r="AF627" i="1"/>
  <c r="AB629" i="1"/>
  <c r="AF631" i="1"/>
  <c r="AB633" i="1"/>
  <c r="AF635" i="1"/>
  <c r="AB637" i="1"/>
  <c r="AF639" i="1"/>
  <c r="AB641" i="1"/>
  <c r="AF643" i="1"/>
  <c r="AB645" i="1"/>
  <c r="AF647" i="1"/>
  <c r="AB649" i="1"/>
  <c r="AF651" i="1"/>
  <c r="AB653" i="1"/>
  <c r="AF655" i="1"/>
  <c r="AB657" i="1"/>
  <c r="AF659" i="1"/>
  <c r="AB661" i="1"/>
  <c r="AF663" i="1"/>
  <c r="AB665" i="1"/>
  <c r="AF667" i="1"/>
  <c r="AB669" i="1"/>
  <c r="AF671" i="1"/>
  <c r="AB673" i="1"/>
  <c r="AF675" i="1"/>
  <c r="AB677" i="1"/>
  <c r="AF679" i="1"/>
  <c r="AB681" i="1"/>
  <c r="AF683" i="1"/>
  <c r="AB685" i="1"/>
  <c r="AF687" i="1"/>
  <c r="AB689" i="1"/>
  <c r="AF691" i="1"/>
  <c r="AB693" i="1"/>
  <c r="AF695" i="1"/>
  <c r="AB697" i="1"/>
  <c r="AF699" i="1"/>
  <c r="AB701" i="1"/>
  <c r="AF703" i="1"/>
  <c r="AB705" i="1"/>
  <c r="AF707" i="1"/>
  <c r="AB709" i="1"/>
  <c r="AF711" i="1"/>
  <c r="AB713" i="1"/>
  <c r="AF715" i="1"/>
  <c r="AB717" i="1"/>
  <c r="AF719" i="1"/>
  <c r="AB721" i="1"/>
  <c r="AF723" i="1"/>
  <c r="AB725" i="1"/>
  <c r="AF727" i="1"/>
  <c r="AB729" i="1"/>
  <c r="AF731" i="1"/>
  <c r="AB733" i="1"/>
  <c r="AF735" i="1"/>
  <c r="AB737" i="1"/>
  <c r="AF739" i="1"/>
  <c r="AB741" i="1"/>
  <c r="AF743" i="1"/>
  <c r="AB745" i="1"/>
  <c r="AF747" i="1"/>
  <c r="AB749" i="1"/>
  <c r="AF751" i="1"/>
  <c r="AB753" i="1"/>
  <c r="AF755" i="1"/>
  <c r="X831" i="1"/>
  <c r="X839" i="1"/>
  <c r="X847" i="1"/>
  <c r="X855" i="1"/>
  <c r="X863" i="1"/>
  <c r="X871" i="1"/>
  <c r="Y293" i="1"/>
  <c r="Z293" i="1" s="1"/>
  <c r="AA293" i="1" s="1"/>
  <c r="Y299" i="1"/>
  <c r="Z299" i="1" s="1"/>
  <c r="AA299" i="1" s="1"/>
  <c r="Y305" i="1"/>
  <c r="Z305" i="1" s="1"/>
  <c r="AA305" i="1" s="1"/>
  <c r="Y309" i="1"/>
  <c r="Y311" i="1"/>
  <c r="Z311" i="1" s="1"/>
  <c r="AA311" i="1" s="1"/>
  <c r="Y313" i="1"/>
  <c r="Y315" i="1"/>
  <c r="Y317" i="1"/>
  <c r="AB318" i="1"/>
  <c r="Y319" i="1"/>
  <c r="Y321" i="1"/>
  <c r="Z321" i="1" s="1"/>
  <c r="AA321" i="1" s="1"/>
  <c r="Y323" i="1"/>
  <c r="Y327" i="1"/>
  <c r="Y329" i="1"/>
  <c r="Z329" i="1" s="1"/>
  <c r="AA329" i="1" s="1"/>
  <c r="AB330" i="1"/>
  <c r="Y331" i="1"/>
  <c r="Z331" i="1" s="1"/>
  <c r="AA331" i="1" s="1"/>
  <c r="Y333" i="1"/>
  <c r="Y335" i="1"/>
  <c r="Z335" i="1" s="1"/>
  <c r="AA335" i="1" s="1"/>
  <c r="Y337" i="1"/>
  <c r="Y339" i="1"/>
  <c r="Y341" i="1"/>
  <c r="AB342" i="1"/>
  <c r="Y343" i="1"/>
  <c r="AB344" i="1"/>
  <c r="Y346" i="1"/>
  <c r="AB347" i="1"/>
  <c r="Y348" i="1"/>
  <c r="Y350" i="1"/>
  <c r="Y352" i="1"/>
  <c r="Y354" i="1"/>
  <c r="Z354" i="1" s="1"/>
  <c r="AA354" i="1" s="1"/>
  <c r="Y356" i="1"/>
  <c r="Y358" i="1"/>
  <c r="Y360" i="1"/>
  <c r="Z360" i="1" s="1"/>
  <c r="AA360" i="1" s="1"/>
  <c r="AB363" i="1"/>
  <c r="Y366" i="1"/>
  <c r="Z366" i="1" s="1"/>
  <c r="AA366" i="1" s="1"/>
  <c r="Y370" i="1"/>
  <c r="Y372" i="1"/>
  <c r="Y374" i="1"/>
  <c r="Y376" i="1"/>
  <c r="Z376" i="1" s="1"/>
  <c r="AA376" i="1" s="1"/>
  <c r="Y378" i="1"/>
  <c r="Y382" i="1"/>
  <c r="Z382" i="1" s="1"/>
  <c r="AA382" i="1" s="1"/>
  <c r="Y386" i="1"/>
  <c r="Z386" i="1" s="1"/>
  <c r="AA386" i="1" s="1"/>
  <c r="AB389" i="1"/>
  <c r="Y392" i="1"/>
  <c r="Z392" i="1" s="1"/>
  <c r="AA392" i="1" s="1"/>
  <c r="AB395" i="1"/>
  <c r="Y398" i="1"/>
  <c r="Z398" i="1" s="1"/>
  <c r="AA398" i="1" s="1"/>
  <c r="Y402" i="1"/>
  <c r="Z402" i="1" s="1"/>
  <c r="AA402" i="1" s="1"/>
  <c r="AB403" i="1"/>
  <c r="Y404" i="1"/>
  <c r="Z404" i="1" s="1"/>
  <c r="AA404" i="1" s="1"/>
  <c r="Y408" i="1"/>
  <c r="Z408" i="1" s="1"/>
  <c r="AA408" i="1" s="1"/>
  <c r="Y412" i="1"/>
  <c r="Z412" i="1" s="1"/>
  <c r="AA412" i="1" s="1"/>
  <c r="Y414" i="1"/>
  <c r="Z414" i="1" s="1"/>
  <c r="AA414" i="1" s="1"/>
  <c r="Y416" i="1"/>
  <c r="Z416" i="1" s="1"/>
  <c r="AA416" i="1" s="1"/>
  <c r="AB417" i="1"/>
  <c r="Y418" i="1"/>
  <c r="Z418" i="1" s="1"/>
  <c r="AA418" i="1" s="1"/>
  <c r="Y422" i="1"/>
  <c r="Z422" i="1" s="1"/>
  <c r="AA422" i="1" s="1"/>
  <c r="Y426" i="1"/>
  <c r="Z426" i="1" s="1"/>
  <c r="AA426" i="1" s="1"/>
  <c r="AB429" i="1"/>
  <c r="Y432" i="1"/>
  <c r="Z432" i="1" s="1"/>
  <c r="AA432" i="1" s="1"/>
  <c r="Y436" i="1"/>
  <c r="Z436" i="1" s="1"/>
  <c r="AA436" i="1" s="1"/>
  <c r="AB437" i="1"/>
  <c r="Y438" i="1"/>
  <c r="Z438" i="1" s="1"/>
  <c r="AA438" i="1" s="1"/>
  <c r="AB441" i="1"/>
  <c r="Y444" i="1"/>
  <c r="Z444" i="1" s="1"/>
  <c r="AA444" i="1" s="1"/>
  <c r="Y448" i="1"/>
  <c r="Z448" i="1" s="1"/>
  <c r="AA448" i="1" s="1"/>
  <c r="AB449" i="1"/>
  <c r="Y450" i="1"/>
  <c r="Z450" i="1" s="1"/>
  <c r="AA450" i="1" s="1"/>
  <c r="Y454" i="1"/>
  <c r="Z454" i="1" s="1"/>
  <c r="AA454" i="1" s="1"/>
  <c r="AB455" i="1"/>
  <c r="Y456" i="1"/>
  <c r="AB457" i="1"/>
  <c r="Y459" i="1"/>
  <c r="Y462" i="1"/>
  <c r="Y464" i="1"/>
  <c r="Y466" i="1"/>
  <c r="Y472" i="1"/>
  <c r="Z472" i="1" s="1"/>
  <c r="AA472" i="1" s="1"/>
  <c r="Y474" i="1"/>
  <c r="Y475" i="1"/>
  <c r="Z475" i="1" s="1"/>
  <c r="AA475" i="1" s="1"/>
  <c r="Y476" i="1"/>
  <c r="Y477" i="1"/>
  <c r="Z477" i="1" s="1"/>
  <c r="AA477" i="1" s="1"/>
  <c r="Y478" i="1"/>
  <c r="Z478" i="1" s="1"/>
  <c r="AA478" i="1" s="1"/>
  <c r="Y479" i="1"/>
  <c r="Z479" i="1" s="1"/>
  <c r="AA479" i="1" s="1"/>
  <c r="Y480" i="1"/>
  <c r="Y481" i="1"/>
  <c r="Z481" i="1" s="1"/>
  <c r="AA481" i="1" s="1"/>
  <c r="Y482" i="1"/>
  <c r="Z482" i="1" s="1"/>
  <c r="AA482" i="1" s="1"/>
  <c r="Y483" i="1"/>
  <c r="Z483" i="1" s="1"/>
  <c r="AA483" i="1" s="1"/>
  <c r="Y484" i="1"/>
  <c r="Y485" i="1"/>
  <c r="AB486" i="1"/>
  <c r="Y502" i="1"/>
  <c r="Z502" i="1" s="1"/>
  <c r="AA502" i="1" s="1"/>
  <c r="Y504" i="1"/>
  <c r="Z504" i="1" s="1"/>
  <c r="AA504" i="1" s="1"/>
  <c r="Y506" i="1"/>
  <c r="Y508" i="1"/>
  <c r="Z508" i="1" s="1"/>
  <c r="AA508" i="1" s="1"/>
  <c r="Y510" i="1"/>
  <c r="Y512" i="1"/>
  <c r="Z512" i="1" s="1"/>
  <c r="AA512" i="1" s="1"/>
  <c r="AB513" i="1"/>
  <c r="Y514" i="1"/>
  <c r="Z514" i="1" s="1"/>
  <c r="AA514" i="1" s="1"/>
  <c r="Y516" i="1"/>
  <c r="Y518" i="1"/>
  <c r="Z518" i="1" s="1"/>
  <c r="AA518" i="1" s="1"/>
  <c r="Y520" i="1"/>
  <c r="AB521" i="1"/>
  <c r="Y522" i="1"/>
  <c r="Z522" i="1" s="1"/>
  <c r="AA522" i="1" s="1"/>
  <c r="Y530" i="1"/>
  <c r="Z530" i="1" s="1"/>
  <c r="AA530" i="1" s="1"/>
  <c r="Y534" i="1"/>
  <c r="Y536" i="1"/>
  <c r="Z536" i="1" s="1"/>
  <c r="AA536" i="1" s="1"/>
  <c r="Y538" i="1"/>
  <c r="Z538" i="1" s="1"/>
  <c r="AA538" i="1" s="1"/>
  <c r="Y540" i="1"/>
  <c r="Z540" i="1" s="1"/>
  <c r="AA540" i="1" s="1"/>
  <c r="Y542" i="1"/>
  <c r="Z542" i="1" s="1"/>
  <c r="AA542" i="1" s="1"/>
  <c r="AB543" i="1"/>
  <c r="Y544" i="1"/>
  <c r="Z544" i="1" s="1"/>
  <c r="AA544" i="1" s="1"/>
  <c r="Y552" i="1"/>
  <c r="Z552" i="1" s="1"/>
  <c r="AA552" i="1" s="1"/>
  <c r="Y553" i="1"/>
  <c r="AB554" i="1"/>
  <c r="Y555" i="1"/>
  <c r="Y557" i="1"/>
  <c r="Y565" i="1"/>
  <c r="Z565" i="1" s="1"/>
  <c r="AA565" i="1" s="1"/>
  <c r="Y569" i="1"/>
  <c r="Y573" i="1"/>
  <c r="AB578" i="1"/>
  <c r="Y581" i="1"/>
  <c r="Z581" i="1" s="1"/>
  <c r="AA581" i="1" s="1"/>
  <c r="Y583" i="1"/>
  <c r="AB584" i="1"/>
  <c r="AB586" i="1"/>
  <c r="Y589" i="1"/>
  <c r="Z589" i="1" s="1"/>
  <c r="AA589" i="1" s="1"/>
  <c r="AB591" i="1"/>
  <c r="X592" i="1"/>
  <c r="AB595" i="1"/>
  <c r="Z596" i="1"/>
  <c r="X596" i="1"/>
  <c r="Y596" i="1" s="1"/>
  <c r="AA596" i="1"/>
  <c r="AB599" i="1"/>
  <c r="Z600" i="1"/>
  <c r="X600" i="1"/>
  <c r="Y600" i="1" s="1"/>
  <c r="AA600" i="1"/>
  <c r="AB603" i="1"/>
  <c r="Z604" i="1"/>
  <c r="X604" i="1"/>
  <c r="Y604" i="1" s="1"/>
  <c r="AA604" i="1"/>
  <c r="AB607" i="1"/>
  <c r="Z608" i="1"/>
  <c r="X608" i="1"/>
  <c r="Y608" i="1" s="1"/>
  <c r="AA608" i="1"/>
  <c r="AB611" i="1"/>
  <c r="Z612" i="1"/>
  <c r="X612" i="1"/>
  <c r="Y612" i="1" s="1"/>
  <c r="AA612" i="1"/>
  <c r="AB615" i="1"/>
  <c r="Z616" i="1"/>
  <c r="X616" i="1"/>
  <c r="Y616" i="1" s="1"/>
  <c r="AA616" i="1"/>
  <c r="AB619" i="1"/>
  <c r="Z620" i="1"/>
  <c r="X620" i="1"/>
  <c r="Y620" i="1" s="1"/>
  <c r="AA620" i="1"/>
  <c r="AB623" i="1"/>
  <c r="Z624" i="1"/>
  <c r="X624" i="1"/>
  <c r="Y624" i="1" s="1"/>
  <c r="AA624" i="1"/>
  <c r="AB627" i="1"/>
  <c r="Z628" i="1"/>
  <c r="X628" i="1"/>
  <c r="Y628" i="1" s="1"/>
  <c r="AA628" i="1"/>
  <c r="AB631" i="1"/>
  <c r="Z632" i="1"/>
  <c r="X632" i="1"/>
  <c r="Y632" i="1" s="1"/>
  <c r="AA632" i="1"/>
  <c r="AB635" i="1"/>
  <c r="Z636" i="1"/>
  <c r="X636" i="1"/>
  <c r="Y636" i="1" s="1"/>
  <c r="AA636" i="1"/>
  <c r="AB639" i="1"/>
  <c r="Z640" i="1"/>
  <c r="X640" i="1"/>
  <c r="Y640" i="1" s="1"/>
  <c r="AA640" i="1"/>
  <c r="AB643" i="1"/>
  <c r="Z644" i="1"/>
  <c r="X644" i="1"/>
  <c r="Y644" i="1" s="1"/>
  <c r="AA644" i="1"/>
  <c r="AB647" i="1"/>
  <c r="Z648" i="1"/>
  <c r="X648" i="1"/>
  <c r="Y648" i="1" s="1"/>
  <c r="AA648" i="1"/>
  <c r="AB651" i="1"/>
  <c r="Z652" i="1"/>
  <c r="X652" i="1"/>
  <c r="Y652" i="1" s="1"/>
  <c r="AA652" i="1"/>
  <c r="AB655" i="1"/>
  <c r="Z656" i="1"/>
  <c r="X656" i="1"/>
  <c r="Y656" i="1" s="1"/>
  <c r="AA656" i="1"/>
  <c r="AB659" i="1"/>
  <c r="Z660" i="1"/>
  <c r="X660" i="1"/>
  <c r="Y660" i="1" s="1"/>
  <c r="AA660" i="1"/>
  <c r="AB663" i="1"/>
  <c r="Z664" i="1"/>
  <c r="X664" i="1"/>
  <c r="Y664" i="1" s="1"/>
  <c r="AA664" i="1"/>
  <c r="AB667" i="1"/>
  <c r="Z668" i="1"/>
  <c r="X668" i="1"/>
  <c r="Y668" i="1" s="1"/>
  <c r="AA668" i="1"/>
  <c r="AB671" i="1"/>
  <c r="Z672" i="1"/>
  <c r="X672" i="1"/>
  <c r="Y672" i="1" s="1"/>
  <c r="AA672" i="1"/>
  <c r="AB675" i="1"/>
  <c r="Z676" i="1"/>
  <c r="X676" i="1"/>
  <c r="Y676" i="1" s="1"/>
  <c r="AA676" i="1"/>
  <c r="AB679" i="1"/>
  <c r="Z680" i="1"/>
  <c r="X680" i="1"/>
  <c r="Y680" i="1" s="1"/>
  <c r="AA680" i="1"/>
  <c r="AB683" i="1"/>
  <c r="Z684" i="1"/>
  <c r="X684" i="1"/>
  <c r="Y684" i="1" s="1"/>
  <c r="AA684" i="1"/>
  <c r="AB687" i="1"/>
  <c r="Z688" i="1"/>
  <c r="X688" i="1"/>
  <c r="Y688" i="1" s="1"/>
  <c r="AA688" i="1"/>
  <c r="AB691" i="1"/>
  <c r="Z692" i="1"/>
  <c r="X692" i="1"/>
  <c r="Y692" i="1" s="1"/>
  <c r="AA692" i="1"/>
  <c r="AB695" i="1"/>
  <c r="Z696" i="1"/>
  <c r="X696" i="1"/>
  <c r="Y696" i="1" s="1"/>
  <c r="AA696" i="1"/>
  <c r="AB699" i="1"/>
  <c r="Z700" i="1"/>
  <c r="X700" i="1"/>
  <c r="Y700" i="1" s="1"/>
  <c r="AA700" i="1"/>
  <c r="AB703" i="1"/>
  <c r="Z704" i="1"/>
  <c r="X704" i="1"/>
  <c r="Y704" i="1" s="1"/>
  <c r="AA704" i="1"/>
  <c r="AB707" i="1"/>
  <c r="Z708" i="1"/>
  <c r="X708" i="1"/>
  <c r="Y708" i="1" s="1"/>
  <c r="AA708" i="1"/>
  <c r="AB711" i="1"/>
  <c r="Z712" i="1"/>
  <c r="X712" i="1"/>
  <c r="Y712" i="1" s="1"/>
  <c r="AA712" i="1"/>
  <c r="AB715" i="1"/>
  <c r="Z716" i="1"/>
  <c r="X716" i="1"/>
  <c r="Y716" i="1" s="1"/>
  <c r="AA716" i="1"/>
  <c r="AB719" i="1"/>
  <c r="Z720" i="1"/>
  <c r="X720" i="1"/>
  <c r="Y720" i="1" s="1"/>
  <c r="AA720" i="1"/>
  <c r="AB723" i="1"/>
  <c r="Z724" i="1"/>
  <c r="X724" i="1"/>
  <c r="Y724" i="1" s="1"/>
  <c r="AA724" i="1"/>
  <c r="AB727" i="1"/>
  <c r="Z728" i="1"/>
  <c r="X728" i="1"/>
  <c r="Y728" i="1" s="1"/>
  <c r="AA728" i="1"/>
  <c r="AB731" i="1"/>
  <c r="Z732" i="1"/>
  <c r="X732" i="1"/>
  <c r="Y732" i="1" s="1"/>
  <c r="AA732" i="1"/>
  <c r="AB735" i="1"/>
  <c r="Z736" i="1"/>
  <c r="X736" i="1"/>
  <c r="Y736" i="1" s="1"/>
  <c r="AA736" i="1"/>
  <c r="AB739" i="1"/>
  <c r="Z740" i="1"/>
  <c r="X740" i="1"/>
  <c r="Y740" i="1" s="1"/>
  <c r="AA740" i="1"/>
  <c r="AB743" i="1"/>
  <c r="Z744" i="1"/>
  <c r="X744" i="1"/>
  <c r="Y744" i="1" s="1"/>
  <c r="AA744" i="1"/>
  <c r="AB747" i="1"/>
  <c r="Z748" i="1"/>
  <c r="X748" i="1"/>
  <c r="Y748" i="1" s="1"/>
  <c r="AA748" i="1"/>
  <c r="AB751" i="1"/>
  <c r="Z752" i="1"/>
  <c r="X752" i="1"/>
  <c r="Y752" i="1" s="1"/>
  <c r="AA752" i="1"/>
  <c r="AB755" i="1"/>
  <c r="Z756" i="1"/>
  <c r="X756" i="1"/>
  <c r="Y756" i="1" s="1"/>
  <c r="AA756" i="1"/>
  <c r="X835" i="1"/>
  <c r="X843" i="1"/>
  <c r="X851" i="1"/>
  <c r="X859" i="1"/>
  <c r="X867" i="1"/>
  <c r="X875" i="1"/>
  <c r="Y591" i="1"/>
  <c r="Z591" i="1" s="1"/>
  <c r="AA591" i="1" s="1"/>
  <c r="Y593" i="1"/>
  <c r="AB594" i="1"/>
  <c r="Y595" i="1"/>
  <c r="Z595" i="1" s="1"/>
  <c r="AA595" i="1" s="1"/>
  <c r="AB596" i="1"/>
  <c r="Y597" i="1"/>
  <c r="Z597" i="1" s="1"/>
  <c r="AA597" i="1" s="1"/>
  <c r="AB598" i="1"/>
  <c r="Y599" i="1"/>
  <c r="AB600" i="1"/>
  <c r="Y601" i="1"/>
  <c r="AB602" i="1"/>
  <c r="Y603" i="1"/>
  <c r="Z603" i="1" s="1"/>
  <c r="AA603" i="1" s="1"/>
  <c r="AB604" i="1"/>
  <c r="Y605" i="1"/>
  <c r="Z605" i="1" s="1"/>
  <c r="AA605" i="1" s="1"/>
  <c r="AB606" i="1"/>
  <c r="Y607" i="1"/>
  <c r="AB608" i="1"/>
  <c r="Y609" i="1"/>
  <c r="AB610" i="1"/>
  <c r="Y611" i="1"/>
  <c r="Z611" i="1" s="1"/>
  <c r="AA611" i="1" s="1"/>
  <c r="AB612" i="1"/>
  <c r="Y613" i="1"/>
  <c r="Z613" i="1" s="1"/>
  <c r="AA613" i="1" s="1"/>
  <c r="AB614" i="1"/>
  <c r="Y615" i="1"/>
  <c r="AB616" i="1"/>
  <c r="Y617" i="1"/>
  <c r="AB618" i="1"/>
  <c r="Y619" i="1"/>
  <c r="Z619" i="1" s="1"/>
  <c r="AA619" i="1" s="1"/>
  <c r="AB620" i="1"/>
  <c r="Y621" i="1"/>
  <c r="Z621" i="1" s="1"/>
  <c r="AA621" i="1" s="1"/>
  <c r="AB622" i="1"/>
  <c r="Y623" i="1"/>
  <c r="AB624" i="1"/>
  <c r="Y625" i="1"/>
  <c r="AB626" i="1"/>
  <c r="Y627" i="1"/>
  <c r="Z627" i="1" s="1"/>
  <c r="AA627" i="1" s="1"/>
  <c r="AB628" i="1"/>
  <c r="Y629" i="1"/>
  <c r="Z629" i="1" s="1"/>
  <c r="AA629" i="1" s="1"/>
  <c r="AB630" i="1"/>
  <c r="Y631" i="1"/>
  <c r="AB632" i="1"/>
  <c r="Y633" i="1"/>
  <c r="AB634" i="1"/>
  <c r="Y635" i="1"/>
  <c r="Z635" i="1" s="1"/>
  <c r="AA635" i="1" s="1"/>
  <c r="AB636" i="1"/>
  <c r="Y637" i="1"/>
  <c r="Z637" i="1" s="1"/>
  <c r="AA637" i="1" s="1"/>
  <c r="AB638" i="1"/>
  <c r="Y639" i="1"/>
  <c r="AB640" i="1"/>
  <c r="Y641" i="1"/>
  <c r="AB642" i="1"/>
  <c r="Y643" i="1"/>
  <c r="Z643" i="1" s="1"/>
  <c r="AA643" i="1" s="1"/>
  <c r="AB644" i="1"/>
  <c r="Y645" i="1"/>
  <c r="Z645" i="1" s="1"/>
  <c r="AA645" i="1" s="1"/>
  <c r="AB646" i="1"/>
  <c r="Y647" i="1"/>
  <c r="AB648" i="1"/>
  <c r="Y649" i="1"/>
  <c r="AB650" i="1"/>
  <c r="Y651" i="1"/>
  <c r="Z651" i="1" s="1"/>
  <c r="AA651" i="1" s="1"/>
  <c r="AB652" i="1"/>
  <c r="Y653" i="1"/>
  <c r="Z653" i="1" s="1"/>
  <c r="AA653" i="1" s="1"/>
  <c r="AB654" i="1"/>
  <c r="Y655" i="1"/>
  <c r="AB656" i="1"/>
  <c r="Y657" i="1"/>
  <c r="AB658" i="1"/>
  <c r="Y659" i="1"/>
  <c r="Z659" i="1" s="1"/>
  <c r="AA659" i="1" s="1"/>
  <c r="AB660" i="1"/>
  <c r="Y661" i="1"/>
  <c r="Z661" i="1" s="1"/>
  <c r="AA661" i="1" s="1"/>
  <c r="AB662" i="1"/>
  <c r="Y663" i="1"/>
  <c r="Z663" i="1" s="1"/>
  <c r="AA663" i="1" s="1"/>
  <c r="AB664" i="1"/>
  <c r="Y665" i="1"/>
  <c r="Z665" i="1" s="1"/>
  <c r="AA665" i="1" s="1"/>
  <c r="AB666" i="1"/>
  <c r="Y667" i="1"/>
  <c r="Z667" i="1" s="1"/>
  <c r="AA667" i="1" s="1"/>
  <c r="AB668" i="1"/>
  <c r="Y669" i="1"/>
  <c r="Z669" i="1" s="1"/>
  <c r="AA669" i="1" s="1"/>
  <c r="AB670" i="1"/>
  <c r="Y671" i="1"/>
  <c r="Z671" i="1" s="1"/>
  <c r="AA671" i="1" s="1"/>
  <c r="AB672" i="1"/>
  <c r="Y673" i="1"/>
  <c r="Z673" i="1" s="1"/>
  <c r="AA673" i="1" s="1"/>
  <c r="AB674" i="1"/>
  <c r="Y675" i="1"/>
  <c r="Z675" i="1" s="1"/>
  <c r="AA675" i="1" s="1"/>
  <c r="AB676" i="1"/>
  <c r="Y677" i="1"/>
  <c r="Z677" i="1" s="1"/>
  <c r="AA677" i="1" s="1"/>
  <c r="AB678" i="1"/>
  <c r="Y679" i="1"/>
  <c r="Z679" i="1" s="1"/>
  <c r="AA679" i="1" s="1"/>
  <c r="AB680" i="1"/>
  <c r="Y681" i="1"/>
  <c r="Z681" i="1" s="1"/>
  <c r="AA681" i="1" s="1"/>
  <c r="AB682" i="1"/>
  <c r="Y683" i="1"/>
  <c r="Z683" i="1" s="1"/>
  <c r="AA683" i="1" s="1"/>
  <c r="AB684" i="1"/>
  <c r="Y685" i="1"/>
  <c r="Z685" i="1" s="1"/>
  <c r="AA685" i="1" s="1"/>
  <c r="AB686" i="1"/>
  <c r="Y687" i="1"/>
  <c r="Z687" i="1" s="1"/>
  <c r="AA687" i="1" s="1"/>
  <c r="AB688" i="1"/>
  <c r="Y689" i="1"/>
  <c r="AB690" i="1"/>
  <c r="Y691" i="1"/>
  <c r="Z691" i="1" s="1"/>
  <c r="AA691" i="1" s="1"/>
  <c r="AB692" i="1"/>
  <c r="Y693" i="1"/>
  <c r="Z693" i="1" s="1"/>
  <c r="AA693" i="1" s="1"/>
  <c r="AB694" i="1"/>
  <c r="Y695" i="1"/>
  <c r="AB696" i="1"/>
  <c r="Y697" i="1"/>
  <c r="AB698" i="1"/>
  <c r="Y699" i="1"/>
  <c r="Z699" i="1" s="1"/>
  <c r="AA699" i="1" s="1"/>
  <c r="AB700" i="1"/>
  <c r="Y701" i="1"/>
  <c r="Z701" i="1" s="1"/>
  <c r="AA701" i="1" s="1"/>
  <c r="AB702" i="1"/>
  <c r="Y703" i="1"/>
  <c r="AB704" i="1"/>
  <c r="Y705" i="1"/>
  <c r="AB706" i="1"/>
  <c r="Y707" i="1"/>
  <c r="Z707" i="1" s="1"/>
  <c r="AA707" i="1" s="1"/>
  <c r="AB708" i="1"/>
  <c r="Y709" i="1"/>
  <c r="Z709" i="1" s="1"/>
  <c r="AA709" i="1" s="1"/>
  <c r="AB710" i="1"/>
  <c r="Y711" i="1"/>
  <c r="Z711" i="1" s="1"/>
  <c r="AA711" i="1" s="1"/>
  <c r="AB712" i="1"/>
  <c r="Y713" i="1"/>
  <c r="AB714" i="1"/>
  <c r="Y715" i="1"/>
  <c r="Z715" i="1" s="1"/>
  <c r="AA715" i="1" s="1"/>
  <c r="AB716" i="1"/>
  <c r="Y717" i="1"/>
  <c r="Z717" i="1" s="1"/>
  <c r="AA717" i="1" s="1"/>
  <c r="AB718" i="1"/>
  <c r="Y719" i="1"/>
  <c r="Z719" i="1" s="1"/>
  <c r="AA719" i="1" s="1"/>
  <c r="AB720" i="1"/>
  <c r="Y721" i="1"/>
  <c r="AB722" i="1"/>
  <c r="Y723" i="1"/>
  <c r="Z723" i="1" s="1"/>
  <c r="AA723" i="1" s="1"/>
  <c r="AB724" i="1"/>
  <c r="Y725" i="1"/>
  <c r="Z725" i="1" s="1"/>
  <c r="AA725" i="1" s="1"/>
  <c r="AB726" i="1"/>
  <c r="Y727" i="1"/>
  <c r="Z727" i="1" s="1"/>
  <c r="AA727" i="1" s="1"/>
  <c r="AB728" i="1"/>
  <c r="Y729" i="1"/>
  <c r="AB730" i="1"/>
  <c r="Y731" i="1"/>
  <c r="Z731" i="1" s="1"/>
  <c r="AA731" i="1" s="1"/>
  <c r="AB732" i="1"/>
  <c r="Y733" i="1"/>
  <c r="Z733" i="1" s="1"/>
  <c r="AA733" i="1" s="1"/>
  <c r="AB734" i="1"/>
  <c r="Y735" i="1"/>
  <c r="Z735" i="1" s="1"/>
  <c r="AA735" i="1" s="1"/>
  <c r="AB736" i="1"/>
  <c r="Y737" i="1"/>
  <c r="Z737" i="1" s="1"/>
  <c r="AA737" i="1" s="1"/>
  <c r="AB738" i="1"/>
  <c r="Y739" i="1"/>
  <c r="Z739" i="1" s="1"/>
  <c r="AA739" i="1" s="1"/>
  <c r="AB740" i="1"/>
  <c r="Y741" i="1"/>
  <c r="Z741" i="1" s="1"/>
  <c r="AA741" i="1" s="1"/>
  <c r="AB742" i="1"/>
  <c r="Y743" i="1"/>
  <c r="Z743" i="1" s="1"/>
  <c r="AA743" i="1" s="1"/>
  <c r="AB744" i="1"/>
  <c r="Y745" i="1"/>
  <c r="Z745" i="1" s="1"/>
  <c r="AA745" i="1" s="1"/>
  <c r="AB746" i="1"/>
  <c r="Y747" i="1"/>
  <c r="Z747" i="1" s="1"/>
  <c r="AA747" i="1" s="1"/>
  <c r="AB748" i="1"/>
  <c r="Y749" i="1"/>
  <c r="Z749" i="1" s="1"/>
  <c r="AA749" i="1" s="1"/>
  <c r="AB750" i="1"/>
  <c r="Y751" i="1"/>
  <c r="Z751" i="1" s="1"/>
  <c r="AA751" i="1" s="1"/>
  <c r="AB752" i="1"/>
  <c r="Y753" i="1"/>
  <c r="AB754" i="1"/>
  <c r="Y755" i="1"/>
  <c r="Z755" i="1" s="1"/>
  <c r="AA755" i="1" s="1"/>
  <c r="AB756" i="1"/>
  <c r="Y757" i="1"/>
  <c r="Z757" i="1" s="1"/>
  <c r="AA757" i="1" s="1"/>
  <c r="AC757" i="1"/>
  <c r="X758" i="1"/>
  <c r="AB758" i="1"/>
  <c r="Y759" i="1"/>
  <c r="Z759" i="1" s="1"/>
  <c r="AA759" i="1" s="1"/>
  <c r="AC759" i="1"/>
  <c r="X760" i="1"/>
  <c r="Z760" i="1"/>
  <c r="AA760" i="1" s="1"/>
  <c r="AB760" i="1"/>
  <c r="Y761" i="1"/>
  <c r="Z761" i="1" s="1"/>
  <c r="AA761" i="1" s="1"/>
  <c r="AC761" i="1"/>
  <c r="X762" i="1"/>
  <c r="AB762" i="1"/>
  <c r="Y763" i="1"/>
  <c r="Z763" i="1" s="1"/>
  <c r="AA763" i="1" s="1"/>
  <c r="AC763" i="1"/>
  <c r="X764" i="1"/>
  <c r="Z764" i="1"/>
  <c r="AA764" i="1" s="1"/>
  <c r="AB764" i="1"/>
  <c r="Y765" i="1"/>
  <c r="Z765" i="1" s="1"/>
  <c r="AA765" i="1" s="1"/>
  <c r="AC765" i="1"/>
  <c r="X766" i="1"/>
  <c r="AB766" i="1"/>
  <c r="Y767" i="1"/>
  <c r="Z767" i="1" s="1"/>
  <c r="AA767" i="1" s="1"/>
  <c r="AC767" i="1"/>
  <c r="X768" i="1"/>
  <c r="Z768" i="1"/>
  <c r="AA768" i="1" s="1"/>
  <c r="AB768" i="1"/>
  <c r="Y769" i="1"/>
  <c r="Z769" i="1" s="1"/>
  <c r="AA769" i="1" s="1"/>
  <c r="AC769" i="1"/>
  <c r="X770" i="1"/>
  <c r="AB770" i="1"/>
  <c r="Y771" i="1"/>
  <c r="Z771" i="1" s="1"/>
  <c r="AA771" i="1" s="1"/>
  <c r="AC771" i="1"/>
  <c r="X772" i="1"/>
  <c r="Z772" i="1"/>
  <c r="AA772" i="1" s="1"/>
  <c r="AB772" i="1"/>
  <c r="Y773" i="1"/>
  <c r="Z773" i="1" s="1"/>
  <c r="AA773" i="1" s="1"/>
  <c r="AC773" i="1"/>
  <c r="X774" i="1"/>
  <c r="AB774" i="1"/>
  <c r="Y775" i="1"/>
  <c r="Z775" i="1" s="1"/>
  <c r="AA775" i="1" s="1"/>
  <c r="AC775" i="1"/>
  <c r="X776" i="1"/>
  <c r="Z776" i="1"/>
  <c r="AA776" i="1" s="1"/>
  <c r="AB776" i="1"/>
  <c r="Y777" i="1"/>
  <c r="Z777" i="1" s="1"/>
  <c r="AA777" i="1" s="1"/>
  <c r="AC777" i="1"/>
  <c r="X778" i="1"/>
  <c r="AB778" i="1"/>
  <c r="Y779" i="1"/>
  <c r="Z779" i="1" s="1"/>
  <c r="AA779" i="1" s="1"/>
  <c r="AC779" i="1"/>
  <c r="X780" i="1"/>
  <c r="Z780" i="1"/>
  <c r="AA780" i="1" s="1"/>
  <c r="AB780" i="1"/>
  <c r="Y781" i="1"/>
  <c r="Z781" i="1" s="1"/>
  <c r="AA781" i="1" s="1"/>
  <c r="AC781" i="1"/>
  <c r="X782" i="1"/>
  <c r="AB782" i="1"/>
  <c r="Y783" i="1"/>
  <c r="Z783" i="1" s="1"/>
  <c r="AA783" i="1" s="1"/>
  <c r="AC783" i="1"/>
  <c r="X784" i="1"/>
  <c r="Z784" i="1"/>
  <c r="AA784" i="1" s="1"/>
  <c r="AB784" i="1"/>
  <c r="Y785" i="1"/>
  <c r="Z785" i="1" s="1"/>
  <c r="AA785" i="1" s="1"/>
  <c r="AC785" i="1"/>
  <c r="X786" i="1"/>
  <c r="AB786" i="1"/>
  <c r="Y787" i="1"/>
  <c r="Z787" i="1" s="1"/>
  <c r="AA787" i="1" s="1"/>
  <c r="AC787" i="1"/>
  <c r="X788" i="1"/>
  <c r="Z788" i="1"/>
  <c r="AA788" i="1" s="1"/>
  <c r="AB788" i="1"/>
  <c r="Y789" i="1"/>
  <c r="Z789" i="1" s="1"/>
  <c r="AA789" i="1" s="1"/>
  <c r="AC789" i="1"/>
  <c r="X790" i="1"/>
  <c r="AB790" i="1"/>
  <c r="Y791" i="1"/>
  <c r="Z791" i="1" s="1"/>
  <c r="AA791" i="1" s="1"/>
  <c r="AC791" i="1"/>
  <c r="X792" i="1"/>
  <c r="Z792" i="1"/>
  <c r="AA792" i="1" s="1"/>
  <c r="AB792" i="1"/>
  <c r="Y793" i="1"/>
  <c r="Z793" i="1" s="1"/>
  <c r="AA793" i="1" s="1"/>
  <c r="AC793" i="1"/>
  <c r="X794" i="1"/>
  <c r="AB794" i="1"/>
  <c r="Y795" i="1"/>
  <c r="Z795" i="1" s="1"/>
  <c r="AA795" i="1" s="1"/>
  <c r="AC795" i="1"/>
  <c r="X796" i="1"/>
  <c r="Z796" i="1"/>
  <c r="AA796" i="1" s="1"/>
  <c r="AB796" i="1"/>
  <c r="Y797" i="1"/>
  <c r="Z797" i="1" s="1"/>
  <c r="AA797" i="1" s="1"/>
  <c r="AC797" i="1"/>
  <c r="X798" i="1"/>
  <c r="AB798" i="1"/>
  <c r="Y799" i="1"/>
  <c r="Z799" i="1" s="1"/>
  <c r="AA799" i="1" s="1"/>
  <c r="AC799" i="1"/>
  <c r="X800" i="1"/>
  <c r="Z800" i="1"/>
  <c r="AA800" i="1" s="1"/>
  <c r="AB800" i="1"/>
  <c r="Y801" i="1"/>
  <c r="Z801" i="1" s="1"/>
  <c r="AA801" i="1" s="1"/>
  <c r="AC801" i="1"/>
  <c r="X802" i="1"/>
  <c r="AB802" i="1"/>
  <c r="Y803" i="1"/>
  <c r="Z803" i="1" s="1"/>
  <c r="AA803" i="1" s="1"/>
  <c r="AC803" i="1"/>
  <c r="X804" i="1"/>
  <c r="Z804" i="1"/>
  <c r="AA804" i="1" s="1"/>
  <c r="AB804" i="1"/>
  <c r="Y805" i="1"/>
  <c r="Z805" i="1" s="1"/>
  <c r="AA805" i="1" s="1"/>
  <c r="AC805" i="1"/>
  <c r="X806" i="1"/>
  <c r="AB806" i="1"/>
  <c r="Y807" i="1"/>
  <c r="Z807" i="1" s="1"/>
  <c r="AA807" i="1" s="1"/>
  <c r="AC807" i="1"/>
  <c r="X808" i="1"/>
  <c r="Z808" i="1"/>
  <c r="AA808" i="1" s="1"/>
  <c r="AB808" i="1"/>
  <c r="Y809" i="1"/>
  <c r="Z809" i="1" s="1"/>
  <c r="AA809" i="1" s="1"/>
  <c r="AC809" i="1"/>
  <c r="X810" i="1"/>
  <c r="AB810" i="1"/>
  <c r="Y811" i="1"/>
  <c r="Z811" i="1" s="1"/>
  <c r="AA811" i="1" s="1"/>
  <c r="AC811" i="1"/>
  <c r="X812" i="1"/>
  <c r="Z812" i="1"/>
  <c r="AA812" i="1" s="1"/>
  <c r="AB812" i="1"/>
  <c r="Y813" i="1"/>
  <c r="Z813" i="1" s="1"/>
  <c r="AA813" i="1" s="1"/>
  <c r="AC813" i="1"/>
  <c r="X814" i="1"/>
  <c r="AB814" i="1"/>
  <c r="Y815" i="1"/>
  <c r="Z815" i="1" s="1"/>
  <c r="AA815" i="1" s="1"/>
  <c r="AC815" i="1"/>
  <c r="X816" i="1"/>
  <c r="Z816" i="1"/>
  <c r="AA816" i="1" s="1"/>
  <c r="AB816" i="1"/>
  <c r="Y817" i="1"/>
  <c r="Z817" i="1" s="1"/>
  <c r="AA817" i="1" s="1"/>
  <c r="AC817" i="1"/>
  <c r="X818" i="1"/>
  <c r="AB818" i="1"/>
  <c r="Y819" i="1"/>
  <c r="Z819" i="1" s="1"/>
  <c r="AA819" i="1" s="1"/>
  <c r="AC819" i="1"/>
  <c r="X820" i="1"/>
  <c r="Z820" i="1"/>
  <c r="AA820" i="1" s="1"/>
  <c r="AB820" i="1"/>
  <c r="Y821" i="1"/>
  <c r="Z821" i="1" s="1"/>
  <c r="AA821" i="1" s="1"/>
  <c r="AC821" i="1"/>
  <c r="X822" i="1"/>
  <c r="AB822" i="1"/>
  <c r="Y823" i="1"/>
  <c r="Z823" i="1" s="1"/>
  <c r="AA823" i="1" s="1"/>
  <c r="AC823" i="1"/>
  <c r="X824" i="1"/>
  <c r="Z824" i="1"/>
  <c r="AA824" i="1" s="1"/>
  <c r="AB824" i="1"/>
  <c r="Y825" i="1"/>
  <c r="Z825" i="1" s="1"/>
  <c r="AA825" i="1" s="1"/>
  <c r="AC825" i="1"/>
  <c r="X826" i="1"/>
  <c r="AB826" i="1"/>
  <c r="Y827" i="1"/>
  <c r="Z827" i="1" s="1"/>
  <c r="AA827" i="1" s="1"/>
  <c r="AC827" i="1"/>
  <c r="AF828" i="1"/>
  <c r="AB830" i="1"/>
  <c r="AF832" i="1"/>
  <c r="AB834" i="1"/>
  <c r="AF836" i="1"/>
  <c r="AB838" i="1"/>
  <c r="AF840" i="1"/>
  <c r="AB842" i="1"/>
  <c r="AF844" i="1"/>
  <c r="AB846" i="1"/>
  <c r="AF848" i="1"/>
  <c r="AB850" i="1"/>
  <c r="AF852" i="1"/>
  <c r="AB854" i="1"/>
  <c r="AF856" i="1"/>
  <c r="AB858" i="1"/>
  <c r="AF860" i="1"/>
  <c r="AB862" i="1"/>
  <c r="AF864" i="1"/>
  <c r="AB866" i="1"/>
  <c r="AF868" i="1"/>
  <c r="AB870" i="1"/>
  <c r="AF872" i="1"/>
  <c r="AB874" i="1"/>
  <c r="AF876" i="1"/>
  <c r="Z1027" i="1"/>
  <c r="X1027" i="1"/>
  <c r="AA1027" i="1"/>
  <c r="Y1027" i="1"/>
  <c r="AB757" i="1"/>
  <c r="AB759" i="1"/>
  <c r="Y760" i="1"/>
  <c r="AB761" i="1"/>
  <c r="AB763" i="1"/>
  <c r="Y764" i="1"/>
  <c r="AB765" i="1"/>
  <c r="AB767" i="1"/>
  <c r="Y768" i="1"/>
  <c r="AB769" i="1"/>
  <c r="AB771" i="1"/>
  <c r="Y772" i="1"/>
  <c r="AB773" i="1"/>
  <c r="AB775" i="1"/>
  <c r="Y776" i="1"/>
  <c r="AB777" i="1"/>
  <c r="AB779" i="1"/>
  <c r="Y780" i="1"/>
  <c r="AB781" i="1"/>
  <c r="AB783" i="1"/>
  <c r="Y784" i="1"/>
  <c r="AB785" i="1"/>
  <c r="AB787" i="1"/>
  <c r="Y788" i="1"/>
  <c r="AB789" i="1"/>
  <c r="AB791" i="1"/>
  <c r="Y792" i="1"/>
  <c r="AB793" i="1"/>
  <c r="AB795" i="1"/>
  <c r="Y796" i="1"/>
  <c r="AB797" i="1"/>
  <c r="AB799" i="1"/>
  <c r="Y800" i="1"/>
  <c r="AB801" i="1"/>
  <c r="AB803" i="1"/>
  <c r="Y804" i="1"/>
  <c r="AB805" i="1"/>
  <c r="AB807" i="1"/>
  <c r="Y808" i="1"/>
  <c r="AB809" i="1"/>
  <c r="AB811" i="1"/>
  <c r="Y812" i="1"/>
  <c r="AB813" i="1"/>
  <c r="AB815" i="1"/>
  <c r="Y816" i="1"/>
  <c r="AB817" i="1"/>
  <c r="AB819" i="1"/>
  <c r="Y820" i="1"/>
  <c r="AB821" i="1"/>
  <c r="AB823" i="1"/>
  <c r="Y824" i="1"/>
  <c r="AB825" i="1"/>
  <c r="AB827" i="1"/>
  <c r="AB828" i="1"/>
  <c r="Z829" i="1"/>
  <c r="X829" i="1"/>
  <c r="Y829" i="1" s="1"/>
  <c r="AA829" i="1"/>
  <c r="AB832" i="1"/>
  <c r="Z833" i="1"/>
  <c r="X833" i="1"/>
  <c r="Y833" i="1" s="1"/>
  <c r="AA833" i="1"/>
  <c r="AB836" i="1"/>
  <c r="Z837" i="1"/>
  <c r="X837" i="1"/>
  <c r="Y837" i="1" s="1"/>
  <c r="AA837" i="1"/>
  <c r="AB840" i="1"/>
  <c r="Z841" i="1"/>
  <c r="X841" i="1"/>
  <c r="Y841" i="1" s="1"/>
  <c r="AA841" i="1"/>
  <c r="AB844" i="1"/>
  <c r="Z845" i="1"/>
  <c r="X845" i="1"/>
  <c r="Y845" i="1" s="1"/>
  <c r="AA845" i="1"/>
  <c r="AB848" i="1"/>
  <c r="Z849" i="1"/>
  <c r="X849" i="1"/>
  <c r="Y849" i="1" s="1"/>
  <c r="AA849" i="1"/>
  <c r="AB852" i="1"/>
  <c r="Z853" i="1"/>
  <c r="X853" i="1"/>
  <c r="Y853" i="1" s="1"/>
  <c r="AA853" i="1"/>
  <c r="AB856" i="1"/>
  <c r="Z857" i="1"/>
  <c r="X857" i="1"/>
  <c r="Y857" i="1" s="1"/>
  <c r="AA857" i="1"/>
  <c r="AB860" i="1"/>
  <c r="Z861" i="1"/>
  <c r="X861" i="1"/>
  <c r="Y861" i="1" s="1"/>
  <c r="AA861" i="1"/>
  <c r="AB864" i="1"/>
  <c r="Z865" i="1"/>
  <c r="X865" i="1"/>
  <c r="Y865" i="1" s="1"/>
  <c r="AA865" i="1"/>
  <c r="AB868" i="1"/>
  <c r="Z869" i="1"/>
  <c r="X869" i="1"/>
  <c r="Y869" i="1" s="1"/>
  <c r="AA869" i="1"/>
  <c r="AB872" i="1"/>
  <c r="Z873" i="1"/>
  <c r="X873" i="1"/>
  <c r="Y873" i="1" s="1"/>
  <c r="AA873" i="1"/>
  <c r="AB876" i="1"/>
  <c r="Z1031" i="1"/>
  <c r="X1031" i="1"/>
  <c r="AA1031" i="1"/>
  <c r="Y1031" i="1"/>
  <c r="Y877" i="1"/>
  <c r="AB878" i="1"/>
  <c r="AF878" i="1"/>
  <c r="AB880" i="1"/>
  <c r="AF880" i="1"/>
  <c r="Y881" i="1"/>
  <c r="AB882" i="1"/>
  <c r="AF882" i="1"/>
  <c r="AB884" i="1"/>
  <c r="AF884" i="1"/>
  <c r="Y885" i="1"/>
  <c r="AB886" i="1"/>
  <c r="AF886" i="1"/>
  <c r="AB888" i="1"/>
  <c r="AF888" i="1"/>
  <c r="Y889" i="1"/>
  <c r="AB890" i="1"/>
  <c r="AF890" i="1"/>
  <c r="AB892" i="1"/>
  <c r="AF892" i="1"/>
  <c r="Y893" i="1"/>
  <c r="AB894" i="1"/>
  <c r="AF894" i="1"/>
  <c r="AB896" i="1"/>
  <c r="AF896" i="1"/>
  <c r="Y897" i="1"/>
  <c r="AB898" i="1"/>
  <c r="AF898" i="1"/>
  <c r="AB900" i="1"/>
  <c r="AF900" i="1"/>
  <c r="Y901" i="1"/>
  <c r="AB902" i="1"/>
  <c r="AF902" i="1"/>
  <c r="AB904" i="1"/>
  <c r="AF904" i="1"/>
  <c r="Y905" i="1"/>
  <c r="AB906" i="1"/>
  <c r="AF906" i="1"/>
  <c r="AB908" i="1"/>
  <c r="AF908" i="1"/>
  <c r="Y909" i="1"/>
  <c r="AB910" i="1"/>
  <c r="AF910" i="1"/>
  <c r="AB912" i="1"/>
  <c r="AF912" i="1"/>
  <c r="Y913" i="1"/>
  <c r="AB914" i="1"/>
  <c r="AF914" i="1"/>
  <c r="AB916" i="1"/>
  <c r="AF916" i="1"/>
  <c r="Y917" i="1"/>
  <c r="AB918" i="1"/>
  <c r="AF918" i="1"/>
  <c r="AB920" i="1"/>
  <c r="AF920" i="1"/>
  <c r="Y921" i="1"/>
  <c r="AB922" i="1"/>
  <c r="AF922" i="1"/>
  <c r="AB924" i="1"/>
  <c r="AF924" i="1"/>
  <c r="Y925" i="1"/>
  <c r="AB926" i="1"/>
  <c r="AF926" i="1"/>
  <c r="AB928" i="1"/>
  <c r="AF928" i="1"/>
  <c r="Y929" i="1"/>
  <c r="AB930" i="1"/>
  <c r="AF930" i="1"/>
  <c r="AB932" i="1"/>
  <c r="AF932" i="1"/>
  <c r="Y933" i="1"/>
  <c r="AB934" i="1"/>
  <c r="AF934" i="1"/>
  <c r="AB936" i="1"/>
  <c r="AF936" i="1"/>
  <c r="Y937" i="1"/>
  <c r="AB938" i="1"/>
  <c r="AF938" i="1"/>
  <c r="AB940" i="1"/>
  <c r="AF940" i="1"/>
  <c r="Y941" i="1"/>
  <c r="AB942" i="1"/>
  <c r="AF942" i="1"/>
  <c r="AB944" i="1"/>
  <c r="AF944" i="1"/>
  <c r="Y945" i="1"/>
  <c r="AB946" i="1"/>
  <c r="AF946" i="1"/>
  <c r="AB948" i="1"/>
  <c r="AF948" i="1"/>
  <c r="Y949" i="1"/>
  <c r="AB950" i="1"/>
  <c r="AF950" i="1"/>
  <c r="AB952" i="1"/>
  <c r="AF952" i="1"/>
  <c r="Y953" i="1"/>
  <c r="AB954" i="1"/>
  <c r="AF954" i="1"/>
  <c r="AB956" i="1"/>
  <c r="AF956" i="1"/>
  <c r="Y957" i="1"/>
  <c r="AB958" i="1"/>
  <c r="AF958" i="1"/>
  <c r="AB960" i="1"/>
  <c r="AF960" i="1"/>
  <c r="Y961" i="1"/>
  <c r="AB962" i="1"/>
  <c r="AF962" i="1"/>
  <c r="AB964" i="1"/>
  <c r="AF964" i="1"/>
  <c r="Y965" i="1"/>
  <c r="AB966" i="1"/>
  <c r="AF966" i="1"/>
  <c r="AB968" i="1"/>
  <c r="AF968" i="1"/>
  <c r="Y969" i="1"/>
  <c r="AB970" i="1"/>
  <c r="AF970" i="1"/>
  <c r="AB972" i="1"/>
  <c r="AF972" i="1"/>
  <c r="Y973" i="1"/>
  <c r="AB974" i="1"/>
  <c r="AF974" i="1"/>
  <c r="AB976" i="1"/>
  <c r="AF976" i="1"/>
  <c r="Y977" i="1"/>
  <c r="AB978" i="1"/>
  <c r="AF978" i="1"/>
  <c r="AB980" i="1"/>
  <c r="AF980" i="1"/>
  <c r="Y981" i="1"/>
  <c r="AB982" i="1"/>
  <c r="AF982" i="1"/>
  <c r="AB984" i="1"/>
  <c r="AF984" i="1"/>
  <c r="Y985" i="1"/>
  <c r="AB986" i="1"/>
  <c r="AF986" i="1"/>
  <c r="AB988" i="1"/>
  <c r="AF988" i="1"/>
  <c r="Y989" i="1"/>
  <c r="AB990" i="1"/>
  <c r="AF990" i="1"/>
  <c r="AB992" i="1"/>
  <c r="AF992" i="1"/>
  <c r="Y993" i="1"/>
  <c r="AB994" i="1"/>
  <c r="AF994" i="1"/>
  <c r="AB996" i="1"/>
  <c r="AF996" i="1"/>
  <c r="Y997" i="1"/>
  <c r="AB998" i="1"/>
  <c r="AF998" i="1"/>
  <c r="AB1000" i="1"/>
  <c r="AF1000" i="1"/>
  <c r="Y1001" i="1"/>
  <c r="AB1002" i="1"/>
  <c r="AF1002" i="1"/>
  <c r="AB1004" i="1"/>
  <c r="AF1004" i="1"/>
  <c r="Y1005" i="1"/>
  <c r="AB1006" i="1"/>
  <c r="AF1006" i="1"/>
  <c r="AB1008" i="1"/>
  <c r="AF1008" i="1"/>
  <c r="Y1009" i="1"/>
  <c r="AB1010" i="1"/>
  <c r="AF1010" i="1"/>
  <c r="AB1012" i="1"/>
  <c r="AF1012" i="1"/>
  <c r="Y1013" i="1"/>
  <c r="AB1014" i="1"/>
  <c r="AF1014" i="1"/>
  <c r="AB1016" i="1"/>
  <c r="AF1016" i="1"/>
  <c r="Y1017" i="1"/>
  <c r="AB1018" i="1"/>
  <c r="AF1018" i="1"/>
  <c r="AB1020" i="1"/>
  <c r="AF1020" i="1"/>
  <c r="Y1021" i="1"/>
  <c r="AB1022" i="1"/>
  <c r="AF1022" i="1"/>
  <c r="AB1024" i="1"/>
  <c r="X1025" i="1"/>
  <c r="Z1025" i="1" s="1"/>
  <c r="AA1025" i="1" s="1"/>
  <c r="AB1028" i="1"/>
  <c r="X1029" i="1"/>
  <c r="Y828" i="1"/>
  <c r="Z828" i="1" s="1"/>
  <c r="AA828" i="1" s="1"/>
  <c r="AB829" i="1"/>
  <c r="Y830" i="1"/>
  <c r="Z830" i="1" s="1"/>
  <c r="AA830" i="1" s="1"/>
  <c r="AB831" i="1"/>
  <c r="Y832" i="1"/>
  <c r="AB833" i="1"/>
  <c r="Y834" i="1"/>
  <c r="AB835" i="1"/>
  <c r="Y836" i="1"/>
  <c r="Z836" i="1" s="1"/>
  <c r="AA836" i="1" s="1"/>
  <c r="AB837" i="1"/>
  <c r="Y838" i="1"/>
  <c r="Z838" i="1" s="1"/>
  <c r="AA838" i="1" s="1"/>
  <c r="AB839" i="1"/>
  <c r="Y840" i="1"/>
  <c r="AB841" i="1"/>
  <c r="Y842" i="1"/>
  <c r="AB843" i="1"/>
  <c r="Y844" i="1"/>
  <c r="Z844" i="1" s="1"/>
  <c r="AA844" i="1" s="1"/>
  <c r="AB845" i="1"/>
  <c r="Y846" i="1"/>
  <c r="Z846" i="1" s="1"/>
  <c r="AA846" i="1" s="1"/>
  <c r="AB847" i="1"/>
  <c r="Y848" i="1"/>
  <c r="AB849" i="1"/>
  <c r="Y850" i="1"/>
  <c r="AB851" i="1"/>
  <c r="Y852" i="1"/>
  <c r="Z852" i="1" s="1"/>
  <c r="AA852" i="1" s="1"/>
  <c r="AB853" i="1"/>
  <c r="Y854" i="1"/>
  <c r="Z854" i="1" s="1"/>
  <c r="AA854" i="1" s="1"/>
  <c r="AB855" i="1"/>
  <c r="Y856" i="1"/>
  <c r="AB857" i="1"/>
  <c r="Y858" i="1"/>
  <c r="AB859" i="1"/>
  <c r="Y860" i="1"/>
  <c r="Z860" i="1" s="1"/>
  <c r="AA860" i="1" s="1"/>
  <c r="AB861" i="1"/>
  <c r="Y862" i="1"/>
  <c r="Z862" i="1" s="1"/>
  <c r="AA862" i="1" s="1"/>
  <c r="AB863" i="1"/>
  <c r="Y864" i="1"/>
  <c r="AB865" i="1"/>
  <c r="Y866" i="1"/>
  <c r="AB867" i="1"/>
  <c r="Y868" i="1"/>
  <c r="Z868" i="1" s="1"/>
  <c r="AA868" i="1" s="1"/>
  <c r="AB869" i="1"/>
  <c r="Y870" i="1"/>
  <c r="AB871" i="1"/>
  <c r="Y872" i="1"/>
  <c r="Z872" i="1" s="1"/>
  <c r="AA872" i="1" s="1"/>
  <c r="AB873" i="1"/>
  <c r="Y874" i="1"/>
  <c r="Z874" i="1" s="1"/>
  <c r="AA874" i="1" s="1"/>
  <c r="AB875" i="1"/>
  <c r="Y876" i="1"/>
  <c r="Z876" i="1" s="1"/>
  <c r="AA876" i="1" s="1"/>
  <c r="X877" i="1"/>
  <c r="AB877" i="1"/>
  <c r="Y878" i="1"/>
  <c r="Z878" i="1" s="1"/>
  <c r="AA878" i="1" s="1"/>
  <c r="X879" i="1"/>
  <c r="AB879" i="1"/>
  <c r="Y880" i="1"/>
  <c r="Z880" i="1" s="1"/>
  <c r="AA880" i="1" s="1"/>
  <c r="X881" i="1"/>
  <c r="AB881" i="1"/>
  <c r="Y882" i="1"/>
  <c r="Z882" i="1" s="1"/>
  <c r="AA882" i="1" s="1"/>
  <c r="X883" i="1"/>
  <c r="AB883" i="1"/>
  <c r="Y884" i="1"/>
  <c r="Z884" i="1" s="1"/>
  <c r="AA884" i="1" s="1"/>
  <c r="X885" i="1"/>
  <c r="AB885" i="1"/>
  <c r="Y886" i="1"/>
  <c r="X887" i="1"/>
  <c r="AB887" i="1"/>
  <c r="Y888" i="1"/>
  <c r="Z888" i="1" s="1"/>
  <c r="AA888" i="1" s="1"/>
  <c r="X889" i="1"/>
  <c r="AB889" i="1"/>
  <c r="Y890" i="1"/>
  <c r="X891" i="1"/>
  <c r="AB891" i="1"/>
  <c r="Y892" i="1"/>
  <c r="Z892" i="1" s="1"/>
  <c r="AA892" i="1" s="1"/>
  <c r="X893" i="1"/>
  <c r="AB893" i="1"/>
  <c r="Y894" i="1"/>
  <c r="Z894" i="1" s="1"/>
  <c r="AA894" i="1" s="1"/>
  <c r="X895" i="1"/>
  <c r="AB895" i="1"/>
  <c r="Y896" i="1"/>
  <c r="Z896" i="1" s="1"/>
  <c r="AA896" i="1" s="1"/>
  <c r="X897" i="1"/>
  <c r="AB897" i="1"/>
  <c r="Y898" i="1"/>
  <c r="Z898" i="1" s="1"/>
  <c r="AA898" i="1" s="1"/>
  <c r="X899" i="1"/>
  <c r="AB899" i="1"/>
  <c r="Y900" i="1"/>
  <c r="Z900" i="1" s="1"/>
  <c r="AA900" i="1" s="1"/>
  <c r="X901" i="1"/>
  <c r="AB901" i="1"/>
  <c r="Y902" i="1"/>
  <c r="X903" i="1"/>
  <c r="AB903" i="1"/>
  <c r="Y904" i="1"/>
  <c r="Z904" i="1" s="1"/>
  <c r="AA904" i="1" s="1"/>
  <c r="X905" i="1"/>
  <c r="AB905" i="1"/>
  <c r="Y906" i="1"/>
  <c r="X907" i="1"/>
  <c r="AB907" i="1"/>
  <c r="Y908" i="1"/>
  <c r="Z908" i="1" s="1"/>
  <c r="AA908" i="1" s="1"/>
  <c r="X909" i="1"/>
  <c r="AB909" i="1"/>
  <c r="Y910" i="1"/>
  <c r="Z910" i="1" s="1"/>
  <c r="AA910" i="1" s="1"/>
  <c r="X911" i="1"/>
  <c r="AB911" i="1"/>
  <c r="Y912" i="1"/>
  <c r="Z912" i="1" s="1"/>
  <c r="AA912" i="1" s="1"/>
  <c r="X913" i="1"/>
  <c r="AB913" i="1"/>
  <c r="Y914" i="1"/>
  <c r="Z914" i="1" s="1"/>
  <c r="AA914" i="1" s="1"/>
  <c r="X915" i="1"/>
  <c r="AB915" i="1"/>
  <c r="Y916" i="1"/>
  <c r="Z916" i="1" s="1"/>
  <c r="AA916" i="1" s="1"/>
  <c r="X917" i="1"/>
  <c r="AB917" i="1"/>
  <c r="Y918" i="1"/>
  <c r="X919" i="1"/>
  <c r="AB919" i="1"/>
  <c r="Y920" i="1"/>
  <c r="Z920" i="1" s="1"/>
  <c r="AA920" i="1" s="1"/>
  <c r="X921" i="1"/>
  <c r="AB921" i="1"/>
  <c r="Y922" i="1"/>
  <c r="X923" i="1"/>
  <c r="AB923" i="1"/>
  <c r="Y924" i="1"/>
  <c r="Z924" i="1" s="1"/>
  <c r="AA924" i="1" s="1"/>
  <c r="X925" i="1"/>
  <c r="AB925" i="1"/>
  <c r="Y926" i="1"/>
  <c r="Z926" i="1" s="1"/>
  <c r="AA926" i="1" s="1"/>
  <c r="X927" i="1"/>
  <c r="AB927" i="1"/>
  <c r="Y928" i="1"/>
  <c r="Z928" i="1" s="1"/>
  <c r="AA928" i="1" s="1"/>
  <c r="X929" i="1"/>
  <c r="AB929" i="1"/>
  <c r="Y930" i="1"/>
  <c r="Z930" i="1" s="1"/>
  <c r="AA930" i="1" s="1"/>
  <c r="X931" i="1"/>
  <c r="AB931" i="1"/>
  <c r="Y932" i="1"/>
  <c r="Z932" i="1" s="1"/>
  <c r="AA932" i="1" s="1"/>
  <c r="X933" i="1"/>
  <c r="AB933" i="1"/>
  <c r="Y934" i="1"/>
  <c r="X935" i="1"/>
  <c r="AB935" i="1"/>
  <c r="Y936" i="1"/>
  <c r="Z936" i="1" s="1"/>
  <c r="AA936" i="1" s="1"/>
  <c r="X937" i="1"/>
  <c r="AB937" i="1"/>
  <c r="Y938" i="1"/>
  <c r="X939" i="1"/>
  <c r="AB939" i="1"/>
  <c r="Y940" i="1"/>
  <c r="Z940" i="1" s="1"/>
  <c r="AA940" i="1" s="1"/>
  <c r="X941" i="1"/>
  <c r="AB941" i="1"/>
  <c r="Y942" i="1"/>
  <c r="Z942" i="1" s="1"/>
  <c r="AA942" i="1" s="1"/>
  <c r="X943" i="1"/>
  <c r="AB943" i="1"/>
  <c r="Y944" i="1"/>
  <c r="Z944" i="1" s="1"/>
  <c r="AA944" i="1" s="1"/>
  <c r="X945" i="1"/>
  <c r="AB945" i="1"/>
  <c r="Y946" i="1"/>
  <c r="Z946" i="1" s="1"/>
  <c r="AA946" i="1" s="1"/>
  <c r="X947" i="1"/>
  <c r="AB947" i="1"/>
  <c r="Y948" i="1"/>
  <c r="Z948" i="1" s="1"/>
  <c r="AA948" i="1" s="1"/>
  <c r="X949" i="1"/>
  <c r="AB949" i="1"/>
  <c r="Y950" i="1"/>
  <c r="X951" i="1"/>
  <c r="AB951" i="1"/>
  <c r="Y952" i="1"/>
  <c r="Z952" i="1" s="1"/>
  <c r="AA952" i="1" s="1"/>
  <c r="X953" i="1"/>
  <c r="AB953" i="1"/>
  <c r="Y954" i="1"/>
  <c r="X955" i="1"/>
  <c r="AB955" i="1"/>
  <c r="Y956" i="1"/>
  <c r="Z956" i="1" s="1"/>
  <c r="AA956" i="1" s="1"/>
  <c r="X957" i="1"/>
  <c r="AB957" i="1"/>
  <c r="Y958" i="1"/>
  <c r="Z958" i="1" s="1"/>
  <c r="AA958" i="1" s="1"/>
  <c r="X959" i="1"/>
  <c r="AB959" i="1"/>
  <c r="Y960" i="1"/>
  <c r="Z960" i="1" s="1"/>
  <c r="AA960" i="1" s="1"/>
  <c r="X961" i="1"/>
  <c r="AB961" i="1"/>
  <c r="Y962" i="1"/>
  <c r="Z962" i="1" s="1"/>
  <c r="AA962" i="1" s="1"/>
  <c r="X963" i="1"/>
  <c r="AB963" i="1"/>
  <c r="Y964" i="1"/>
  <c r="Z964" i="1" s="1"/>
  <c r="AA964" i="1" s="1"/>
  <c r="X965" i="1"/>
  <c r="AB965" i="1"/>
  <c r="Y966" i="1"/>
  <c r="X967" i="1"/>
  <c r="AB967" i="1"/>
  <c r="Y968" i="1"/>
  <c r="Z968" i="1" s="1"/>
  <c r="AA968" i="1" s="1"/>
  <c r="X969" i="1"/>
  <c r="AB969" i="1"/>
  <c r="Y970" i="1"/>
  <c r="X971" i="1"/>
  <c r="AB971" i="1"/>
  <c r="Y972" i="1"/>
  <c r="Z972" i="1" s="1"/>
  <c r="AA972" i="1" s="1"/>
  <c r="X973" i="1"/>
  <c r="AB973" i="1"/>
  <c r="Y974" i="1"/>
  <c r="Z974" i="1" s="1"/>
  <c r="AA974" i="1" s="1"/>
  <c r="X975" i="1"/>
  <c r="AB975" i="1"/>
  <c r="Y976" i="1"/>
  <c r="Z976" i="1" s="1"/>
  <c r="AA976" i="1" s="1"/>
  <c r="X977" i="1"/>
  <c r="AB977" i="1"/>
  <c r="Y978" i="1"/>
  <c r="Z978" i="1" s="1"/>
  <c r="AA978" i="1" s="1"/>
  <c r="X979" i="1"/>
  <c r="AB979" i="1"/>
  <c r="Y980" i="1"/>
  <c r="Z980" i="1" s="1"/>
  <c r="AA980" i="1" s="1"/>
  <c r="X981" i="1"/>
  <c r="AB981" i="1"/>
  <c r="Y982" i="1"/>
  <c r="X983" i="1"/>
  <c r="AB983" i="1"/>
  <c r="Y984" i="1"/>
  <c r="Z984" i="1" s="1"/>
  <c r="AA984" i="1" s="1"/>
  <c r="X985" i="1"/>
  <c r="AB985" i="1"/>
  <c r="Y986" i="1"/>
  <c r="X987" i="1"/>
  <c r="AB987" i="1"/>
  <c r="Y988" i="1"/>
  <c r="Z988" i="1" s="1"/>
  <c r="AA988" i="1" s="1"/>
  <c r="X989" i="1"/>
  <c r="AB989" i="1"/>
  <c r="Y990" i="1"/>
  <c r="Z990" i="1" s="1"/>
  <c r="AA990" i="1" s="1"/>
  <c r="X991" i="1"/>
  <c r="AB991" i="1"/>
  <c r="Y992" i="1"/>
  <c r="Z992" i="1" s="1"/>
  <c r="AA992" i="1" s="1"/>
  <c r="X993" i="1"/>
  <c r="AB993" i="1"/>
  <c r="Y994" i="1"/>
  <c r="Z994" i="1" s="1"/>
  <c r="AA994" i="1" s="1"/>
  <c r="X995" i="1"/>
  <c r="AB995" i="1"/>
  <c r="Y996" i="1"/>
  <c r="Z996" i="1" s="1"/>
  <c r="AA996" i="1" s="1"/>
  <c r="X997" i="1"/>
  <c r="AB997" i="1"/>
  <c r="Y998" i="1"/>
  <c r="X999" i="1"/>
  <c r="AB999" i="1"/>
  <c r="Y1000" i="1"/>
  <c r="Z1000" i="1" s="1"/>
  <c r="AA1000" i="1" s="1"/>
  <c r="X1001" i="1"/>
  <c r="AB1001" i="1"/>
  <c r="Y1002" i="1"/>
  <c r="X1003" i="1"/>
  <c r="Y1003" i="1" s="1"/>
  <c r="AB1003" i="1"/>
  <c r="Y1004" i="1"/>
  <c r="Z1004" i="1" s="1"/>
  <c r="AA1004" i="1" s="1"/>
  <c r="X1005" i="1"/>
  <c r="AB1005" i="1"/>
  <c r="Y1006" i="1"/>
  <c r="Z1006" i="1" s="1"/>
  <c r="AA1006" i="1" s="1"/>
  <c r="X1007" i="1"/>
  <c r="AB1007" i="1"/>
  <c r="Y1008" i="1"/>
  <c r="Z1008" i="1" s="1"/>
  <c r="AA1008" i="1" s="1"/>
  <c r="X1009" i="1"/>
  <c r="AB1009" i="1"/>
  <c r="Y1010" i="1"/>
  <c r="Z1010" i="1" s="1"/>
  <c r="AA1010" i="1" s="1"/>
  <c r="X1011" i="1"/>
  <c r="Y1011" i="1" s="1"/>
  <c r="AB1011" i="1"/>
  <c r="Y1012" i="1"/>
  <c r="Z1012" i="1" s="1"/>
  <c r="AA1012" i="1" s="1"/>
  <c r="X1013" i="1"/>
  <c r="AB1013" i="1"/>
  <c r="Y1014" i="1"/>
  <c r="X1015" i="1"/>
  <c r="Y1015" i="1" s="1"/>
  <c r="AB1015" i="1"/>
  <c r="Y1016" i="1"/>
  <c r="Z1016" i="1" s="1"/>
  <c r="AA1016" i="1" s="1"/>
  <c r="X1017" i="1"/>
  <c r="AB1017" i="1"/>
  <c r="Y1018" i="1"/>
  <c r="X1019" i="1"/>
  <c r="AB1019" i="1"/>
  <c r="Y1020" i="1"/>
  <c r="Z1020" i="1" s="1"/>
  <c r="AA1020" i="1" s="1"/>
  <c r="X1021" i="1"/>
  <c r="AB1021" i="1"/>
  <c r="Y1022" i="1"/>
  <c r="Z1022" i="1" s="1"/>
  <c r="AA1022" i="1" s="1"/>
  <c r="X1023" i="1"/>
  <c r="Y1023" i="1" s="1"/>
  <c r="AB1023" i="1"/>
  <c r="Y1024" i="1"/>
  <c r="Z1024" i="1" s="1"/>
  <c r="AA1024" i="1" s="1"/>
  <c r="AF1024" i="1"/>
  <c r="Y1025" i="1"/>
  <c r="AB1026" i="1"/>
  <c r="AF1028" i="1"/>
  <c r="AB1030" i="1"/>
  <c r="AB1025" i="1"/>
  <c r="Y1026" i="1"/>
  <c r="Z1026" i="1" s="1"/>
  <c r="AA1026" i="1" s="1"/>
  <c r="AB1027" i="1"/>
  <c r="Y1028" i="1"/>
  <c r="Z1028" i="1" s="1"/>
  <c r="AA1028" i="1" s="1"/>
  <c r="AB1029" i="1"/>
  <c r="Y1030" i="1"/>
  <c r="Z1030" i="1" s="1"/>
  <c r="AA1030" i="1" s="1"/>
  <c r="AB1031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47" i="1" l="1"/>
  <c r="Z47" i="1" s="1"/>
  <c r="AA47" i="1" s="1"/>
  <c r="Y35" i="1"/>
  <c r="Z35" i="1" s="1"/>
  <c r="AA35" i="1" s="1"/>
  <c r="Y39" i="1"/>
  <c r="Z39" i="1" s="1"/>
  <c r="AA39" i="1" s="1"/>
  <c r="X101" i="1"/>
  <c r="Y101" i="1" s="1"/>
  <c r="Z101" i="1" s="1"/>
  <c r="AA101" i="1" s="1"/>
  <c r="X95" i="1"/>
  <c r="Y95" i="1"/>
  <c r="Z95" i="1" s="1"/>
  <c r="AA95" i="1" s="1"/>
  <c r="Y576" i="1"/>
  <c r="Y526" i="1"/>
  <c r="Z526" i="1" s="1"/>
  <c r="AA526" i="1" s="1"/>
  <c r="Y468" i="1"/>
  <c r="Z468" i="1" s="1"/>
  <c r="AA468" i="1" s="1"/>
  <c r="Y564" i="1"/>
  <c r="Z564" i="1" s="1"/>
  <c r="AA564" i="1" s="1"/>
  <c r="Y562" i="1"/>
  <c r="Z562" i="1" s="1"/>
  <c r="AA562" i="1" s="1"/>
  <c r="Y531" i="1"/>
  <c r="Z531" i="1" s="1"/>
  <c r="AA531" i="1" s="1"/>
  <c r="Y501" i="1"/>
  <c r="Z501" i="1" s="1"/>
  <c r="AA501" i="1" s="1"/>
  <c r="Y497" i="1"/>
  <c r="Z497" i="1" s="1"/>
  <c r="AA497" i="1" s="1"/>
  <c r="Y493" i="1"/>
  <c r="Z493" i="1" s="1"/>
  <c r="AA493" i="1" s="1"/>
  <c r="Y489" i="1"/>
  <c r="Z489" i="1" s="1"/>
  <c r="AA489" i="1" s="1"/>
  <c r="Y467" i="1"/>
  <c r="Z467" i="1" s="1"/>
  <c r="AA467" i="1" s="1"/>
  <c r="Y324" i="1"/>
  <c r="Z324" i="1" s="1"/>
  <c r="AA324" i="1" s="1"/>
  <c r="Y322" i="1"/>
  <c r="Z322" i="1" s="1"/>
  <c r="AA322" i="1" s="1"/>
  <c r="Y249" i="1"/>
  <c r="Z249" i="1" s="1"/>
  <c r="AA249" i="1" s="1"/>
  <c r="Y229" i="1"/>
  <c r="Y259" i="1"/>
  <c r="Z259" i="1" s="1"/>
  <c r="AA259" i="1" s="1"/>
  <c r="Y246" i="1"/>
  <c r="Z246" i="1" s="1"/>
  <c r="AA246" i="1" s="1"/>
  <c r="Z240" i="1"/>
  <c r="AA240" i="1" s="1"/>
  <c r="Y175" i="1"/>
  <c r="Z175" i="1" s="1"/>
  <c r="AA175" i="1" s="1"/>
  <c r="Y167" i="1"/>
  <c r="Z167" i="1" s="1"/>
  <c r="AA167" i="1" s="1"/>
  <c r="Y151" i="1"/>
  <c r="Z151" i="1" s="1"/>
  <c r="AA151" i="1" s="1"/>
  <c r="X131" i="1"/>
  <c r="Y131" i="1"/>
  <c r="Z131" i="1" s="1"/>
  <c r="AA131" i="1" s="1"/>
  <c r="X87" i="1"/>
  <c r="Y87" i="1" s="1"/>
  <c r="Z87" i="1" s="1"/>
  <c r="AA87" i="1" s="1"/>
  <c r="X85" i="1"/>
  <c r="Y85" i="1" s="1"/>
  <c r="Z85" i="1" s="1"/>
  <c r="AA85" i="1" s="1"/>
  <c r="Z248" i="1"/>
  <c r="AA248" i="1" s="1"/>
  <c r="Z277" i="1"/>
  <c r="AA277" i="1" s="1"/>
  <c r="Z273" i="1"/>
  <c r="AA273" i="1" s="1"/>
  <c r="Z269" i="1"/>
  <c r="AA269" i="1" s="1"/>
  <c r="Z238" i="1"/>
  <c r="AA238" i="1" s="1"/>
  <c r="Z233" i="1"/>
  <c r="AA233" i="1" s="1"/>
  <c r="Y991" i="1"/>
  <c r="Z991" i="1" s="1"/>
  <c r="AA991" i="1" s="1"/>
  <c r="Y987" i="1"/>
  <c r="Z987" i="1" s="1"/>
  <c r="AA987" i="1" s="1"/>
  <c r="Y983" i="1"/>
  <c r="Z983" i="1" s="1"/>
  <c r="AA983" i="1" s="1"/>
  <c r="Y1029" i="1"/>
  <c r="Z1029" i="1" s="1"/>
  <c r="AA1029" i="1" s="1"/>
  <c r="Z1021" i="1"/>
  <c r="AA1021" i="1" s="1"/>
  <c r="Z1017" i="1"/>
  <c r="AA1017" i="1" s="1"/>
  <c r="Z1013" i="1"/>
  <c r="AA1013" i="1" s="1"/>
  <c r="Z1009" i="1"/>
  <c r="AA1009" i="1" s="1"/>
  <c r="Z1005" i="1"/>
  <c r="AA1005" i="1" s="1"/>
  <c r="Z1001" i="1"/>
  <c r="AA1001" i="1" s="1"/>
  <c r="Z997" i="1"/>
  <c r="AA997" i="1" s="1"/>
  <c r="Z993" i="1"/>
  <c r="AA993" i="1" s="1"/>
  <c r="Z989" i="1"/>
  <c r="AA989" i="1" s="1"/>
  <c r="Z985" i="1"/>
  <c r="AA985" i="1" s="1"/>
  <c r="Z981" i="1"/>
  <c r="AA981" i="1" s="1"/>
  <c r="Z977" i="1"/>
  <c r="AA977" i="1" s="1"/>
  <c r="Z973" i="1"/>
  <c r="AA973" i="1" s="1"/>
  <c r="Z969" i="1"/>
  <c r="AA969" i="1" s="1"/>
  <c r="Z965" i="1"/>
  <c r="AA965" i="1" s="1"/>
  <c r="Z961" i="1"/>
  <c r="AA961" i="1" s="1"/>
  <c r="Z957" i="1"/>
  <c r="AA957" i="1" s="1"/>
  <c r="Z953" i="1"/>
  <c r="AA953" i="1" s="1"/>
  <c r="Z949" i="1"/>
  <c r="AA949" i="1" s="1"/>
  <c r="Z945" i="1"/>
  <c r="AA945" i="1" s="1"/>
  <c r="Z941" i="1"/>
  <c r="AA941" i="1" s="1"/>
  <c r="Z937" i="1"/>
  <c r="AA937" i="1" s="1"/>
  <c r="Z933" i="1"/>
  <c r="AA933" i="1" s="1"/>
  <c r="Z929" i="1"/>
  <c r="AA929" i="1" s="1"/>
  <c r="Z925" i="1"/>
  <c r="AA925" i="1" s="1"/>
  <c r="Z921" i="1"/>
  <c r="AA921" i="1" s="1"/>
  <c r="Z917" i="1"/>
  <c r="AA917" i="1" s="1"/>
  <c r="Z913" i="1"/>
  <c r="AA913" i="1" s="1"/>
  <c r="Z909" i="1"/>
  <c r="AA909" i="1" s="1"/>
  <c r="Z905" i="1"/>
  <c r="AA905" i="1" s="1"/>
  <c r="Z901" i="1"/>
  <c r="AA901" i="1" s="1"/>
  <c r="Z897" i="1"/>
  <c r="AA897" i="1" s="1"/>
  <c r="Z893" i="1"/>
  <c r="AA893" i="1" s="1"/>
  <c r="Z889" i="1"/>
  <c r="AA889" i="1" s="1"/>
  <c r="Z885" i="1"/>
  <c r="AA885" i="1" s="1"/>
  <c r="Z881" i="1"/>
  <c r="AA881" i="1" s="1"/>
  <c r="Z877" i="1"/>
  <c r="AA877" i="1" s="1"/>
  <c r="Y826" i="1"/>
  <c r="Z826" i="1" s="1"/>
  <c r="AA826" i="1" s="1"/>
  <c r="Y822" i="1"/>
  <c r="Z822" i="1" s="1"/>
  <c r="AA822" i="1" s="1"/>
  <c r="Y818" i="1"/>
  <c r="Z818" i="1" s="1"/>
  <c r="AA818" i="1" s="1"/>
  <c r="Y814" i="1"/>
  <c r="Z814" i="1" s="1"/>
  <c r="AA814" i="1" s="1"/>
  <c r="Y810" i="1"/>
  <c r="Z810" i="1" s="1"/>
  <c r="AA810" i="1" s="1"/>
  <c r="Y806" i="1"/>
  <c r="Z806" i="1" s="1"/>
  <c r="AA806" i="1" s="1"/>
  <c r="Y802" i="1"/>
  <c r="Z802" i="1" s="1"/>
  <c r="AA802" i="1" s="1"/>
  <c r="Y798" i="1"/>
  <c r="Z798" i="1" s="1"/>
  <c r="AA798" i="1" s="1"/>
  <c r="Y794" i="1"/>
  <c r="Z794" i="1" s="1"/>
  <c r="AA794" i="1" s="1"/>
  <c r="Y790" i="1"/>
  <c r="Z790" i="1" s="1"/>
  <c r="AA790" i="1" s="1"/>
  <c r="Y786" i="1"/>
  <c r="Z786" i="1" s="1"/>
  <c r="AA786" i="1" s="1"/>
  <c r="Y782" i="1"/>
  <c r="Z782" i="1" s="1"/>
  <c r="AA782" i="1" s="1"/>
  <c r="Y778" i="1"/>
  <c r="Z778" i="1" s="1"/>
  <c r="AA778" i="1" s="1"/>
  <c r="Y774" i="1"/>
  <c r="Z774" i="1" s="1"/>
  <c r="AA774" i="1" s="1"/>
  <c r="Y770" i="1"/>
  <c r="Z770" i="1" s="1"/>
  <c r="AA770" i="1" s="1"/>
  <c r="Y766" i="1"/>
  <c r="Z766" i="1" s="1"/>
  <c r="AA766" i="1" s="1"/>
  <c r="Y762" i="1"/>
  <c r="Z762" i="1" s="1"/>
  <c r="AA762" i="1" s="1"/>
  <c r="Y758" i="1"/>
  <c r="Z758" i="1" s="1"/>
  <c r="AA758" i="1" s="1"/>
  <c r="Y875" i="1"/>
  <c r="Z875" i="1" s="1"/>
  <c r="AA875" i="1" s="1"/>
  <c r="Y867" i="1"/>
  <c r="Z867" i="1" s="1"/>
  <c r="AA867" i="1" s="1"/>
  <c r="Y859" i="1"/>
  <c r="Z859" i="1" s="1"/>
  <c r="AA859" i="1" s="1"/>
  <c r="Y851" i="1"/>
  <c r="Z851" i="1" s="1"/>
  <c r="AA851" i="1" s="1"/>
  <c r="Y843" i="1"/>
  <c r="Z843" i="1" s="1"/>
  <c r="AA843" i="1" s="1"/>
  <c r="Y835" i="1"/>
  <c r="Z835" i="1" s="1"/>
  <c r="AA835" i="1" s="1"/>
  <c r="Y575" i="1"/>
  <c r="Z575" i="1" s="1"/>
  <c r="AA575" i="1" s="1"/>
  <c r="Y571" i="1"/>
  <c r="Z571" i="1" s="1"/>
  <c r="AA571" i="1" s="1"/>
  <c r="Y567" i="1"/>
  <c r="Z567" i="1" s="1"/>
  <c r="AA567" i="1" s="1"/>
  <c r="Y871" i="1"/>
  <c r="Z871" i="1" s="1"/>
  <c r="AA871" i="1" s="1"/>
  <c r="Y863" i="1"/>
  <c r="Z863" i="1" s="1"/>
  <c r="AA863" i="1" s="1"/>
  <c r="Y855" i="1"/>
  <c r="Z855" i="1" s="1"/>
  <c r="AA855" i="1" s="1"/>
  <c r="Y847" i="1"/>
  <c r="Z847" i="1" s="1"/>
  <c r="AA847" i="1" s="1"/>
  <c r="Y839" i="1"/>
  <c r="Z839" i="1" s="1"/>
  <c r="AA839" i="1" s="1"/>
  <c r="Y831" i="1"/>
  <c r="Z831" i="1" s="1"/>
  <c r="AA831" i="1" s="1"/>
  <c r="Z583" i="1"/>
  <c r="AA583" i="1" s="1"/>
  <c r="Z576" i="1"/>
  <c r="AA576" i="1" s="1"/>
  <c r="Z506" i="1"/>
  <c r="AA506" i="1" s="1"/>
  <c r="Z374" i="1"/>
  <c r="AA374" i="1" s="1"/>
  <c r="Z352" i="1"/>
  <c r="AA352" i="1" s="1"/>
  <c r="Z350" i="1"/>
  <c r="AA350" i="1" s="1"/>
  <c r="Z348" i="1"/>
  <c r="AA348" i="1" s="1"/>
  <c r="Z343" i="1"/>
  <c r="AA343" i="1" s="1"/>
  <c r="Z327" i="1"/>
  <c r="AA327" i="1" s="1"/>
  <c r="Z319" i="1"/>
  <c r="AA319" i="1" s="1"/>
  <c r="Z864" i="1"/>
  <c r="AA864" i="1" s="1"/>
  <c r="Z856" i="1"/>
  <c r="AA856" i="1" s="1"/>
  <c r="Z848" i="1"/>
  <c r="AA848" i="1" s="1"/>
  <c r="Z840" i="1"/>
  <c r="AA840" i="1" s="1"/>
  <c r="Z832" i="1"/>
  <c r="AA832" i="1" s="1"/>
  <c r="Z1023" i="1"/>
  <c r="AA1023" i="1" s="1"/>
  <c r="Z1015" i="1"/>
  <c r="AA1015" i="1" s="1"/>
  <c r="Z1011" i="1"/>
  <c r="AA1011" i="1" s="1"/>
  <c r="Z1003" i="1"/>
  <c r="AA1003" i="1" s="1"/>
  <c r="Y1019" i="1"/>
  <c r="Z1019" i="1" s="1"/>
  <c r="AA1019" i="1" s="1"/>
  <c r="Y1007" i="1"/>
  <c r="Z1007" i="1" s="1"/>
  <c r="AA1007" i="1" s="1"/>
  <c r="Y999" i="1"/>
  <c r="Z999" i="1" s="1"/>
  <c r="AA999" i="1" s="1"/>
  <c r="Y995" i="1"/>
  <c r="Z995" i="1" s="1"/>
  <c r="AA995" i="1" s="1"/>
  <c r="Y979" i="1"/>
  <c r="Z979" i="1" s="1"/>
  <c r="AA979" i="1" s="1"/>
  <c r="Y975" i="1"/>
  <c r="Z975" i="1" s="1"/>
  <c r="AA975" i="1" s="1"/>
  <c r="Y971" i="1"/>
  <c r="Z971" i="1" s="1"/>
  <c r="AA971" i="1" s="1"/>
  <c r="Y967" i="1"/>
  <c r="Z967" i="1" s="1"/>
  <c r="AA967" i="1" s="1"/>
  <c r="Y963" i="1"/>
  <c r="Z963" i="1" s="1"/>
  <c r="AA963" i="1" s="1"/>
  <c r="Y959" i="1"/>
  <c r="Z959" i="1" s="1"/>
  <c r="AA959" i="1" s="1"/>
  <c r="Y955" i="1"/>
  <c r="Z955" i="1" s="1"/>
  <c r="AA955" i="1" s="1"/>
  <c r="Y951" i="1"/>
  <c r="Z951" i="1" s="1"/>
  <c r="AA951" i="1" s="1"/>
  <c r="Y947" i="1"/>
  <c r="Z947" i="1" s="1"/>
  <c r="AA947" i="1" s="1"/>
  <c r="Y943" i="1"/>
  <c r="Z943" i="1" s="1"/>
  <c r="AA943" i="1" s="1"/>
  <c r="Y939" i="1"/>
  <c r="Z939" i="1" s="1"/>
  <c r="AA939" i="1" s="1"/>
  <c r="Y935" i="1"/>
  <c r="Z935" i="1" s="1"/>
  <c r="AA935" i="1" s="1"/>
  <c r="Y931" i="1"/>
  <c r="Z931" i="1" s="1"/>
  <c r="AA931" i="1" s="1"/>
  <c r="Y927" i="1"/>
  <c r="Z927" i="1" s="1"/>
  <c r="AA927" i="1" s="1"/>
  <c r="Y923" i="1"/>
  <c r="Z923" i="1" s="1"/>
  <c r="AA923" i="1" s="1"/>
  <c r="Y919" i="1"/>
  <c r="Z919" i="1" s="1"/>
  <c r="AA919" i="1" s="1"/>
  <c r="Y915" i="1"/>
  <c r="Z915" i="1" s="1"/>
  <c r="AA915" i="1" s="1"/>
  <c r="Y911" i="1"/>
  <c r="Z911" i="1" s="1"/>
  <c r="AA911" i="1" s="1"/>
  <c r="Y907" i="1"/>
  <c r="Z907" i="1" s="1"/>
  <c r="AA907" i="1" s="1"/>
  <c r="Y903" i="1"/>
  <c r="Z903" i="1" s="1"/>
  <c r="AA903" i="1" s="1"/>
  <c r="Y899" i="1"/>
  <c r="Z899" i="1" s="1"/>
  <c r="AA899" i="1" s="1"/>
  <c r="Y895" i="1"/>
  <c r="Z895" i="1" s="1"/>
  <c r="AA895" i="1" s="1"/>
  <c r="Y891" i="1"/>
  <c r="Z891" i="1" s="1"/>
  <c r="AA891" i="1" s="1"/>
  <c r="Y887" i="1"/>
  <c r="Z887" i="1" s="1"/>
  <c r="AA887" i="1" s="1"/>
  <c r="Y883" i="1"/>
  <c r="Z883" i="1" s="1"/>
  <c r="AA883" i="1" s="1"/>
  <c r="Y879" i="1"/>
  <c r="Z879" i="1" s="1"/>
  <c r="AA879" i="1" s="1"/>
  <c r="Z585" i="1"/>
  <c r="AA585" i="1" s="1"/>
  <c r="Z569" i="1"/>
  <c r="AA569" i="1" s="1"/>
  <c r="Z346" i="1"/>
  <c r="AA346" i="1" s="1"/>
  <c r="Z341" i="1"/>
  <c r="AA341" i="1" s="1"/>
  <c r="Z339" i="1"/>
  <c r="AA339" i="1" s="1"/>
  <c r="Z337" i="1"/>
  <c r="AA337" i="1" s="1"/>
  <c r="Z333" i="1"/>
  <c r="AA333" i="1" s="1"/>
  <c r="Z323" i="1"/>
  <c r="AA323" i="1" s="1"/>
  <c r="Z317" i="1"/>
  <c r="AA317" i="1" s="1"/>
  <c r="Z315" i="1"/>
  <c r="AA315" i="1" s="1"/>
  <c r="Y18" i="1"/>
  <c r="Z18" i="1" s="1"/>
  <c r="AA18" i="1" s="1"/>
  <c r="Y6" i="1"/>
  <c r="Z6" i="1" s="1"/>
  <c r="AA6" i="1" s="1"/>
  <c r="Y461" i="1"/>
  <c r="Z461" i="1" s="1"/>
  <c r="AA461" i="1" s="1"/>
  <c r="Y750" i="1"/>
  <c r="Z750" i="1" s="1"/>
  <c r="AA750" i="1" s="1"/>
  <c r="Y742" i="1"/>
  <c r="Z742" i="1" s="1"/>
  <c r="AA742" i="1" s="1"/>
  <c r="Y734" i="1"/>
  <c r="Z734" i="1" s="1"/>
  <c r="AA734" i="1" s="1"/>
  <c r="Y726" i="1"/>
  <c r="Z726" i="1" s="1"/>
  <c r="AA726" i="1" s="1"/>
  <c r="Y718" i="1"/>
  <c r="Z718" i="1" s="1"/>
  <c r="AA718" i="1" s="1"/>
  <c r="Y710" i="1"/>
  <c r="Z710" i="1" s="1"/>
  <c r="AA710" i="1" s="1"/>
  <c r="Z866" i="1"/>
  <c r="AA866" i="1" s="1"/>
  <c r="Z858" i="1"/>
  <c r="AA858" i="1" s="1"/>
  <c r="Z850" i="1"/>
  <c r="AA850" i="1" s="1"/>
  <c r="Z842" i="1"/>
  <c r="AA842" i="1" s="1"/>
  <c r="Z834" i="1"/>
  <c r="AA834" i="1" s="1"/>
  <c r="Z1018" i="1"/>
  <c r="AA1018" i="1" s="1"/>
  <c r="Z1002" i="1"/>
  <c r="AA1002" i="1" s="1"/>
  <c r="Z986" i="1"/>
  <c r="AA986" i="1" s="1"/>
  <c r="Z970" i="1"/>
  <c r="AA970" i="1" s="1"/>
  <c r="Z954" i="1"/>
  <c r="AA954" i="1" s="1"/>
  <c r="Z938" i="1"/>
  <c r="AA938" i="1" s="1"/>
  <c r="Z922" i="1"/>
  <c r="AA922" i="1" s="1"/>
  <c r="Z906" i="1"/>
  <c r="AA906" i="1" s="1"/>
  <c r="Z890" i="1"/>
  <c r="AA890" i="1" s="1"/>
  <c r="Z870" i="1"/>
  <c r="AA870" i="1" s="1"/>
  <c r="Z713" i="1"/>
  <c r="AA713" i="1" s="1"/>
  <c r="Z705" i="1"/>
  <c r="AA705" i="1" s="1"/>
  <c r="Z689" i="1"/>
  <c r="AA689" i="1" s="1"/>
  <c r="Z655" i="1"/>
  <c r="AA655" i="1" s="1"/>
  <c r="Z649" i="1"/>
  <c r="AA649" i="1" s="1"/>
  <c r="Z639" i="1"/>
  <c r="AA639" i="1" s="1"/>
  <c r="Z633" i="1"/>
  <c r="AA633" i="1" s="1"/>
  <c r="Z625" i="1"/>
  <c r="AA625" i="1" s="1"/>
  <c r="Z617" i="1"/>
  <c r="AA617" i="1" s="1"/>
  <c r="Z609" i="1"/>
  <c r="AA609" i="1" s="1"/>
  <c r="Z601" i="1"/>
  <c r="AA601" i="1" s="1"/>
  <c r="Z593" i="1"/>
  <c r="AA593" i="1" s="1"/>
  <c r="Z554" i="1"/>
  <c r="AA554" i="1" s="1"/>
  <c r="Z486" i="1"/>
  <c r="AA486" i="1" s="1"/>
  <c r="Z1014" i="1"/>
  <c r="AA1014" i="1" s="1"/>
  <c r="Z998" i="1"/>
  <c r="AA998" i="1" s="1"/>
  <c r="Z982" i="1"/>
  <c r="AA982" i="1" s="1"/>
  <c r="Z966" i="1"/>
  <c r="AA966" i="1" s="1"/>
  <c r="Z950" i="1"/>
  <c r="AA950" i="1" s="1"/>
  <c r="Z934" i="1"/>
  <c r="AA934" i="1" s="1"/>
  <c r="Z918" i="1"/>
  <c r="AA918" i="1" s="1"/>
  <c r="Z902" i="1"/>
  <c r="AA902" i="1" s="1"/>
  <c r="Z886" i="1"/>
  <c r="AA886" i="1" s="1"/>
  <c r="Z753" i="1"/>
  <c r="AA753" i="1" s="1"/>
  <c r="Z721" i="1"/>
  <c r="AA721" i="1" s="1"/>
  <c r="Z695" i="1"/>
  <c r="AA695" i="1" s="1"/>
  <c r="Z437" i="1"/>
  <c r="AA437" i="1" s="1"/>
  <c r="Z363" i="1"/>
  <c r="AA363" i="1" s="1"/>
  <c r="Y702" i="1"/>
  <c r="Z702" i="1" s="1"/>
  <c r="AA702" i="1" s="1"/>
  <c r="Y694" i="1"/>
  <c r="Z694" i="1" s="1"/>
  <c r="AA694" i="1" s="1"/>
  <c r="Y686" i="1"/>
  <c r="Z686" i="1" s="1"/>
  <c r="AA686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Z260" i="1"/>
  <c r="AA260" i="1" s="1"/>
  <c r="Z697" i="1"/>
  <c r="AA697" i="1" s="1"/>
  <c r="Z657" i="1"/>
  <c r="AA657" i="1" s="1"/>
  <c r="Z647" i="1"/>
  <c r="AA647" i="1" s="1"/>
  <c r="Z641" i="1"/>
  <c r="AA641" i="1" s="1"/>
  <c r="Z631" i="1"/>
  <c r="AA631" i="1" s="1"/>
  <c r="Z623" i="1"/>
  <c r="AA623" i="1" s="1"/>
  <c r="Z615" i="1"/>
  <c r="AA615" i="1" s="1"/>
  <c r="Z607" i="1"/>
  <c r="AA607" i="1" s="1"/>
  <c r="Z599" i="1"/>
  <c r="AA599" i="1" s="1"/>
  <c r="Z584" i="1"/>
  <c r="AA584" i="1" s="1"/>
  <c r="Z578" i="1"/>
  <c r="AA578" i="1" s="1"/>
  <c r="Z543" i="1"/>
  <c r="AA543" i="1" s="1"/>
  <c r="Z517" i="1"/>
  <c r="AA517" i="1" s="1"/>
  <c r="Z729" i="1"/>
  <c r="AA729" i="1" s="1"/>
  <c r="Z703" i="1"/>
  <c r="AA703" i="1" s="1"/>
  <c r="Z449" i="1"/>
  <c r="AA449" i="1" s="1"/>
  <c r="Z534" i="1"/>
  <c r="AA534" i="1" s="1"/>
  <c r="Z417" i="1"/>
  <c r="AA417" i="1" s="1"/>
  <c r="Z357" i="1"/>
  <c r="AA357" i="1" s="1"/>
  <c r="Z459" i="1"/>
  <c r="AA459" i="1" s="1"/>
  <c r="Z13" i="1"/>
  <c r="AA13" i="1" s="1"/>
  <c r="Y52" i="1"/>
  <c r="Z52" i="1" s="1"/>
  <c r="AA52" i="1" s="1"/>
  <c r="Z113" i="1"/>
  <c r="AA113" i="1" s="1"/>
  <c r="Z307" i="1"/>
  <c r="AA307" i="1" s="1"/>
  <c r="Y36" i="1"/>
  <c r="Z36" i="1" s="1"/>
  <c r="AA36" i="1" s="1"/>
  <c r="Y90" i="1"/>
  <c r="Z90" i="1" s="1"/>
  <c r="AA90" i="1" s="1"/>
  <c r="Y172" i="1"/>
  <c r="Z172" i="1" s="1"/>
  <c r="AA172" i="1" s="1"/>
  <c r="Y138" i="1"/>
  <c r="Z138" i="1" s="1"/>
  <c r="AA138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79" i="1"/>
  <c r="AA279" i="1" s="1"/>
  <c r="Z262" i="1"/>
  <c r="AA262" i="1" s="1"/>
  <c r="Z230" i="1"/>
  <c r="AA230" i="1" s="1"/>
  <c r="Z313" i="1"/>
  <c r="AA313" i="1" s="1"/>
  <c r="Z309" i="1"/>
  <c r="AA309" i="1" s="1"/>
  <c r="Y168" i="1"/>
  <c r="Z168" i="1" s="1"/>
  <c r="AA168" i="1" s="1"/>
  <c r="Z275" i="1"/>
  <c r="AA275" i="1" s="1"/>
  <c r="Y176" i="1"/>
  <c r="Z176" i="1" s="1"/>
  <c r="AA176" i="1" s="1"/>
  <c r="Z264" i="1"/>
  <c r="AA264" i="1" s="1"/>
  <c r="Z229" i="1"/>
  <c r="AA229" i="1" s="1"/>
  <c r="Z185" i="1"/>
  <c r="AA185" i="1" s="1"/>
  <c r="Z224" i="1"/>
  <c r="AA224" i="1" s="1"/>
  <c r="Y170" i="1"/>
  <c r="Z170" i="1" s="1"/>
  <c r="AA170" i="1" s="1"/>
  <c r="Y74" i="1"/>
  <c r="Z74" i="1" s="1"/>
  <c r="AA74" i="1" s="1"/>
  <c r="Z212" i="1"/>
  <c r="AA212" i="1" s="1"/>
  <c r="Z148" i="1"/>
  <c r="AA148" i="1" s="1"/>
  <c r="AA252" i="1"/>
  <c r="Y116" i="1"/>
  <c r="Z116" i="1" s="1"/>
  <c r="AA116" i="1" s="1"/>
  <c r="Y287" i="1"/>
  <c r="Z287" i="1" s="1"/>
  <c r="AA287" i="1" s="1"/>
  <c r="Y283" i="1"/>
  <c r="Z283" i="1" s="1"/>
  <c r="AA283" i="1" s="1"/>
  <c r="Y132" i="1"/>
  <c r="Z132" i="1" s="1"/>
  <c r="AA132" i="1" s="1"/>
  <c r="Y128" i="1"/>
  <c r="Z128" i="1" s="1"/>
  <c r="AA128" i="1" s="1"/>
  <c r="Y126" i="1"/>
  <c r="Z126" i="1" s="1"/>
  <c r="AA126" i="1" s="1"/>
  <c r="Y68" i="1"/>
  <c r="Z68" i="1" s="1"/>
  <c r="AA68" i="1" s="1"/>
  <c r="Y66" i="1"/>
  <c r="Z66" i="1" s="1"/>
  <c r="AA66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520" i="1"/>
  <c r="AA520" i="1" s="1"/>
  <c r="Z510" i="1"/>
  <c r="AA510" i="1" s="1"/>
  <c r="Z456" i="1"/>
  <c r="AA456" i="1" s="1"/>
  <c r="Z356" i="1"/>
  <c r="AA356" i="1" s="1"/>
  <c r="Y268" i="1"/>
  <c r="Z268" i="1" s="1"/>
  <c r="AA268" i="1" s="1"/>
  <c r="AA458" i="1"/>
  <c r="Y266" i="1"/>
  <c r="Z266" i="1" s="1"/>
  <c r="AA266" i="1" s="1"/>
  <c r="Y218" i="1"/>
  <c r="Z218" i="1" s="1"/>
  <c r="AA218" i="1" s="1"/>
  <c r="Y214" i="1"/>
  <c r="Z214" i="1" s="1"/>
  <c r="AA214" i="1" s="1"/>
  <c r="Y210" i="1"/>
  <c r="Z210" i="1" s="1"/>
  <c r="AA210" i="1" s="1"/>
  <c r="Y208" i="1"/>
  <c r="Z208" i="1" s="1"/>
  <c r="AA208" i="1" s="1"/>
  <c r="Y73" i="1"/>
  <c r="Z73" i="1" s="1"/>
  <c r="AA73" i="1" s="1"/>
  <c r="Y71" i="1"/>
  <c r="Z71" i="1" s="1"/>
  <c r="AA71" i="1" s="1"/>
  <c r="Z232" i="1"/>
  <c r="AA232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92" i="1"/>
  <c r="Z592" i="1" s="1"/>
  <c r="AA592" i="1" s="1"/>
  <c r="Y590" i="1"/>
  <c r="Z590" i="1" s="1"/>
  <c r="AA590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30" i="5"/>
  <c r="J30" i="5" s="1"/>
  <c r="B46" i="5"/>
  <c r="E46" i="5" s="1"/>
  <c r="B35" i="5"/>
  <c r="J35" i="5" s="1"/>
  <c r="B38" i="5"/>
  <c r="E38" i="5" s="1"/>
  <c r="B27" i="5"/>
  <c r="J27" i="5" s="1"/>
  <c r="B43" i="5"/>
  <c r="H43" i="5" s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26" i="5"/>
  <c r="C26" i="5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12" i="6"/>
  <c r="E12" i="6" s="1"/>
  <c r="B4" i="6"/>
  <c r="E4" i="6" s="1"/>
  <c r="B28" i="5"/>
  <c r="I28" i="5" s="1"/>
  <c r="B32" i="5"/>
  <c r="G32" i="5" s="1"/>
  <c r="B36" i="5"/>
  <c r="I36" i="5" s="1"/>
  <c r="B40" i="5"/>
  <c r="G40" i="5" s="1"/>
  <c r="B44" i="5"/>
  <c r="G44" i="5" s="1"/>
  <c r="B48" i="5"/>
  <c r="G48" i="5" s="1"/>
  <c r="B29" i="5"/>
  <c r="F29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K24" i="8" s="1"/>
  <c r="E24" i="8"/>
  <c r="G24" i="8"/>
  <c r="C24" i="8"/>
  <c r="X345" i="1"/>
  <c r="Y345" i="1"/>
  <c r="Y194" i="1"/>
  <c r="Z194" i="1" s="1"/>
  <c r="AA194" i="1" s="1"/>
  <c r="Y184" i="1"/>
  <c r="Z184" i="1" s="1"/>
  <c r="AA184" i="1" s="1"/>
  <c r="Y162" i="1"/>
  <c r="Z162" i="1" s="1"/>
  <c r="AA162" i="1" s="1"/>
  <c r="Y142" i="1"/>
  <c r="Z142" i="1" s="1"/>
  <c r="AA142" i="1" s="1"/>
  <c r="Y58" i="1"/>
  <c r="Z58" i="1" s="1"/>
  <c r="AA58" i="1" s="1"/>
  <c r="Y204" i="1"/>
  <c r="Z204" i="1" s="1"/>
  <c r="AA204" i="1" s="1"/>
  <c r="Y196" i="1"/>
  <c r="Z196" i="1" s="1"/>
  <c r="AA196" i="1" s="1"/>
  <c r="Y190" i="1"/>
  <c r="Z190" i="1" s="1"/>
  <c r="AA190" i="1" s="1"/>
  <c r="Y186" i="1"/>
  <c r="Z186" i="1" s="1"/>
  <c r="AA186" i="1" s="1"/>
  <c r="Y164" i="1"/>
  <c r="Z164" i="1" s="1"/>
  <c r="AA164" i="1" s="1"/>
  <c r="Y78" i="1"/>
  <c r="Z78" i="1" s="1"/>
  <c r="AA78" i="1" s="1"/>
  <c r="Y64" i="1"/>
  <c r="Z64" i="1" s="1"/>
  <c r="AA64" i="1" s="1"/>
  <c r="Y34" i="1"/>
  <c r="Z34" i="1" s="1"/>
  <c r="AA34" i="1" s="1"/>
  <c r="Z152" i="1"/>
  <c r="AA152" i="1" s="1"/>
  <c r="Z146" i="1"/>
  <c r="AA146" i="1" s="1"/>
  <c r="Z60" i="1"/>
  <c r="AA60" i="1" s="1"/>
  <c r="Z88" i="1"/>
  <c r="AA88" i="1" s="1"/>
  <c r="Z56" i="1"/>
  <c r="AA56" i="1" s="1"/>
  <c r="Z202" i="1"/>
  <c r="AA202" i="1" s="1"/>
  <c r="Z156" i="1"/>
  <c r="AA156" i="1" s="1"/>
  <c r="Z84" i="1"/>
  <c r="AA84" i="1" s="1"/>
  <c r="Z32" i="1"/>
  <c r="AA3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K10" i="9" s="1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Y206" i="1"/>
  <c r="Z206" i="1" s="1"/>
  <c r="AA206" i="1" s="1"/>
  <c r="Y192" i="1"/>
  <c r="Z192" i="1" s="1"/>
  <c r="AA192" i="1" s="1"/>
  <c r="Y188" i="1"/>
  <c r="Z188" i="1" s="1"/>
  <c r="AA188" i="1" s="1"/>
  <c r="Y144" i="1"/>
  <c r="Z144" i="1" s="1"/>
  <c r="AA144" i="1" s="1"/>
  <c r="Y140" i="1"/>
  <c r="Z140" i="1" s="1"/>
  <c r="AA140" i="1" s="1"/>
  <c r="Y82" i="1"/>
  <c r="Z82" i="1" s="1"/>
  <c r="AA82" i="1" s="1"/>
  <c r="Y198" i="1"/>
  <c r="Z198" i="1" s="1"/>
  <c r="AA198" i="1" s="1"/>
  <c r="X180" i="1"/>
  <c r="Y180" i="1" s="1"/>
  <c r="Y54" i="1"/>
  <c r="Z54" i="1" s="1"/>
  <c r="AA54" i="1" s="1"/>
  <c r="Z154" i="1"/>
  <c r="AA154" i="1" s="1"/>
  <c r="Z76" i="1"/>
  <c r="AA76" i="1" s="1"/>
  <c r="Z62" i="1"/>
  <c r="AA6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K8" i="9" s="1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77" i="1"/>
  <c r="Z577" i="1" s="1"/>
  <c r="AA577" i="1" s="1"/>
  <c r="Y563" i="1"/>
  <c r="Z563" i="1" s="1"/>
  <c r="AA563" i="1" s="1"/>
  <c r="Y559" i="1"/>
  <c r="Z559" i="1" s="1"/>
  <c r="AA559" i="1" s="1"/>
  <c r="Y550" i="1"/>
  <c r="Z550" i="1" s="1"/>
  <c r="AA550" i="1" s="1"/>
  <c r="Y546" i="1"/>
  <c r="Z546" i="1" s="1"/>
  <c r="AA546" i="1" s="1"/>
  <c r="Y528" i="1"/>
  <c r="Z528" i="1" s="1"/>
  <c r="AA528" i="1" s="1"/>
  <c r="Y524" i="1"/>
  <c r="Z524" i="1" s="1"/>
  <c r="AA524" i="1" s="1"/>
  <c r="Y470" i="1"/>
  <c r="Z470" i="1" s="1"/>
  <c r="AA470" i="1" s="1"/>
  <c r="Y452" i="1"/>
  <c r="Z452" i="1" s="1"/>
  <c r="AA452" i="1" s="1"/>
  <c r="Y446" i="1"/>
  <c r="Z446" i="1" s="1"/>
  <c r="AA446" i="1" s="1"/>
  <c r="Y442" i="1"/>
  <c r="Z442" i="1" s="1"/>
  <c r="AA442" i="1" s="1"/>
  <c r="Y440" i="1"/>
  <c r="Z440" i="1" s="1"/>
  <c r="AA440" i="1" s="1"/>
  <c r="Y434" i="1"/>
  <c r="Z434" i="1" s="1"/>
  <c r="AA434" i="1" s="1"/>
  <c r="Y430" i="1"/>
  <c r="Z430" i="1" s="1"/>
  <c r="AA430" i="1" s="1"/>
  <c r="Y428" i="1"/>
  <c r="Z428" i="1" s="1"/>
  <c r="AA428" i="1" s="1"/>
  <c r="Y424" i="1"/>
  <c r="Z424" i="1" s="1"/>
  <c r="AA424" i="1" s="1"/>
  <c r="Y420" i="1"/>
  <c r="Z420" i="1" s="1"/>
  <c r="AA420" i="1" s="1"/>
  <c r="Y410" i="1"/>
  <c r="Z410" i="1" s="1"/>
  <c r="AA410" i="1" s="1"/>
  <c r="Y406" i="1"/>
  <c r="Z406" i="1" s="1"/>
  <c r="AA406" i="1" s="1"/>
  <c r="Y400" i="1"/>
  <c r="Z400" i="1" s="1"/>
  <c r="AA400" i="1" s="1"/>
  <c r="Y396" i="1"/>
  <c r="Z396" i="1" s="1"/>
  <c r="AA396" i="1" s="1"/>
  <c r="Y394" i="1"/>
  <c r="Z394" i="1" s="1"/>
  <c r="AA394" i="1" s="1"/>
  <c r="Y390" i="1"/>
  <c r="Z390" i="1" s="1"/>
  <c r="AA390" i="1" s="1"/>
  <c r="Y388" i="1"/>
  <c r="Z388" i="1" s="1"/>
  <c r="AA388" i="1" s="1"/>
  <c r="Y384" i="1"/>
  <c r="Z384" i="1" s="1"/>
  <c r="AA384" i="1" s="1"/>
  <c r="Y380" i="1"/>
  <c r="Z380" i="1" s="1"/>
  <c r="AA380" i="1" s="1"/>
  <c r="Y368" i="1"/>
  <c r="Z368" i="1" s="1"/>
  <c r="AA368" i="1" s="1"/>
  <c r="Y364" i="1"/>
  <c r="Z364" i="1" s="1"/>
  <c r="AA364" i="1" s="1"/>
  <c r="Y362" i="1"/>
  <c r="Z362" i="1" s="1"/>
  <c r="AA362" i="1" s="1"/>
  <c r="Y303" i="1"/>
  <c r="Z303" i="1" s="1"/>
  <c r="AA303" i="1" s="1"/>
  <c r="Y297" i="1"/>
  <c r="Z297" i="1" s="1"/>
  <c r="AA297" i="1" s="1"/>
  <c r="Y295" i="1"/>
  <c r="Z295" i="1" s="1"/>
  <c r="AA295" i="1" s="1"/>
  <c r="Y291" i="1"/>
  <c r="Z291" i="1" s="1"/>
  <c r="AA291" i="1" s="1"/>
  <c r="Z257" i="1"/>
  <c r="AA257" i="1" s="1"/>
  <c r="Z255" i="1"/>
  <c r="AA255" i="1" s="1"/>
  <c r="Z253" i="1"/>
  <c r="AA253" i="1" s="1"/>
  <c r="Z251" i="1"/>
  <c r="AA251" i="1" s="1"/>
  <c r="Z244" i="1"/>
  <c r="AA244" i="1" s="1"/>
  <c r="Y182" i="1"/>
  <c r="Z182" i="1" s="1"/>
  <c r="AA182" i="1" s="1"/>
  <c r="Y150" i="1"/>
  <c r="Z150" i="1" s="1"/>
  <c r="AA150" i="1" s="1"/>
  <c r="Y94" i="1"/>
  <c r="Z94" i="1" s="1"/>
  <c r="AA94" i="1" s="1"/>
  <c r="Y80" i="1"/>
  <c r="Z80" i="1" s="1"/>
  <c r="AA80" i="1" s="1"/>
  <c r="Y53" i="1"/>
  <c r="Z53" i="1" s="1"/>
  <c r="AA53" i="1" s="1"/>
  <c r="Y30" i="1"/>
  <c r="Z30" i="1" s="1"/>
  <c r="AA30" i="1" s="1"/>
  <c r="Y200" i="1"/>
  <c r="Z200" i="1" s="1"/>
  <c r="AA200" i="1" s="1"/>
  <c r="Y178" i="1"/>
  <c r="Z178" i="1" s="1"/>
  <c r="AA178" i="1" s="1"/>
  <c r="Y166" i="1"/>
  <c r="Z166" i="1" s="1"/>
  <c r="AA166" i="1" s="1"/>
  <c r="Y160" i="1"/>
  <c r="Z160" i="1" s="1"/>
  <c r="AA160" i="1" s="1"/>
  <c r="Y158" i="1"/>
  <c r="Z158" i="1" s="1"/>
  <c r="AA158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K20" i="9" l="1"/>
  <c r="Z180" i="1"/>
  <c r="AA180" i="1" s="1"/>
  <c r="Z345" i="1"/>
  <c r="AA345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G31" i="5"/>
  <c r="E14" i="6"/>
  <c r="I30" i="5"/>
  <c r="K30" i="5" s="1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G27" i="5"/>
  <c r="E6" i="6"/>
  <c r="E40" i="4"/>
  <c r="G48" i="4"/>
  <c r="G34" i="4"/>
  <c r="E43" i="4"/>
  <c r="F42" i="4"/>
  <c r="I44" i="5"/>
  <c r="I42" i="4"/>
  <c r="J42" i="4"/>
  <c r="D26" i="5"/>
  <c r="J19" i="6"/>
  <c r="E49" i="4"/>
  <c r="E45" i="4"/>
  <c r="H41" i="4"/>
  <c r="H37" i="4"/>
  <c r="H47" i="5"/>
  <c r="H35" i="5"/>
  <c r="H31" i="5"/>
  <c r="H27" i="5"/>
  <c r="D18" i="6"/>
  <c r="F3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C31" i="5"/>
  <c r="D31" i="5"/>
  <c r="C27" i="5"/>
  <c r="D27" i="5"/>
  <c r="F48" i="5"/>
  <c r="F40" i="5"/>
  <c r="F32" i="5"/>
  <c r="I18" i="6"/>
  <c r="I11" i="6"/>
  <c r="K11" i="6" s="1"/>
  <c r="L11" i="6" s="1"/>
  <c r="M11" i="6" s="1"/>
  <c r="I3" i="6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E27" i="5"/>
  <c r="I27" i="5"/>
  <c r="K27" i="5" s="1"/>
  <c r="L27" i="5" s="1"/>
  <c r="M27" i="5" s="1"/>
  <c r="F27" i="5"/>
  <c r="C18" i="6"/>
  <c r="G11" i="6"/>
  <c r="G3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E28" i="5"/>
  <c r="I50" i="5"/>
  <c r="K50" i="5" s="1"/>
  <c r="E43" i="5"/>
  <c r="F44" i="5"/>
  <c r="E44" i="5"/>
  <c r="H36" i="5"/>
  <c r="G36" i="5"/>
  <c r="F28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D28" i="5"/>
  <c r="J28" i="5"/>
  <c r="K28" i="5" s="1"/>
  <c r="G15" i="6"/>
  <c r="J44" i="4"/>
  <c r="K44" i="4" s="1"/>
  <c r="L44" i="4" s="1"/>
  <c r="M44" i="4" s="1"/>
  <c r="E52" i="4"/>
  <c r="C20" i="6"/>
  <c r="K3" i="6"/>
  <c r="L3" i="6" s="1"/>
  <c r="M3" i="6" s="1"/>
  <c r="H41" i="5"/>
  <c r="F41" i="5"/>
  <c r="E41" i="5"/>
  <c r="H33" i="5"/>
  <c r="F33" i="5"/>
  <c r="E33" i="5"/>
  <c r="G28" i="5"/>
  <c r="C28" i="5"/>
  <c r="H28" i="5"/>
  <c r="I42" i="5"/>
  <c r="G42" i="5"/>
  <c r="H42" i="5"/>
  <c r="I26" i="5"/>
  <c r="G26" i="5"/>
  <c r="H26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K46" i="4" s="1"/>
  <c r="L46" i="4" s="1"/>
  <c r="M46" i="4" s="1"/>
  <c r="E46" i="4"/>
  <c r="J34" i="4"/>
  <c r="F34" i="4"/>
  <c r="I34" i="4"/>
  <c r="K34" i="4" s="1"/>
  <c r="L34" i="4" s="1"/>
  <c r="M34" i="4" s="1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26" i="5"/>
  <c r="J26" i="5"/>
  <c r="E26" i="5"/>
  <c r="D30" i="5"/>
  <c r="H30" i="5"/>
  <c r="C30" i="5"/>
  <c r="F47" i="4"/>
  <c r="F43" i="4"/>
  <c r="F39" i="4"/>
  <c r="F35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F4" i="6"/>
  <c r="D4" i="6"/>
  <c r="I4" i="6"/>
  <c r="I12" i="6"/>
  <c r="D12" i="6"/>
  <c r="H12" i="6"/>
  <c r="C12" i="6"/>
  <c r="G12" i="6"/>
  <c r="J12" i="6"/>
  <c r="H4" i="6"/>
  <c r="G4" i="6"/>
  <c r="C4" i="6"/>
  <c r="J4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L14" i="8"/>
  <c r="M14" i="8" s="1"/>
  <c r="K23" i="8"/>
  <c r="K15" i="8"/>
  <c r="K7" i="8"/>
  <c r="K25" i="8"/>
  <c r="K17" i="8"/>
  <c r="L20" i="9"/>
  <c r="M20" i="9" s="1"/>
  <c r="L12" i="9"/>
  <c r="M12" i="9" s="1"/>
  <c r="L8" i="9"/>
  <c r="M8" i="9" s="1"/>
  <c r="K15" i="9"/>
  <c r="K7" i="9"/>
  <c r="K9" i="9"/>
  <c r="G6" i="11"/>
  <c r="E6" i="11"/>
  <c r="C6" i="11"/>
  <c r="J6" i="11"/>
  <c r="F6" i="11"/>
  <c r="D6" i="11"/>
  <c r="H6" i="11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K12" i="7" s="1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K28" i="7" s="1"/>
  <c r="E28" i="7"/>
  <c r="J32" i="7"/>
  <c r="H32" i="7"/>
  <c r="F32" i="7"/>
  <c r="D32" i="7"/>
  <c r="G32" i="7"/>
  <c r="C32" i="7"/>
  <c r="I32" i="7"/>
  <c r="E32" i="7"/>
  <c r="K11" i="8"/>
  <c r="K21" i="8"/>
  <c r="L10" i="9"/>
  <c r="M10" i="9" s="1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24" i="8"/>
  <c r="M24" i="8" s="1"/>
  <c r="K19" i="8"/>
  <c r="K3" i="8"/>
  <c r="K9" i="8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4" i="1"/>
  <c r="AG4" i="1"/>
  <c r="AG6" i="1"/>
  <c r="D6" i="1"/>
  <c r="D8" i="1"/>
  <c r="AG8" i="1"/>
  <c r="D20" i="1"/>
  <c r="AG20" i="1"/>
  <c r="D315" i="1"/>
  <c r="AG315" i="1"/>
  <c r="AG316" i="1"/>
  <c r="D316" i="1"/>
  <c r="AG317" i="1"/>
  <c r="D317" i="1"/>
  <c r="AG319" i="1"/>
  <c r="D319" i="1"/>
  <c r="AG320" i="1"/>
  <c r="D320" i="1"/>
  <c r="AG321" i="1"/>
  <c r="D321" i="1"/>
  <c r="AG322" i="1"/>
  <c r="D322" i="1"/>
  <c r="AG323" i="1"/>
  <c r="D323" i="1"/>
  <c r="AG324" i="1"/>
  <c r="D324" i="1"/>
  <c r="AG325" i="1"/>
  <c r="D325" i="1"/>
  <c r="AG326" i="1"/>
  <c r="D326" i="1"/>
  <c r="AG327" i="1"/>
  <c r="D327" i="1"/>
  <c r="AG328" i="1"/>
  <c r="D328" i="1"/>
  <c r="AG329" i="1"/>
  <c r="D329" i="1"/>
  <c r="AG331" i="1"/>
  <c r="D331" i="1"/>
  <c r="AG332" i="1"/>
  <c r="D332" i="1"/>
  <c r="D333" i="1"/>
  <c r="AG333" i="1"/>
  <c r="AG334" i="1"/>
  <c r="D334" i="1"/>
  <c r="AG335" i="1"/>
  <c r="D335" i="1"/>
  <c r="AG336" i="1"/>
  <c r="D336" i="1"/>
  <c r="D337" i="1"/>
  <c r="AG337" i="1"/>
  <c r="AG338" i="1"/>
  <c r="D338" i="1"/>
  <c r="AG339" i="1"/>
  <c r="D339" i="1"/>
  <c r="AG340" i="1"/>
  <c r="D340" i="1"/>
  <c r="D341" i="1"/>
  <c r="AG341" i="1"/>
  <c r="AG343" i="1"/>
  <c r="D343" i="1"/>
  <c r="D345" i="1"/>
  <c r="AG345" i="1"/>
  <c r="D346" i="1"/>
  <c r="AG346" i="1"/>
  <c r="AG348" i="1"/>
  <c r="D348" i="1"/>
  <c r="D349" i="1"/>
  <c r="AG349" i="1"/>
  <c r="AG350" i="1"/>
  <c r="D350" i="1"/>
  <c r="D351" i="1"/>
  <c r="AG351" i="1"/>
  <c r="D352" i="1"/>
  <c r="AG352" i="1"/>
  <c r="AG353" i="1"/>
  <c r="D353" i="1"/>
  <c r="D354" i="1"/>
  <c r="AG354" i="1"/>
  <c r="AG355" i="1"/>
  <c r="D355" i="1"/>
  <c r="D356" i="1"/>
  <c r="AG356" i="1"/>
  <c r="AG357" i="1"/>
  <c r="D357" i="1"/>
  <c r="D358" i="1"/>
  <c r="AG358" i="1"/>
  <c r="AG359" i="1"/>
  <c r="D359" i="1"/>
  <c r="D361" i="1"/>
  <c r="AG361" i="1"/>
  <c r="AG362" i="1"/>
  <c r="D362" i="1"/>
  <c r="D364" i="1"/>
  <c r="AG364" i="1"/>
  <c r="AG365" i="1"/>
  <c r="D365" i="1"/>
  <c r="AG366" i="1"/>
  <c r="D366" i="1"/>
  <c r="D367" i="1"/>
  <c r="AG367" i="1"/>
  <c r="AG368" i="1"/>
  <c r="D368" i="1"/>
  <c r="D369" i="1"/>
  <c r="AG369" i="1"/>
  <c r="AG371" i="1"/>
  <c r="D371" i="1"/>
  <c r="D372" i="1"/>
  <c r="AG372" i="1"/>
  <c r="AG373" i="1"/>
  <c r="D373" i="1"/>
  <c r="D374" i="1"/>
  <c r="AG374" i="1"/>
  <c r="AG375" i="1"/>
  <c r="D375" i="1"/>
  <c r="D376" i="1"/>
  <c r="AG376" i="1"/>
  <c r="AG377" i="1"/>
  <c r="D377" i="1"/>
  <c r="D379" i="1"/>
  <c r="AG379" i="1"/>
  <c r="AG380" i="1"/>
  <c r="D380" i="1"/>
  <c r="D381" i="1"/>
  <c r="AG381" i="1"/>
  <c r="AG382" i="1"/>
  <c r="D382" i="1"/>
  <c r="D383" i="1"/>
  <c r="AG383" i="1"/>
  <c r="AG384" i="1"/>
  <c r="D384" i="1"/>
  <c r="D385" i="1"/>
  <c r="AG385" i="1"/>
  <c r="AG386" i="1"/>
  <c r="D386" i="1"/>
  <c r="D387" i="1"/>
  <c r="AG387" i="1"/>
  <c r="AG388" i="1"/>
  <c r="D388" i="1"/>
  <c r="D390" i="1"/>
  <c r="AG390" i="1"/>
  <c r="AG391" i="1"/>
  <c r="D391" i="1"/>
  <c r="D392" i="1"/>
  <c r="AG392" i="1"/>
  <c r="AG393" i="1"/>
  <c r="D393" i="1"/>
  <c r="D394" i="1"/>
  <c r="AG394" i="1"/>
  <c r="AG396" i="1"/>
  <c r="D396" i="1"/>
  <c r="D397" i="1"/>
  <c r="AG397" i="1"/>
  <c r="AG398" i="1"/>
  <c r="D398" i="1"/>
  <c r="D399" i="1"/>
  <c r="AG399" i="1"/>
  <c r="AG400" i="1"/>
  <c r="D400" i="1"/>
  <c r="D401" i="1"/>
  <c r="AG401" i="1"/>
  <c r="AG402" i="1"/>
  <c r="D402" i="1"/>
  <c r="D404" i="1"/>
  <c r="AG404" i="1"/>
  <c r="AG405" i="1"/>
  <c r="D405" i="1"/>
  <c r="D406" i="1"/>
  <c r="AG406" i="1"/>
  <c r="AG407" i="1"/>
  <c r="D407" i="1"/>
  <c r="D408" i="1"/>
  <c r="AG408" i="1"/>
  <c r="AG409" i="1"/>
  <c r="D409" i="1"/>
  <c r="D410" i="1"/>
  <c r="AG410" i="1"/>
  <c r="AG411" i="1"/>
  <c r="D411" i="1"/>
  <c r="D413" i="1"/>
  <c r="AG413" i="1"/>
  <c r="AG415" i="1"/>
  <c r="D415" i="1"/>
  <c r="D416" i="1"/>
  <c r="AG416" i="1"/>
  <c r="AG418" i="1"/>
  <c r="D418" i="1"/>
  <c r="D419" i="1"/>
  <c r="AG419" i="1"/>
  <c r="AG420" i="1"/>
  <c r="D420" i="1"/>
  <c r="D421" i="1"/>
  <c r="AG421" i="1"/>
  <c r="AG422" i="1"/>
  <c r="D422" i="1"/>
  <c r="D423" i="1"/>
  <c r="AG423" i="1"/>
  <c r="AG424" i="1"/>
  <c r="D424" i="1"/>
  <c r="D425" i="1"/>
  <c r="AG425" i="1"/>
  <c r="AG426" i="1"/>
  <c r="D426" i="1"/>
  <c r="D427" i="1"/>
  <c r="AG427" i="1"/>
  <c r="AG428" i="1"/>
  <c r="D428" i="1"/>
  <c r="D430" i="1"/>
  <c r="AG430" i="1"/>
  <c r="AG431" i="1"/>
  <c r="D431" i="1"/>
  <c r="D432" i="1"/>
  <c r="AG432" i="1"/>
  <c r="AG433" i="1"/>
  <c r="D433" i="1"/>
  <c r="D434" i="1"/>
  <c r="AG434" i="1"/>
  <c r="AG435" i="1"/>
  <c r="D435" i="1"/>
  <c r="D436" i="1"/>
  <c r="AG436" i="1"/>
  <c r="AG438" i="1"/>
  <c r="D438" i="1"/>
  <c r="D439" i="1"/>
  <c r="AG439" i="1"/>
  <c r="AG440" i="1"/>
  <c r="D440" i="1"/>
  <c r="D442" i="1"/>
  <c r="AG442" i="1"/>
  <c r="AG443" i="1"/>
  <c r="D443" i="1"/>
  <c r="D444" i="1"/>
  <c r="AG444" i="1"/>
  <c r="AG445" i="1"/>
  <c r="D445" i="1"/>
  <c r="D446" i="1"/>
  <c r="AG446" i="1"/>
  <c r="D447" i="1"/>
  <c r="AG447" i="1"/>
  <c r="D448" i="1"/>
  <c r="AG448" i="1"/>
  <c r="AG450" i="1"/>
  <c r="D450" i="1"/>
  <c r="D451" i="1"/>
  <c r="AG451" i="1"/>
  <c r="AG452" i="1"/>
  <c r="D452" i="1"/>
  <c r="D453" i="1"/>
  <c r="AG453" i="1"/>
  <c r="AG454" i="1"/>
  <c r="D454" i="1"/>
  <c r="D456" i="1"/>
  <c r="AG456" i="1"/>
  <c r="AG458" i="1"/>
  <c r="D458" i="1"/>
  <c r="AG459" i="1"/>
  <c r="D459" i="1"/>
  <c r="D460" i="1"/>
  <c r="AG460" i="1"/>
  <c r="AG461" i="1"/>
  <c r="D461" i="1"/>
  <c r="AG463" i="1"/>
  <c r="D463" i="1"/>
  <c r="D465" i="1"/>
  <c r="AG465" i="1"/>
  <c r="AG467" i="1"/>
  <c r="D467" i="1"/>
  <c r="D468" i="1"/>
  <c r="AG468" i="1"/>
  <c r="D469" i="1"/>
  <c r="AG469" i="1"/>
  <c r="D470" i="1"/>
  <c r="AG470" i="1"/>
  <c r="AG471" i="1"/>
  <c r="D471" i="1"/>
  <c r="D472" i="1"/>
  <c r="AG472" i="1"/>
  <c r="D473" i="1"/>
  <c r="AG473" i="1"/>
  <c r="AG475" i="1"/>
  <c r="D475" i="1"/>
  <c r="D476" i="1"/>
  <c r="AG476" i="1"/>
  <c r="AG477" i="1"/>
  <c r="D477" i="1"/>
  <c r="D478" i="1"/>
  <c r="AG478" i="1"/>
  <c r="AG479" i="1"/>
  <c r="D479" i="1"/>
  <c r="D480" i="1"/>
  <c r="AG480" i="1"/>
  <c r="AG481" i="1"/>
  <c r="D481" i="1"/>
  <c r="D482" i="1"/>
  <c r="AG482" i="1"/>
  <c r="AG483" i="1"/>
  <c r="D483" i="1"/>
  <c r="AG484" i="1"/>
  <c r="D484" i="1"/>
  <c r="AG485" i="1"/>
  <c r="D485" i="1"/>
  <c r="D487" i="1"/>
  <c r="AG487" i="1"/>
  <c r="AG488" i="1"/>
  <c r="D488" i="1"/>
  <c r="AG489" i="1"/>
  <c r="D489" i="1"/>
  <c r="D490" i="1"/>
  <c r="AG490" i="1"/>
  <c r="AG491" i="1"/>
  <c r="D491" i="1"/>
  <c r="D492" i="1"/>
  <c r="AG492" i="1"/>
  <c r="AG493" i="1"/>
  <c r="D493" i="1"/>
  <c r="D494" i="1"/>
  <c r="AG494" i="1"/>
  <c r="D495" i="1"/>
  <c r="AG495" i="1"/>
  <c r="AG496" i="1"/>
  <c r="D496" i="1"/>
  <c r="AG497" i="1"/>
  <c r="D497" i="1"/>
  <c r="D498" i="1"/>
  <c r="AG498" i="1"/>
  <c r="AG499" i="1"/>
  <c r="D499" i="1"/>
  <c r="AG500" i="1"/>
  <c r="D500" i="1"/>
  <c r="AG501" i="1"/>
  <c r="D501" i="1"/>
  <c r="D503" i="1"/>
  <c r="AG503" i="1"/>
  <c r="AG505" i="1"/>
  <c r="D505" i="1"/>
  <c r="D506" i="1"/>
  <c r="AG506" i="1"/>
  <c r="D507" i="1"/>
  <c r="AG507" i="1"/>
  <c r="D509" i="1"/>
  <c r="AG509" i="1"/>
  <c r="D510" i="1"/>
  <c r="AG510" i="1"/>
  <c r="D511" i="1"/>
  <c r="AG511" i="1"/>
  <c r="AG512" i="1"/>
  <c r="D512" i="1"/>
  <c r="D514" i="1"/>
  <c r="AG514" i="1"/>
  <c r="D515" i="1"/>
  <c r="AG515" i="1"/>
  <c r="D516" i="1"/>
  <c r="AG516" i="1"/>
  <c r="AG517" i="1"/>
  <c r="D517" i="1"/>
  <c r="D518" i="1"/>
  <c r="AG518" i="1"/>
  <c r="AG519" i="1"/>
  <c r="D519" i="1"/>
  <c r="D520" i="1"/>
  <c r="AG520" i="1"/>
  <c r="AG522" i="1"/>
  <c r="D522" i="1"/>
  <c r="D523" i="1"/>
  <c r="AG523" i="1"/>
  <c r="AG524" i="1"/>
  <c r="D524" i="1"/>
  <c r="D525" i="1"/>
  <c r="AG525" i="1"/>
  <c r="AG526" i="1"/>
  <c r="D526" i="1"/>
  <c r="D527" i="1"/>
  <c r="AG527" i="1"/>
  <c r="AG528" i="1"/>
  <c r="D528" i="1"/>
  <c r="D529" i="1"/>
  <c r="AG529" i="1"/>
  <c r="AG531" i="1"/>
  <c r="D531" i="1"/>
  <c r="D532" i="1"/>
  <c r="AG532" i="1"/>
  <c r="D533" i="1"/>
  <c r="AG533" i="1"/>
  <c r="D534" i="1"/>
  <c r="AG534" i="1"/>
  <c r="AG535" i="1"/>
  <c r="D535" i="1"/>
  <c r="D537" i="1"/>
  <c r="AG537" i="1"/>
  <c r="AG539" i="1"/>
  <c r="D539" i="1"/>
  <c r="D541" i="1"/>
  <c r="AG541" i="1"/>
  <c r="AG542" i="1"/>
  <c r="D542" i="1"/>
  <c r="D544" i="1"/>
  <c r="AG544" i="1"/>
  <c r="AG545" i="1"/>
  <c r="D545" i="1"/>
  <c r="D546" i="1"/>
  <c r="AG546" i="1"/>
  <c r="D547" i="1"/>
  <c r="AG547" i="1"/>
  <c r="D548" i="1"/>
  <c r="AG548" i="1"/>
  <c r="AG549" i="1"/>
  <c r="D549" i="1"/>
  <c r="D550" i="1"/>
  <c r="AG550" i="1"/>
  <c r="D551" i="1"/>
  <c r="AG551" i="1"/>
  <c r="D552" i="1"/>
  <c r="AG552" i="1"/>
  <c r="D553" i="1"/>
  <c r="AG553" i="1"/>
  <c r="AG555" i="1"/>
  <c r="D555" i="1"/>
  <c r="D556" i="1"/>
  <c r="AG556" i="1"/>
  <c r="AG558" i="1"/>
  <c r="D558" i="1"/>
  <c r="D559" i="1"/>
  <c r="AG559" i="1"/>
  <c r="AG560" i="1"/>
  <c r="D560" i="1"/>
  <c r="AG561" i="1"/>
  <c r="D561" i="1"/>
  <c r="AG562" i="1"/>
  <c r="D562" i="1"/>
  <c r="AG563" i="1"/>
  <c r="D563" i="1"/>
  <c r="AG564" i="1"/>
  <c r="D564" i="1"/>
  <c r="AG565" i="1"/>
  <c r="D565" i="1"/>
  <c r="AG566" i="1"/>
  <c r="D566" i="1"/>
  <c r="AG568" i="1"/>
  <c r="D568" i="1"/>
  <c r="AG569" i="1"/>
  <c r="D569" i="1"/>
  <c r="D570" i="1"/>
  <c r="AG570" i="1"/>
  <c r="AG572" i="1"/>
  <c r="D572" i="1"/>
  <c r="D574" i="1"/>
  <c r="AG574" i="1"/>
  <c r="D576" i="1"/>
  <c r="AG576" i="1"/>
  <c r="D577" i="1"/>
  <c r="AG577" i="1"/>
  <c r="AG579" i="1"/>
  <c r="D579" i="1"/>
  <c r="D580" i="1"/>
  <c r="AG580" i="1"/>
  <c r="AG582" i="1"/>
  <c r="D582" i="1"/>
  <c r="D583" i="1"/>
  <c r="AG583" i="1"/>
  <c r="AG585" i="1"/>
  <c r="D585" i="1"/>
  <c r="D587" i="1"/>
  <c r="AG587" i="1"/>
  <c r="D588" i="1"/>
  <c r="AG588" i="1"/>
  <c r="D590" i="1"/>
  <c r="AG590" i="1"/>
  <c r="AG592" i="1"/>
  <c r="D592" i="1"/>
  <c r="K32" i="7" l="1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AI592" i="1"/>
  <c r="AI590" i="1"/>
  <c r="AI587" i="1"/>
  <c r="AI585" i="1"/>
  <c r="AI582" i="1"/>
  <c r="AI579" i="1"/>
  <c r="AI576" i="1"/>
  <c r="AI574" i="1"/>
  <c r="AI572" i="1"/>
  <c r="AI568" i="1"/>
  <c r="AI558" i="1"/>
  <c r="AI555" i="1"/>
  <c r="AI544" i="1"/>
  <c r="AI541" i="1"/>
  <c r="AI539" i="1"/>
  <c r="AI537" i="1"/>
  <c r="AI531" i="1"/>
  <c r="AI522" i="1"/>
  <c r="AI514" i="1"/>
  <c r="AI509" i="1"/>
  <c r="AI505" i="1"/>
  <c r="AI503" i="1"/>
  <c r="AI487" i="1"/>
  <c r="AI475" i="1"/>
  <c r="AI467" i="1"/>
  <c r="AI465" i="1"/>
  <c r="AI463" i="1"/>
  <c r="AI458" i="1"/>
  <c r="AI450" i="1"/>
  <c r="AI442" i="1"/>
  <c r="AI438" i="1"/>
  <c r="AI430" i="1"/>
  <c r="AI418" i="1"/>
  <c r="AI415" i="1"/>
  <c r="AI413" i="1"/>
  <c r="AI404" i="1"/>
  <c r="AI396" i="1"/>
  <c r="AI390" i="1"/>
  <c r="AI379" i="1"/>
  <c r="AI371" i="1"/>
  <c r="AI364" i="1"/>
  <c r="AI361" i="1"/>
  <c r="AI348" i="1"/>
  <c r="AI343" i="1"/>
  <c r="AI331" i="1"/>
  <c r="AI319" i="1"/>
  <c r="AI8" i="1"/>
  <c r="AI6" i="1"/>
  <c r="AI3" i="1"/>
  <c r="AI588" i="1"/>
  <c r="AI583" i="1"/>
  <c r="AI580" i="1"/>
  <c r="AI577" i="1"/>
  <c r="AI569" i="1"/>
  <c r="AI570" i="1" s="1"/>
  <c r="AI559" i="1"/>
  <c r="AI560" i="1" s="1"/>
  <c r="AI561" i="1" s="1"/>
  <c r="AI562" i="1" s="1"/>
  <c r="AI563" i="1" s="1"/>
  <c r="AI564" i="1" s="1"/>
  <c r="AI565" i="1" s="1"/>
  <c r="AI566" i="1" s="1"/>
  <c r="AI556" i="1"/>
  <c r="AI545" i="1"/>
  <c r="AI546" i="1" s="1"/>
  <c r="AI547" i="1" s="1"/>
  <c r="AI548" i="1" s="1"/>
  <c r="AI549" i="1" s="1"/>
  <c r="AI550" i="1" s="1"/>
  <c r="AI551" i="1" s="1"/>
  <c r="AI552" i="1" s="1"/>
  <c r="AI553" i="1" s="1"/>
  <c r="AI542" i="1"/>
  <c r="AI532" i="1"/>
  <c r="AI533" i="1" s="1"/>
  <c r="AI534" i="1" s="1"/>
  <c r="AI535" i="1" s="1"/>
  <c r="AI523" i="1"/>
  <c r="AI524" i="1" s="1"/>
  <c r="AI525" i="1" s="1"/>
  <c r="AI526" i="1" s="1"/>
  <c r="AI527" i="1" s="1"/>
  <c r="AI528" i="1" s="1"/>
  <c r="AI529" i="1" s="1"/>
  <c r="AI515" i="1"/>
  <c r="AI516" i="1" s="1"/>
  <c r="AI517" i="1" s="1"/>
  <c r="AI518" i="1" s="1"/>
  <c r="AI519" i="1" s="1"/>
  <c r="AI520" i="1" s="1"/>
  <c r="AI510" i="1"/>
  <c r="AI511" i="1" s="1"/>
  <c r="AI512" i="1" s="1"/>
  <c r="AI506" i="1"/>
  <c r="AI507" i="1" s="1"/>
  <c r="AI488" i="1"/>
  <c r="AI489" i="1" s="1"/>
  <c r="AI490" i="1" s="1"/>
  <c r="AI491" i="1" s="1"/>
  <c r="AI492" i="1" s="1"/>
  <c r="AI493" i="1" s="1"/>
  <c r="AI494" i="1" s="1"/>
  <c r="AI495" i="1" s="1"/>
  <c r="AI496" i="1" s="1"/>
  <c r="AI497" i="1" s="1"/>
  <c r="AI498" i="1" s="1"/>
  <c r="AI499" i="1" s="1"/>
  <c r="AI500" i="1" s="1"/>
  <c r="AI501" i="1" s="1"/>
  <c r="AI476" i="1"/>
  <c r="AI477" i="1" s="1"/>
  <c r="AI478" i="1" s="1"/>
  <c r="AI479" i="1" s="1"/>
  <c r="AI480" i="1" s="1"/>
  <c r="AI481" i="1" s="1"/>
  <c r="AI482" i="1" s="1"/>
  <c r="AI483" i="1" s="1"/>
  <c r="AI484" i="1" s="1"/>
  <c r="AI485" i="1" s="1"/>
  <c r="AI468" i="1"/>
  <c r="AI469" i="1" s="1"/>
  <c r="AI470" i="1" s="1"/>
  <c r="AI471" i="1" s="1"/>
  <c r="AI472" i="1" s="1"/>
  <c r="AI473" i="1" s="1"/>
  <c r="AI459" i="1"/>
  <c r="AI460" i="1" s="1"/>
  <c r="AI461" i="1" s="1"/>
  <c r="AI456" i="1"/>
  <c r="AI451" i="1"/>
  <c r="AI452" i="1" s="1"/>
  <c r="AI453" i="1" s="1"/>
  <c r="AI454" i="1" s="1"/>
  <c r="AI443" i="1"/>
  <c r="AI444" i="1" s="1"/>
  <c r="AI445" i="1" s="1"/>
  <c r="AI446" i="1" s="1"/>
  <c r="AI447" i="1" s="1"/>
  <c r="AI448" i="1" s="1"/>
  <c r="AI439" i="1"/>
  <c r="AI440" i="1" s="1"/>
  <c r="AI431" i="1"/>
  <c r="AI432" i="1" s="1"/>
  <c r="AI433" i="1" s="1"/>
  <c r="AI434" i="1" s="1"/>
  <c r="AI435" i="1" s="1"/>
  <c r="AI436" i="1" s="1"/>
  <c r="AI419" i="1"/>
  <c r="AI420" i="1" s="1"/>
  <c r="AI421" i="1" s="1"/>
  <c r="AI422" i="1" s="1"/>
  <c r="AI423" i="1" s="1"/>
  <c r="AI424" i="1" s="1"/>
  <c r="AI425" i="1" s="1"/>
  <c r="AI426" i="1" s="1"/>
  <c r="AI427" i="1" s="1"/>
  <c r="AI428" i="1" s="1"/>
  <c r="AI416" i="1"/>
  <c r="AI405" i="1"/>
  <c r="AI406" i="1" s="1"/>
  <c r="AI407" i="1" s="1"/>
  <c r="AI408" i="1" s="1"/>
  <c r="AI409" i="1" s="1"/>
  <c r="AI410" i="1" s="1"/>
  <c r="AI411" i="1" s="1"/>
  <c r="AI397" i="1"/>
  <c r="AI398" i="1" s="1"/>
  <c r="AI399" i="1" s="1"/>
  <c r="AI400" i="1" s="1"/>
  <c r="AI401" i="1" s="1"/>
  <c r="AI402" i="1" s="1"/>
  <c r="AI391" i="1"/>
  <c r="AI392" i="1" s="1"/>
  <c r="AI393" i="1" s="1"/>
  <c r="AI394" i="1" s="1"/>
  <c r="AI380" i="1"/>
  <c r="AI381" i="1" s="1"/>
  <c r="AI382" i="1" s="1"/>
  <c r="AI383" i="1" s="1"/>
  <c r="AI384" i="1" s="1"/>
  <c r="AI385" i="1" s="1"/>
  <c r="AI386" i="1" s="1"/>
  <c r="AI387" i="1" s="1"/>
  <c r="AI388" i="1" s="1"/>
  <c r="AI372" i="1"/>
  <c r="AI373" i="1" s="1"/>
  <c r="AI374" i="1" s="1"/>
  <c r="AI375" i="1" s="1"/>
  <c r="AI376" i="1" s="1"/>
  <c r="AI377" i="1" s="1"/>
  <c r="AI365" i="1"/>
  <c r="AI366" i="1" s="1"/>
  <c r="AI367" i="1" s="1"/>
  <c r="AI368" i="1" s="1"/>
  <c r="AI369" i="1" s="1"/>
  <c r="AI362" i="1"/>
  <c r="AI349" i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45" i="1"/>
  <c r="AI346" i="1" s="1"/>
  <c r="AI332" i="1"/>
  <c r="AI333" i="1" s="1"/>
  <c r="AI334" i="1" s="1"/>
  <c r="AI335" i="1" s="1"/>
  <c r="AI336" i="1" s="1"/>
  <c r="AI337" i="1" s="1"/>
  <c r="AI338" i="1" s="1"/>
  <c r="AI339" i="1" s="1"/>
  <c r="AI340" i="1" s="1"/>
  <c r="AI341" i="1" s="1"/>
  <c r="AI320" i="1"/>
  <c r="AI321" i="1" s="1"/>
  <c r="AI322" i="1" s="1"/>
  <c r="AI323" i="1" s="1"/>
  <c r="AI324" i="1" s="1"/>
  <c r="AI325" i="1" s="1"/>
  <c r="AI326" i="1" s="1"/>
  <c r="AI327" i="1" s="1"/>
  <c r="AI328" i="1" s="1"/>
  <c r="AI329" i="1" s="1"/>
  <c r="AI9" i="1"/>
  <c r="AI4" i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6" i="5"/>
  <c r="L26" i="5" s="1"/>
  <c r="M26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28" i="7"/>
  <c r="M28" i="7" s="1"/>
  <c r="L16" i="7"/>
  <c r="M16" i="7" s="1"/>
  <c r="L12" i="7"/>
  <c r="M12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28" i="5"/>
  <c r="M28" i="5" s="1"/>
  <c r="AF592" i="1"/>
  <c r="AC590" i="1"/>
  <c r="AB590" i="1"/>
  <c r="AB588" i="1"/>
  <c r="AF588" i="1"/>
  <c r="AB587" i="1"/>
  <c r="AC587" i="1"/>
  <c r="AB585" i="1"/>
  <c r="AB583" i="1"/>
  <c r="AF582" i="1"/>
  <c r="AB580" i="1"/>
  <c r="AB579" i="1"/>
  <c r="AC577" i="1"/>
  <c r="AB576" i="1"/>
  <c r="AF574" i="1"/>
  <c r="AC574" i="1"/>
  <c r="AC572" i="1"/>
  <c r="AC570" i="1"/>
  <c r="AB570" i="1"/>
  <c r="AB569" i="1"/>
  <c r="AC569" i="1"/>
  <c r="AF568" i="1"/>
  <c r="AF566" i="1"/>
  <c r="AB566" i="1"/>
  <c r="AC565" i="1"/>
  <c r="AB565" i="1"/>
  <c r="AC564" i="1"/>
  <c r="AF564" i="1"/>
  <c r="AF563" i="1"/>
  <c r="AB563" i="1"/>
  <c r="AB562" i="1"/>
  <c r="AF562" i="1"/>
  <c r="AB561" i="1"/>
  <c r="AF561" i="1"/>
  <c r="AC560" i="1"/>
  <c r="AB560" i="1"/>
  <c r="AF559" i="1"/>
  <c r="AC558" i="1"/>
  <c r="AF556" i="1"/>
  <c r="AB555" i="1"/>
  <c r="AC553" i="1"/>
  <c r="AB553" i="1"/>
  <c r="AC552" i="1"/>
  <c r="AB552" i="1"/>
  <c r="AC551" i="1"/>
  <c r="AB551" i="1"/>
  <c r="AC550" i="1"/>
  <c r="AF550" i="1"/>
  <c r="AF549" i="1"/>
  <c r="AC549" i="1"/>
  <c r="AC548" i="1"/>
  <c r="AF548" i="1"/>
  <c r="AC547" i="1"/>
  <c r="AF547" i="1"/>
  <c r="AF546" i="1"/>
  <c r="AB546" i="1"/>
  <c r="AB545" i="1"/>
  <c r="AF545" i="1"/>
  <c r="AC544" i="1"/>
  <c r="AF542" i="1"/>
  <c r="AB542" i="1"/>
  <c r="AB541" i="1"/>
  <c r="AB539" i="1"/>
  <c r="AC539" i="1"/>
  <c r="AB537" i="1"/>
  <c r="AB535" i="1"/>
  <c r="AC535" i="1"/>
  <c r="AC534" i="1"/>
  <c r="AB534" i="1"/>
  <c r="AB533" i="1"/>
  <c r="AC533" i="1"/>
  <c r="AC532" i="1"/>
  <c r="AF531" i="1"/>
  <c r="AF529" i="1"/>
  <c r="AB529" i="1"/>
  <c r="AB528" i="1"/>
  <c r="AF528" i="1"/>
  <c r="AC527" i="1"/>
  <c r="AF527" i="1"/>
  <c r="AF526" i="1"/>
  <c r="AB526" i="1"/>
  <c r="AB525" i="1"/>
  <c r="AF525" i="1"/>
  <c r="AF524" i="1"/>
  <c r="AC524" i="1"/>
  <c r="AF523" i="1"/>
  <c r="AC522" i="1"/>
  <c r="AF520" i="1"/>
  <c r="AC520" i="1"/>
  <c r="AF519" i="1"/>
  <c r="AC519" i="1"/>
  <c r="AF518" i="1"/>
  <c r="AC518" i="1"/>
  <c r="AB517" i="1"/>
  <c r="AF517" i="1"/>
  <c r="AF516" i="1"/>
  <c r="AC516" i="1"/>
  <c r="AF515" i="1"/>
  <c r="AB514" i="1"/>
  <c r="AC512" i="1"/>
  <c r="AF512" i="1"/>
  <c r="AF511" i="1"/>
  <c r="AC511" i="1"/>
  <c r="AF510" i="1"/>
  <c r="AB509" i="1"/>
  <c r="AB507" i="1"/>
  <c r="AC507" i="1"/>
  <c r="AC506" i="1"/>
  <c r="AF505" i="1"/>
  <c r="AF503" i="1"/>
  <c r="AC503" i="1"/>
  <c r="AB501" i="1"/>
  <c r="AF500" i="1"/>
  <c r="AB499" i="1"/>
  <c r="AF498" i="1"/>
  <c r="AC497" i="1"/>
  <c r="AF496" i="1"/>
  <c r="AF495" i="1"/>
  <c r="AC494" i="1"/>
  <c r="AF493" i="1"/>
  <c r="AB492" i="1"/>
  <c r="AC491" i="1"/>
  <c r="AC490" i="1"/>
  <c r="AB489" i="1"/>
  <c r="AF488" i="1"/>
  <c r="AC487" i="1"/>
  <c r="AB487" i="1"/>
  <c r="AB485" i="1"/>
  <c r="AC484" i="1"/>
  <c r="AB483" i="1"/>
  <c r="AB482" i="1"/>
  <c r="AC481" i="1"/>
  <c r="AF480" i="1"/>
  <c r="AB479" i="1"/>
  <c r="AF478" i="1"/>
  <c r="AF477" i="1"/>
  <c r="AF476" i="1"/>
  <c r="AB476" i="1"/>
  <c r="AB475" i="1"/>
  <c r="AC475" i="1"/>
  <c r="AB473" i="1"/>
  <c r="AC472" i="1"/>
  <c r="AF471" i="1"/>
  <c r="AB470" i="1"/>
  <c r="AB469" i="1"/>
  <c r="AB468" i="1"/>
  <c r="AC468" i="1"/>
  <c r="AC467" i="1"/>
  <c r="AF467" i="1"/>
  <c r="AB465" i="1"/>
  <c r="AF463" i="1"/>
  <c r="AC463" i="1"/>
  <c r="AF461" i="1"/>
  <c r="AC460" i="1"/>
  <c r="AF459" i="1"/>
  <c r="AC458" i="1"/>
  <c r="AB458" i="1"/>
  <c r="AF456" i="1"/>
  <c r="AB456" i="1"/>
  <c r="AF454" i="1"/>
  <c r="AB453" i="1"/>
  <c r="AF452" i="1"/>
  <c r="AB451" i="1"/>
  <c r="AC451" i="1"/>
  <c r="AB450" i="1"/>
  <c r="AF450" i="1"/>
  <c r="AF448" i="1"/>
  <c r="AF447" i="1"/>
  <c r="AC446" i="1"/>
  <c r="AC445" i="1"/>
  <c r="AB444" i="1"/>
  <c r="AC443" i="1"/>
  <c r="AB442" i="1"/>
  <c r="AC442" i="1"/>
  <c r="AC440" i="1"/>
  <c r="AF439" i="1"/>
  <c r="AB439" i="1"/>
  <c r="AB438" i="1"/>
  <c r="AC438" i="1"/>
  <c r="AC436" i="1"/>
  <c r="AB435" i="1"/>
  <c r="AC434" i="1"/>
  <c r="AC433" i="1"/>
  <c r="AB432" i="1"/>
  <c r="AF431" i="1"/>
  <c r="AB430" i="1"/>
  <c r="AC430" i="1"/>
  <c r="AB428" i="1"/>
  <c r="AF427" i="1"/>
  <c r="AF426" i="1"/>
  <c r="AC425" i="1"/>
  <c r="AF424" i="1"/>
  <c r="AB423" i="1"/>
  <c r="AF422" i="1"/>
  <c r="AB421" i="1"/>
  <c r="AF420" i="1"/>
  <c r="AB419" i="1"/>
  <c r="AC419" i="1"/>
  <c r="AB418" i="1"/>
  <c r="AC418" i="1"/>
  <c r="AB416" i="1"/>
  <c r="AF416" i="1"/>
  <c r="AF415" i="1"/>
  <c r="AC415" i="1"/>
  <c r="AC413" i="1"/>
  <c r="AB411" i="1"/>
  <c r="AC411" i="1"/>
  <c r="AC410" i="1"/>
  <c r="AB410" i="1"/>
  <c r="AC409" i="1"/>
  <c r="AF409" i="1"/>
  <c r="AF408" i="1"/>
  <c r="AB408" i="1"/>
  <c r="AF407" i="1"/>
  <c r="AC407" i="1"/>
  <c r="AB406" i="1"/>
  <c r="AF406" i="1"/>
  <c r="AB405" i="1"/>
  <c r="AF405" i="1"/>
  <c r="AC404" i="1"/>
  <c r="AF402" i="1"/>
  <c r="AB402" i="1"/>
  <c r="AF401" i="1"/>
  <c r="AB401" i="1"/>
  <c r="AC400" i="1"/>
  <c r="AF400" i="1"/>
  <c r="AB399" i="1"/>
  <c r="AC399" i="1"/>
  <c r="AF398" i="1"/>
  <c r="AC398" i="1"/>
  <c r="AC397" i="1"/>
  <c r="AB396" i="1"/>
  <c r="AC394" i="1"/>
  <c r="AB394" i="1"/>
  <c r="AB393" i="1"/>
  <c r="AF393" i="1"/>
  <c r="AC392" i="1"/>
  <c r="AF392" i="1"/>
  <c r="AC391" i="1"/>
  <c r="AF391" i="1"/>
  <c r="AF390" i="1"/>
  <c r="AB388" i="1"/>
  <c r="AF388" i="1"/>
  <c r="AC387" i="1"/>
  <c r="AF387" i="1"/>
  <c r="AF386" i="1"/>
  <c r="AC386" i="1"/>
  <c r="AF385" i="1"/>
  <c r="AC385" i="1"/>
  <c r="AB384" i="1"/>
  <c r="AF384" i="1"/>
  <c r="AC383" i="1"/>
  <c r="AB383" i="1"/>
  <c r="AC382" i="1"/>
  <c r="AF382" i="1"/>
  <c r="AC381" i="1"/>
  <c r="AB381" i="1"/>
  <c r="AB380" i="1"/>
  <c r="AF380" i="1"/>
  <c r="AB379" i="1"/>
  <c r="AF377" i="1"/>
  <c r="AC377" i="1"/>
  <c r="AB376" i="1"/>
  <c r="AC376" i="1"/>
  <c r="AB375" i="1"/>
  <c r="AF375" i="1"/>
  <c r="AF374" i="1"/>
  <c r="AB374" i="1"/>
  <c r="AC373" i="1"/>
  <c r="AF373" i="1"/>
  <c r="AB372" i="1"/>
  <c r="AB371" i="1"/>
  <c r="AB369" i="1"/>
  <c r="AF369" i="1"/>
  <c r="AB368" i="1"/>
  <c r="AC368" i="1"/>
  <c r="AC367" i="1"/>
  <c r="AF367" i="1"/>
  <c r="AC366" i="1"/>
  <c r="AF366" i="1"/>
  <c r="AB365" i="1"/>
  <c r="AF365" i="1"/>
  <c r="AF364" i="1"/>
  <c r="AF362" i="1"/>
  <c r="AB362" i="1"/>
  <c r="AF361" i="1"/>
  <c r="AC359" i="1"/>
  <c r="AB359" i="1"/>
  <c r="AC358" i="1"/>
  <c r="AB358" i="1"/>
  <c r="AC357" i="1"/>
  <c r="AF357" i="1"/>
  <c r="AB356" i="1"/>
  <c r="AC356" i="1"/>
  <c r="AB355" i="1"/>
  <c r="AF355" i="1"/>
  <c r="AF354" i="1"/>
  <c r="AB354" i="1"/>
  <c r="AC353" i="1"/>
  <c r="AF353" i="1"/>
  <c r="AC352" i="1"/>
  <c r="AB352" i="1"/>
  <c r="AB351" i="1"/>
  <c r="AC351" i="1"/>
  <c r="AF350" i="1"/>
  <c r="AC350" i="1"/>
  <c r="AF349" i="1"/>
  <c r="AC348" i="1"/>
  <c r="AB346" i="1"/>
  <c r="AF346" i="1"/>
  <c r="AF345" i="1"/>
  <c r="AB343" i="1"/>
  <c r="AF343" i="1"/>
  <c r="AC341" i="1"/>
  <c r="AF340" i="1"/>
  <c r="AF339" i="1"/>
  <c r="AC338" i="1"/>
  <c r="AF337" i="1"/>
  <c r="AC336" i="1"/>
  <c r="AC335" i="1"/>
  <c r="AB334" i="1"/>
  <c r="AB333" i="1"/>
  <c r="AF332" i="1"/>
  <c r="AB331" i="1"/>
  <c r="AF331" i="1"/>
  <c r="AC329" i="1"/>
  <c r="AB328" i="1"/>
  <c r="AB327" i="1"/>
  <c r="AC326" i="1"/>
  <c r="AB325" i="1"/>
  <c r="AB324" i="1"/>
  <c r="AC323" i="1"/>
  <c r="AF322" i="1"/>
  <c r="AC321" i="1"/>
  <c r="AB320" i="1"/>
  <c r="AB319" i="1"/>
  <c r="AF319" i="1"/>
  <c r="AC317" i="1"/>
  <c r="AB316" i="1"/>
  <c r="AB315" i="1"/>
  <c r="AB20" i="1"/>
  <c r="AF20" i="1"/>
  <c r="AF8" i="1"/>
  <c r="AC8" i="1"/>
  <c r="AB6" i="1"/>
  <c r="AB4" i="1"/>
  <c r="AF4" i="1"/>
  <c r="AC592" i="1"/>
  <c r="AB592" i="1"/>
  <c r="AF590" i="1"/>
  <c r="AC588" i="1"/>
  <c r="AF587" i="1"/>
  <c r="AF585" i="1"/>
  <c r="AC585" i="1"/>
  <c r="AC583" i="1"/>
  <c r="AF583" i="1"/>
  <c r="AB582" i="1"/>
  <c r="AC582" i="1"/>
  <c r="AF580" i="1"/>
  <c r="AC580" i="1"/>
  <c r="AC579" i="1"/>
  <c r="AF579" i="1"/>
  <c r="AF577" i="1"/>
  <c r="AB577" i="1"/>
  <c r="AC576" i="1"/>
  <c r="AF576" i="1"/>
  <c r="AB574" i="1"/>
  <c r="AF572" i="1"/>
  <c r="AB572" i="1"/>
  <c r="AF570" i="1"/>
  <c r="AF569" i="1"/>
  <c r="AB568" i="1"/>
  <c r="AC568" i="1"/>
  <c r="AC566" i="1"/>
  <c r="AF565" i="1"/>
  <c r="AB564" i="1"/>
  <c r="AC563" i="1"/>
  <c r="AC562" i="1"/>
  <c r="AC561" i="1"/>
  <c r="AF560" i="1"/>
  <c r="AC559" i="1"/>
  <c r="AB559" i="1"/>
  <c r="AB558" i="1"/>
  <c r="AF558" i="1"/>
  <c r="AC556" i="1"/>
  <c r="AB556" i="1"/>
  <c r="AF555" i="1"/>
  <c r="AC555" i="1"/>
  <c r="AF553" i="1"/>
  <c r="AF552" i="1"/>
  <c r="AF551" i="1"/>
  <c r="AB550" i="1"/>
  <c r="AB549" i="1"/>
  <c r="AB548" i="1"/>
  <c r="AB547" i="1"/>
  <c r="AC546" i="1"/>
  <c r="AC545" i="1"/>
  <c r="AF544" i="1"/>
  <c r="AB544" i="1"/>
  <c r="AC542" i="1"/>
  <c r="AC541" i="1"/>
  <c r="AF541" i="1"/>
  <c r="AF539" i="1"/>
  <c r="AF537" i="1"/>
  <c r="AC537" i="1"/>
  <c r="AF535" i="1"/>
  <c r="AF534" i="1"/>
  <c r="AF533" i="1"/>
  <c r="AB532" i="1"/>
  <c r="AF532" i="1"/>
  <c r="AC531" i="1"/>
  <c r="AB531" i="1"/>
  <c r="AC529" i="1"/>
  <c r="AC528" i="1"/>
  <c r="AB527" i="1"/>
  <c r="AC526" i="1"/>
  <c r="AC525" i="1"/>
  <c r="AB524" i="1"/>
  <c r="AB523" i="1"/>
  <c r="AC523" i="1"/>
  <c r="AF522" i="1"/>
  <c r="AB522" i="1"/>
  <c r="AB520" i="1"/>
  <c r="AB519" i="1"/>
  <c r="AB518" i="1"/>
  <c r="AC517" i="1"/>
  <c r="AB516" i="1"/>
  <c r="AC515" i="1"/>
  <c r="AB515" i="1"/>
  <c r="AC514" i="1"/>
  <c r="AF514" i="1"/>
  <c r="AB512" i="1"/>
  <c r="AB511" i="1"/>
  <c r="AB510" i="1"/>
  <c r="AC510" i="1"/>
  <c r="AF509" i="1"/>
  <c r="AC509" i="1"/>
  <c r="AF507" i="1"/>
  <c r="AB506" i="1"/>
  <c r="AF506" i="1"/>
  <c r="AC505" i="1"/>
  <c r="AB505" i="1"/>
  <c r="AB503" i="1"/>
  <c r="AC501" i="1"/>
  <c r="AF501" i="1"/>
  <c r="AB500" i="1"/>
  <c r="AC500" i="1"/>
  <c r="AF499" i="1"/>
  <c r="AC499" i="1"/>
  <c r="AB498" i="1"/>
  <c r="AC498" i="1"/>
  <c r="AF497" i="1"/>
  <c r="AB497" i="1"/>
  <c r="AC496" i="1"/>
  <c r="AB496" i="1"/>
  <c r="AB495" i="1"/>
  <c r="AC495" i="1"/>
  <c r="AB494" i="1"/>
  <c r="AF494" i="1"/>
  <c r="AB493" i="1"/>
  <c r="AC493" i="1"/>
  <c r="AF492" i="1"/>
  <c r="AC492" i="1"/>
  <c r="AB491" i="1"/>
  <c r="AF491" i="1"/>
  <c r="AF490" i="1"/>
  <c r="AB490" i="1"/>
  <c r="AC489" i="1"/>
  <c r="AF489" i="1"/>
  <c r="AB488" i="1"/>
  <c r="AC488" i="1"/>
  <c r="AF487" i="1"/>
  <c r="AC485" i="1"/>
  <c r="AF485" i="1"/>
  <c r="AF484" i="1"/>
  <c r="AB484" i="1"/>
  <c r="AF483" i="1"/>
  <c r="AC483" i="1"/>
  <c r="AF482" i="1"/>
  <c r="AC482" i="1"/>
  <c r="AF481" i="1"/>
  <c r="AB481" i="1"/>
  <c r="AB480" i="1"/>
  <c r="AC480" i="1"/>
  <c r="AC479" i="1"/>
  <c r="AF479" i="1"/>
  <c r="AC478" i="1"/>
  <c r="AB478" i="1"/>
  <c r="AC477" i="1"/>
  <c r="AB477" i="1"/>
  <c r="AC476" i="1"/>
  <c r="AF475" i="1"/>
  <c r="AF473" i="1"/>
  <c r="AC473" i="1"/>
  <c r="AF472" i="1"/>
  <c r="AB472" i="1"/>
  <c r="AC471" i="1"/>
  <c r="AB471" i="1"/>
  <c r="AC470" i="1"/>
  <c r="AF470" i="1"/>
  <c r="AC469" i="1"/>
  <c r="AF469" i="1"/>
  <c r="AF468" i="1"/>
  <c r="AB467" i="1"/>
  <c r="AF465" i="1"/>
  <c r="AC465" i="1"/>
  <c r="AB463" i="1"/>
  <c r="AB461" i="1"/>
  <c r="AC461" i="1"/>
  <c r="AB460" i="1"/>
  <c r="AF460" i="1"/>
  <c r="AC459" i="1"/>
  <c r="AB459" i="1"/>
  <c r="AF458" i="1"/>
  <c r="AC456" i="1"/>
  <c r="AB454" i="1"/>
  <c r="AC454" i="1"/>
  <c r="AC453" i="1"/>
  <c r="AF453" i="1"/>
  <c r="AB452" i="1"/>
  <c r="AC452" i="1"/>
  <c r="AF451" i="1"/>
  <c r="AC450" i="1"/>
  <c r="AC448" i="1"/>
  <c r="AB448" i="1"/>
  <c r="AB447" i="1"/>
  <c r="AC447" i="1"/>
  <c r="AB446" i="1"/>
  <c r="AF446" i="1"/>
  <c r="AB445" i="1"/>
  <c r="AF445" i="1"/>
  <c r="AC444" i="1"/>
  <c r="AF444" i="1"/>
  <c r="AB443" i="1"/>
  <c r="AF443" i="1"/>
  <c r="AF442" i="1"/>
  <c r="AB440" i="1"/>
  <c r="AF440" i="1"/>
  <c r="AC439" i="1"/>
  <c r="AF438" i="1"/>
  <c r="AF436" i="1"/>
  <c r="AB436" i="1"/>
  <c r="AC435" i="1"/>
  <c r="AF435" i="1"/>
  <c r="AB434" i="1"/>
  <c r="AF434" i="1"/>
  <c r="AF433" i="1"/>
  <c r="AB433" i="1"/>
  <c r="AC432" i="1"/>
  <c r="AF432" i="1"/>
  <c r="AB431" i="1"/>
  <c r="AC431" i="1"/>
  <c r="AF430" i="1"/>
  <c r="AF428" i="1"/>
  <c r="AC428" i="1"/>
  <c r="AB427" i="1"/>
  <c r="AC427" i="1"/>
  <c r="AC426" i="1"/>
  <c r="AB426" i="1"/>
  <c r="AF425" i="1"/>
  <c r="AB425" i="1"/>
  <c r="AC424" i="1"/>
  <c r="AB424" i="1"/>
  <c r="AC423" i="1"/>
  <c r="AF423" i="1"/>
  <c r="AC422" i="1"/>
  <c r="AB422" i="1"/>
  <c r="AC421" i="1"/>
  <c r="AF421" i="1"/>
  <c r="AC420" i="1"/>
  <c r="AB420" i="1"/>
  <c r="AF419" i="1"/>
  <c r="AF418" i="1"/>
  <c r="AC416" i="1"/>
  <c r="AB415" i="1"/>
  <c r="AB413" i="1"/>
  <c r="AF413" i="1"/>
  <c r="AF411" i="1"/>
  <c r="AF410" i="1"/>
  <c r="AB409" i="1"/>
  <c r="AC408" i="1"/>
  <c r="AB407" i="1"/>
  <c r="AC406" i="1"/>
  <c r="AC405" i="1"/>
  <c r="AB404" i="1"/>
  <c r="AF404" i="1"/>
  <c r="AC402" i="1"/>
  <c r="AC401" i="1"/>
  <c r="AB400" i="1"/>
  <c r="AF399" i="1"/>
  <c r="AB398" i="1"/>
  <c r="AB397" i="1"/>
  <c r="AF397" i="1"/>
  <c r="AC396" i="1"/>
  <c r="AF396" i="1"/>
  <c r="AF394" i="1"/>
  <c r="AC393" i="1"/>
  <c r="AB392" i="1"/>
  <c r="AB391" i="1"/>
  <c r="AC390" i="1"/>
  <c r="AB390" i="1"/>
  <c r="AC388" i="1"/>
  <c r="AB387" i="1"/>
  <c r="AB386" i="1"/>
  <c r="AB385" i="1"/>
  <c r="AC384" i="1"/>
  <c r="AF383" i="1"/>
  <c r="AB382" i="1"/>
  <c r="AF381" i="1"/>
  <c r="AC380" i="1"/>
  <c r="AF379" i="1"/>
  <c r="AC379" i="1"/>
  <c r="AB377" i="1"/>
  <c r="AF376" i="1"/>
  <c r="AC375" i="1"/>
  <c r="AC374" i="1"/>
  <c r="AB373" i="1"/>
  <c r="AC372" i="1"/>
  <c r="AF372" i="1"/>
  <c r="AF371" i="1"/>
  <c r="AC371" i="1"/>
  <c r="AC369" i="1"/>
  <c r="AF368" i="1"/>
  <c r="AB367" i="1"/>
  <c r="AB366" i="1"/>
  <c r="AC365" i="1"/>
  <c r="AB364" i="1"/>
  <c r="AC364" i="1"/>
  <c r="AC362" i="1"/>
  <c r="AC361" i="1"/>
  <c r="AB361" i="1"/>
  <c r="AF359" i="1"/>
  <c r="AF358" i="1"/>
  <c r="AB357" i="1"/>
  <c r="AF356" i="1"/>
  <c r="AC355" i="1"/>
  <c r="AC354" i="1"/>
  <c r="AB353" i="1"/>
  <c r="AF352" i="1"/>
  <c r="AF351" i="1"/>
  <c r="AB350" i="1"/>
  <c r="AC349" i="1"/>
  <c r="AB349" i="1"/>
  <c r="AB348" i="1"/>
  <c r="AF348" i="1"/>
  <c r="AC346" i="1"/>
  <c r="AB345" i="1"/>
  <c r="AC345" i="1"/>
  <c r="AC343" i="1"/>
  <c r="AF341" i="1"/>
  <c r="AB341" i="1"/>
  <c r="AC340" i="1"/>
  <c r="AB340" i="1"/>
  <c r="AB339" i="1"/>
  <c r="AC339" i="1"/>
  <c r="AF338" i="1"/>
  <c r="AB338" i="1"/>
  <c r="AB337" i="1"/>
  <c r="AC337" i="1"/>
  <c r="AB336" i="1"/>
  <c r="AF336" i="1"/>
  <c r="AB335" i="1"/>
  <c r="AF335" i="1"/>
  <c r="AC334" i="1"/>
  <c r="AF334" i="1"/>
  <c r="AF333" i="1"/>
  <c r="AC333" i="1"/>
  <c r="AB332" i="1"/>
  <c r="AC332" i="1"/>
  <c r="AC331" i="1"/>
  <c r="AF329" i="1"/>
  <c r="AB329" i="1"/>
  <c r="AF328" i="1"/>
  <c r="AC328" i="1"/>
  <c r="AC327" i="1"/>
  <c r="AF327" i="1"/>
  <c r="AB326" i="1"/>
  <c r="AF326" i="1"/>
  <c r="AF325" i="1"/>
  <c r="AC325" i="1"/>
  <c r="AC324" i="1"/>
  <c r="AF324" i="1"/>
  <c r="AB323" i="1"/>
  <c r="AF323" i="1"/>
  <c r="AC322" i="1"/>
  <c r="AB322" i="1"/>
  <c r="AB321" i="1"/>
  <c r="AF321" i="1"/>
  <c r="AF320" i="1"/>
  <c r="AC320" i="1"/>
  <c r="AC319" i="1"/>
  <c r="AB317" i="1"/>
  <c r="AF317" i="1"/>
  <c r="AC316" i="1"/>
  <c r="AF316" i="1"/>
  <c r="AC315" i="1"/>
  <c r="AF315" i="1"/>
  <c r="AC20" i="1"/>
  <c r="AB8" i="1"/>
  <c r="AC6" i="1"/>
  <c r="AF6" i="1"/>
  <c r="AC4" i="1"/>
  <c r="B6" i="1" l="1"/>
  <c r="B17" i="1"/>
  <c r="B22" i="1"/>
  <c r="B40" i="1"/>
  <c r="B67" i="1"/>
  <c r="B118" i="1"/>
  <c r="B139" i="1"/>
  <c r="B152" i="1"/>
  <c r="B169" i="1"/>
  <c r="B171" i="1"/>
  <c r="B184" i="1"/>
  <c r="B186" i="1"/>
  <c r="B192" i="1"/>
  <c r="B194" i="1"/>
  <c r="B222" i="1"/>
  <c r="B232" i="1"/>
  <c r="B236" i="1"/>
  <c r="B239" i="1"/>
  <c r="B248" i="1"/>
  <c r="B253" i="1"/>
  <c r="B257" i="1"/>
  <c r="B270" i="1"/>
  <c r="B278" i="1"/>
  <c r="B348" i="1"/>
  <c r="B371" i="1"/>
  <c r="B379" i="1"/>
  <c r="B396" i="1"/>
  <c r="B404" i="1"/>
  <c r="B413" i="1"/>
  <c r="B418" i="1"/>
  <c r="B430" i="1"/>
  <c r="B438" i="1"/>
  <c r="B442" i="1"/>
  <c r="B458" i="1"/>
  <c r="B465" i="1"/>
  <c r="B475" i="1"/>
  <c r="B487" i="1"/>
  <c r="B509" i="1"/>
  <c r="B514" i="1"/>
  <c r="B522" i="1"/>
  <c r="B537" i="1"/>
  <c r="B539" i="1"/>
  <c r="B541" i="1"/>
  <c r="B544" i="1"/>
  <c r="B555" i="1"/>
  <c r="B558" i="1"/>
  <c r="B572" i="1"/>
  <c r="B576" i="1"/>
  <c r="B579" i="1"/>
  <c r="B585" i="1"/>
  <c r="B587" i="1"/>
  <c r="B590" i="1"/>
  <c r="B8" i="1"/>
  <c r="B12" i="1"/>
  <c r="B14" i="1"/>
  <c r="B37" i="1"/>
  <c r="B53" i="1"/>
  <c r="B84" i="1"/>
  <c r="B91" i="1"/>
  <c r="B98" i="1"/>
  <c r="B104" i="1"/>
  <c r="B116" i="1"/>
  <c r="B122" i="1"/>
  <c r="B173" i="1"/>
  <c r="B190" i="1"/>
  <c r="B210" i="1"/>
  <c r="B230" i="1"/>
  <c r="B243" i="1"/>
  <c r="B259" i="1"/>
  <c r="B263" i="1"/>
  <c r="B268" i="1"/>
  <c r="B272" i="1"/>
  <c r="B280" i="1"/>
  <c r="B301" i="1"/>
  <c r="B308" i="1"/>
  <c r="B319" i="1"/>
  <c r="B331" i="1"/>
  <c r="B343" i="1"/>
  <c r="B345" i="1"/>
  <c r="B361" i="1"/>
  <c r="B364" i="1"/>
  <c r="B390" i="1"/>
  <c r="B415" i="1"/>
  <c r="B450" i="1"/>
  <c r="B456" i="1"/>
  <c r="B463" i="1"/>
  <c r="B467" i="1"/>
  <c r="B503" i="1"/>
  <c r="B505" i="1"/>
  <c r="B531" i="1"/>
  <c r="B568" i="1"/>
  <c r="B574" i="1"/>
  <c r="B582" i="1"/>
  <c r="B592" i="1"/>
  <c r="C6" i="1"/>
  <c r="C17" i="1"/>
  <c r="C22" i="1"/>
  <c r="C40" i="1"/>
  <c r="C67" i="1"/>
  <c r="C118" i="1"/>
  <c r="C139" i="1"/>
  <c r="C152" i="1"/>
  <c r="C169" i="1"/>
  <c r="C171" i="1"/>
  <c r="C184" i="1"/>
  <c r="C186" i="1"/>
  <c r="C192" i="1"/>
  <c r="C194" i="1"/>
  <c r="C222" i="1"/>
  <c r="C232" i="1"/>
  <c r="C236" i="1"/>
  <c r="C239" i="1"/>
  <c r="C248" i="1"/>
  <c r="C253" i="1"/>
  <c r="C257" i="1"/>
  <c r="C270" i="1"/>
  <c r="C278" i="1"/>
  <c r="C348" i="1"/>
  <c r="C371" i="1"/>
  <c r="C379" i="1"/>
  <c r="C396" i="1"/>
  <c r="C404" i="1"/>
  <c r="C413" i="1"/>
  <c r="C418" i="1"/>
  <c r="C430" i="1"/>
  <c r="C438" i="1"/>
  <c r="C442" i="1"/>
  <c r="C458" i="1"/>
  <c r="C465" i="1"/>
  <c r="C475" i="1"/>
  <c r="C487" i="1"/>
  <c r="C509" i="1"/>
  <c r="C514" i="1"/>
  <c r="C522" i="1"/>
  <c r="C537" i="1"/>
  <c r="C539" i="1"/>
  <c r="C541" i="1"/>
  <c r="C544" i="1"/>
  <c r="C555" i="1"/>
  <c r="C558" i="1"/>
  <c r="C572" i="1"/>
  <c r="C576" i="1"/>
  <c r="C579" i="1"/>
  <c r="C585" i="1"/>
  <c r="C587" i="1"/>
  <c r="C590" i="1"/>
  <c r="C8" i="1"/>
  <c r="C12" i="1"/>
  <c r="C14" i="1"/>
  <c r="C37" i="1"/>
  <c r="C53" i="1"/>
  <c r="C84" i="1"/>
  <c r="C91" i="1"/>
  <c r="C98" i="1"/>
  <c r="C104" i="1"/>
  <c r="C116" i="1"/>
  <c r="C122" i="1"/>
  <c r="C173" i="1"/>
  <c r="C190" i="1"/>
  <c r="C210" i="1"/>
  <c r="C230" i="1"/>
  <c r="C243" i="1"/>
  <c r="C259" i="1"/>
  <c r="C263" i="1"/>
  <c r="C268" i="1"/>
  <c r="C272" i="1"/>
  <c r="C280" i="1"/>
  <c r="C301" i="1"/>
  <c r="C308" i="1"/>
  <c r="C319" i="1"/>
  <c r="C331" i="1"/>
  <c r="C343" i="1"/>
  <c r="C345" i="1"/>
  <c r="C361" i="1"/>
  <c r="C364" i="1"/>
  <c r="C390" i="1"/>
  <c r="C415" i="1"/>
  <c r="C450" i="1"/>
  <c r="C456" i="1"/>
  <c r="C463" i="1"/>
  <c r="C467" i="1"/>
  <c r="C503" i="1"/>
  <c r="C505" i="1"/>
  <c r="C531" i="1"/>
  <c r="C568" i="1"/>
  <c r="C574" i="1"/>
  <c r="C582" i="1"/>
  <c r="C592" i="1"/>
  <c r="L4" i="7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7" i="1" l="1"/>
  <c r="AI5" i="1"/>
  <c r="B4" i="1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AI20" i="1" l="1"/>
  <c r="I5" i="11" l="1"/>
  <c r="K5" i="11" s="1"/>
  <c r="L5" i="11" s="1"/>
  <c r="M5" i="11" s="1"/>
  <c r="A71" i="2" l="1"/>
  <c r="C71" i="2" s="1"/>
  <c r="A70" i="2"/>
  <c r="H70" i="2" s="1"/>
  <c r="A72" i="2"/>
  <c r="B72" i="2" s="1"/>
  <c r="A73" i="2"/>
  <c r="F73" i="2" s="1"/>
  <c r="F72" i="2"/>
  <c r="A75" i="2"/>
  <c r="I75" i="2" s="1"/>
  <c r="A76" i="2"/>
  <c r="I76" i="2" s="1"/>
  <c r="A74" i="2"/>
  <c r="B74" i="2" s="1"/>
  <c r="C76" i="2"/>
  <c r="A69" i="2"/>
  <c r="H69" i="2" s="1"/>
  <c r="A79" i="2"/>
  <c r="H79" i="2" s="1"/>
  <c r="A78" i="2"/>
  <c r="H78" i="2" s="1"/>
  <c r="A77" i="2"/>
  <c r="H77" i="2" s="1"/>
  <c r="A80" i="2"/>
  <c r="F80" i="2" s="1"/>
  <c r="A81" i="2"/>
  <c r="F81" i="2" s="1"/>
  <c r="A58" i="2"/>
  <c r="C58" i="2" s="1"/>
  <c r="A82" i="2"/>
  <c r="C82" i="2" s="1"/>
  <c r="A83" i="2"/>
  <c r="I83" i="2" s="1"/>
  <c r="A84" i="2"/>
  <c r="C84" i="2" s="1"/>
  <c r="A86" i="2"/>
  <c r="I86" i="2" s="1"/>
  <c r="A59" i="2"/>
  <c r="C59" i="2" s="1"/>
  <c r="A87" i="2"/>
  <c r="C87" i="2" s="1"/>
  <c r="A88" i="2"/>
  <c r="H88" i="2" s="1"/>
  <c r="A93" i="2"/>
  <c r="H93" i="2" s="1"/>
  <c r="A85" i="2"/>
  <c r="I85" i="2" s="1"/>
  <c r="A61" i="2"/>
  <c r="C61" i="2" s="1"/>
  <c r="A60" i="2"/>
  <c r="F60" i="2" s="1"/>
  <c r="A63" i="2"/>
  <c r="C63" i="2" s="1"/>
  <c r="A62" i="2"/>
  <c r="B62" i="2" s="1"/>
  <c r="A89" i="2"/>
  <c r="F89" i="2" s="1"/>
  <c r="A90" i="2"/>
  <c r="H90" i="2" s="1"/>
  <c r="A91" i="2"/>
  <c r="I91" i="2" s="1"/>
  <c r="A92" i="2"/>
  <c r="F92" i="2" s="1"/>
  <c r="A68" i="2"/>
  <c r="C68" i="2" s="1"/>
  <c r="A67" i="2"/>
  <c r="B67" i="2" s="1"/>
  <c r="A65" i="2"/>
  <c r="B65" i="2" s="1"/>
  <c r="A64" i="2"/>
  <c r="C64" i="2" s="1"/>
  <c r="A66" i="2"/>
  <c r="C66" i="2" s="1"/>
  <c r="A3" i="1"/>
  <c r="J74" i="2"/>
  <c r="J62" i="2"/>
  <c r="J59" i="2"/>
  <c r="J92" i="2"/>
  <c r="J77" i="2"/>
  <c r="J80" i="2"/>
  <c r="J72" i="2"/>
  <c r="J78" i="2"/>
  <c r="J69" i="2"/>
  <c r="D3" i="1"/>
  <c r="J85" i="2"/>
  <c r="A4" i="1"/>
  <c r="J64" i="2"/>
  <c r="J66" i="2"/>
  <c r="J60" i="2"/>
  <c r="J75" i="2"/>
  <c r="J83" i="2"/>
  <c r="J87" i="2"/>
  <c r="J91" i="2"/>
  <c r="J81" i="2"/>
  <c r="J84" i="2"/>
  <c r="A2" i="2"/>
  <c r="J73" i="2"/>
  <c r="J58" i="2"/>
  <c r="AG3" i="1"/>
  <c r="A5" i="1"/>
  <c r="D5" i="1"/>
  <c r="AG5" i="1"/>
  <c r="A6" i="1"/>
  <c r="A7" i="1"/>
  <c r="AG7" i="1"/>
  <c r="D7" i="1"/>
  <c r="A8" i="1"/>
  <c r="A9" i="1"/>
  <c r="D9" i="1"/>
  <c r="AG9" i="1"/>
  <c r="A10" i="1"/>
  <c r="D10" i="1"/>
  <c r="AG10" i="1"/>
  <c r="A11" i="1"/>
  <c r="D11" i="1"/>
  <c r="AG11" i="1"/>
  <c r="A12" i="1"/>
  <c r="D12" i="1"/>
  <c r="AG12" i="1"/>
  <c r="A13" i="1"/>
  <c r="AG13" i="1"/>
  <c r="D13" i="1"/>
  <c r="A14" i="1"/>
  <c r="D14" i="1"/>
  <c r="AG14" i="1"/>
  <c r="A15" i="1"/>
  <c r="D15" i="1"/>
  <c r="AG15" i="1"/>
  <c r="A16" i="1"/>
  <c r="D16" i="1"/>
  <c r="AG16" i="1"/>
  <c r="A17" i="1"/>
  <c r="D17" i="1"/>
  <c r="AG17" i="1"/>
  <c r="A18" i="1"/>
  <c r="F82" i="2" l="1"/>
  <c r="C77" i="2"/>
  <c r="I62" i="2"/>
  <c r="C89" i="2"/>
  <c r="F91" i="2"/>
  <c r="H64" i="2"/>
  <c r="I69" i="2"/>
  <c r="H61" i="2"/>
  <c r="I74" i="2"/>
  <c r="F85" i="2"/>
  <c r="I73" i="2"/>
  <c r="B66" i="2"/>
  <c r="E66" i="2" s="1"/>
  <c r="F69" i="2"/>
  <c r="C80" i="2"/>
  <c r="B59" i="2"/>
  <c r="D59" i="2" s="1"/>
  <c r="I92" i="2"/>
  <c r="B83" i="2"/>
  <c r="D83" i="2" s="1"/>
  <c r="C92" i="2"/>
  <c r="C67" i="2"/>
  <c r="H66" i="2"/>
  <c r="B92" i="2"/>
  <c r="E92" i="2" s="1"/>
  <c r="H92" i="2"/>
  <c r="I89" i="2"/>
  <c r="I60" i="2"/>
  <c r="I84" i="2"/>
  <c r="C83" i="2"/>
  <c r="B58" i="2"/>
  <c r="E58" i="2" s="1"/>
  <c r="AH18" i="1"/>
  <c r="AH17" i="1"/>
  <c r="AH16" i="1"/>
  <c r="AH15" i="1"/>
  <c r="AH14" i="1"/>
  <c r="AH13" i="1"/>
  <c r="AH12" i="1"/>
  <c r="AH11" i="1"/>
  <c r="AI10" i="1"/>
  <c r="AI11" i="1" s="1"/>
  <c r="AI12" i="1" s="1"/>
  <c r="AI13" i="1" s="1"/>
  <c r="AI14" i="1" s="1"/>
  <c r="AI15" i="1" s="1"/>
  <c r="AI16" i="1" s="1"/>
  <c r="AI17" i="1" s="1"/>
  <c r="AH10" i="1"/>
  <c r="AH8" i="1"/>
  <c r="AH6" i="1"/>
  <c r="AH4" i="1"/>
  <c r="A7" i="7"/>
  <c r="A47" i="5"/>
  <c r="A48" i="5"/>
  <c r="A40" i="5"/>
  <c r="A14" i="9"/>
  <c r="A16" i="8"/>
  <c r="A48" i="4"/>
  <c r="A47" i="4"/>
  <c r="A10" i="9"/>
  <c r="A49" i="5"/>
  <c r="A5" i="7"/>
  <c r="A3" i="8"/>
  <c r="A5" i="8"/>
  <c r="A14" i="8"/>
  <c r="A13" i="9"/>
  <c r="A20" i="8"/>
  <c r="A42" i="5"/>
  <c r="A22" i="9"/>
  <c r="A23" i="9"/>
  <c r="A20" i="6"/>
  <c r="A51" i="4"/>
  <c r="A12" i="7"/>
  <c r="A23" i="8"/>
  <c r="A9" i="6"/>
  <c r="A9" i="7"/>
  <c r="A29" i="5"/>
  <c r="A11" i="8"/>
  <c r="A25" i="7"/>
  <c r="A24" i="8"/>
  <c r="A31" i="5"/>
  <c r="A18" i="9"/>
  <c r="A10" i="8"/>
  <c r="A35" i="4"/>
  <c r="A17" i="7"/>
  <c r="A32" i="5"/>
  <c r="A14" i="7"/>
  <c r="A16" i="7"/>
  <c r="A5" i="11"/>
  <c r="A11" i="9"/>
  <c r="A6" i="11"/>
  <c r="A5" i="9"/>
  <c r="A24" i="9"/>
  <c r="A15" i="6"/>
  <c r="A8" i="12"/>
  <c r="A49" i="4"/>
  <c r="A25" i="9"/>
  <c r="A4" i="12"/>
  <c r="A4" i="8"/>
  <c r="A5" i="6"/>
  <c r="A21" i="7"/>
  <c r="A24" i="7"/>
  <c r="A14" i="6"/>
  <c r="A43" i="5"/>
  <c r="A8" i="9"/>
  <c r="A26" i="7"/>
  <c r="A45" i="4"/>
  <c r="A10" i="6"/>
  <c r="A6" i="12"/>
  <c r="A38" i="4"/>
  <c r="A16" i="6"/>
  <c r="A19" i="7"/>
  <c r="A17" i="8"/>
  <c r="A13" i="6"/>
  <c r="A19" i="6"/>
  <c r="A12" i="8"/>
  <c r="A29" i="7"/>
  <c r="A46" i="4"/>
  <c r="A7" i="9"/>
  <c r="A6" i="7"/>
  <c r="A20" i="7"/>
  <c r="A11" i="6"/>
  <c r="A35" i="5"/>
  <c r="A25" i="8"/>
  <c r="A44" i="5"/>
  <c r="A46" i="5"/>
  <c r="A20" i="9"/>
  <c r="A50" i="4"/>
  <c r="A13" i="8"/>
  <c r="A39" i="5"/>
  <c r="A44" i="4"/>
  <c r="A4" i="6"/>
  <c r="A15" i="9"/>
  <c r="A3" i="6"/>
  <c r="A18" i="7"/>
  <c r="A18" i="8"/>
  <c r="A18" i="6"/>
  <c r="A22" i="7"/>
  <c r="A32" i="7"/>
  <c r="A15" i="7"/>
  <c r="A34" i="4"/>
  <c r="A16" i="9"/>
  <c r="A36" i="4"/>
  <c r="A34" i="5"/>
  <c r="A17" i="6"/>
  <c r="A12" i="9"/>
  <c r="A23" i="7"/>
  <c r="A12" i="6"/>
  <c r="A26" i="5"/>
  <c r="A5" i="12"/>
  <c r="A33" i="5"/>
  <c r="A40" i="4"/>
  <c r="A37" i="4"/>
  <c r="A41" i="5"/>
  <c r="A41" i="4"/>
  <c r="A30" i="7"/>
  <c r="A22" i="8"/>
  <c r="A45" i="5"/>
  <c r="A52" i="4"/>
  <c r="A38" i="5"/>
  <c r="A21" i="6"/>
  <c r="A22" i="6"/>
  <c r="A28" i="7"/>
  <c r="A43" i="4"/>
  <c r="A4" i="7"/>
  <c r="A13" i="7"/>
  <c r="A42" i="4"/>
  <c r="A11" i="7"/>
  <c r="A15" i="8"/>
  <c r="A3" i="12"/>
  <c r="A7" i="12"/>
  <c r="A30" i="5"/>
  <c r="A7" i="8"/>
  <c r="A39" i="4"/>
  <c r="A17" i="9"/>
  <c r="A6" i="8"/>
  <c r="A50" i="5"/>
  <c r="A8" i="8"/>
  <c r="A9" i="9"/>
  <c r="A8" i="6"/>
  <c r="A19" i="9"/>
  <c r="A27" i="5"/>
  <c r="A21" i="9"/>
  <c r="A8" i="7"/>
  <c r="A7" i="6"/>
  <c r="A10" i="7"/>
  <c r="A6" i="6"/>
  <c r="A37" i="5"/>
  <c r="A4" i="11"/>
  <c r="A19" i="8"/>
  <c r="A28" i="5"/>
  <c r="A9" i="8"/>
  <c r="A6" i="9"/>
  <c r="A4" i="9"/>
  <c r="A21" i="8"/>
  <c r="A36" i="5"/>
  <c r="A27" i="7"/>
  <c r="A31" i="7"/>
  <c r="B60" i="2"/>
  <c r="E60" i="2" s="1"/>
  <c r="F61" i="2"/>
  <c r="F59" i="2"/>
  <c r="F83" i="2"/>
  <c r="H83" i="2"/>
  <c r="I58" i="2"/>
  <c r="B81" i="2"/>
  <c r="E81" i="2" s="1"/>
  <c r="H80" i="2"/>
  <c r="C69" i="2"/>
  <c r="F74" i="2"/>
  <c r="C74" i="2"/>
  <c r="C73" i="2"/>
  <c r="I63" i="2"/>
  <c r="I70" i="2"/>
  <c r="F66" i="2"/>
  <c r="B64" i="2"/>
  <c r="D64" i="2" s="1"/>
  <c r="I64" i="2"/>
  <c r="C65" i="2"/>
  <c r="B63" i="2"/>
  <c r="D63" i="2" s="1"/>
  <c r="C60" i="2"/>
  <c r="H60" i="2"/>
  <c r="H85" i="2"/>
  <c r="H73" i="2"/>
  <c r="B91" i="2"/>
  <c r="E91" i="2" s="1"/>
  <c r="C62" i="2"/>
  <c r="B85" i="2"/>
  <c r="D85" i="2" s="1"/>
  <c r="H81" i="2"/>
  <c r="F77" i="2"/>
  <c r="I78" i="2"/>
  <c r="B69" i="2"/>
  <c r="E69" i="2" s="1"/>
  <c r="B76" i="2"/>
  <c r="E76" i="2" s="1"/>
  <c r="B73" i="2"/>
  <c r="D73" i="2" s="1"/>
  <c r="F70" i="2"/>
  <c r="H71" i="2"/>
  <c r="B88" i="2"/>
  <c r="E88" i="2" s="1"/>
  <c r="F64" i="2"/>
  <c r="H65" i="2"/>
  <c r="I67" i="2"/>
  <c r="F67" i="2"/>
  <c r="B68" i="2"/>
  <c r="D68" i="2" s="1"/>
  <c r="B90" i="2"/>
  <c r="E90" i="2" s="1"/>
  <c r="F62" i="2"/>
  <c r="C85" i="2"/>
  <c r="F88" i="2"/>
  <c r="I87" i="2"/>
  <c r="H86" i="2"/>
  <c r="I80" i="2"/>
  <c r="B80" i="2"/>
  <c r="E80" i="2" s="1"/>
  <c r="I77" i="2"/>
  <c r="B77" i="2"/>
  <c r="D77" i="2" s="1"/>
  <c r="F78" i="2"/>
  <c r="B78" i="2"/>
  <c r="D78" i="2" s="1"/>
  <c r="C79" i="2"/>
  <c r="H76" i="2"/>
  <c r="F75" i="2"/>
  <c r="H72" i="2"/>
  <c r="F90" i="2"/>
  <c r="I90" i="2"/>
  <c r="C86" i="2"/>
  <c r="F86" i="2"/>
  <c r="C72" i="2"/>
  <c r="B93" i="2"/>
  <c r="D93" i="2" s="1"/>
  <c r="I66" i="2"/>
  <c r="H67" i="2"/>
  <c r="H68" i="2"/>
  <c r="C90" i="2"/>
  <c r="H62" i="2"/>
  <c r="I93" i="2"/>
  <c r="C88" i="2"/>
  <c r="I88" i="2"/>
  <c r="B87" i="2"/>
  <c r="E87" i="2" s="1"/>
  <c r="B86" i="2"/>
  <c r="D86" i="2" s="1"/>
  <c r="F84" i="2"/>
  <c r="I82" i="2"/>
  <c r="F58" i="2"/>
  <c r="H58" i="2"/>
  <c r="F76" i="2"/>
  <c r="B75" i="2"/>
  <c r="D75" i="2" s="1"/>
  <c r="I72" i="2"/>
  <c r="C70" i="2"/>
  <c r="B70" i="2"/>
  <c r="D70" i="2" s="1"/>
  <c r="B71" i="2"/>
  <c r="E71" i="2" s="1"/>
  <c r="I65" i="2"/>
  <c r="F65" i="2"/>
  <c r="I68" i="2"/>
  <c r="F68" i="2"/>
  <c r="H91" i="2"/>
  <c r="C91" i="2"/>
  <c r="B89" i="2"/>
  <c r="E89" i="2" s="1"/>
  <c r="H89" i="2"/>
  <c r="F63" i="2"/>
  <c r="H63" i="2"/>
  <c r="I61" i="2"/>
  <c r="B61" i="2"/>
  <c r="D61" i="2" s="1"/>
  <c r="C93" i="2"/>
  <c r="F93" i="2"/>
  <c r="F87" i="2"/>
  <c r="H87" i="2"/>
  <c r="H59" i="2"/>
  <c r="I59" i="2"/>
  <c r="B84" i="2"/>
  <c r="D84" i="2" s="1"/>
  <c r="H84" i="2"/>
  <c r="B82" i="2"/>
  <c r="E82" i="2" s="1"/>
  <c r="H82" i="2"/>
  <c r="C81" i="2"/>
  <c r="I81" i="2"/>
  <c r="C78" i="2"/>
  <c r="F79" i="2"/>
  <c r="B79" i="2"/>
  <c r="D79" i="2" s="1"/>
  <c r="I79" i="2"/>
  <c r="H74" i="2"/>
  <c r="C75" i="2"/>
  <c r="H75" i="2"/>
  <c r="I71" i="2"/>
  <c r="F71" i="2"/>
  <c r="R66" i="2"/>
  <c r="L66" i="2"/>
  <c r="G66" i="2"/>
  <c r="K66" i="2"/>
  <c r="D65" i="2"/>
  <c r="E65" i="2"/>
  <c r="R64" i="2"/>
  <c r="L64" i="2"/>
  <c r="G64" i="2"/>
  <c r="K64" i="2"/>
  <c r="E67" i="2"/>
  <c r="D67" i="2"/>
  <c r="G65" i="2"/>
  <c r="L65" i="2"/>
  <c r="R65" i="2"/>
  <c r="K65" i="2"/>
  <c r="G67" i="2"/>
  <c r="K67" i="2"/>
  <c r="R67" i="2"/>
  <c r="L67" i="2"/>
  <c r="R68" i="2"/>
  <c r="K68" i="2"/>
  <c r="G68" i="2"/>
  <c r="L68" i="2"/>
  <c r="R92" i="2"/>
  <c r="L92" i="2"/>
  <c r="G92" i="2"/>
  <c r="K92" i="2"/>
  <c r="R91" i="2"/>
  <c r="L91" i="2"/>
  <c r="K91" i="2"/>
  <c r="G91" i="2"/>
  <c r="R90" i="2"/>
  <c r="L90" i="2"/>
  <c r="G90" i="2"/>
  <c r="K90" i="2"/>
  <c r="E62" i="2"/>
  <c r="D62" i="2"/>
  <c r="R89" i="2"/>
  <c r="L89" i="2"/>
  <c r="K89" i="2"/>
  <c r="G89" i="2"/>
  <c r="G62" i="2"/>
  <c r="K62" i="2"/>
  <c r="R62" i="2"/>
  <c r="L62" i="2"/>
  <c r="G63" i="2"/>
  <c r="K63" i="2"/>
  <c r="L63" i="2"/>
  <c r="R63" i="2"/>
  <c r="G60" i="2"/>
  <c r="K60" i="2"/>
  <c r="L60" i="2"/>
  <c r="R60" i="2"/>
  <c r="R61" i="2"/>
  <c r="K61" i="2"/>
  <c r="L61" i="2"/>
  <c r="G61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G59" i="2"/>
  <c r="L59" i="2"/>
  <c r="R59" i="2"/>
  <c r="K59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R58" i="2"/>
  <c r="L58" i="2"/>
  <c r="G58" i="2"/>
  <c r="K58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D74" i="2"/>
  <c r="E74" i="2"/>
  <c r="K69" i="2"/>
  <c r="L69" i="2"/>
  <c r="R69" i="2"/>
  <c r="G69" i="2"/>
  <c r="R74" i="2"/>
  <c r="K74" i="2"/>
  <c r="G74" i="2"/>
  <c r="L74" i="2"/>
  <c r="G76" i="2"/>
  <c r="K76" i="2"/>
  <c r="R76" i="2"/>
  <c r="L76" i="2"/>
  <c r="L75" i="2"/>
  <c r="R75" i="2"/>
  <c r="K75" i="2"/>
  <c r="G75" i="2"/>
  <c r="D72" i="2"/>
  <c r="E72" i="2"/>
  <c r="G73" i="2"/>
  <c r="L73" i="2"/>
  <c r="R73" i="2"/>
  <c r="K73" i="2"/>
  <c r="G72" i="2"/>
  <c r="K72" i="2"/>
  <c r="R72" i="2"/>
  <c r="L72" i="2"/>
  <c r="G70" i="2"/>
  <c r="R70" i="2"/>
  <c r="K70" i="2"/>
  <c r="L70" i="2"/>
  <c r="G71" i="2"/>
  <c r="R71" i="2"/>
  <c r="K71" i="2"/>
  <c r="L71" i="2"/>
  <c r="N66" i="2"/>
  <c r="N64" i="2"/>
  <c r="N67" i="2"/>
  <c r="N68" i="2"/>
  <c r="N92" i="2"/>
  <c r="N91" i="2"/>
  <c r="N90" i="2"/>
  <c r="N89" i="2"/>
  <c r="N62" i="2"/>
  <c r="N60" i="2"/>
  <c r="N61" i="2"/>
  <c r="N59" i="2"/>
  <c r="N84" i="2"/>
  <c r="N83" i="2"/>
  <c r="N82" i="2"/>
  <c r="N58" i="2"/>
  <c r="N81" i="2"/>
  <c r="N80" i="2"/>
  <c r="N69" i="2"/>
  <c r="N75" i="2"/>
  <c r="N73" i="2"/>
  <c r="N71" i="2"/>
  <c r="N72" i="2"/>
  <c r="N65" i="2"/>
  <c r="N63" i="2"/>
  <c r="N85" i="2"/>
  <c r="N93" i="2"/>
  <c r="N88" i="2"/>
  <c r="N87" i="2"/>
  <c r="N86" i="2"/>
  <c r="N77" i="2"/>
  <c r="N78" i="2"/>
  <c r="N79" i="2"/>
  <c r="N74" i="2"/>
  <c r="N76" i="2"/>
  <c r="N70" i="2"/>
  <c r="AG22" i="1"/>
  <c r="D22" i="1"/>
  <c r="D28" i="1"/>
  <c r="AG28" i="1"/>
  <c r="AG30" i="1"/>
  <c r="D30" i="1"/>
  <c r="AG41" i="1"/>
  <c r="D41" i="1"/>
  <c r="D50" i="1"/>
  <c r="AG50" i="1"/>
  <c r="AG53" i="1"/>
  <c r="D53" i="1"/>
  <c r="AG63" i="1"/>
  <c r="D63" i="1"/>
  <c r="AG65" i="1"/>
  <c r="D65" i="1"/>
  <c r="D69" i="1"/>
  <c r="AG69" i="1"/>
  <c r="D86" i="1"/>
  <c r="AG86" i="1"/>
  <c r="AG89" i="1"/>
  <c r="D89" i="1"/>
  <c r="AG92" i="1"/>
  <c r="D92" i="1"/>
  <c r="D96" i="1"/>
  <c r="AG96" i="1"/>
  <c r="D98" i="1"/>
  <c r="AG98" i="1"/>
  <c r="AG100" i="1"/>
  <c r="D100" i="1"/>
  <c r="D102" i="1"/>
  <c r="AG102" i="1"/>
  <c r="AG104" i="1"/>
  <c r="D104" i="1"/>
  <c r="D107" i="1"/>
  <c r="AG107" i="1"/>
  <c r="AG109" i="1"/>
  <c r="D109" i="1"/>
  <c r="D112" i="1"/>
  <c r="AG112" i="1"/>
  <c r="D113" i="1"/>
  <c r="AG113" i="1"/>
  <c r="AG114" i="1"/>
  <c r="D114" i="1"/>
  <c r="AG115" i="1"/>
  <c r="D115" i="1"/>
  <c r="D116" i="1"/>
  <c r="AG116" i="1"/>
  <c r="AG117" i="1"/>
  <c r="D117" i="1"/>
  <c r="AG118" i="1"/>
  <c r="D118" i="1"/>
  <c r="D119" i="1"/>
  <c r="AG119" i="1"/>
  <c r="D120" i="1"/>
  <c r="AG120" i="1"/>
  <c r="AG121" i="1"/>
  <c r="D121" i="1"/>
  <c r="D122" i="1"/>
  <c r="AG122" i="1"/>
  <c r="AG123" i="1"/>
  <c r="D123" i="1"/>
  <c r="AG124" i="1"/>
  <c r="D124" i="1"/>
  <c r="AG125" i="1"/>
  <c r="D125" i="1"/>
  <c r="D126" i="1"/>
  <c r="AG126" i="1"/>
  <c r="AG127" i="1"/>
  <c r="D127" i="1"/>
  <c r="D128" i="1"/>
  <c r="AG128" i="1"/>
  <c r="D129" i="1"/>
  <c r="AG129" i="1"/>
  <c r="D130" i="1"/>
  <c r="AG130" i="1"/>
  <c r="AG131" i="1"/>
  <c r="D131" i="1"/>
  <c r="D132" i="1"/>
  <c r="AG132" i="1"/>
  <c r="D133" i="1"/>
  <c r="AG133" i="1"/>
  <c r="AG134" i="1"/>
  <c r="D134" i="1"/>
  <c r="D135" i="1"/>
  <c r="AG135" i="1"/>
  <c r="AG136" i="1"/>
  <c r="D136" i="1"/>
  <c r="D137" i="1"/>
  <c r="AG137" i="1"/>
  <c r="D138" i="1"/>
  <c r="AG138" i="1"/>
  <c r="AG139" i="1"/>
  <c r="D139" i="1"/>
  <c r="AG140" i="1"/>
  <c r="D140" i="1"/>
  <c r="AG141" i="1"/>
  <c r="D141" i="1"/>
  <c r="D142" i="1"/>
  <c r="AG142" i="1"/>
  <c r="D143" i="1"/>
  <c r="AG143" i="1"/>
  <c r="AG144" i="1"/>
  <c r="D144" i="1"/>
  <c r="AG145" i="1"/>
  <c r="D145" i="1"/>
  <c r="D146" i="1"/>
  <c r="AG146" i="1"/>
  <c r="AG147" i="1"/>
  <c r="D147" i="1"/>
  <c r="AG148" i="1"/>
  <c r="D148" i="1"/>
  <c r="AG149" i="1"/>
  <c r="D149" i="1"/>
  <c r="D150" i="1"/>
  <c r="AG150" i="1"/>
  <c r="AG151" i="1"/>
  <c r="D151" i="1"/>
  <c r="D152" i="1"/>
  <c r="AG152" i="1"/>
  <c r="D153" i="1"/>
  <c r="AG153" i="1"/>
  <c r="D154" i="1"/>
  <c r="AG154" i="1"/>
  <c r="D155" i="1"/>
  <c r="AG155" i="1"/>
  <c r="AG156" i="1"/>
  <c r="D156" i="1"/>
  <c r="AG157" i="1"/>
  <c r="D157" i="1"/>
  <c r="D158" i="1"/>
  <c r="AG158" i="1"/>
  <c r="D159" i="1"/>
  <c r="AG159" i="1"/>
  <c r="AG160" i="1"/>
  <c r="D160" i="1"/>
  <c r="D161" i="1"/>
  <c r="AG161" i="1"/>
  <c r="D162" i="1"/>
  <c r="AG162" i="1"/>
  <c r="D163" i="1"/>
  <c r="AG163" i="1"/>
  <c r="AG164" i="1"/>
  <c r="D164" i="1"/>
  <c r="AG165" i="1"/>
  <c r="D165" i="1"/>
  <c r="AG166" i="1"/>
  <c r="D166" i="1"/>
  <c r="AG167" i="1"/>
  <c r="D167" i="1"/>
  <c r="D168" i="1"/>
  <c r="AG168" i="1"/>
  <c r="D169" i="1"/>
  <c r="AG169" i="1"/>
  <c r="AG170" i="1"/>
  <c r="D170" i="1"/>
  <c r="D171" i="1"/>
  <c r="AG171" i="1"/>
  <c r="D172" i="1"/>
  <c r="AG172" i="1"/>
  <c r="AG173" i="1"/>
  <c r="D173" i="1"/>
  <c r="AG174" i="1"/>
  <c r="D174" i="1"/>
  <c r="D175" i="1"/>
  <c r="AG175" i="1"/>
  <c r="AG176" i="1"/>
  <c r="D176" i="1"/>
  <c r="D177" i="1"/>
  <c r="AG177" i="1"/>
  <c r="AG178" i="1"/>
  <c r="D178" i="1"/>
  <c r="AG179" i="1"/>
  <c r="D179" i="1"/>
  <c r="AG180" i="1"/>
  <c r="D180" i="1"/>
  <c r="D181" i="1"/>
  <c r="AG181" i="1"/>
  <c r="D182" i="1"/>
  <c r="AG182" i="1"/>
  <c r="D183" i="1"/>
  <c r="AG183" i="1"/>
  <c r="AG184" i="1"/>
  <c r="D184" i="1"/>
  <c r="AG185" i="1"/>
  <c r="D185" i="1"/>
  <c r="AG186" i="1"/>
  <c r="D186" i="1"/>
  <c r="AG187" i="1"/>
  <c r="D187" i="1"/>
  <c r="D188" i="1"/>
  <c r="AG188" i="1"/>
  <c r="AG189" i="1"/>
  <c r="D189" i="1"/>
  <c r="D190" i="1"/>
  <c r="AG190" i="1"/>
  <c r="AG191" i="1"/>
  <c r="D191" i="1"/>
  <c r="D192" i="1"/>
  <c r="AG192" i="1"/>
  <c r="D193" i="1"/>
  <c r="AG193" i="1"/>
  <c r="AG194" i="1"/>
  <c r="D194" i="1"/>
  <c r="AG195" i="1"/>
  <c r="D195" i="1"/>
  <c r="D196" i="1"/>
  <c r="AG196" i="1"/>
  <c r="AG197" i="1"/>
  <c r="D197" i="1"/>
  <c r="AG198" i="1"/>
  <c r="D198" i="1"/>
  <c r="D199" i="1"/>
  <c r="AG199" i="1"/>
  <c r="AG200" i="1"/>
  <c r="D200" i="1"/>
  <c r="D201" i="1"/>
  <c r="AG201" i="1"/>
  <c r="D202" i="1"/>
  <c r="AG202" i="1"/>
  <c r="D203" i="1"/>
  <c r="AG203" i="1"/>
  <c r="AG204" i="1"/>
  <c r="D204" i="1"/>
  <c r="D205" i="1"/>
  <c r="AG205" i="1"/>
  <c r="D206" i="1"/>
  <c r="AG206" i="1"/>
  <c r="D207" i="1"/>
  <c r="AG207" i="1"/>
  <c r="D208" i="1"/>
  <c r="AG208" i="1"/>
  <c r="D209" i="1"/>
  <c r="AG209" i="1"/>
  <c r="D210" i="1"/>
  <c r="AG210" i="1"/>
  <c r="D211" i="1"/>
  <c r="AG211" i="1"/>
  <c r="AG212" i="1"/>
  <c r="D212" i="1"/>
  <c r="D213" i="1"/>
  <c r="AG213" i="1"/>
  <c r="D214" i="1"/>
  <c r="AG214" i="1"/>
  <c r="AG215" i="1"/>
  <c r="D215" i="1"/>
  <c r="AG216" i="1"/>
  <c r="D216" i="1"/>
  <c r="AG217" i="1"/>
  <c r="D217" i="1"/>
  <c r="D218" i="1"/>
  <c r="AG218" i="1"/>
  <c r="AG219" i="1"/>
  <c r="D219" i="1"/>
  <c r="AG220" i="1"/>
  <c r="D220" i="1"/>
  <c r="AG221" i="1"/>
  <c r="D221" i="1"/>
  <c r="D222" i="1"/>
  <c r="AG222" i="1"/>
  <c r="D223" i="1"/>
  <c r="AG223" i="1"/>
  <c r="D224" i="1"/>
  <c r="AG224" i="1"/>
  <c r="D225" i="1"/>
  <c r="AG225" i="1"/>
  <c r="AG226" i="1"/>
  <c r="D226" i="1"/>
  <c r="D227" i="1"/>
  <c r="AG227" i="1"/>
  <c r="D228" i="1"/>
  <c r="AG228" i="1"/>
  <c r="D229" i="1"/>
  <c r="AG229" i="1"/>
  <c r="D230" i="1"/>
  <c r="AG230" i="1"/>
  <c r="AG231" i="1"/>
  <c r="D231" i="1"/>
  <c r="D232" i="1"/>
  <c r="AG232" i="1"/>
  <c r="D233" i="1"/>
  <c r="AG233" i="1"/>
  <c r="AG234" i="1"/>
  <c r="D234" i="1"/>
  <c r="AG235" i="1"/>
  <c r="D235" i="1"/>
  <c r="AG236" i="1"/>
  <c r="D236" i="1"/>
  <c r="AG237" i="1"/>
  <c r="D237" i="1"/>
  <c r="D238" i="1"/>
  <c r="AG238" i="1"/>
  <c r="D239" i="1"/>
  <c r="AG239" i="1"/>
  <c r="AG240" i="1"/>
  <c r="D240" i="1"/>
  <c r="AG241" i="1"/>
  <c r="D241" i="1"/>
  <c r="AG242" i="1"/>
  <c r="D242" i="1"/>
  <c r="D243" i="1"/>
  <c r="AG243" i="1"/>
  <c r="D244" i="1"/>
  <c r="AG244" i="1"/>
  <c r="AG245" i="1"/>
  <c r="D245" i="1"/>
  <c r="D246" i="1"/>
  <c r="AG246" i="1"/>
  <c r="D247" i="1"/>
  <c r="AG247" i="1"/>
  <c r="D248" i="1"/>
  <c r="AG248" i="1"/>
  <c r="D249" i="1"/>
  <c r="AG249" i="1"/>
  <c r="D250" i="1"/>
  <c r="AG250" i="1"/>
  <c r="D251" i="1"/>
  <c r="AG251" i="1"/>
  <c r="D252" i="1"/>
  <c r="AG252" i="1"/>
  <c r="AG253" i="1"/>
  <c r="D253" i="1"/>
  <c r="D254" i="1"/>
  <c r="AG254" i="1"/>
  <c r="D255" i="1"/>
  <c r="AG255" i="1"/>
  <c r="D256" i="1"/>
  <c r="AG256" i="1"/>
  <c r="AG257" i="1"/>
  <c r="D257" i="1"/>
  <c r="AG258" i="1"/>
  <c r="D258" i="1"/>
  <c r="D259" i="1"/>
  <c r="AG259" i="1"/>
  <c r="AG260" i="1"/>
  <c r="D260" i="1"/>
  <c r="AG261" i="1"/>
  <c r="D261" i="1"/>
  <c r="D262" i="1"/>
  <c r="AG262" i="1"/>
  <c r="D263" i="1"/>
  <c r="AG263" i="1"/>
  <c r="AG264" i="1"/>
  <c r="D264" i="1"/>
  <c r="AG265" i="1"/>
  <c r="D265" i="1"/>
  <c r="D266" i="1"/>
  <c r="AG266" i="1"/>
  <c r="AG267" i="1"/>
  <c r="D267" i="1"/>
  <c r="D268" i="1"/>
  <c r="AG268" i="1"/>
  <c r="D269" i="1"/>
  <c r="AG269" i="1"/>
  <c r="D270" i="1"/>
  <c r="AG270" i="1"/>
  <c r="AG271" i="1"/>
  <c r="D271" i="1"/>
  <c r="D272" i="1"/>
  <c r="AG272" i="1"/>
  <c r="AG273" i="1"/>
  <c r="D273" i="1"/>
  <c r="AG274" i="1"/>
  <c r="D274" i="1"/>
  <c r="D275" i="1"/>
  <c r="AG275" i="1"/>
  <c r="D276" i="1"/>
  <c r="AG276" i="1"/>
  <c r="D277" i="1"/>
  <c r="AG277" i="1"/>
  <c r="AG278" i="1"/>
  <c r="D278" i="1"/>
  <c r="D279" i="1"/>
  <c r="AG279" i="1"/>
  <c r="D280" i="1"/>
  <c r="AG280" i="1"/>
  <c r="D281" i="1"/>
  <c r="AG281" i="1"/>
  <c r="AG282" i="1"/>
  <c r="D282" i="1"/>
  <c r="AG283" i="1"/>
  <c r="D283" i="1"/>
  <c r="AG284" i="1"/>
  <c r="D284" i="1"/>
  <c r="D285" i="1"/>
  <c r="AG285" i="1"/>
  <c r="AG286" i="1"/>
  <c r="D286" i="1"/>
  <c r="D287" i="1"/>
  <c r="AG287" i="1"/>
  <c r="AG288" i="1"/>
  <c r="D288" i="1"/>
  <c r="D289" i="1"/>
  <c r="AG289" i="1"/>
  <c r="AG290" i="1"/>
  <c r="D290" i="1"/>
  <c r="AG291" i="1"/>
  <c r="D291" i="1"/>
  <c r="AG292" i="1"/>
  <c r="D292" i="1"/>
  <c r="AG293" i="1"/>
  <c r="D293" i="1"/>
  <c r="D294" i="1"/>
  <c r="AG294" i="1"/>
  <c r="AG295" i="1"/>
  <c r="D295" i="1"/>
  <c r="AG296" i="1"/>
  <c r="D296" i="1"/>
  <c r="AG297" i="1"/>
  <c r="D297" i="1"/>
  <c r="D298" i="1"/>
  <c r="AG298" i="1"/>
  <c r="D299" i="1"/>
  <c r="AG299" i="1"/>
  <c r="D300" i="1"/>
  <c r="AG300" i="1"/>
  <c r="AG301" i="1"/>
  <c r="D301" i="1"/>
  <c r="AG302" i="1"/>
  <c r="D302" i="1"/>
  <c r="AG303" i="1"/>
  <c r="D303" i="1"/>
  <c r="AG304" i="1"/>
  <c r="D304" i="1"/>
  <c r="AG305" i="1"/>
  <c r="D305" i="1"/>
  <c r="AG306" i="1"/>
  <c r="D306" i="1"/>
  <c r="AG307" i="1"/>
  <c r="D307" i="1"/>
  <c r="D308" i="1"/>
  <c r="AG308" i="1"/>
  <c r="AG309" i="1"/>
  <c r="D309" i="1"/>
  <c r="D310" i="1"/>
  <c r="AG310" i="1"/>
  <c r="D311" i="1"/>
  <c r="AG311" i="1"/>
  <c r="D312" i="1"/>
  <c r="AG312" i="1"/>
  <c r="AG313" i="1"/>
  <c r="D313" i="1"/>
  <c r="D314" i="1"/>
  <c r="AG314" i="1"/>
  <c r="M87" i="2" l="1"/>
  <c r="D58" i="2"/>
  <c r="D66" i="2"/>
  <c r="E75" i="2"/>
  <c r="D71" i="2"/>
  <c r="E78" i="2"/>
  <c r="E59" i="2"/>
  <c r="E85" i="2"/>
  <c r="E73" i="2"/>
  <c r="D69" i="2"/>
  <c r="D80" i="2"/>
  <c r="E83" i="2"/>
  <c r="D92" i="2"/>
  <c r="E77" i="2"/>
  <c r="E93" i="2"/>
  <c r="D91" i="2"/>
  <c r="E64" i="2"/>
  <c r="E70" i="2"/>
  <c r="D60" i="2"/>
  <c r="D81" i="2"/>
  <c r="E86" i="2"/>
  <c r="E68" i="2"/>
  <c r="E63" i="2"/>
  <c r="E79" i="2"/>
  <c r="D87" i="2"/>
  <c r="D76" i="2"/>
  <c r="D88" i="2"/>
  <c r="E61" i="2"/>
  <c r="E84" i="2"/>
  <c r="D89" i="2"/>
  <c r="AI300" i="1"/>
  <c r="AI297" i="1"/>
  <c r="AI276" i="1"/>
  <c r="AI274" i="1"/>
  <c r="AI264" i="1"/>
  <c r="AI262" i="1"/>
  <c r="AI261" i="1"/>
  <c r="AI260" i="1"/>
  <c r="AI255" i="1"/>
  <c r="AI247" i="1"/>
  <c r="AI234" i="1"/>
  <c r="AI231" i="1"/>
  <c r="AI224" i="1"/>
  <c r="AI198" i="1"/>
  <c r="AI193" i="1"/>
  <c r="AI183" i="1"/>
  <c r="AI176" i="1"/>
  <c r="AI170" i="1"/>
  <c r="AI138" i="1"/>
  <c r="AI114" i="1"/>
  <c r="AI103" i="1"/>
  <c r="AI97" i="1"/>
  <c r="AI96" i="1"/>
  <c r="AI70" i="1"/>
  <c r="AI28" i="1"/>
  <c r="AI23" i="1"/>
  <c r="AI21" i="1"/>
  <c r="D82" i="2"/>
  <c r="D90" i="2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298" i="1"/>
  <c r="AI299" i="1" s="1"/>
  <c r="AI277" i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75" i="1"/>
  <c r="AI265" i="1"/>
  <c r="AI266" i="1" s="1"/>
  <c r="AI267" i="1" s="1"/>
  <c r="AI268" i="1" s="1"/>
  <c r="AI269" i="1" s="1"/>
  <c r="AI270" i="1" s="1"/>
  <c r="AI271" i="1" s="1"/>
  <c r="AI272" i="1" s="1"/>
  <c r="AI273" i="1" s="1"/>
  <c r="AI263" i="1"/>
  <c r="AI256" i="1"/>
  <c r="AI257" i="1" s="1"/>
  <c r="AI258" i="1" s="1"/>
  <c r="AI259" i="1" s="1"/>
  <c r="AI248" i="1"/>
  <c r="AI249" i="1" s="1"/>
  <c r="AI250" i="1" s="1"/>
  <c r="AI251" i="1" s="1"/>
  <c r="AI252" i="1" s="1"/>
  <c r="AI253" i="1" s="1"/>
  <c r="AI254" i="1" s="1"/>
  <c r="AI235" i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32" i="1"/>
  <c r="AI233" i="1" s="1"/>
  <c r="AI225" i="1"/>
  <c r="AI226" i="1" s="1"/>
  <c r="AI227" i="1" s="1"/>
  <c r="AI228" i="1" s="1"/>
  <c r="AI229" i="1" s="1"/>
  <c r="AI230" i="1" s="1"/>
  <c r="AI199" i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194" i="1"/>
  <c r="AI195" i="1" s="1"/>
  <c r="AI196" i="1" s="1"/>
  <c r="AI197" i="1" s="1"/>
  <c r="AI184" i="1"/>
  <c r="AI185" i="1" s="1"/>
  <c r="AI186" i="1" s="1"/>
  <c r="AI187" i="1" s="1"/>
  <c r="AI188" i="1" s="1"/>
  <c r="AI189" i="1" s="1"/>
  <c r="AI190" i="1" s="1"/>
  <c r="AI191" i="1" s="1"/>
  <c r="AI192" i="1" s="1"/>
  <c r="AI177" i="1"/>
  <c r="AI178" i="1" s="1"/>
  <c r="AI179" i="1" s="1"/>
  <c r="AI180" i="1" s="1"/>
  <c r="AI181" i="1" s="1"/>
  <c r="AI182" i="1" s="1"/>
  <c r="AI171" i="1"/>
  <c r="AI172" i="1" s="1"/>
  <c r="AI173" i="1" s="1"/>
  <c r="AI174" i="1" s="1"/>
  <c r="AI175" i="1" s="1"/>
  <c r="AI139" i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15" i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04" i="1"/>
  <c r="AI105" i="1" s="1"/>
  <c r="AI98" i="1"/>
  <c r="AI99" i="1" s="1"/>
  <c r="AI100" i="1" s="1"/>
  <c r="AI101" i="1" s="1"/>
  <c r="AI102" i="1" s="1"/>
  <c r="AI50" i="1"/>
  <c r="AI51" i="1" s="1"/>
  <c r="AI29" i="1"/>
  <c r="AI30" i="1" s="1"/>
  <c r="AI31" i="1" s="1"/>
  <c r="AI22" i="1"/>
  <c r="M75" i="2"/>
  <c r="O75" i="2" s="1"/>
  <c r="P75" i="2" s="1"/>
  <c r="Q75" i="2" s="1"/>
  <c r="M65" i="2"/>
  <c r="O65" i="2" s="1"/>
  <c r="P65" i="2" s="1"/>
  <c r="Q65" i="2" s="1"/>
  <c r="M64" i="2"/>
  <c r="O64" i="2" s="1"/>
  <c r="P64" i="2" s="1"/>
  <c r="Q64" i="2" s="1"/>
  <c r="M66" i="2"/>
  <c r="O66" i="2" s="1"/>
  <c r="P66" i="2" s="1"/>
  <c r="Q66" i="2" s="1"/>
  <c r="M92" i="2"/>
  <c r="O92" i="2" s="1"/>
  <c r="P92" i="2" s="1"/>
  <c r="Q92" i="2" s="1"/>
  <c r="M93" i="2"/>
  <c r="O93" i="2" s="1"/>
  <c r="P93" i="2" s="1"/>
  <c r="Q93" i="2" s="1"/>
  <c r="M60" i="2"/>
  <c r="O60" i="2" s="1"/>
  <c r="P60" i="2" s="1"/>
  <c r="Q60" i="2" s="1"/>
  <c r="M63" i="2"/>
  <c r="O63" i="2" s="1"/>
  <c r="P63" i="2" s="1"/>
  <c r="Q63" i="2" s="1"/>
  <c r="M83" i="2"/>
  <c r="O83" i="2" s="1"/>
  <c r="P83" i="2" s="1"/>
  <c r="Q83" i="2" s="1"/>
  <c r="M80" i="2"/>
  <c r="O80" i="2" s="1"/>
  <c r="P80" i="2" s="1"/>
  <c r="Q80" i="2" s="1"/>
  <c r="M71" i="2"/>
  <c r="O71" i="2" s="1"/>
  <c r="P71" i="2" s="1"/>
  <c r="Q71" i="2" s="1"/>
  <c r="M70" i="2"/>
  <c r="O70" i="2" s="1"/>
  <c r="P70" i="2" s="1"/>
  <c r="Q7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59" i="2"/>
  <c r="O59" i="2" s="1"/>
  <c r="P59" i="2" s="1"/>
  <c r="Q59" i="2" s="1"/>
  <c r="O87" i="2"/>
  <c r="P87" i="2" s="1"/>
  <c r="Q87" i="2" s="1"/>
  <c r="M88" i="2"/>
  <c r="O88" i="2" s="1"/>
  <c r="P88" i="2" s="1"/>
  <c r="Q88" i="2" s="1"/>
  <c r="M62" i="2"/>
  <c r="O62" i="2" s="1"/>
  <c r="P62" i="2" s="1"/>
  <c r="Q62" i="2" s="1"/>
  <c r="M68" i="2"/>
  <c r="O68" i="2" s="1"/>
  <c r="P68" i="2" s="1"/>
  <c r="Q68" i="2" s="1"/>
  <c r="M67" i="2"/>
  <c r="O67" i="2" s="1"/>
  <c r="P67" i="2" s="1"/>
  <c r="Q67" i="2" s="1"/>
  <c r="M72" i="2"/>
  <c r="M76" i="2"/>
  <c r="M69" i="2"/>
  <c r="M79" i="2"/>
  <c r="M78" i="2"/>
  <c r="M77" i="2"/>
  <c r="O77" i="2" s="1"/>
  <c r="P77" i="2" s="1"/>
  <c r="Q77" i="2" s="1"/>
  <c r="M58" i="2"/>
  <c r="O58" i="2" s="1"/>
  <c r="P58" i="2" s="1"/>
  <c r="Q58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61" i="2"/>
  <c r="O61" i="2" s="1"/>
  <c r="P61" i="2" s="1"/>
  <c r="Q61" i="2" s="1"/>
  <c r="M89" i="2"/>
  <c r="O89" i="2" s="1"/>
  <c r="P89" i="2" s="1"/>
  <c r="Q89" i="2" s="1"/>
  <c r="M91" i="2"/>
  <c r="O91" i="2" s="1"/>
  <c r="P91" i="2" s="1"/>
  <c r="Q91" i="2" s="1"/>
  <c r="AC314" i="1"/>
  <c r="AF313" i="1"/>
  <c r="AC312" i="1"/>
  <c r="AC311" i="1"/>
  <c r="AC310" i="1"/>
  <c r="AC309" i="1"/>
  <c r="AC308" i="1"/>
  <c r="AB307" i="1"/>
  <c r="AF306" i="1"/>
  <c r="AF305" i="1"/>
  <c r="AF304" i="1"/>
  <c r="AF303" i="1"/>
  <c r="AB302" i="1"/>
  <c r="AF301" i="1"/>
  <c r="AB300" i="1"/>
  <c r="AC300" i="1"/>
  <c r="AB299" i="1"/>
  <c r="AF299" i="1"/>
  <c r="AC298" i="1"/>
  <c r="AC297" i="1"/>
  <c r="AC296" i="1"/>
  <c r="AC295" i="1"/>
  <c r="AB294" i="1"/>
  <c r="AC293" i="1"/>
  <c r="AF292" i="1"/>
  <c r="AC291" i="1"/>
  <c r="AF290" i="1"/>
  <c r="AB289" i="1"/>
  <c r="AC288" i="1"/>
  <c r="AB287" i="1"/>
  <c r="AB286" i="1"/>
  <c r="AB285" i="1"/>
  <c r="AB284" i="1"/>
  <c r="AC283" i="1"/>
  <c r="AF282" i="1"/>
  <c r="AF281" i="1"/>
  <c r="AC280" i="1"/>
  <c r="AF279" i="1"/>
  <c r="AF278" i="1"/>
  <c r="AB277" i="1"/>
  <c r="AC277" i="1"/>
  <c r="AF276" i="1"/>
  <c r="AC276" i="1"/>
  <c r="AC275" i="1"/>
  <c r="AC274" i="1"/>
  <c r="AB273" i="1"/>
  <c r="AB272" i="1"/>
  <c r="AF271" i="1"/>
  <c r="AF270" i="1"/>
  <c r="AF269" i="1"/>
  <c r="AF268" i="1"/>
  <c r="AB267" i="1"/>
  <c r="AC266" i="1"/>
  <c r="AF265" i="1"/>
  <c r="AF264" i="1"/>
  <c r="AB264" i="1"/>
  <c r="AB263" i="1"/>
  <c r="AC262" i="1"/>
  <c r="AC261" i="1"/>
  <c r="AC260" i="1"/>
  <c r="AC259" i="1"/>
  <c r="AF258" i="1"/>
  <c r="AB257" i="1"/>
  <c r="AB256" i="1"/>
  <c r="AF256" i="1"/>
  <c r="AB255" i="1"/>
  <c r="AC255" i="1"/>
  <c r="AB254" i="1"/>
  <c r="AF254" i="1"/>
  <c r="AB253" i="1"/>
  <c r="AC253" i="1"/>
  <c r="AF252" i="1"/>
  <c r="AC252" i="1"/>
  <c r="AC251" i="1"/>
  <c r="AF251" i="1"/>
  <c r="AB250" i="1"/>
  <c r="AC250" i="1"/>
  <c r="AB249" i="1"/>
  <c r="AF249" i="1"/>
  <c r="AB248" i="1"/>
  <c r="AB247" i="1"/>
  <c r="AB246" i="1"/>
  <c r="AC245" i="1"/>
  <c r="AB244" i="1"/>
  <c r="AB243" i="1"/>
  <c r="AC242" i="1"/>
  <c r="AF241" i="1"/>
  <c r="AC240" i="1"/>
  <c r="AC239" i="1"/>
  <c r="AB238" i="1"/>
  <c r="AF237" i="1"/>
  <c r="AF236" i="1"/>
  <c r="AC235" i="1"/>
  <c r="AF234" i="1"/>
  <c r="AC234" i="1"/>
  <c r="AC233" i="1"/>
  <c r="AB233" i="1"/>
  <c r="AF232" i="1"/>
  <c r="AB231" i="1"/>
  <c r="AF230" i="1"/>
  <c r="AF229" i="1"/>
  <c r="AB228" i="1"/>
  <c r="AC227" i="1"/>
  <c r="AB226" i="1"/>
  <c r="AF225" i="1"/>
  <c r="AC225" i="1"/>
  <c r="AB224" i="1"/>
  <c r="AF224" i="1"/>
  <c r="AB223" i="1"/>
  <c r="AF223" i="1"/>
  <c r="AF222" i="1"/>
  <c r="AC222" i="1"/>
  <c r="AB221" i="1"/>
  <c r="AC221" i="1"/>
  <c r="AF220" i="1"/>
  <c r="AB220" i="1"/>
  <c r="AC219" i="1"/>
  <c r="AB219" i="1"/>
  <c r="AC218" i="1"/>
  <c r="AF218" i="1"/>
  <c r="AF217" i="1"/>
  <c r="AC217" i="1"/>
  <c r="AB216" i="1"/>
  <c r="AC216" i="1"/>
  <c r="AC215" i="1"/>
  <c r="AF215" i="1"/>
  <c r="AC214" i="1"/>
  <c r="AB214" i="1"/>
  <c r="AB213" i="1"/>
  <c r="AF213" i="1"/>
  <c r="AB212" i="1"/>
  <c r="AF212" i="1"/>
  <c r="AC211" i="1"/>
  <c r="AF211" i="1"/>
  <c r="AC210" i="1"/>
  <c r="AF210" i="1"/>
  <c r="AC209" i="1"/>
  <c r="AF209" i="1"/>
  <c r="AF208" i="1"/>
  <c r="AB208" i="1"/>
  <c r="AC207" i="1"/>
  <c r="AF207" i="1"/>
  <c r="AC206" i="1"/>
  <c r="AF206" i="1"/>
  <c r="AB205" i="1"/>
  <c r="AF205" i="1"/>
  <c r="AB204" i="1"/>
  <c r="AF204" i="1"/>
  <c r="AF203" i="1"/>
  <c r="AC203" i="1"/>
  <c r="AC202" i="1"/>
  <c r="AB202" i="1"/>
  <c r="AC201" i="1"/>
  <c r="AF201" i="1"/>
  <c r="AF200" i="1"/>
  <c r="AC200" i="1"/>
  <c r="AF199" i="1"/>
  <c r="AF198" i="1"/>
  <c r="AC197" i="1"/>
  <c r="AB196" i="1"/>
  <c r="AB195" i="1"/>
  <c r="AF194" i="1"/>
  <c r="AF193" i="1"/>
  <c r="AC193" i="1"/>
  <c r="AB192" i="1"/>
  <c r="AC192" i="1"/>
  <c r="AC191" i="1"/>
  <c r="AF191" i="1"/>
  <c r="AC190" i="1"/>
  <c r="AB190" i="1"/>
  <c r="AB189" i="1"/>
  <c r="AC189" i="1"/>
  <c r="AF188" i="1"/>
  <c r="AC188" i="1"/>
  <c r="AC187" i="1"/>
  <c r="AF187" i="1"/>
  <c r="AF186" i="1"/>
  <c r="AC186" i="1"/>
  <c r="AB185" i="1"/>
  <c r="AC185" i="1"/>
  <c r="AF184" i="1"/>
  <c r="AC184" i="1"/>
  <c r="AC183" i="1"/>
  <c r="AC182" i="1"/>
  <c r="AC181" i="1"/>
  <c r="AC180" i="1"/>
  <c r="AF179" i="1"/>
  <c r="AC178" i="1"/>
  <c r="AF177" i="1"/>
  <c r="AC177" i="1"/>
  <c r="AB176" i="1"/>
  <c r="AC176" i="1"/>
  <c r="AF175" i="1"/>
  <c r="AB175" i="1"/>
  <c r="AF174" i="1"/>
  <c r="AC174" i="1"/>
  <c r="AF173" i="1"/>
  <c r="AC173" i="1"/>
  <c r="AF172" i="1"/>
  <c r="AC172" i="1"/>
  <c r="AC171" i="1"/>
  <c r="AB170" i="1"/>
  <c r="AB169" i="1"/>
  <c r="AC168" i="1"/>
  <c r="AF167" i="1"/>
  <c r="AC166" i="1"/>
  <c r="AC165" i="1"/>
  <c r="AF164" i="1"/>
  <c r="AB163" i="1"/>
  <c r="AC162" i="1"/>
  <c r="AF161" i="1"/>
  <c r="AF160" i="1"/>
  <c r="AB159" i="1"/>
  <c r="AF158" i="1"/>
  <c r="AC157" i="1"/>
  <c r="AC156" i="1"/>
  <c r="AF155" i="1"/>
  <c r="AF154" i="1"/>
  <c r="AB153" i="1"/>
  <c r="AF152" i="1"/>
  <c r="AC151" i="1"/>
  <c r="AF150" i="1"/>
  <c r="AC149" i="1"/>
  <c r="AF148" i="1"/>
  <c r="AC147" i="1"/>
  <c r="AC146" i="1"/>
  <c r="AB145" i="1"/>
  <c r="AC144" i="1"/>
  <c r="AC143" i="1"/>
  <c r="AB142" i="1"/>
  <c r="AC141" i="1"/>
  <c r="AB140" i="1"/>
  <c r="AC139" i="1"/>
  <c r="AB138" i="1"/>
  <c r="AF138" i="1"/>
  <c r="AF137" i="1"/>
  <c r="AC137" i="1"/>
  <c r="AC136" i="1"/>
  <c r="AF136" i="1"/>
  <c r="AB135" i="1"/>
  <c r="AF135" i="1"/>
  <c r="AF134" i="1"/>
  <c r="AB134" i="1"/>
  <c r="AF133" i="1"/>
  <c r="AC133" i="1"/>
  <c r="AC132" i="1"/>
  <c r="AB132" i="1"/>
  <c r="AF131" i="1"/>
  <c r="AB131" i="1"/>
  <c r="AF130" i="1"/>
  <c r="AB130" i="1"/>
  <c r="AF129" i="1"/>
  <c r="AB129" i="1"/>
  <c r="AB128" i="1"/>
  <c r="AC128" i="1"/>
  <c r="AC127" i="1"/>
  <c r="AB127" i="1"/>
  <c r="AC126" i="1"/>
  <c r="AB126" i="1"/>
  <c r="AB125" i="1"/>
  <c r="AF125" i="1"/>
  <c r="AB124" i="1"/>
  <c r="AC124" i="1"/>
  <c r="AB123" i="1"/>
  <c r="AF123" i="1"/>
  <c r="AB122" i="1"/>
  <c r="AC122" i="1"/>
  <c r="AB121" i="1"/>
  <c r="AC121" i="1"/>
  <c r="AF120" i="1"/>
  <c r="AC120" i="1"/>
  <c r="AF119" i="1"/>
  <c r="AB119" i="1"/>
  <c r="AC118" i="1"/>
  <c r="AB118" i="1"/>
  <c r="AB117" i="1"/>
  <c r="AF117" i="1"/>
  <c r="AF116" i="1"/>
  <c r="AB116" i="1"/>
  <c r="AB115" i="1"/>
  <c r="AC115" i="1"/>
  <c r="AF114" i="1"/>
  <c r="AB113" i="1"/>
  <c r="AB112" i="1"/>
  <c r="AB109" i="1"/>
  <c r="AC107" i="1"/>
  <c r="AB104" i="1"/>
  <c r="AB102" i="1"/>
  <c r="AF102" i="1"/>
  <c r="AF100" i="1"/>
  <c r="AB100" i="1"/>
  <c r="AB98" i="1"/>
  <c r="AB96" i="1"/>
  <c r="AB92" i="1"/>
  <c r="AF89" i="1"/>
  <c r="AB86" i="1"/>
  <c r="AC69" i="1"/>
  <c r="AC65" i="1"/>
  <c r="AC63" i="1"/>
  <c r="AC53" i="1"/>
  <c r="AF53" i="1"/>
  <c r="AB50" i="1"/>
  <c r="AB41" i="1"/>
  <c r="AF41" i="1"/>
  <c r="AC30" i="1"/>
  <c r="AC28" i="1"/>
  <c r="AF28" i="1"/>
  <c r="AB22" i="1"/>
  <c r="AB28" i="1"/>
  <c r="AF22" i="1"/>
  <c r="AB314" i="1"/>
  <c r="AF314" i="1"/>
  <c r="AB313" i="1"/>
  <c r="AC313" i="1"/>
  <c r="AB312" i="1"/>
  <c r="AF312" i="1"/>
  <c r="AF311" i="1"/>
  <c r="AB311" i="1"/>
  <c r="AB310" i="1"/>
  <c r="AF310" i="1"/>
  <c r="AB309" i="1"/>
  <c r="AF309" i="1"/>
  <c r="AB308" i="1"/>
  <c r="AF308" i="1"/>
  <c r="AF307" i="1"/>
  <c r="AC307" i="1"/>
  <c r="AC306" i="1"/>
  <c r="AB306" i="1"/>
  <c r="AC305" i="1"/>
  <c r="AB305" i="1"/>
  <c r="AC304" i="1"/>
  <c r="AB304" i="1"/>
  <c r="AC303" i="1"/>
  <c r="AB303" i="1"/>
  <c r="AC302" i="1"/>
  <c r="AF302" i="1"/>
  <c r="AB301" i="1"/>
  <c r="AC301" i="1"/>
  <c r="AF300" i="1"/>
  <c r="AC299" i="1"/>
  <c r="AB298" i="1"/>
  <c r="AF298" i="1"/>
  <c r="AB297" i="1"/>
  <c r="AF297" i="1"/>
  <c r="AB296" i="1"/>
  <c r="AF296" i="1"/>
  <c r="AF295" i="1"/>
  <c r="AB295" i="1"/>
  <c r="AF294" i="1"/>
  <c r="AC294" i="1"/>
  <c r="AB293" i="1"/>
  <c r="AF293" i="1"/>
  <c r="AB292" i="1"/>
  <c r="AC292" i="1"/>
  <c r="AF291" i="1"/>
  <c r="AB291" i="1"/>
  <c r="AB290" i="1"/>
  <c r="AC290" i="1"/>
  <c r="AC289" i="1"/>
  <c r="AF289" i="1"/>
  <c r="AF288" i="1"/>
  <c r="AB288" i="1"/>
  <c r="AC287" i="1"/>
  <c r="AF287" i="1"/>
  <c r="AC286" i="1"/>
  <c r="AF286" i="1"/>
  <c r="AC285" i="1"/>
  <c r="AF285" i="1"/>
  <c r="AF284" i="1"/>
  <c r="AC284" i="1"/>
  <c r="AB283" i="1"/>
  <c r="AF283" i="1"/>
  <c r="AC282" i="1"/>
  <c r="AB282" i="1"/>
  <c r="AC281" i="1"/>
  <c r="AB281" i="1"/>
  <c r="AB280" i="1"/>
  <c r="AF280" i="1"/>
  <c r="AB279" i="1"/>
  <c r="AC279" i="1"/>
  <c r="AC278" i="1"/>
  <c r="AB278" i="1"/>
  <c r="AF277" i="1"/>
  <c r="AB276" i="1"/>
  <c r="AB275" i="1"/>
  <c r="AF275" i="1"/>
  <c r="AB274" i="1"/>
  <c r="AF274" i="1"/>
  <c r="AC273" i="1"/>
  <c r="AF273" i="1"/>
  <c r="AC272" i="1"/>
  <c r="AF272" i="1"/>
  <c r="AC271" i="1"/>
  <c r="AB271" i="1"/>
  <c r="AB270" i="1"/>
  <c r="AC270" i="1"/>
  <c r="AC269" i="1"/>
  <c r="AB269" i="1"/>
  <c r="AC268" i="1"/>
  <c r="AB268" i="1"/>
  <c r="AF267" i="1"/>
  <c r="AC267" i="1"/>
  <c r="AF266" i="1"/>
  <c r="AB266" i="1"/>
  <c r="AB265" i="1"/>
  <c r="AC265" i="1"/>
  <c r="AC264" i="1"/>
  <c r="AC263" i="1"/>
  <c r="AF263" i="1"/>
  <c r="AF262" i="1"/>
  <c r="AB262" i="1"/>
  <c r="AB261" i="1"/>
  <c r="AF261" i="1"/>
  <c r="AB260" i="1"/>
  <c r="AF260" i="1"/>
  <c r="AB259" i="1"/>
  <c r="AF259" i="1"/>
  <c r="AB258" i="1"/>
  <c r="AC258" i="1"/>
  <c r="AF257" i="1"/>
  <c r="AC257" i="1"/>
  <c r="AC256" i="1"/>
  <c r="AF255" i="1"/>
  <c r="AC254" i="1"/>
  <c r="AF253" i="1"/>
  <c r="AB252" i="1"/>
  <c r="AB251" i="1"/>
  <c r="AF250" i="1"/>
  <c r="AC249" i="1"/>
  <c r="AC248" i="1"/>
  <c r="AF248" i="1"/>
  <c r="AF247" i="1"/>
  <c r="AC247" i="1"/>
  <c r="AF246" i="1"/>
  <c r="AC246" i="1"/>
  <c r="AB245" i="1"/>
  <c r="AF245" i="1"/>
  <c r="AF244" i="1"/>
  <c r="AC244" i="1"/>
  <c r="AF243" i="1"/>
  <c r="AC243" i="1"/>
  <c r="AB242" i="1"/>
  <c r="AF242" i="1"/>
  <c r="AB241" i="1"/>
  <c r="AC241" i="1"/>
  <c r="AF240" i="1"/>
  <c r="AB240" i="1"/>
  <c r="AF239" i="1"/>
  <c r="AB239" i="1"/>
  <c r="AC238" i="1"/>
  <c r="AF238" i="1"/>
  <c r="AB237" i="1"/>
  <c r="AC237" i="1"/>
  <c r="AB236" i="1"/>
  <c r="AC236" i="1"/>
  <c r="AB235" i="1"/>
  <c r="AF235" i="1"/>
  <c r="AB234" i="1"/>
  <c r="AF233" i="1"/>
  <c r="AC232" i="1"/>
  <c r="AB232" i="1"/>
  <c r="AC231" i="1"/>
  <c r="AF231" i="1"/>
  <c r="AC230" i="1"/>
  <c r="AB230" i="1"/>
  <c r="AC229" i="1"/>
  <c r="AB229" i="1"/>
  <c r="AF228" i="1"/>
  <c r="AC228" i="1"/>
  <c r="AF227" i="1"/>
  <c r="AB227" i="1"/>
  <c r="AF226" i="1"/>
  <c r="AC226" i="1"/>
  <c r="AB225" i="1"/>
  <c r="AC224" i="1"/>
  <c r="AC223" i="1"/>
  <c r="AB222" i="1"/>
  <c r="AF221" i="1"/>
  <c r="AC220" i="1"/>
  <c r="AF219" i="1"/>
  <c r="AB218" i="1"/>
  <c r="AB217" i="1"/>
  <c r="AF216" i="1"/>
  <c r="AB215" i="1"/>
  <c r="AF214" i="1"/>
  <c r="AC213" i="1"/>
  <c r="AC212" i="1"/>
  <c r="AB211" i="1"/>
  <c r="AB210" i="1"/>
  <c r="AB209" i="1"/>
  <c r="AC208" i="1"/>
  <c r="AB207" i="1"/>
  <c r="AB206" i="1"/>
  <c r="AC205" i="1"/>
  <c r="AC204" i="1"/>
  <c r="AB203" i="1"/>
  <c r="AF202" i="1"/>
  <c r="AB201" i="1"/>
  <c r="AB200" i="1"/>
  <c r="AC199" i="1"/>
  <c r="AB199" i="1"/>
  <c r="AB198" i="1"/>
  <c r="AC198" i="1"/>
  <c r="AB197" i="1"/>
  <c r="AF197" i="1"/>
  <c r="AF196" i="1"/>
  <c r="AC196" i="1"/>
  <c r="AF195" i="1"/>
  <c r="AC195" i="1"/>
  <c r="AC194" i="1"/>
  <c r="AB194" i="1"/>
  <c r="AB193" i="1"/>
  <c r="AF192" i="1"/>
  <c r="AB191" i="1"/>
  <c r="AF190" i="1"/>
  <c r="AF189" i="1"/>
  <c r="AB188" i="1"/>
  <c r="AB187" i="1"/>
  <c r="AB186" i="1"/>
  <c r="AF185" i="1"/>
  <c r="AB184" i="1"/>
  <c r="AF183" i="1"/>
  <c r="AB183" i="1"/>
  <c r="AF182" i="1"/>
  <c r="AB182" i="1"/>
  <c r="AF181" i="1"/>
  <c r="AB181" i="1"/>
  <c r="AB180" i="1"/>
  <c r="AF180" i="1"/>
  <c r="AB179" i="1"/>
  <c r="AC179" i="1"/>
  <c r="AB178" i="1"/>
  <c r="AF178" i="1"/>
  <c r="AB177" i="1"/>
  <c r="AF176" i="1"/>
  <c r="AC175" i="1"/>
  <c r="AB174" i="1"/>
  <c r="AB173" i="1"/>
  <c r="AB172" i="1"/>
  <c r="AB171" i="1"/>
  <c r="AF171" i="1"/>
  <c r="AF170" i="1"/>
  <c r="AC170" i="1"/>
  <c r="AF169" i="1"/>
  <c r="AC169" i="1"/>
  <c r="AF168" i="1"/>
  <c r="AB168" i="1"/>
  <c r="AC167" i="1"/>
  <c r="AB167" i="1"/>
  <c r="AF166" i="1"/>
  <c r="AB166" i="1"/>
  <c r="AF165" i="1"/>
  <c r="AB165" i="1"/>
  <c r="AB164" i="1"/>
  <c r="AC164" i="1"/>
  <c r="AF163" i="1"/>
  <c r="AC163" i="1"/>
  <c r="AF162" i="1"/>
  <c r="AB162" i="1"/>
  <c r="AC161" i="1"/>
  <c r="AB161" i="1"/>
  <c r="AB160" i="1"/>
  <c r="AC160" i="1"/>
  <c r="AF159" i="1"/>
  <c r="AC159" i="1"/>
  <c r="AC158" i="1"/>
  <c r="AB158" i="1"/>
  <c r="AB157" i="1"/>
  <c r="AF157" i="1"/>
  <c r="AB156" i="1"/>
  <c r="AF156" i="1"/>
  <c r="AB155" i="1"/>
  <c r="AC155" i="1"/>
  <c r="AB154" i="1"/>
  <c r="AC154" i="1"/>
  <c r="AC153" i="1"/>
  <c r="AF153" i="1"/>
  <c r="AB152" i="1"/>
  <c r="AC152" i="1"/>
  <c r="AF151" i="1"/>
  <c r="AB151" i="1"/>
  <c r="AC150" i="1"/>
  <c r="AB150" i="1"/>
  <c r="AB149" i="1"/>
  <c r="AF149" i="1"/>
  <c r="AC148" i="1"/>
  <c r="AB148" i="1"/>
  <c r="AF147" i="1"/>
  <c r="AB147" i="1"/>
  <c r="AB146" i="1"/>
  <c r="AF146" i="1"/>
  <c r="AF145" i="1"/>
  <c r="AC145" i="1"/>
  <c r="AF144" i="1"/>
  <c r="AB144" i="1"/>
  <c r="AF143" i="1"/>
  <c r="AB143" i="1"/>
  <c r="AF142" i="1"/>
  <c r="AC142" i="1"/>
  <c r="AB141" i="1"/>
  <c r="AF141" i="1"/>
  <c r="AF140" i="1"/>
  <c r="AC140" i="1"/>
  <c r="AB139" i="1"/>
  <c r="AF139" i="1"/>
  <c r="AC138" i="1"/>
  <c r="AB137" i="1"/>
  <c r="AB136" i="1"/>
  <c r="AC135" i="1"/>
  <c r="AC134" i="1"/>
  <c r="AB133" i="1"/>
  <c r="AF132" i="1"/>
  <c r="AC131" i="1"/>
  <c r="AC130" i="1"/>
  <c r="AC129" i="1"/>
  <c r="AF128" i="1"/>
  <c r="AF127" i="1"/>
  <c r="AF126" i="1"/>
  <c r="AC125" i="1"/>
  <c r="AF124" i="1"/>
  <c r="AC123" i="1"/>
  <c r="AF122" i="1"/>
  <c r="AF121" i="1"/>
  <c r="AB120" i="1"/>
  <c r="AC119" i="1"/>
  <c r="AF118" i="1"/>
  <c r="AC117" i="1"/>
  <c r="AC116" i="1"/>
  <c r="AF115" i="1"/>
  <c r="AC114" i="1"/>
  <c r="AB114" i="1"/>
  <c r="AF113" i="1"/>
  <c r="AC113" i="1"/>
  <c r="AC112" i="1"/>
  <c r="AF112" i="1"/>
  <c r="AC109" i="1"/>
  <c r="AF109" i="1"/>
  <c r="AB107" i="1"/>
  <c r="AF107" i="1"/>
  <c r="AF104" i="1"/>
  <c r="AC104" i="1"/>
  <c r="AC102" i="1"/>
  <c r="AC100" i="1"/>
  <c r="AF98" i="1"/>
  <c r="AC98" i="1"/>
  <c r="AF96" i="1"/>
  <c r="AC96" i="1"/>
  <c r="AF92" i="1"/>
  <c r="AC92" i="1"/>
  <c r="AC89" i="1"/>
  <c r="AB89" i="1"/>
  <c r="AF86" i="1"/>
  <c r="AC86" i="1"/>
  <c r="AF69" i="1"/>
  <c r="AB69" i="1"/>
  <c r="AB65" i="1"/>
  <c r="AF65" i="1"/>
  <c r="AB63" i="1"/>
  <c r="AF63" i="1"/>
  <c r="AB53" i="1"/>
  <c r="AC50" i="1"/>
  <c r="AF50" i="1"/>
  <c r="AC41" i="1"/>
  <c r="AB30" i="1"/>
  <c r="AF30" i="1"/>
  <c r="AC22" i="1"/>
  <c r="J89" i="2"/>
  <c r="J68" i="2"/>
  <c r="J63" i="2"/>
  <c r="A19" i="1"/>
  <c r="AF16" i="1"/>
  <c r="AF14" i="1"/>
  <c r="AF12" i="1"/>
  <c r="AF7" i="1"/>
  <c r="J61" i="2"/>
  <c r="AF10" i="1"/>
  <c r="AF3" i="1"/>
  <c r="J67" i="2"/>
  <c r="J71" i="2"/>
  <c r="F2" i="2"/>
  <c r="H2" i="2"/>
  <c r="J70" i="2"/>
  <c r="I2" i="2"/>
  <c r="AG19" i="1"/>
  <c r="J65" i="2"/>
  <c r="J93" i="2"/>
  <c r="AF17" i="1"/>
  <c r="AF15" i="1"/>
  <c r="AF13" i="1"/>
  <c r="AF11" i="1"/>
  <c r="J79" i="2"/>
  <c r="J82" i="2"/>
  <c r="AF9" i="1"/>
  <c r="AF5" i="1"/>
  <c r="J88" i="2"/>
  <c r="J76" i="2"/>
  <c r="J2" i="2"/>
  <c r="J86" i="2"/>
  <c r="J90" i="2"/>
  <c r="D19" i="1"/>
  <c r="A20" i="1"/>
  <c r="A21" i="1"/>
  <c r="D21" i="1"/>
  <c r="B2" i="2"/>
  <c r="AG21" i="1"/>
  <c r="A22" i="1"/>
  <c r="A23" i="1"/>
  <c r="AG23" i="1"/>
  <c r="D23" i="1"/>
  <c r="A24" i="1"/>
  <c r="D24" i="1"/>
  <c r="AG24" i="1"/>
  <c r="A25" i="1"/>
  <c r="AG25" i="1"/>
  <c r="D25" i="1"/>
  <c r="A26" i="1"/>
  <c r="AG26" i="1"/>
  <c r="D26" i="1"/>
  <c r="A27" i="1"/>
  <c r="AG27" i="1"/>
  <c r="D27" i="1"/>
  <c r="A28" i="1"/>
  <c r="A29" i="1"/>
  <c r="D29" i="1"/>
  <c r="AG29" i="1"/>
  <c r="A30" i="1"/>
  <c r="A31" i="1"/>
  <c r="D31" i="1"/>
  <c r="AG31" i="1"/>
  <c r="A32" i="1"/>
  <c r="D32" i="1"/>
  <c r="AG32" i="1"/>
  <c r="A33" i="1"/>
  <c r="D33" i="1"/>
  <c r="AG33" i="1"/>
  <c r="A34" i="1"/>
  <c r="AG34" i="1"/>
  <c r="D34" i="1"/>
  <c r="A35" i="1"/>
  <c r="AG35" i="1"/>
  <c r="D35" i="1"/>
  <c r="A36" i="1"/>
  <c r="D36" i="1"/>
  <c r="AG36" i="1"/>
  <c r="A37" i="1"/>
  <c r="AG37" i="1"/>
  <c r="D37" i="1"/>
  <c r="A38" i="1"/>
  <c r="D38" i="1"/>
  <c r="AG38" i="1"/>
  <c r="A39" i="1"/>
  <c r="D39" i="1"/>
  <c r="AG39" i="1"/>
  <c r="A40" i="1"/>
  <c r="AG40" i="1"/>
  <c r="D40" i="1"/>
  <c r="A41" i="1"/>
  <c r="A42" i="1"/>
  <c r="D42" i="1"/>
  <c r="AG42" i="1"/>
  <c r="A43" i="1"/>
  <c r="D43" i="1"/>
  <c r="AG43" i="1"/>
  <c r="A44" i="1"/>
  <c r="D44" i="1"/>
  <c r="AG44" i="1"/>
  <c r="A45" i="1"/>
  <c r="AG45" i="1"/>
  <c r="D45" i="1"/>
  <c r="A46" i="1"/>
  <c r="AG46" i="1"/>
  <c r="D46" i="1"/>
  <c r="A47" i="1"/>
  <c r="D47" i="1"/>
  <c r="AG47" i="1"/>
  <c r="A48" i="1"/>
  <c r="AG48" i="1"/>
  <c r="D48" i="1"/>
  <c r="A49" i="1"/>
  <c r="AG49" i="1"/>
  <c r="D49" i="1"/>
  <c r="A50" i="1"/>
  <c r="A51" i="1"/>
  <c r="AG51" i="1"/>
  <c r="D51" i="1"/>
  <c r="A52" i="1"/>
  <c r="D52" i="1"/>
  <c r="AG52" i="1"/>
  <c r="A53" i="1"/>
  <c r="A54" i="1"/>
  <c r="AG54" i="1"/>
  <c r="D54" i="1"/>
  <c r="A55" i="1"/>
  <c r="AG55" i="1"/>
  <c r="D55" i="1"/>
  <c r="A56" i="1"/>
  <c r="D56" i="1"/>
  <c r="AG56" i="1"/>
  <c r="A57" i="1"/>
  <c r="AG57" i="1"/>
  <c r="D57" i="1"/>
  <c r="A58" i="1"/>
  <c r="D58" i="1"/>
  <c r="AG58" i="1"/>
  <c r="A59" i="1"/>
  <c r="D59" i="1"/>
  <c r="AG59" i="1"/>
  <c r="A60" i="1"/>
  <c r="AG60" i="1"/>
  <c r="D60" i="1"/>
  <c r="A61" i="1"/>
  <c r="AG61" i="1"/>
  <c r="D61" i="1"/>
  <c r="A62" i="1"/>
  <c r="AG62" i="1"/>
  <c r="D62" i="1"/>
  <c r="A63" i="1"/>
  <c r="A64" i="1"/>
  <c r="AG64" i="1"/>
  <c r="D64" i="1"/>
  <c r="A65" i="1"/>
  <c r="A66" i="1"/>
  <c r="AG66" i="1"/>
  <c r="D66" i="1"/>
  <c r="A67" i="1"/>
  <c r="D67" i="1"/>
  <c r="AG67" i="1"/>
  <c r="A68" i="1"/>
  <c r="AG68" i="1"/>
  <c r="D68" i="1"/>
  <c r="A69" i="1"/>
  <c r="A70" i="1"/>
  <c r="D70" i="1"/>
  <c r="AG70" i="1"/>
  <c r="A71" i="1"/>
  <c r="D71" i="1"/>
  <c r="AG71" i="1"/>
  <c r="A72" i="1"/>
  <c r="D72" i="1"/>
  <c r="AG72" i="1"/>
  <c r="A73" i="1"/>
  <c r="AG73" i="1"/>
  <c r="D73" i="1"/>
  <c r="A74" i="1"/>
  <c r="AG74" i="1"/>
  <c r="D74" i="1"/>
  <c r="A75" i="1"/>
  <c r="D75" i="1"/>
  <c r="AG75" i="1"/>
  <c r="A76" i="1"/>
  <c r="D76" i="1"/>
  <c r="AG76" i="1"/>
  <c r="A77" i="1"/>
  <c r="D77" i="1"/>
  <c r="AG77" i="1"/>
  <c r="A78" i="1"/>
  <c r="AG78" i="1"/>
  <c r="D78" i="1"/>
  <c r="A79" i="1"/>
  <c r="D79" i="1"/>
  <c r="AG79" i="1"/>
  <c r="A80" i="1"/>
  <c r="D80" i="1"/>
  <c r="AG80" i="1"/>
  <c r="A81" i="1"/>
  <c r="D81" i="1"/>
  <c r="AG81" i="1"/>
  <c r="A82" i="1"/>
  <c r="AG82" i="1"/>
  <c r="D82" i="1"/>
  <c r="A83" i="1"/>
  <c r="D83" i="1"/>
  <c r="AG83" i="1"/>
  <c r="A84" i="1"/>
  <c r="D84" i="1"/>
  <c r="AG84" i="1"/>
  <c r="A85" i="1"/>
  <c r="AG85" i="1"/>
  <c r="D85" i="1"/>
  <c r="A86" i="1"/>
  <c r="A87" i="1"/>
  <c r="AG87" i="1"/>
  <c r="D87" i="1"/>
  <c r="A88" i="1"/>
  <c r="AG88" i="1"/>
  <c r="D88" i="1"/>
  <c r="A89" i="1"/>
  <c r="A90" i="1"/>
  <c r="AG90" i="1"/>
  <c r="D90" i="1"/>
  <c r="A91" i="1"/>
  <c r="D91" i="1"/>
  <c r="AG91" i="1"/>
  <c r="A92" i="1"/>
  <c r="A93" i="1"/>
  <c r="D93" i="1"/>
  <c r="AG93" i="1"/>
  <c r="A94" i="1"/>
  <c r="D94" i="1"/>
  <c r="AG94" i="1"/>
  <c r="A95" i="1"/>
  <c r="AG95" i="1"/>
  <c r="D95" i="1"/>
  <c r="A96" i="1"/>
  <c r="A97" i="1"/>
  <c r="AG97" i="1"/>
  <c r="D97" i="1"/>
  <c r="A98" i="1"/>
  <c r="A99" i="1"/>
  <c r="AG99" i="1"/>
  <c r="D99" i="1"/>
  <c r="A100" i="1"/>
  <c r="A101" i="1"/>
  <c r="D101" i="1"/>
  <c r="AG101" i="1"/>
  <c r="A102" i="1"/>
  <c r="A103" i="1"/>
  <c r="D103" i="1"/>
  <c r="AG103" i="1"/>
  <c r="A104" i="1"/>
  <c r="A105" i="1"/>
  <c r="D105" i="1"/>
  <c r="AG105" i="1"/>
  <c r="A106" i="1"/>
  <c r="AG106" i="1"/>
  <c r="D106" i="1"/>
  <c r="A107" i="1"/>
  <c r="A108" i="1"/>
  <c r="AG108" i="1"/>
  <c r="D108" i="1"/>
  <c r="A109" i="1"/>
  <c r="A110" i="1"/>
  <c r="AG110" i="1"/>
  <c r="D110" i="1"/>
  <c r="A111" i="1"/>
  <c r="AG111" i="1"/>
  <c r="D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H1031" i="1" l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I75" i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H75" i="1"/>
  <c r="AH74" i="1"/>
  <c r="AH73" i="1"/>
  <c r="AH72" i="1"/>
  <c r="AI71" i="1"/>
  <c r="AI72" i="1" s="1"/>
  <c r="AI73" i="1" s="1"/>
  <c r="AI74" i="1" s="1"/>
  <c r="AI37" i="1" s="1"/>
  <c r="AI38" i="1" s="1"/>
  <c r="AI39" i="1" s="1"/>
  <c r="AI40" i="1" s="1"/>
  <c r="AI41" i="1" s="1"/>
  <c r="AI42" i="1" s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I48" i="1" s="1"/>
  <c r="AI49" i="1" s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L2" i="2"/>
  <c r="E2" i="2"/>
  <c r="K2" i="2"/>
  <c r="M2" i="2" s="1"/>
  <c r="AH21" i="1"/>
  <c r="AH20" i="1"/>
  <c r="AH7" i="1"/>
  <c r="B7" i="1" s="1"/>
  <c r="C7" i="1" s="1"/>
  <c r="AH3" i="1"/>
  <c r="B3" i="1" s="1"/>
  <c r="C3" i="1" s="1"/>
  <c r="AH9" i="1"/>
  <c r="B9" i="1" s="1"/>
  <c r="C9" i="1" s="1"/>
  <c r="AH5" i="1"/>
  <c r="B5" i="1" s="1"/>
  <c r="C5" i="1" s="1"/>
  <c r="B1" i="3"/>
  <c r="B2" i="3" s="1"/>
  <c r="AH19" i="1"/>
  <c r="AI32" i="1"/>
  <c r="AI33" i="1" s="1"/>
  <c r="AI34" i="1" s="1"/>
  <c r="AI35" i="1" s="1"/>
  <c r="AI36" i="1" s="1"/>
  <c r="AI67" i="1" s="1"/>
  <c r="AI68" i="1" s="1"/>
  <c r="AI69" i="1" s="1"/>
  <c r="AI52" i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106" i="1"/>
  <c r="AI107" i="1" s="1"/>
  <c r="AI108" i="1" s="1"/>
  <c r="AI109" i="1" s="1"/>
  <c r="AI110" i="1" s="1"/>
  <c r="AI111" i="1" s="1"/>
  <c r="AI112" i="1" s="1"/>
  <c r="AI113" i="1" s="1"/>
  <c r="AI24" i="1"/>
  <c r="AI25" i="1" s="1"/>
  <c r="AI26" i="1" s="1"/>
  <c r="AI27" i="1" s="1"/>
  <c r="B24" i="1"/>
  <c r="C24" i="1" s="1"/>
  <c r="B35" i="1"/>
  <c r="C35" i="1" s="1"/>
  <c r="B43" i="1"/>
  <c r="C43" i="1" s="1"/>
  <c r="B49" i="1"/>
  <c r="C49" i="1" s="1"/>
  <c r="B80" i="1"/>
  <c r="C80" i="1" s="1"/>
  <c r="B96" i="1"/>
  <c r="C96" i="1" s="1"/>
  <c r="B126" i="1"/>
  <c r="C126" i="1" s="1"/>
  <c r="B132" i="1"/>
  <c r="C132" i="1" s="1"/>
  <c r="B159" i="1"/>
  <c r="C159" i="1" s="1"/>
  <c r="B170" i="1"/>
  <c r="C170" i="1" s="1"/>
  <c r="B176" i="1"/>
  <c r="C176" i="1" s="1"/>
  <c r="B183" i="1"/>
  <c r="C183" i="1" s="1"/>
  <c r="B231" i="1"/>
  <c r="C231" i="1" s="1"/>
  <c r="B246" i="1"/>
  <c r="C246" i="1" s="1"/>
  <c r="B247" i="1"/>
  <c r="C247" i="1" s="1"/>
  <c r="B255" i="1"/>
  <c r="C255" i="1" s="1"/>
  <c r="B260" i="1"/>
  <c r="C260" i="1" s="1"/>
  <c r="B261" i="1"/>
  <c r="C261" i="1" s="1"/>
  <c r="B262" i="1"/>
  <c r="C262" i="1" s="1"/>
  <c r="B274" i="1"/>
  <c r="C274" i="1" s="1"/>
  <c r="B285" i="1"/>
  <c r="C285" i="1" s="1"/>
  <c r="B288" i="1"/>
  <c r="C288" i="1" s="1"/>
  <c r="B291" i="1"/>
  <c r="C291" i="1" s="1"/>
  <c r="B297" i="1"/>
  <c r="C297" i="1" s="1"/>
  <c r="B300" i="1"/>
  <c r="C300" i="1" s="1"/>
  <c r="B314" i="1"/>
  <c r="C314" i="1" s="1"/>
  <c r="B27" i="1"/>
  <c r="C27" i="1" s="1"/>
  <c r="B28" i="1"/>
  <c r="C28" i="1" s="1"/>
  <c r="B56" i="1"/>
  <c r="C56" i="1" s="1"/>
  <c r="B74" i="1"/>
  <c r="C74" i="1" s="1"/>
  <c r="B75" i="1"/>
  <c r="C75" i="1" s="1"/>
  <c r="B89" i="1"/>
  <c r="C89" i="1" s="1"/>
  <c r="B100" i="1"/>
  <c r="C100" i="1" s="1"/>
  <c r="B114" i="1"/>
  <c r="C114" i="1" s="1"/>
  <c r="B125" i="1"/>
  <c r="C125" i="1" s="1"/>
  <c r="B131" i="1"/>
  <c r="C131" i="1" s="1"/>
  <c r="B138" i="1"/>
  <c r="C138" i="1" s="1"/>
  <c r="B148" i="1"/>
  <c r="C148" i="1" s="1"/>
  <c r="B193" i="1"/>
  <c r="C193" i="1" s="1"/>
  <c r="B198" i="1"/>
  <c r="C198" i="1" s="1"/>
  <c r="B205" i="1"/>
  <c r="C205" i="1" s="1"/>
  <c r="B213" i="1"/>
  <c r="C213" i="1" s="1"/>
  <c r="B224" i="1"/>
  <c r="C224" i="1" s="1"/>
  <c r="B234" i="1"/>
  <c r="C234" i="1" s="1"/>
  <c r="B241" i="1"/>
  <c r="C241" i="1" s="1"/>
  <c r="B264" i="1"/>
  <c r="C264" i="1" s="1"/>
  <c r="B276" i="1"/>
  <c r="C276" i="1" s="1"/>
  <c r="B290" i="1"/>
  <c r="C290" i="1" s="1"/>
  <c r="B292" i="1"/>
  <c r="C292" i="1" s="1"/>
  <c r="B306" i="1"/>
  <c r="C306" i="1" s="1"/>
  <c r="O79" i="2"/>
  <c r="P79" i="2" s="1"/>
  <c r="Q79" i="2" s="1"/>
  <c r="O69" i="2"/>
  <c r="P69" i="2" s="1"/>
  <c r="Q69" i="2" s="1"/>
  <c r="O76" i="2"/>
  <c r="P76" i="2" s="1"/>
  <c r="Q76" i="2" s="1"/>
  <c r="O74" i="2"/>
  <c r="P74" i="2" s="1"/>
  <c r="Q74" i="2" s="1"/>
  <c r="O78" i="2"/>
  <c r="P78" i="2" s="1"/>
  <c r="Q78" i="2" s="1"/>
  <c r="O72" i="2"/>
  <c r="P72" i="2" s="1"/>
  <c r="Q72" i="2" s="1"/>
  <c r="O86" i="2"/>
  <c r="P86" i="2" s="1"/>
  <c r="Q86" i="2" s="1"/>
  <c r="AB111" i="1"/>
  <c r="AC111" i="1"/>
  <c r="AC110" i="1"/>
  <c r="AB110" i="1"/>
  <c r="AF108" i="1"/>
  <c r="AB106" i="1"/>
  <c r="AC106" i="1"/>
  <c r="AB105" i="1"/>
  <c r="AC105" i="1"/>
  <c r="AC103" i="1"/>
  <c r="AC101" i="1"/>
  <c r="AF101" i="1"/>
  <c r="AC99" i="1"/>
  <c r="AB97" i="1"/>
  <c r="AF97" i="1"/>
  <c r="AF95" i="1"/>
  <c r="AF94" i="1"/>
  <c r="AF93" i="1"/>
  <c r="AB91" i="1"/>
  <c r="AC91" i="1"/>
  <c r="AB90" i="1"/>
  <c r="AF90" i="1"/>
  <c r="AB88" i="1"/>
  <c r="AB87" i="1"/>
  <c r="AB85" i="1"/>
  <c r="AC85" i="1"/>
  <c r="AF84" i="1"/>
  <c r="AB84" i="1"/>
  <c r="AC83" i="1"/>
  <c r="AB83" i="1"/>
  <c r="AF82" i="1"/>
  <c r="AC82" i="1"/>
  <c r="AF81" i="1"/>
  <c r="AB81" i="1"/>
  <c r="AB80" i="1"/>
  <c r="AC80" i="1"/>
  <c r="AC79" i="1"/>
  <c r="AB79" i="1"/>
  <c r="AF78" i="1"/>
  <c r="AC78" i="1"/>
  <c r="AF77" i="1"/>
  <c r="AC77" i="1"/>
  <c r="AB76" i="1"/>
  <c r="AF76" i="1"/>
  <c r="AC75" i="1"/>
  <c r="AC74" i="1"/>
  <c r="AB73" i="1"/>
  <c r="AF72" i="1"/>
  <c r="AC71" i="1"/>
  <c r="AF71" i="1"/>
  <c r="AB70" i="1"/>
  <c r="AF70" i="1"/>
  <c r="AC68" i="1"/>
  <c r="AF67" i="1"/>
  <c r="AF66" i="1"/>
  <c r="AB64" i="1"/>
  <c r="AC64" i="1"/>
  <c r="AC62" i="1"/>
  <c r="AF61" i="1"/>
  <c r="AB60" i="1"/>
  <c r="AC59" i="1"/>
  <c r="AB58" i="1"/>
  <c r="AB57" i="1"/>
  <c r="AF56" i="1"/>
  <c r="AC55" i="1"/>
  <c r="AB54" i="1"/>
  <c r="AF52" i="1"/>
  <c r="AC52" i="1"/>
  <c r="AF51" i="1"/>
  <c r="AB51" i="1"/>
  <c r="AB49" i="1"/>
  <c r="AB48" i="1"/>
  <c r="AB47" i="1"/>
  <c r="AC46" i="1"/>
  <c r="AB45" i="1"/>
  <c r="AF44" i="1"/>
  <c r="AB43" i="1"/>
  <c r="AC43" i="1"/>
  <c r="AC42" i="1"/>
  <c r="AF42" i="1"/>
  <c r="AB40" i="1"/>
  <c r="AF39" i="1"/>
  <c r="AC38" i="1"/>
  <c r="AB37" i="1"/>
  <c r="AC36" i="1"/>
  <c r="AB35" i="1"/>
  <c r="AB34" i="1"/>
  <c r="AB33" i="1"/>
  <c r="AB32" i="1"/>
  <c r="AB31" i="1"/>
  <c r="AF29" i="1"/>
  <c r="AC29" i="1"/>
  <c r="AF27" i="1"/>
  <c r="AF26" i="1"/>
  <c r="AF25" i="1"/>
  <c r="AF24" i="1"/>
  <c r="AB23" i="1"/>
  <c r="AC21" i="1"/>
  <c r="AC17" i="1"/>
  <c r="AB9" i="1"/>
  <c r="AB15" i="1"/>
  <c r="AC19" i="1"/>
  <c r="AC16" i="1"/>
  <c r="AF19" i="1"/>
  <c r="AC14" i="1"/>
  <c r="AB5" i="1"/>
  <c r="AC15" i="1"/>
  <c r="AB7" i="1"/>
  <c r="AC13" i="1"/>
  <c r="AB14" i="1"/>
  <c r="AB12" i="1"/>
  <c r="AB10" i="1"/>
  <c r="AB16" i="1"/>
  <c r="AF111" i="1"/>
  <c r="AF110" i="1"/>
  <c r="AC108" i="1"/>
  <c r="AB108" i="1"/>
  <c r="AF106" i="1"/>
  <c r="AF105" i="1"/>
  <c r="AB103" i="1"/>
  <c r="AF103" i="1"/>
  <c r="AB101" i="1"/>
  <c r="AB99" i="1"/>
  <c r="AF99" i="1"/>
  <c r="AC97" i="1"/>
  <c r="AB95" i="1"/>
  <c r="AC95" i="1"/>
  <c r="AB94" i="1"/>
  <c r="AC94" i="1"/>
  <c r="AB93" i="1"/>
  <c r="AC93" i="1"/>
  <c r="AF91" i="1"/>
  <c r="AC90" i="1"/>
  <c r="AC88" i="1"/>
  <c r="AF88" i="1"/>
  <c r="AF87" i="1"/>
  <c r="AC87" i="1"/>
  <c r="AF85" i="1"/>
  <c r="AC84" i="1"/>
  <c r="AF83" i="1"/>
  <c r="AB82" i="1"/>
  <c r="AC81" i="1"/>
  <c r="AF80" i="1"/>
  <c r="AF79" i="1"/>
  <c r="AB78" i="1"/>
  <c r="AB77" i="1"/>
  <c r="AC76" i="1"/>
  <c r="AF75" i="1"/>
  <c r="AB75" i="1"/>
  <c r="AF74" i="1"/>
  <c r="AB74" i="1"/>
  <c r="AF73" i="1"/>
  <c r="AC73" i="1"/>
  <c r="AC72" i="1"/>
  <c r="AB72" i="1"/>
  <c r="AB71" i="1"/>
  <c r="AC70" i="1"/>
  <c r="AF68" i="1"/>
  <c r="AB68" i="1"/>
  <c r="AC67" i="1"/>
  <c r="AB67" i="1"/>
  <c r="AC66" i="1"/>
  <c r="AB66" i="1"/>
  <c r="AF64" i="1"/>
  <c r="AB62" i="1"/>
  <c r="AF62" i="1"/>
  <c r="AC61" i="1"/>
  <c r="AB61" i="1"/>
  <c r="AC60" i="1"/>
  <c r="AF60" i="1"/>
  <c r="AB59" i="1"/>
  <c r="AF59" i="1"/>
  <c r="AF58" i="1"/>
  <c r="AC58" i="1"/>
  <c r="AC57" i="1"/>
  <c r="AF57" i="1"/>
  <c r="AB56" i="1"/>
  <c r="AC56" i="1"/>
  <c r="AF55" i="1"/>
  <c r="AB55" i="1"/>
  <c r="AC54" i="1"/>
  <c r="AF54" i="1"/>
  <c r="AB52" i="1"/>
  <c r="AC51" i="1"/>
  <c r="AC49" i="1"/>
  <c r="AF49" i="1"/>
  <c r="AC48" i="1"/>
  <c r="AF48" i="1"/>
  <c r="AF47" i="1"/>
  <c r="AC47" i="1"/>
  <c r="AF46" i="1"/>
  <c r="AB46" i="1"/>
  <c r="AF45" i="1"/>
  <c r="AC45" i="1"/>
  <c r="AC44" i="1"/>
  <c r="AB44" i="1"/>
  <c r="AF43" i="1"/>
  <c r="AB42" i="1"/>
  <c r="AC40" i="1"/>
  <c r="AF40" i="1"/>
  <c r="AC39" i="1"/>
  <c r="AB39" i="1"/>
  <c r="AB38" i="1"/>
  <c r="AF38" i="1"/>
  <c r="AC37" i="1"/>
  <c r="AF37" i="1"/>
  <c r="AB36" i="1"/>
  <c r="AF36" i="1"/>
  <c r="AC35" i="1"/>
  <c r="AF35" i="1"/>
  <c r="AC34" i="1"/>
  <c r="AF34" i="1"/>
  <c r="AF33" i="1"/>
  <c r="AC33" i="1"/>
  <c r="AF32" i="1"/>
  <c r="AC32" i="1"/>
  <c r="AC31" i="1"/>
  <c r="AF31" i="1"/>
  <c r="AB29" i="1"/>
  <c r="AB27" i="1"/>
  <c r="AC27" i="1"/>
  <c r="AC26" i="1"/>
  <c r="AB26" i="1"/>
  <c r="AB25" i="1"/>
  <c r="AC25" i="1"/>
  <c r="AB24" i="1"/>
  <c r="AC24" i="1"/>
  <c r="AF23" i="1"/>
  <c r="AC23" i="1"/>
  <c r="N2" i="2"/>
  <c r="AF21" i="1"/>
  <c r="AB21" i="1"/>
  <c r="AB13" i="1"/>
  <c r="AC5" i="1"/>
  <c r="AC11" i="1"/>
  <c r="AC10" i="1"/>
  <c r="AC7" i="1"/>
  <c r="AC12" i="1"/>
  <c r="AC3" i="1"/>
  <c r="AB19" i="1"/>
  <c r="AB11" i="1"/>
  <c r="AB17" i="1"/>
  <c r="AC9" i="1"/>
  <c r="AB3" i="1"/>
  <c r="A3" i="2"/>
  <c r="A4" i="2"/>
  <c r="A5" i="2"/>
  <c r="G4" i="2" l="1"/>
  <c r="R4" i="2"/>
  <c r="G3" i="2"/>
  <c r="R3" i="2"/>
  <c r="G2" i="2"/>
  <c r="B21" i="1"/>
  <c r="B23" i="1"/>
  <c r="C23" i="1" s="1"/>
  <c r="B31" i="1"/>
  <c r="C31" i="1" s="1"/>
  <c r="B54" i="1"/>
  <c r="C54" i="1" s="1"/>
  <c r="B64" i="1"/>
  <c r="C64" i="1" s="1"/>
  <c r="B87" i="1"/>
  <c r="C87" i="1" s="1"/>
  <c r="B99" i="1"/>
  <c r="C99" i="1" s="1"/>
  <c r="B103" i="1"/>
  <c r="C103" i="1" s="1"/>
  <c r="B105" i="1"/>
  <c r="C105" i="1" s="1"/>
  <c r="B110" i="1"/>
  <c r="C110" i="1" s="1"/>
  <c r="B19" i="1"/>
  <c r="C19" i="1" s="1"/>
  <c r="B29" i="1"/>
  <c r="C29" i="1" s="1"/>
  <c r="B42" i="1"/>
  <c r="C42" i="1" s="1"/>
  <c r="B51" i="1"/>
  <c r="C51" i="1" s="1"/>
  <c r="B66" i="1"/>
  <c r="C66" i="1" s="1"/>
  <c r="B70" i="1"/>
  <c r="C70" i="1" s="1"/>
  <c r="B90" i="1"/>
  <c r="C90" i="1" s="1"/>
  <c r="B93" i="1"/>
  <c r="C93" i="1" s="1"/>
  <c r="B97" i="1"/>
  <c r="C97" i="1" s="1"/>
  <c r="B101" i="1"/>
  <c r="C101" i="1" s="1"/>
  <c r="B108" i="1"/>
  <c r="C108" i="1" s="1"/>
  <c r="O2" i="2"/>
  <c r="P2" i="2" s="1"/>
  <c r="Q2" i="2" s="1"/>
  <c r="C21" i="1"/>
  <c r="B6" i="4"/>
  <c r="F4" i="2"/>
  <c r="C4" i="2"/>
  <c r="F3" i="2"/>
  <c r="C3" i="2"/>
  <c r="F5" i="2"/>
  <c r="I4" i="2"/>
  <c r="H4" i="2"/>
  <c r="B4" i="2"/>
  <c r="J4" i="2"/>
  <c r="B3" i="2"/>
  <c r="H3" i="2"/>
  <c r="I3" i="2"/>
  <c r="J3" i="2"/>
  <c r="C2" i="2"/>
  <c r="A6" i="2"/>
  <c r="A7" i="2" l="1"/>
  <c r="L3" i="2"/>
  <c r="K3" i="2"/>
  <c r="E3" i="2"/>
  <c r="E4" i="2"/>
  <c r="K4" i="2"/>
  <c r="L4" i="2"/>
  <c r="D6" i="4"/>
  <c r="A8" i="2"/>
  <c r="E6" i="4"/>
  <c r="F7" i="2"/>
  <c r="B7" i="4"/>
  <c r="B8" i="4" s="1"/>
  <c r="N4" i="2"/>
  <c r="N3" i="2"/>
  <c r="F6" i="2"/>
  <c r="M3" i="2" l="1"/>
  <c r="M4" i="2"/>
  <c r="O4" i="2" s="1"/>
  <c r="P4" i="2" s="1"/>
  <c r="Q4" i="2" s="1"/>
  <c r="O3" i="2"/>
  <c r="P3" i="2" s="1"/>
  <c r="Q3" i="2" s="1"/>
  <c r="A9" i="2"/>
  <c r="D7" i="4"/>
  <c r="E7" i="4"/>
  <c r="B7" i="2"/>
  <c r="B8" i="2"/>
  <c r="A10" i="2"/>
  <c r="F8" i="2"/>
  <c r="C7" i="2"/>
  <c r="C8" i="2"/>
  <c r="D8" i="4"/>
  <c r="E8" i="4"/>
  <c r="A11" i="2"/>
  <c r="B9" i="4"/>
  <c r="C6" i="2"/>
  <c r="B6" i="2"/>
  <c r="C5" i="2"/>
  <c r="B5" i="2"/>
  <c r="K8" i="2" l="1"/>
  <c r="C6" i="4"/>
  <c r="F9" i="2"/>
  <c r="F11" i="2"/>
  <c r="C10" i="2"/>
  <c r="E9" i="4"/>
  <c r="C8" i="4"/>
  <c r="D9" i="4"/>
  <c r="F10" i="2"/>
  <c r="C9" i="4"/>
  <c r="B9" i="2"/>
  <c r="C9" i="2"/>
  <c r="C7" i="4"/>
  <c r="B11" i="2"/>
  <c r="C11" i="2"/>
  <c r="B10" i="2"/>
  <c r="A12" i="2"/>
  <c r="B11" i="4"/>
  <c r="H11" i="2"/>
  <c r="I11" i="2"/>
  <c r="I9" i="2"/>
  <c r="H9" i="2"/>
  <c r="H10" i="2"/>
  <c r="I10" i="2"/>
  <c r="I9" i="4"/>
  <c r="B12" i="4"/>
  <c r="B10" i="4"/>
  <c r="J11" i="2"/>
  <c r="J9" i="2"/>
  <c r="J10" i="2"/>
  <c r="L10" i="2" l="1"/>
  <c r="K10" i="2"/>
  <c r="K11" i="2"/>
  <c r="L11" i="2"/>
  <c r="A7" i="4"/>
  <c r="N7" i="4"/>
  <c r="L9" i="2"/>
  <c r="K9" i="2"/>
  <c r="A9" i="4"/>
  <c r="N9" i="4"/>
  <c r="A8" i="4"/>
  <c r="N8" i="4"/>
  <c r="A6" i="4"/>
  <c r="N6" i="4"/>
  <c r="L8" i="2"/>
  <c r="C12" i="4"/>
  <c r="I12" i="4"/>
  <c r="J12" i="4"/>
  <c r="H12" i="4"/>
  <c r="E11" i="4"/>
  <c r="J11" i="4"/>
  <c r="D11" i="4"/>
  <c r="G11" i="4"/>
  <c r="A13" i="2"/>
  <c r="F12" i="2"/>
  <c r="H12" i="2"/>
  <c r="I10" i="4"/>
  <c r="E10" i="4"/>
  <c r="F10" i="4"/>
  <c r="H10" i="4"/>
  <c r="J9" i="4"/>
  <c r="E12" i="4"/>
  <c r="D12" i="4"/>
  <c r="F12" i="4"/>
  <c r="G12" i="4"/>
  <c r="C11" i="4"/>
  <c r="I11" i="4"/>
  <c r="F11" i="4"/>
  <c r="H11" i="4"/>
  <c r="C12" i="2"/>
  <c r="B12" i="2"/>
  <c r="I12" i="2"/>
  <c r="C10" i="4"/>
  <c r="J10" i="4"/>
  <c r="D10" i="4"/>
  <c r="G10" i="4"/>
  <c r="B13" i="4"/>
  <c r="J12" i="2"/>
  <c r="N10" i="4" l="1"/>
  <c r="A10" i="4"/>
  <c r="K12" i="2"/>
  <c r="L12" i="2"/>
  <c r="K11" i="4"/>
  <c r="L11" i="4" s="1"/>
  <c r="M11" i="4" s="1"/>
  <c r="N11" i="4"/>
  <c r="A11" i="4"/>
  <c r="K10" i="4"/>
  <c r="L10" i="4" s="1"/>
  <c r="M10" i="4" s="1"/>
  <c r="K12" i="4"/>
  <c r="N12" i="4"/>
  <c r="A12" i="4"/>
  <c r="K9" i="4"/>
  <c r="K7" i="2"/>
  <c r="C13" i="4"/>
  <c r="I13" i="4"/>
  <c r="G13" i="4"/>
  <c r="H13" i="4"/>
  <c r="C13" i="2"/>
  <c r="F13" i="2"/>
  <c r="I13" i="2"/>
  <c r="I8" i="4"/>
  <c r="E13" i="4"/>
  <c r="D13" i="4"/>
  <c r="J13" i="4"/>
  <c r="F13" i="4"/>
  <c r="A14" i="2"/>
  <c r="B13" i="2"/>
  <c r="H13" i="2"/>
  <c r="B14" i="4"/>
  <c r="A15" i="2"/>
  <c r="J13" i="2"/>
  <c r="R15" i="2" l="1"/>
  <c r="G15" i="2"/>
  <c r="L13" i="2"/>
  <c r="K13" i="2"/>
  <c r="R14" i="2"/>
  <c r="G14" i="2"/>
  <c r="K13" i="4"/>
  <c r="A13" i="4"/>
  <c r="N13" i="4"/>
  <c r="L12" i="4"/>
  <c r="M12" i="4" s="1"/>
  <c r="L9" i="4"/>
  <c r="L7" i="2"/>
  <c r="A16" i="2"/>
  <c r="C15" i="2"/>
  <c r="F15" i="2"/>
  <c r="I15" i="2"/>
  <c r="H15" i="2"/>
  <c r="E14" i="4"/>
  <c r="J14" i="4"/>
  <c r="D14" i="4"/>
  <c r="F14" i="4"/>
  <c r="H14" i="2"/>
  <c r="C14" i="2"/>
  <c r="F14" i="2"/>
  <c r="J8" i="4"/>
  <c r="B14" i="2"/>
  <c r="B15" i="2"/>
  <c r="C14" i="4"/>
  <c r="I14" i="4"/>
  <c r="G14" i="4"/>
  <c r="H14" i="4"/>
  <c r="I14" i="2"/>
  <c r="A17" i="2"/>
  <c r="J15" i="2"/>
  <c r="J14" i="2"/>
  <c r="G17" i="2" l="1"/>
  <c r="R17" i="2"/>
  <c r="K14" i="4"/>
  <c r="A14" i="4"/>
  <c r="N14" i="4"/>
  <c r="D15" i="2"/>
  <c r="E15" i="2"/>
  <c r="L15" i="2"/>
  <c r="K15" i="2"/>
  <c r="D14" i="2"/>
  <c r="E14" i="2"/>
  <c r="K14" i="2"/>
  <c r="L14" i="2"/>
  <c r="G16" i="2"/>
  <c r="R16" i="2"/>
  <c r="L13" i="4"/>
  <c r="M13" i="4" s="1"/>
  <c r="M9" i="4"/>
  <c r="K8" i="4"/>
  <c r="A18" i="2"/>
  <c r="C17" i="2"/>
  <c r="I17" i="2"/>
  <c r="H17" i="2"/>
  <c r="N15" i="2"/>
  <c r="N14" i="2"/>
  <c r="F17" i="2"/>
  <c r="B17" i="2"/>
  <c r="B4" i="5"/>
  <c r="H16" i="2"/>
  <c r="C16" i="2"/>
  <c r="B16" i="2"/>
  <c r="F16" i="2"/>
  <c r="I16" i="2"/>
  <c r="A19" i="2"/>
  <c r="J17" i="2"/>
  <c r="J16" i="2"/>
  <c r="M15" i="2" l="1"/>
  <c r="O15" i="2" s="1"/>
  <c r="P15" i="2" s="1"/>
  <c r="Q15" i="2" s="1"/>
  <c r="R19" i="2"/>
  <c r="G19" i="2"/>
  <c r="D16" i="2"/>
  <c r="E16" i="2"/>
  <c r="L16" i="2"/>
  <c r="K16" i="2"/>
  <c r="J4" i="5"/>
  <c r="I4" i="5"/>
  <c r="D17" i="2"/>
  <c r="E17" i="2"/>
  <c r="L17" i="2"/>
  <c r="K17" i="2"/>
  <c r="R18" i="2"/>
  <c r="G18" i="2"/>
  <c r="M14" i="2"/>
  <c r="L14" i="4"/>
  <c r="M14" i="4" s="1"/>
  <c r="L8" i="4"/>
  <c r="A20" i="2"/>
  <c r="C19" i="2"/>
  <c r="I19" i="2"/>
  <c r="B19" i="2"/>
  <c r="F19" i="2"/>
  <c r="B5" i="5"/>
  <c r="H4" i="5"/>
  <c r="E4" i="5"/>
  <c r="F4" i="5"/>
  <c r="N17" i="2"/>
  <c r="B18" i="2"/>
  <c r="H18" i="2"/>
  <c r="I18" i="2"/>
  <c r="I7" i="2"/>
  <c r="G8" i="4"/>
  <c r="H7" i="2"/>
  <c r="F8" i="4"/>
  <c r="H19" i="2"/>
  <c r="N16" i="2"/>
  <c r="D4" i="5"/>
  <c r="C4" i="5"/>
  <c r="G4" i="5"/>
  <c r="C18" i="2"/>
  <c r="F18" i="2"/>
  <c r="A21" i="2"/>
  <c r="B6" i="5"/>
  <c r="B15" i="4"/>
  <c r="J18" i="2"/>
  <c r="J7" i="2"/>
  <c r="J19" i="2"/>
  <c r="M16" i="2" l="1"/>
  <c r="O16" i="2" s="1"/>
  <c r="P16" i="2" s="1"/>
  <c r="Q16" i="2" s="1"/>
  <c r="J6" i="5"/>
  <c r="G21" i="2"/>
  <c r="R21" i="2"/>
  <c r="A4" i="5"/>
  <c r="D18" i="2"/>
  <c r="E18" i="2"/>
  <c r="L18" i="2"/>
  <c r="K18" i="2"/>
  <c r="J5" i="5"/>
  <c r="I5" i="5"/>
  <c r="D19" i="2"/>
  <c r="E19" i="2"/>
  <c r="K19" i="2"/>
  <c r="L19" i="2"/>
  <c r="G20" i="2"/>
  <c r="R20" i="2"/>
  <c r="O14" i="2"/>
  <c r="P14" i="2" s="1"/>
  <c r="Q14" i="2" s="1"/>
  <c r="M17" i="2"/>
  <c r="O17" i="2" s="1"/>
  <c r="P17" i="2" s="1"/>
  <c r="Q17" i="2" s="1"/>
  <c r="K4" i="5"/>
  <c r="L4" i="5" s="1"/>
  <c r="M4" i="5" s="1"/>
  <c r="M8" i="4"/>
  <c r="C15" i="4"/>
  <c r="I15" i="4"/>
  <c r="D15" i="4"/>
  <c r="G15" i="4"/>
  <c r="B7" i="5"/>
  <c r="F6" i="5"/>
  <c r="D6" i="5"/>
  <c r="C6" i="5"/>
  <c r="I21" i="2"/>
  <c r="C5" i="5"/>
  <c r="H5" i="5"/>
  <c r="D5" i="5"/>
  <c r="C20" i="2"/>
  <c r="I20" i="2"/>
  <c r="H20" i="2"/>
  <c r="H8" i="4"/>
  <c r="I8" i="2"/>
  <c r="H8" i="2"/>
  <c r="F9" i="4"/>
  <c r="G5" i="5"/>
  <c r="F5" i="5"/>
  <c r="E5" i="5"/>
  <c r="N19" i="2"/>
  <c r="F20" i="2"/>
  <c r="B20" i="2"/>
  <c r="G9" i="4"/>
  <c r="H15" i="4"/>
  <c r="F15" i="4"/>
  <c r="J15" i="4"/>
  <c r="E15" i="4"/>
  <c r="G6" i="5"/>
  <c r="H6" i="5"/>
  <c r="E6" i="5"/>
  <c r="A22" i="2"/>
  <c r="C21" i="2"/>
  <c r="H21" i="2"/>
  <c r="B21" i="2"/>
  <c r="F21" i="2"/>
  <c r="N18" i="2"/>
  <c r="B8" i="5"/>
  <c r="A23" i="2"/>
  <c r="J21" i="2"/>
  <c r="J8" i="2"/>
  <c r="J20" i="2"/>
  <c r="K5" i="5" l="1"/>
  <c r="L5" i="5" s="1"/>
  <c r="M5" i="5" s="1"/>
  <c r="M18" i="2"/>
  <c r="O18" i="2" s="1"/>
  <c r="P18" i="2" s="1"/>
  <c r="Q18" i="2" s="1"/>
  <c r="R23" i="2"/>
  <c r="G23" i="2"/>
  <c r="D21" i="2"/>
  <c r="E21" i="2"/>
  <c r="K21" i="2"/>
  <c r="L21" i="2"/>
  <c r="R22" i="2"/>
  <c r="G22" i="2"/>
  <c r="D20" i="2"/>
  <c r="E20" i="2"/>
  <c r="L20" i="2"/>
  <c r="K20" i="2"/>
  <c r="A5" i="5"/>
  <c r="A6" i="5"/>
  <c r="J7" i="5"/>
  <c r="K15" i="4"/>
  <c r="L15" i="4" s="1"/>
  <c r="M15" i="4" s="1"/>
  <c r="A15" i="4"/>
  <c r="N15" i="4"/>
  <c r="M19" i="2"/>
  <c r="O19" i="2" s="1"/>
  <c r="P19" i="2" s="1"/>
  <c r="Q19" i="2" s="1"/>
  <c r="I6" i="5"/>
  <c r="K6" i="5" s="1"/>
  <c r="L6" i="5" s="1"/>
  <c r="M6" i="5" s="1"/>
  <c r="K6" i="2"/>
  <c r="A24" i="2"/>
  <c r="B23" i="2"/>
  <c r="H23" i="2"/>
  <c r="C23" i="2"/>
  <c r="B9" i="5"/>
  <c r="F8" i="5"/>
  <c r="G8" i="5"/>
  <c r="H8" i="5"/>
  <c r="F22" i="2"/>
  <c r="B22" i="2"/>
  <c r="N20" i="2"/>
  <c r="H7" i="5"/>
  <c r="G7" i="5"/>
  <c r="F7" i="5"/>
  <c r="I7" i="4"/>
  <c r="C7" i="5"/>
  <c r="E7" i="5"/>
  <c r="D7" i="5"/>
  <c r="I23" i="2"/>
  <c r="F23" i="2"/>
  <c r="C8" i="5"/>
  <c r="D8" i="5"/>
  <c r="E8" i="5"/>
  <c r="N21" i="2"/>
  <c r="H22" i="2"/>
  <c r="C22" i="2"/>
  <c r="I22" i="2"/>
  <c r="H9" i="4"/>
  <c r="A25" i="2"/>
  <c r="B3" i="9"/>
  <c r="B16" i="4"/>
  <c r="J23" i="2"/>
  <c r="J22" i="2"/>
  <c r="R25" i="2" l="1"/>
  <c r="G25" i="2"/>
  <c r="A8" i="5"/>
  <c r="A7" i="5"/>
  <c r="J8" i="5"/>
  <c r="D22" i="2"/>
  <c r="E22" i="2"/>
  <c r="K22" i="2"/>
  <c r="L22" i="2"/>
  <c r="J9" i="5"/>
  <c r="D23" i="2"/>
  <c r="E23" i="2"/>
  <c r="K23" i="2"/>
  <c r="L23" i="2"/>
  <c r="R24" i="2"/>
  <c r="G24" i="2"/>
  <c r="I7" i="5"/>
  <c r="K7" i="5" s="1"/>
  <c r="L7" i="5" s="1"/>
  <c r="M7" i="5" s="1"/>
  <c r="M20" i="2"/>
  <c r="M21" i="2"/>
  <c r="O21" i="2" s="1"/>
  <c r="P21" i="2" s="1"/>
  <c r="Q21" i="2" s="1"/>
  <c r="L6" i="2"/>
  <c r="D16" i="4"/>
  <c r="J16" i="4"/>
  <c r="F16" i="4"/>
  <c r="C16" i="4"/>
  <c r="J3" i="9"/>
  <c r="F3" i="9"/>
  <c r="C3" i="9"/>
  <c r="E3" i="9"/>
  <c r="A26" i="2"/>
  <c r="F25" i="2"/>
  <c r="B25" i="2"/>
  <c r="C25" i="2"/>
  <c r="N22" i="2"/>
  <c r="G9" i="5"/>
  <c r="E9" i="5"/>
  <c r="C9" i="5"/>
  <c r="N23" i="2"/>
  <c r="H16" i="4"/>
  <c r="I16" i="4"/>
  <c r="G16" i="4"/>
  <c r="E16" i="4"/>
  <c r="I3" i="9"/>
  <c r="H3" i="9"/>
  <c r="D3" i="9"/>
  <c r="G3" i="9"/>
  <c r="I25" i="2"/>
  <c r="H25" i="2"/>
  <c r="D9" i="5"/>
  <c r="F9" i="5"/>
  <c r="H9" i="5"/>
  <c r="I24" i="2"/>
  <c r="F24" i="2"/>
  <c r="C24" i="2"/>
  <c r="B24" i="2"/>
  <c r="H24" i="2"/>
  <c r="J7" i="4"/>
  <c r="A27" i="2"/>
  <c r="B17" i="4"/>
  <c r="J24" i="2"/>
  <c r="J25" i="2"/>
  <c r="G27" i="2" l="1"/>
  <c r="R27" i="2"/>
  <c r="D24" i="2"/>
  <c r="E24" i="2"/>
  <c r="K24" i="2"/>
  <c r="L24" i="2"/>
  <c r="K3" i="9"/>
  <c r="L3" i="9" s="1"/>
  <c r="M3" i="9" s="1"/>
  <c r="K16" i="4"/>
  <c r="L16" i="4" s="1"/>
  <c r="M16" i="4" s="1"/>
  <c r="A9" i="5"/>
  <c r="D25" i="2"/>
  <c r="E25" i="2"/>
  <c r="L25" i="2"/>
  <c r="K25" i="2"/>
  <c r="R26" i="2"/>
  <c r="G26" i="2"/>
  <c r="A3" i="9"/>
  <c r="N16" i="4"/>
  <c r="A16" i="4"/>
  <c r="I8" i="5"/>
  <c r="K8" i="5" s="1"/>
  <c r="L8" i="5" s="1"/>
  <c r="M8" i="5" s="1"/>
  <c r="O20" i="2"/>
  <c r="P20" i="2" s="1"/>
  <c r="Q20" i="2" s="1"/>
  <c r="M23" i="2"/>
  <c r="O23" i="2" s="1"/>
  <c r="P23" i="2" s="1"/>
  <c r="Q23" i="2" s="1"/>
  <c r="M22" i="2"/>
  <c r="O22" i="2" s="1"/>
  <c r="P22" i="2" s="1"/>
  <c r="Q22" i="2" s="1"/>
  <c r="I9" i="5"/>
  <c r="K9" i="5" s="1"/>
  <c r="L9" i="5" s="1"/>
  <c r="M9" i="5" s="1"/>
  <c r="K7" i="4"/>
  <c r="B18" i="4"/>
  <c r="E17" i="4"/>
  <c r="H17" i="4"/>
  <c r="F17" i="4"/>
  <c r="G17" i="4"/>
  <c r="I27" i="2"/>
  <c r="C27" i="2"/>
  <c r="N24" i="2"/>
  <c r="B26" i="2"/>
  <c r="F26" i="2"/>
  <c r="C26" i="2"/>
  <c r="H26" i="2"/>
  <c r="I26" i="2"/>
  <c r="J17" i="4"/>
  <c r="D17" i="4"/>
  <c r="I17" i="4"/>
  <c r="C17" i="4"/>
  <c r="A28" i="2"/>
  <c r="F27" i="2"/>
  <c r="B27" i="2"/>
  <c r="H27" i="2"/>
  <c r="N25" i="2"/>
  <c r="B11" i="5"/>
  <c r="A29" i="2"/>
  <c r="B10" i="5"/>
  <c r="J26" i="2"/>
  <c r="J27" i="2"/>
  <c r="M25" i="2" l="1"/>
  <c r="R29" i="2"/>
  <c r="G29" i="2"/>
  <c r="D27" i="2"/>
  <c r="E27" i="2"/>
  <c r="K27" i="2"/>
  <c r="L27" i="2"/>
  <c r="R28" i="2"/>
  <c r="G28" i="2"/>
  <c r="N17" i="4"/>
  <c r="A17" i="4"/>
  <c r="K17" i="4"/>
  <c r="L17" i="4" s="1"/>
  <c r="M17" i="4" s="1"/>
  <c r="D26" i="2"/>
  <c r="E26" i="2"/>
  <c r="L26" i="2"/>
  <c r="K26" i="2"/>
  <c r="O25" i="2"/>
  <c r="P25" i="2" s="1"/>
  <c r="Q25" i="2" s="1"/>
  <c r="M24" i="2"/>
  <c r="O24" i="2" s="1"/>
  <c r="P24" i="2" s="1"/>
  <c r="Q24" i="2" s="1"/>
  <c r="L7" i="4"/>
  <c r="K5" i="2"/>
  <c r="A30" i="2"/>
  <c r="I29" i="2"/>
  <c r="H29" i="2"/>
  <c r="F29" i="2"/>
  <c r="D11" i="5"/>
  <c r="G11" i="5"/>
  <c r="E11" i="5"/>
  <c r="F11" i="5"/>
  <c r="I28" i="2"/>
  <c r="B28" i="2"/>
  <c r="H10" i="5"/>
  <c r="C10" i="5"/>
  <c r="E10" i="5"/>
  <c r="G18" i="4"/>
  <c r="I18" i="4"/>
  <c r="D18" i="4"/>
  <c r="H18" i="4"/>
  <c r="I6" i="4"/>
  <c r="F28" i="2"/>
  <c r="F10" i="5"/>
  <c r="D10" i="5"/>
  <c r="G10" i="5"/>
  <c r="N26" i="2"/>
  <c r="F18" i="4"/>
  <c r="J18" i="4"/>
  <c r="E18" i="4"/>
  <c r="C18" i="4"/>
  <c r="C29" i="2"/>
  <c r="B29" i="2"/>
  <c r="H11" i="5"/>
  <c r="C11" i="5"/>
  <c r="N27" i="2"/>
  <c r="C28" i="2"/>
  <c r="H28" i="2"/>
  <c r="A31" i="2"/>
  <c r="B12" i="5"/>
  <c r="B13" i="5"/>
  <c r="J29" i="2"/>
  <c r="J28" i="2"/>
  <c r="M26" i="2" l="1"/>
  <c r="O26" i="2" s="1"/>
  <c r="P26" i="2" s="1"/>
  <c r="Q26" i="2" s="1"/>
  <c r="G31" i="2"/>
  <c r="R31" i="2"/>
  <c r="J11" i="5"/>
  <c r="A11" i="5"/>
  <c r="D29" i="2"/>
  <c r="E29" i="2"/>
  <c r="K29" i="2"/>
  <c r="L29" i="2"/>
  <c r="A18" i="4"/>
  <c r="N18" i="4"/>
  <c r="J10" i="5"/>
  <c r="K18" i="4"/>
  <c r="L18" i="4" s="1"/>
  <c r="M18" i="4" s="1"/>
  <c r="A10" i="5"/>
  <c r="D28" i="2"/>
  <c r="E28" i="2"/>
  <c r="L28" i="2"/>
  <c r="K28" i="2"/>
  <c r="I10" i="5"/>
  <c r="M27" i="2"/>
  <c r="M7" i="4"/>
  <c r="L5" i="2"/>
  <c r="C13" i="5"/>
  <c r="E13" i="5"/>
  <c r="G13" i="5"/>
  <c r="F13" i="5"/>
  <c r="F12" i="5"/>
  <c r="H12" i="5"/>
  <c r="E12" i="5"/>
  <c r="A32" i="2"/>
  <c r="H31" i="2"/>
  <c r="I31" i="2"/>
  <c r="B31" i="2"/>
  <c r="N28" i="2"/>
  <c r="F30" i="2"/>
  <c r="D13" i="5"/>
  <c r="H13" i="5"/>
  <c r="C12" i="5"/>
  <c r="D12" i="5"/>
  <c r="G12" i="5"/>
  <c r="F31" i="2"/>
  <c r="C31" i="2"/>
  <c r="N29" i="2"/>
  <c r="B30" i="2"/>
  <c r="C30" i="2"/>
  <c r="J6" i="4"/>
  <c r="A33" i="2"/>
  <c r="B14" i="5"/>
  <c r="B19" i="4"/>
  <c r="J31" i="2"/>
  <c r="K10" i="5" l="1"/>
  <c r="L10" i="5" s="1"/>
  <c r="M10" i="5" s="1"/>
  <c r="J13" i="5"/>
  <c r="A12" i="5"/>
  <c r="J12" i="5"/>
  <c r="D31" i="2"/>
  <c r="E31" i="2"/>
  <c r="L31" i="2"/>
  <c r="K31" i="2"/>
  <c r="A13" i="5"/>
  <c r="O27" i="2"/>
  <c r="P27" i="2" s="1"/>
  <c r="Q27" i="2" s="1"/>
  <c r="I11" i="5"/>
  <c r="K11" i="5" s="1"/>
  <c r="L11" i="5" s="1"/>
  <c r="M11" i="5" s="1"/>
  <c r="M28" i="2"/>
  <c r="M29" i="2"/>
  <c r="K6" i="4"/>
  <c r="J19" i="4"/>
  <c r="C19" i="4"/>
  <c r="I19" i="4"/>
  <c r="F19" i="4"/>
  <c r="D14" i="5"/>
  <c r="A34" i="2"/>
  <c r="F33" i="2"/>
  <c r="N31" i="2"/>
  <c r="C32" i="2"/>
  <c r="E19" i="4"/>
  <c r="D19" i="4"/>
  <c r="G19" i="4"/>
  <c r="H19" i="4"/>
  <c r="E14" i="5"/>
  <c r="C14" i="5"/>
  <c r="C33" i="2"/>
  <c r="B33" i="2"/>
  <c r="B32" i="2"/>
  <c r="F32" i="2"/>
  <c r="F6" i="4"/>
  <c r="A35" i="2"/>
  <c r="B20" i="4"/>
  <c r="B21" i="4"/>
  <c r="I5" i="2"/>
  <c r="H5" i="2"/>
  <c r="J5" i="2"/>
  <c r="M31" i="2" l="1"/>
  <c r="O31" i="2" s="1"/>
  <c r="P31" i="2" s="1"/>
  <c r="Q31" i="2" s="1"/>
  <c r="A14" i="5"/>
  <c r="K19" i="4"/>
  <c r="L19" i="4" s="1"/>
  <c r="M19" i="4" s="1"/>
  <c r="N19" i="4"/>
  <c r="A19" i="4"/>
  <c r="O29" i="2"/>
  <c r="P29" i="2" s="1"/>
  <c r="Q29" i="2" s="1"/>
  <c r="I13" i="5"/>
  <c r="K13" i="5" s="1"/>
  <c r="L13" i="5" s="1"/>
  <c r="M13" i="5" s="1"/>
  <c r="O28" i="2"/>
  <c r="P28" i="2" s="1"/>
  <c r="Q28" i="2" s="1"/>
  <c r="I12" i="5"/>
  <c r="K12" i="5" s="1"/>
  <c r="L12" i="5" s="1"/>
  <c r="M12" i="5" s="1"/>
  <c r="L6" i="4"/>
  <c r="C21" i="4"/>
  <c r="E20" i="4"/>
  <c r="C20" i="4"/>
  <c r="C35" i="2"/>
  <c r="B35" i="2"/>
  <c r="B34" i="2"/>
  <c r="H6" i="4"/>
  <c r="D21" i="4"/>
  <c r="E21" i="4"/>
  <c r="D20" i="4"/>
  <c r="A36" i="2"/>
  <c r="F35" i="2"/>
  <c r="G6" i="4"/>
  <c r="F34" i="2"/>
  <c r="C34" i="2"/>
  <c r="A37" i="2"/>
  <c r="B22" i="4"/>
  <c r="B15" i="5"/>
  <c r="H6" i="2"/>
  <c r="J6" i="2"/>
  <c r="I6" i="2"/>
  <c r="G7" i="4" l="1"/>
  <c r="A20" i="4"/>
  <c r="N20" i="4"/>
  <c r="A21" i="4"/>
  <c r="N21" i="4"/>
  <c r="M6" i="4"/>
  <c r="C15" i="5"/>
  <c r="E15" i="5"/>
  <c r="E22" i="4"/>
  <c r="A38" i="2"/>
  <c r="B37" i="2"/>
  <c r="B36" i="2"/>
  <c r="F36" i="2"/>
  <c r="F7" i="4"/>
  <c r="D15" i="5"/>
  <c r="C22" i="4"/>
  <c r="D22" i="4"/>
  <c r="F37" i="2"/>
  <c r="C37" i="2"/>
  <c r="C36" i="2"/>
  <c r="H7" i="4"/>
  <c r="A39" i="2"/>
  <c r="B16" i="5"/>
  <c r="B17" i="5"/>
  <c r="G39" i="2" l="1"/>
  <c r="R39" i="2"/>
  <c r="N22" i="4"/>
  <c r="A22" i="4"/>
  <c r="K37" i="2"/>
  <c r="L37" i="2"/>
  <c r="E37" i="2"/>
  <c r="A15" i="5"/>
  <c r="C17" i="5"/>
  <c r="D17" i="5"/>
  <c r="C16" i="5"/>
  <c r="A40" i="2"/>
  <c r="C39" i="2"/>
  <c r="F39" i="2"/>
  <c r="B39" i="2"/>
  <c r="I39" i="2"/>
  <c r="N37" i="2"/>
  <c r="E17" i="5"/>
  <c r="E16" i="5"/>
  <c r="D16" i="5"/>
  <c r="H39" i="2"/>
  <c r="B38" i="2"/>
  <c r="F38" i="2"/>
  <c r="I37" i="2"/>
  <c r="G17" i="5"/>
  <c r="C38" i="2"/>
  <c r="H37" i="2"/>
  <c r="A41" i="2"/>
  <c r="B18" i="5"/>
  <c r="B23" i="4"/>
  <c r="J39" i="2"/>
  <c r="J37" i="2"/>
  <c r="M37" i="2" l="1"/>
  <c r="G41" i="2"/>
  <c r="R41" i="2"/>
  <c r="J17" i="5"/>
  <c r="D39" i="2"/>
  <c r="E39" i="2"/>
  <c r="K39" i="2"/>
  <c r="L39" i="2"/>
  <c r="R40" i="2"/>
  <c r="G40" i="2"/>
  <c r="A16" i="5"/>
  <c r="A17" i="5"/>
  <c r="I17" i="5"/>
  <c r="K34" i="2"/>
  <c r="L34" i="2"/>
  <c r="E34" i="2"/>
  <c r="D23" i="4"/>
  <c r="E23" i="4"/>
  <c r="H23" i="4"/>
  <c r="G23" i="4"/>
  <c r="D18" i="5"/>
  <c r="A42" i="2"/>
  <c r="H41" i="2"/>
  <c r="I41" i="2"/>
  <c r="B41" i="2"/>
  <c r="F41" i="2"/>
  <c r="N39" i="2"/>
  <c r="F40" i="2"/>
  <c r="I40" i="2"/>
  <c r="F17" i="5"/>
  <c r="N34" i="2"/>
  <c r="J22" i="4"/>
  <c r="I22" i="4"/>
  <c r="H17" i="5"/>
  <c r="F23" i="4"/>
  <c r="I23" i="4"/>
  <c r="C23" i="4"/>
  <c r="J23" i="4"/>
  <c r="E18" i="5"/>
  <c r="C18" i="5"/>
  <c r="C41" i="2"/>
  <c r="C40" i="2"/>
  <c r="H40" i="2"/>
  <c r="B40" i="2"/>
  <c r="A43" i="2"/>
  <c r="B24" i="4"/>
  <c r="B19" i="5"/>
  <c r="J40" i="2"/>
  <c r="J41" i="2"/>
  <c r="R43" i="2" l="1"/>
  <c r="G43" i="2"/>
  <c r="D40" i="2"/>
  <c r="E40" i="2"/>
  <c r="L40" i="2"/>
  <c r="K40" i="2"/>
  <c r="A18" i="5"/>
  <c r="N23" i="4"/>
  <c r="A23" i="4"/>
  <c r="K23" i="4"/>
  <c r="L23" i="4" s="1"/>
  <c r="M23" i="4" s="1"/>
  <c r="D41" i="2"/>
  <c r="E41" i="2"/>
  <c r="K41" i="2"/>
  <c r="L41" i="2"/>
  <c r="M39" i="2"/>
  <c r="O39" i="2" s="1"/>
  <c r="P39" i="2" s="1"/>
  <c r="Q39" i="2" s="1"/>
  <c r="K17" i="5"/>
  <c r="M34" i="2"/>
  <c r="K22" i="4"/>
  <c r="K35" i="2"/>
  <c r="L35" i="2"/>
  <c r="E35" i="2"/>
  <c r="C24" i="4"/>
  <c r="J24" i="4"/>
  <c r="E24" i="4"/>
  <c r="H24" i="4"/>
  <c r="A44" i="2"/>
  <c r="C43" i="2"/>
  <c r="I43" i="2"/>
  <c r="B43" i="2"/>
  <c r="F43" i="2"/>
  <c r="B42" i="2"/>
  <c r="F42" i="2"/>
  <c r="H42" i="2"/>
  <c r="I42" i="2"/>
  <c r="I24" i="4"/>
  <c r="F24" i="4"/>
  <c r="G24" i="4"/>
  <c r="D24" i="4"/>
  <c r="H43" i="2"/>
  <c r="N40" i="2"/>
  <c r="N41" i="2"/>
  <c r="C42" i="2"/>
  <c r="N35" i="2"/>
  <c r="A45" i="2"/>
  <c r="B20" i="5"/>
  <c r="J43" i="2"/>
  <c r="J42" i="2"/>
  <c r="M40" i="2" l="1"/>
  <c r="O40" i="2" s="1"/>
  <c r="P40" i="2" s="1"/>
  <c r="Q40" i="2" s="1"/>
  <c r="G45" i="2"/>
  <c r="R45" i="2"/>
  <c r="K24" i="4"/>
  <c r="L24" i="4" s="1"/>
  <c r="M24" i="4" s="1"/>
  <c r="L42" i="2"/>
  <c r="K42" i="2"/>
  <c r="D43" i="2"/>
  <c r="E43" i="2"/>
  <c r="L43" i="2"/>
  <c r="K43" i="2"/>
  <c r="G44" i="2"/>
  <c r="R44" i="2"/>
  <c r="A24" i="4"/>
  <c r="N24" i="4"/>
  <c r="M41" i="2"/>
  <c r="O41" i="2" s="1"/>
  <c r="P41" i="2" s="1"/>
  <c r="Q41" i="2" s="1"/>
  <c r="L22" i="4"/>
  <c r="L17" i="5"/>
  <c r="J15" i="5"/>
  <c r="M35" i="2"/>
  <c r="K36" i="2"/>
  <c r="L36" i="2"/>
  <c r="E36" i="2"/>
  <c r="A46" i="2"/>
  <c r="F45" i="2"/>
  <c r="B45" i="2"/>
  <c r="H45" i="2"/>
  <c r="N43" i="2"/>
  <c r="F44" i="2"/>
  <c r="H44" i="2"/>
  <c r="I44" i="2"/>
  <c r="C44" i="2"/>
  <c r="I45" i="2"/>
  <c r="C45" i="2"/>
  <c r="B44" i="2"/>
  <c r="N36" i="2"/>
  <c r="A47" i="2"/>
  <c r="B21" i="5"/>
  <c r="B25" i="4"/>
  <c r="J45" i="2"/>
  <c r="J44" i="2"/>
  <c r="M43" i="2" l="1"/>
  <c r="O43" i="2" s="1"/>
  <c r="P43" i="2" s="1"/>
  <c r="Q43" i="2" s="1"/>
  <c r="R47" i="2"/>
  <c r="G47" i="2"/>
  <c r="E44" i="2"/>
  <c r="D44" i="2"/>
  <c r="L44" i="2"/>
  <c r="K44" i="2"/>
  <c r="D45" i="2"/>
  <c r="E45" i="2"/>
  <c r="K45" i="2"/>
  <c r="L45" i="2"/>
  <c r="G46" i="2"/>
  <c r="R46" i="2"/>
  <c r="M17" i="5"/>
  <c r="M22" i="4"/>
  <c r="J16" i="5"/>
  <c r="M36" i="2"/>
  <c r="I15" i="5"/>
  <c r="I25" i="4"/>
  <c r="C25" i="4"/>
  <c r="H25" i="4"/>
  <c r="D25" i="4"/>
  <c r="H47" i="2"/>
  <c r="F47" i="2"/>
  <c r="N45" i="2"/>
  <c r="F46" i="2"/>
  <c r="B46" i="2"/>
  <c r="H46" i="2"/>
  <c r="C46" i="2"/>
  <c r="I46" i="2"/>
  <c r="J25" i="4"/>
  <c r="G25" i="4"/>
  <c r="F25" i="4"/>
  <c r="E25" i="4"/>
  <c r="A48" i="2"/>
  <c r="I47" i="2"/>
  <c r="B47" i="2"/>
  <c r="C47" i="2"/>
  <c r="N44" i="2"/>
  <c r="B26" i="4"/>
  <c r="A49" i="2"/>
  <c r="B27" i="4"/>
  <c r="J46" i="2"/>
  <c r="J47" i="2"/>
  <c r="M45" i="2" l="1"/>
  <c r="O45" i="2" s="1"/>
  <c r="P45" i="2" s="1"/>
  <c r="Q45" i="2" s="1"/>
  <c r="R49" i="2"/>
  <c r="G49" i="2"/>
  <c r="D47" i="2"/>
  <c r="E47" i="2"/>
  <c r="K47" i="2"/>
  <c r="L47" i="2"/>
  <c r="G48" i="2"/>
  <c r="R48" i="2"/>
  <c r="D46" i="2"/>
  <c r="E46" i="2"/>
  <c r="L46" i="2"/>
  <c r="K46" i="2"/>
  <c r="A25" i="4"/>
  <c r="N25" i="4"/>
  <c r="K25" i="4"/>
  <c r="L25" i="4" s="1"/>
  <c r="M25" i="4" s="1"/>
  <c r="M44" i="2"/>
  <c r="O44" i="2" s="1"/>
  <c r="P44" i="2" s="1"/>
  <c r="Q44" i="2" s="1"/>
  <c r="K15" i="5"/>
  <c r="I16" i="5"/>
  <c r="K30" i="2"/>
  <c r="L30" i="2"/>
  <c r="E30" i="2"/>
  <c r="I27" i="4"/>
  <c r="C27" i="4"/>
  <c r="E27" i="4"/>
  <c r="G27" i="4"/>
  <c r="A50" i="2"/>
  <c r="F49" i="2"/>
  <c r="B49" i="2"/>
  <c r="I49" i="2"/>
  <c r="C26" i="4"/>
  <c r="J26" i="4"/>
  <c r="D26" i="4"/>
  <c r="G26" i="4"/>
  <c r="C48" i="2"/>
  <c r="H48" i="2"/>
  <c r="N46" i="2"/>
  <c r="N30" i="2"/>
  <c r="J27" i="4"/>
  <c r="D27" i="4"/>
  <c r="F27" i="4"/>
  <c r="H27" i="4"/>
  <c r="H49" i="2"/>
  <c r="C49" i="2"/>
  <c r="I26" i="4"/>
  <c r="E26" i="4"/>
  <c r="H26" i="4"/>
  <c r="F26" i="4"/>
  <c r="N47" i="2"/>
  <c r="B48" i="2"/>
  <c r="I48" i="2"/>
  <c r="F48" i="2"/>
  <c r="A51" i="2"/>
  <c r="B28" i="4"/>
  <c r="B22" i="5"/>
  <c r="J49" i="2"/>
  <c r="J48" i="2"/>
  <c r="R51" i="2" l="1"/>
  <c r="G51" i="2"/>
  <c r="D48" i="2"/>
  <c r="E48" i="2"/>
  <c r="K48" i="2"/>
  <c r="L48" i="2"/>
  <c r="K26" i="4"/>
  <c r="L26" i="4" s="1"/>
  <c r="M26" i="4" s="1"/>
  <c r="N26" i="4"/>
  <c r="A26" i="4"/>
  <c r="D49" i="2"/>
  <c r="E49" i="2"/>
  <c r="L49" i="2"/>
  <c r="K49" i="2"/>
  <c r="G50" i="2"/>
  <c r="R50" i="2"/>
  <c r="A27" i="4"/>
  <c r="N27" i="4"/>
  <c r="K27" i="4"/>
  <c r="L27" i="4" s="1"/>
  <c r="M27" i="4" s="1"/>
  <c r="M46" i="2"/>
  <c r="O46" i="2" s="1"/>
  <c r="P46" i="2" s="1"/>
  <c r="Q46" i="2" s="1"/>
  <c r="M47" i="2"/>
  <c r="O47" i="2" s="1"/>
  <c r="P47" i="2" s="1"/>
  <c r="Q47" i="2" s="1"/>
  <c r="L15" i="5"/>
  <c r="K16" i="5"/>
  <c r="J14" i="5"/>
  <c r="M30" i="2"/>
  <c r="D30" i="2"/>
  <c r="K32" i="2"/>
  <c r="L32" i="2"/>
  <c r="E32" i="2"/>
  <c r="C22" i="5"/>
  <c r="J28" i="4"/>
  <c r="E28" i="4"/>
  <c r="H28" i="4"/>
  <c r="F28" i="4"/>
  <c r="F51" i="2"/>
  <c r="H51" i="2"/>
  <c r="N48" i="2"/>
  <c r="I50" i="2"/>
  <c r="H50" i="2"/>
  <c r="I20" i="4"/>
  <c r="N32" i="2"/>
  <c r="J20" i="4"/>
  <c r="I28" i="4"/>
  <c r="C28" i="4"/>
  <c r="D28" i="4"/>
  <c r="G28" i="4"/>
  <c r="A52" i="2"/>
  <c r="B51" i="2"/>
  <c r="C51" i="2"/>
  <c r="I51" i="2"/>
  <c r="N49" i="2"/>
  <c r="F50" i="2"/>
  <c r="B50" i="2"/>
  <c r="C50" i="2"/>
  <c r="A53" i="2"/>
  <c r="B23" i="5"/>
  <c r="B24" i="5"/>
  <c r="J50" i="2"/>
  <c r="J51" i="2"/>
  <c r="M49" i="2" l="1"/>
  <c r="R53" i="2"/>
  <c r="G53" i="2"/>
  <c r="D50" i="2"/>
  <c r="E50" i="2"/>
  <c r="L50" i="2"/>
  <c r="K50" i="2"/>
  <c r="J22" i="5"/>
  <c r="E51" i="2"/>
  <c r="D51" i="2"/>
  <c r="K51" i="2"/>
  <c r="L51" i="2"/>
  <c r="R52" i="2"/>
  <c r="G52" i="2"/>
  <c r="A28" i="4"/>
  <c r="N28" i="4"/>
  <c r="K28" i="4"/>
  <c r="L28" i="4" s="1"/>
  <c r="M28" i="4" s="1"/>
  <c r="A22" i="5"/>
  <c r="O49" i="2"/>
  <c r="P49" i="2" s="1"/>
  <c r="Q49" i="2" s="1"/>
  <c r="M48" i="2"/>
  <c r="O48" i="2" s="1"/>
  <c r="P48" i="2" s="1"/>
  <c r="Q48" i="2" s="1"/>
  <c r="I22" i="5"/>
  <c r="M15" i="5"/>
  <c r="L16" i="5"/>
  <c r="K20" i="4"/>
  <c r="M32" i="2"/>
  <c r="O32" i="2" s="1"/>
  <c r="I14" i="5"/>
  <c r="O30" i="2"/>
  <c r="D32" i="2"/>
  <c r="M10" i="2"/>
  <c r="E10" i="2"/>
  <c r="A54" i="2"/>
  <c r="B53" i="2"/>
  <c r="F53" i="2"/>
  <c r="C53" i="2"/>
  <c r="I53" i="2"/>
  <c r="C52" i="2"/>
  <c r="B52" i="2"/>
  <c r="H52" i="2"/>
  <c r="N10" i="2"/>
  <c r="H53" i="2"/>
  <c r="N50" i="2"/>
  <c r="N51" i="2"/>
  <c r="I52" i="2"/>
  <c r="F52" i="2"/>
  <c r="A55" i="2"/>
  <c r="B25" i="5"/>
  <c r="B29" i="4"/>
  <c r="J52" i="2"/>
  <c r="J53" i="2"/>
  <c r="M51" i="2" l="1"/>
  <c r="O51" i="2" s="1"/>
  <c r="P51" i="2" s="1"/>
  <c r="Q51" i="2" s="1"/>
  <c r="M50" i="2"/>
  <c r="O50" i="2" s="1"/>
  <c r="P50" i="2" s="1"/>
  <c r="Q50" i="2" s="1"/>
  <c r="R55" i="2"/>
  <c r="G55" i="2"/>
  <c r="J24" i="5"/>
  <c r="J23" i="5"/>
  <c r="D52" i="2"/>
  <c r="E52" i="2"/>
  <c r="L52" i="2"/>
  <c r="K52" i="2"/>
  <c r="E53" i="2"/>
  <c r="D53" i="2"/>
  <c r="L53" i="2"/>
  <c r="K53" i="2"/>
  <c r="G54" i="2"/>
  <c r="R54" i="2"/>
  <c r="K22" i="5"/>
  <c r="L22" i="5" s="1"/>
  <c r="M22" i="5" s="1"/>
  <c r="I23" i="5"/>
  <c r="I24" i="5"/>
  <c r="M16" i="5"/>
  <c r="L20" i="4"/>
  <c r="K14" i="5"/>
  <c r="O10" i="2"/>
  <c r="D10" i="2"/>
  <c r="J29" i="4"/>
  <c r="C29" i="4"/>
  <c r="G29" i="4"/>
  <c r="H29" i="4"/>
  <c r="E25" i="5"/>
  <c r="D25" i="5"/>
  <c r="H25" i="5"/>
  <c r="A56" i="2"/>
  <c r="H55" i="2"/>
  <c r="C55" i="2"/>
  <c r="F55" i="2"/>
  <c r="N53" i="2"/>
  <c r="C54" i="2"/>
  <c r="F54" i="2"/>
  <c r="H54" i="2"/>
  <c r="I54" i="2"/>
  <c r="C23" i="5"/>
  <c r="I29" i="4"/>
  <c r="E29" i="4"/>
  <c r="D29" i="4"/>
  <c r="F29" i="4"/>
  <c r="C25" i="5"/>
  <c r="G25" i="5"/>
  <c r="F25" i="5"/>
  <c r="I55" i="2"/>
  <c r="B55" i="2"/>
  <c r="N52" i="2"/>
  <c r="B54" i="2"/>
  <c r="A57" i="2"/>
  <c r="B31" i="4"/>
  <c r="B30" i="4"/>
  <c r="J55" i="2"/>
  <c r="J54" i="2"/>
  <c r="M53" i="2" l="1"/>
  <c r="O53" i="2" s="1"/>
  <c r="P53" i="2" s="1"/>
  <c r="Q53" i="2" s="1"/>
  <c r="M52" i="2"/>
  <c r="O52" i="2" s="1"/>
  <c r="P52" i="2" s="1"/>
  <c r="Q52" i="2" s="1"/>
  <c r="R57" i="2"/>
  <c r="G57" i="2"/>
  <c r="D54" i="2"/>
  <c r="E54" i="2"/>
  <c r="L54" i="2"/>
  <c r="K54" i="2"/>
  <c r="J25" i="5"/>
  <c r="D55" i="2"/>
  <c r="E55" i="2"/>
  <c r="L55" i="2"/>
  <c r="K55" i="2"/>
  <c r="A25" i="5"/>
  <c r="K29" i="4"/>
  <c r="L29" i="4" s="1"/>
  <c r="M29" i="4" s="1"/>
  <c r="G56" i="2"/>
  <c r="R56" i="2"/>
  <c r="N29" i="4"/>
  <c r="A29" i="4"/>
  <c r="K23" i="5"/>
  <c r="L23" i="5" s="1"/>
  <c r="M23" i="5" s="1"/>
  <c r="K24" i="5"/>
  <c r="I25" i="5"/>
  <c r="M20" i="4"/>
  <c r="L14" i="5"/>
  <c r="A23" i="5"/>
  <c r="G31" i="4"/>
  <c r="J31" i="4"/>
  <c r="C31" i="4"/>
  <c r="I31" i="4"/>
  <c r="B57" i="2"/>
  <c r="N54" i="2"/>
  <c r="F30" i="4"/>
  <c r="D30" i="4"/>
  <c r="E30" i="4"/>
  <c r="G30" i="4"/>
  <c r="C56" i="2"/>
  <c r="E31" i="4"/>
  <c r="D31" i="4"/>
  <c r="H31" i="4"/>
  <c r="F31" i="4"/>
  <c r="C57" i="2"/>
  <c r="H57" i="2"/>
  <c r="I57" i="2"/>
  <c r="F57" i="2"/>
  <c r="N55" i="2"/>
  <c r="J30" i="4"/>
  <c r="I30" i="4"/>
  <c r="C30" i="4"/>
  <c r="H30" i="4"/>
  <c r="I56" i="2"/>
  <c r="B56" i="2"/>
  <c r="H56" i="2"/>
  <c r="F56" i="2"/>
  <c r="C24" i="5"/>
  <c r="B33" i="4"/>
  <c r="B32" i="4"/>
  <c r="J57" i="2"/>
  <c r="J56" i="2"/>
  <c r="B3" i="5"/>
  <c r="B3" i="11"/>
  <c r="B3" i="4"/>
  <c r="D2" i="2" l="1"/>
  <c r="D3" i="2"/>
  <c r="D4" i="2"/>
  <c r="J3" i="5"/>
  <c r="I3" i="5"/>
  <c r="M55" i="2"/>
  <c r="J3" i="11"/>
  <c r="I3" i="11"/>
  <c r="M54" i="2"/>
  <c r="O54" i="2" s="1"/>
  <c r="P54" i="2" s="1"/>
  <c r="Q54" i="2" s="1"/>
  <c r="D56" i="2"/>
  <c r="E56" i="2"/>
  <c r="K56" i="2"/>
  <c r="L56" i="2"/>
  <c r="N30" i="4"/>
  <c r="A30" i="4"/>
  <c r="K30" i="4"/>
  <c r="L30" i="4" s="1"/>
  <c r="M30" i="4" s="1"/>
  <c r="D57" i="2"/>
  <c r="E57" i="2"/>
  <c r="K57" i="2"/>
  <c r="L57" i="2"/>
  <c r="K31" i="4"/>
  <c r="L31" i="4" s="1"/>
  <c r="M31" i="4" s="1"/>
  <c r="N31" i="4"/>
  <c r="A31" i="4"/>
  <c r="O55" i="2"/>
  <c r="P55" i="2" s="1"/>
  <c r="Q55" i="2" s="1"/>
  <c r="K25" i="5"/>
  <c r="L24" i="5"/>
  <c r="M24" i="5" s="1"/>
  <c r="M14" i="5"/>
  <c r="A24" i="5"/>
  <c r="C33" i="4"/>
  <c r="J33" i="4"/>
  <c r="D33" i="4"/>
  <c r="H33" i="4"/>
  <c r="D32" i="4"/>
  <c r="I32" i="4"/>
  <c r="C32" i="4"/>
  <c r="H32" i="4"/>
  <c r="N57" i="2"/>
  <c r="I36" i="2"/>
  <c r="D23" i="5"/>
  <c r="I34" i="2"/>
  <c r="H24" i="5"/>
  <c r="H23" i="5"/>
  <c r="H22" i="5"/>
  <c r="F24" i="5"/>
  <c r="G23" i="5"/>
  <c r="F22" i="5"/>
  <c r="G16" i="5"/>
  <c r="G22" i="5"/>
  <c r="E33" i="4"/>
  <c r="F33" i="4"/>
  <c r="G33" i="4"/>
  <c r="I33" i="4"/>
  <c r="G32" i="4"/>
  <c r="E32" i="4"/>
  <c r="F32" i="4"/>
  <c r="J32" i="4"/>
  <c r="N56" i="2"/>
  <c r="H36" i="2"/>
  <c r="I35" i="2"/>
  <c r="H34" i="2"/>
  <c r="F22" i="4" s="1"/>
  <c r="F16" i="5"/>
  <c r="D24" i="5"/>
  <c r="F23" i="5"/>
  <c r="E22" i="5"/>
  <c r="E24" i="5"/>
  <c r="H35" i="2"/>
  <c r="D22" i="5"/>
  <c r="G15" i="5"/>
  <c r="G24" i="5"/>
  <c r="E23" i="5"/>
  <c r="G22" i="4"/>
  <c r="B4" i="4"/>
  <c r="J3" i="4"/>
  <c r="E3" i="4"/>
  <c r="H3" i="4"/>
  <c r="I3" i="4"/>
  <c r="C3" i="5"/>
  <c r="E3" i="5"/>
  <c r="D3" i="5"/>
  <c r="H3" i="11"/>
  <c r="D3" i="11"/>
  <c r="G3" i="11"/>
  <c r="J35" i="2"/>
  <c r="G3" i="4"/>
  <c r="C3" i="4"/>
  <c r="D3" i="4"/>
  <c r="F3" i="4"/>
  <c r="G3" i="5"/>
  <c r="F3" i="5"/>
  <c r="H3" i="5"/>
  <c r="F3" i="11"/>
  <c r="C3" i="11"/>
  <c r="E3" i="11"/>
  <c r="J36" i="2"/>
  <c r="J34" i="2"/>
  <c r="B5" i="4"/>
  <c r="N3" i="4" l="1"/>
  <c r="A3" i="4"/>
  <c r="A3" i="5"/>
  <c r="K3" i="4"/>
  <c r="L3" i="4" s="1"/>
  <c r="M3" i="4" s="1"/>
  <c r="K3" i="5"/>
  <c r="L3" i="5" s="1"/>
  <c r="M3" i="5" s="1"/>
  <c r="K3" i="11"/>
  <c r="L3" i="11" s="1"/>
  <c r="M3" i="11" s="1"/>
  <c r="A3" i="11"/>
  <c r="M57" i="2"/>
  <c r="O57" i="2" s="1"/>
  <c r="P57" i="2" s="1"/>
  <c r="Q57" i="2" s="1"/>
  <c r="K33" i="4"/>
  <c r="L33" i="4" s="1"/>
  <c r="M33" i="4" s="1"/>
  <c r="N32" i="4"/>
  <c r="A32" i="4"/>
  <c r="K32" i="4"/>
  <c r="L32" i="4" s="1"/>
  <c r="M32" i="4" s="1"/>
  <c r="A33" i="4"/>
  <c r="N33" i="4"/>
  <c r="L25" i="5"/>
  <c r="M25" i="5" s="1"/>
  <c r="M56" i="2"/>
  <c r="O56" i="2" s="1"/>
  <c r="P56" i="2" s="1"/>
  <c r="Q56" i="2" s="1"/>
  <c r="K38" i="2"/>
  <c r="L38" i="2"/>
  <c r="E38" i="2"/>
  <c r="F15" i="5"/>
  <c r="H16" i="5"/>
  <c r="H22" i="4"/>
  <c r="H15" i="5"/>
  <c r="N38" i="2"/>
  <c r="H5" i="4"/>
  <c r="F5" i="4"/>
  <c r="I5" i="4"/>
  <c r="E5" i="4"/>
  <c r="I4" i="4"/>
  <c r="F4" i="4"/>
  <c r="E4" i="4"/>
  <c r="G4" i="4"/>
  <c r="G5" i="4"/>
  <c r="D5" i="4"/>
  <c r="J5" i="4"/>
  <c r="C5" i="4"/>
  <c r="C4" i="4"/>
  <c r="H4" i="4"/>
  <c r="D4" i="4"/>
  <c r="J4" i="4"/>
  <c r="A4" i="4" l="1"/>
  <c r="N4" i="4"/>
  <c r="N5" i="4"/>
  <c r="A5" i="4"/>
  <c r="K4" i="4"/>
  <c r="K5" i="4"/>
  <c r="J18" i="5"/>
  <c r="M38" i="2"/>
  <c r="O38" i="2" s="1"/>
  <c r="D38" i="2"/>
  <c r="M9" i="2"/>
  <c r="E9" i="2"/>
  <c r="N9" i="2"/>
  <c r="L4" i="4" l="1"/>
  <c r="L5" i="4"/>
  <c r="I18" i="5"/>
  <c r="O9" i="2"/>
  <c r="D9" i="2"/>
  <c r="M42" i="2"/>
  <c r="E42" i="2"/>
  <c r="N42" i="2"/>
  <c r="M5" i="4" l="1"/>
  <c r="M4" i="4"/>
  <c r="K18" i="5"/>
  <c r="O42" i="2"/>
  <c r="N36" i="4"/>
  <c r="N40" i="4"/>
  <c r="N45" i="4"/>
  <c r="N35" i="4"/>
  <c r="N50" i="4"/>
  <c r="N34" i="4"/>
  <c r="N43" i="4"/>
  <c r="N51" i="4"/>
  <c r="N49" i="4"/>
  <c r="N48" i="4"/>
  <c r="N46" i="4"/>
  <c r="N52" i="4"/>
  <c r="N44" i="4"/>
  <c r="N41" i="4"/>
  <c r="N38" i="4"/>
  <c r="N47" i="4"/>
  <c r="N42" i="4"/>
  <c r="N37" i="4"/>
  <c r="N39" i="4"/>
  <c r="D42" i="2"/>
  <c r="M11" i="2"/>
  <c r="E11" i="2"/>
  <c r="N11" i="2"/>
  <c r="L18" i="5" l="1"/>
  <c r="O11" i="2"/>
  <c r="D11" i="2"/>
  <c r="M5" i="2"/>
  <c r="E5" i="2"/>
  <c r="N5" i="2"/>
  <c r="M18" i="5" l="1"/>
  <c r="O5" i="2"/>
  <c r="R5" i="2"/>
  <c r="O35" i="2"/>
  <c r="R35" i="2"/>
  <c r="M12" i="2"/>
  <c r="E12" i="2"/>
  <c r="N12" i="2"/>
  <c r="P35" i="2" l="1"/>
  <c r="Q35" i="2" s="1"/>
  <c r="P5" i="2"/>
  <c r="Q5" i="2" s="1"/>
  <c r="O12" i="2"/>
  <c r="R12" i="2"/>
  <c r="M13" i="2"/>
  <c r="E13" i="2"/>
  <c r="N13" i="2"/>
  <c r="P12" i="2" l="1"/>
  <c r="Q12" i="2" s="1"/>
  <c r="O13" i="2"/>
  <c r="R13" i="2"/>
  <c r="O37" i="2"/>
  <c r="R37" i="2"/>
  <c r="M6" i="2"/>
  <c r="E6" i="2"/>
  <c r="N6" i="2"/>
  <c r="P37" i="2" l="1"/>
  <c r="Q37" i="2" s="1"/>
  <c r="P13" i="2"/>
  <c r="Q13" i="2" s="1"/>
  <c r="O6" i="2"/>
  <c r="R6" i="2"/>
  <c r="O34" i="2"/>
  <c r="R34" i="2"/>
  <c r="M8" i="2"/>
  <c r="E8" i="2"/>
  <c r="N8" i="2"/>
  <c r="P34" i="2" l="1"/>
  <c r="Q34" i="2" s="1"/>
  <c r="P6" i="2"/>
  <c r="Q6" i="2" s="1"/>
  <c r="O8" i="2"/>
  <c r="R8" i="2"/>
  <c r="M7" i="2"/>
  <c r="E7" i="2"/>
  <c r="N7" i="2"/>
  <c r="P8" i="2" l="1"/>
  <c r="Q8" i="2" s="1"/>
  <c r="O7" i="2"/>
  <c r="R7" i="2"/>
  <c r="O36" i="2"/>
  <c r="R36" i="2"/>
  <c r="D8" i="2"/>
  <c r="D5" i="2"/>
  <c r="D6" i="2"/>
  <c r="D35" i="2"/>
  <c r="D36" i="2"/>
  <c r="D7" i="2"/>
  <c r="D34" i="2"/>
  <c r="D37" i="2"/>
  <c r="D13" i="2"/>
  <c r="D12" i="2"/>
  <c r="C19" i="5"/>
  <c r="P36" i="2" l="1"/>
  <c r="Q36" i="2" s="1"/>
  <c r="P7" i="2"/>
  <c r="Q7" i="2" s="1"/>
  <c r="A19" i="5"/>
  <c r="B3" i="7"/>
  <c r="I21" i="5" l="1"/>
  <c r="J21" i="5"/>
  <c r="C3" i="7"/>
  <c r="I30" i="2"/>
  <c r="F21" i="5"/>
  <c r="G21" i="5"/>
  <c r="H21" i="5"/>
  <c r="C21" i="5"/>
  <c r="D21" i="5"/>
  <c r="E21" i="5"/>
  <c r="C20" i="5"/>
  <c r="H30" i="2"/>
  <c r="F14" i="5" s="1"/>
  <c r="G14" i="5"/>
  <c r="J30" i="2"/>
  <c r="A21" i="5" l="1"/>
  <c r="A20" i="5"/>
  <c r="A3" i="7"/>
  <c r="K21" i="5"/>
  <c r="L21" i="5" s="1"/>
  <c r="I3" i="7"/>
  <c r="J3" i="7"/>
  <c r="H38" i="2"/>
  <c r="F18" i="5"/>
  <c r="D3" i="7"/>
  <c r="E3" i="7"/>
  <c r="F3" i="7"/>
  <c r="H3" i="7"/>
  <c r="H14" i="5"/>
  <c r="I38" i="2"/>
  <c r="G18" i="5" s="1"/>
  <c r="G3" i="7"/>
  <c r="J38" i="2"/>
  <c r="M21" i="5" l="1"/>
  <c r="K3" i="7"/>
  <c r="K33" i="2"/>
  <c r="L33" i="2"/>
  <c r="I20" i="5"/>
  <c r="E33" i="2"/>
  <c r="H18" i="5"/>
  <c r="J21" i="4"/>
  <c r="N33" i="2"/>
  <c r="I21" i="4"/>
  <c r="L3" i="7" l="1"/>
  <c r="M33" i="2"/>
  <c r="K21" i="4"/>
  <c r="J20" i="5"/>
  <c r="H33" i="2"/>
  <c r="F21" i="4"/>
  <c r="E20" i="5"/>
  <c r="I33" i="2"/>
  <c r="H20" i="5"/>
  <c r="G20" i="5"/>
  <c r="F20" i="5"/>
  <c r="D20" i="5"/>
  <c r="G21" i="4"/>
  <c r="J33" i="2"/>
  <c r="M3" i="7" l="1"/>
  <c r="L21" i="4"/>
  <c r="K20" i="5"/>
  <c r="I19" i="5"/>
  <c r="J19" i="5"/>
  <c r="D19" i="5"/>
  <c r="G19" i="5"/>
  <c r="F19" i="5"/>
  <c r="H32" i="2"/>
  <c r="H19" i="5"/>
  <c r="E19" i="5"/>
  <c r="I32" i="2"/>
  <c r="G20" i="4"/>
  <c r="H21" i="4"/>
  <c r="F20" i="4"/>
  <c r="J32" i="2"/>
  <c r="M21" i="4" l="1"/>
  <c r="L20" i="5"/>
  <c r="K19" i="5"/>
  <c r="L19" i="5" s="1"/>
  <c r="G11" i="2"/>
  <c r="R11" i="2"/>
  <c r="P11" i="2" s="1"/>
  <c r="G9" i="2"/>
  <c r="R9" i="2"/>
  <c r="P9" i="2" s="1"/>
  <c r="G10" i="2"/>
  <c r="R10" i="2"/>
  <c r="P10" i="2" s="1"/>
  <c r="G12" i="2"/>
  <c r="G13" i="2"/>
  <c r="G37" i="2"/>
  <c r="G7" i="2"/>
  <c r="G36" i="2"/>
  <c r="G35" i="2"/>
  <c r="G34" i="2"/>
  <c r="G6" i="2"/>
  <c r="G8" i="2"/>
  <c r="G5" i="2"/>
  <c r="G30" i="2"/>
  <c r="R30" i="2"/>
  <c r="P30" i="2" s="1"/>
  <c r="G42" i="2"/>
  <c r="R42" i="2"/>
  <c r="P42" i="2" s="1"/>
  <c r="G38" i="2"/>
  <c r="R38" i="2"/>
  <c r="P38" i="2" s="1"/>
  <c r="O33" i="2"/>
  <c r="R33" i="2"/>
  <c r="D33" i="2"/>
  <c r="G33" i="2"/>
  <c r="G32" i="2"/>
  <c r="R32" i="2"/>
  <c r="P32" i="2" s="1"/>
  <c r="H20" i="4"/>
  <c r="M20" i="5" l="1"/>
  <c r="M19" i="5"/>
  <c r="P33" i="2"/>
  <c r="Q33" i="2" s="1"/>
  <c r="Q32" i="2"/>
  <c r="Q38" i="2"/>
  <c r="Q42" i="2"/>
  <c r="Q30" i="2"/>
  <c r="Q10" i="2"/>
  <c r="Q9" i="2"/>
  <c r="Q11" i="2"/>
</calcChain>
</file>

<file path=xl/sharedStrings.xml><?xml version="1.0" encoding="utf-8"?>
<sst xmlns="http://schemas.openxmlformats.org/spreadsheetml/2006/main" count="554" uniqueCount="263">
  <si>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</si>
  <si>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</si>
  <si>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</si>
  <si>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</si>
  <si>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</si>
  <si>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</si>
  <si>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</si>
  <si>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</si>
  <si>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</si>
  <si>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</si>
  <si>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</si>
  <si>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</si>
  <si>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</si>
  <si>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</si>
  <si>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</si>
  <si>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</si>
  <si>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</si>
  <si>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</si>
  <si>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</si>
  <si>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</si>
  <si>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</si>
  <si>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</si>
  <si>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</si>
  <si>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</si>
  <si>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</si>
  <si>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</si>
  <si>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</si>
  <si>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</si>
  <si>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</si>
  <si>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</si>
  <si>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</si>
  <si>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</si>
  <si>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</si>
  <si>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</si>
  <si>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</si>
  <si>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</si>
  <si>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</si>
  <si>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</si>
  <si>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</si>
  <si>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</si>
  <si>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</si>
  <si>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</si>
  <si>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</si>
  <si>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</si>
  <si>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</si>
  <si>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</si>
  <si>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</si>
  <si>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</si>
  <si>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</si>
  <si>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</si>
  <si>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</si>
  <si>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</si>
  <si>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</si>
  <si>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</si>
  <si>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</si>
  <si>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</si>
  <si>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</si>
  <si>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</si>
  <si>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</si>
  <si>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</si>
  <si>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</si>
  <si>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</si>
  <si>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</si>
  <si>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</si>
  <si>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</si>
  <si>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</si>
  <si>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</si>
  <si>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</si>
  <si>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</si>
  <si>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</si>
  <si>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</si>
  <si>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</si>
  <si>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</si>
  <si>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</si>
  <si>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</si>
  <si>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</si>
  <si>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</si>
  <si>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</si>
  <si>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</si>
  <si>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</si>
  <si>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</si>
  <si>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</si>
  <si>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</si>
  <si>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</si>
  <si>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</si>
  <si>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</si>
  <si>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</si>
  <si>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</si>
  <si>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lilin maxi(14300)</t>
  </si>
  <si>
    <t>--</t>
  </si>
  <si>
    <t>GRAFINDO</t>
  </si>
  <si>
    <t>UNTANA</t>
  </si>
  <si>
    <t>SURAT JALAN</t>
  </si>
  <si>
    <t>CLEAR HOLDER FOLIO SIKA AC-105 F</t>
  </si>
  <si>
    <t>LSN</t>
  </si>
  <si>
    <t>60 LSN</t>
  </si>
  <si>
    <t>BINTANG SAUDARA</t>
  </si>
  <si>
    <t>SO2022120078645</t>
  </si>
  <si>
    <t>KERTAS CREPE POT KREASI KOALA</t>
  </si>
  <si>
    <t>PAK</t>
  </si>
  <si>
    <t>MIX</t>
  </si>
  <si>
    <t>SO2022120078664</t>
  </si>
  <si>
    <t>CLIP BOARD 6688-TR KOALA</t>
  </si>
  <si>
    <t>270 PAK</t>
  </si>
  <si>
    <t>12 LSN</t>
  </si>
  <si>
    <t>SBS</t>
  </si>
  <si>
    <t>TH012/12/2022</t>
  </si>
  <si>
    <t>PALET GAMBAR 1011</t>
  </si>
  <si>
    <t>PCS</t>
  </si>
  <si>
    <t>48 LSN</t>
  </si>
  <si>
    <t>192 PCS</t>
  </si>
  <si>
    <t>144 PCS</t>
  </si>
  <si>
    <t>PCK XDA-3348D/8X20/BENTUK/SET/LUCU HIJAU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</si>
  <si>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</si>
  <si>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</si>
  <si>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</si>
  <si>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</si>
  <si>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</si>
  <si>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</si>
  <si>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</si>
  <si>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DZ</t>
  </si>
  <si>
    <t>12 GRS</t>
  </si>
  <si>
    <t>TGL BARANG DATANG</t>
  </si>
  <si>
    <t>36 DOZ</t>
  </si>
  <si>
    <t>20 DOZ</t>
  </si>
  <si>
    <t>KENKO CORRECTION TAPE CT-902 (12M X 5MM)</t>
  </si>
  <si>
    <t>48 DOZ</t>
  </si>
  <si>
    <t>100 PAK</t>
  </si>
  <si>
    <t>6 BOX X 6 SET</t>
  </si>
  <si>
    <t>24 DOZ</t>
  </si>
  <si>
    <t>KENKO GEL PEN HI-TECH-H 0.28MM BLUE</t>
  </si>
  <si>
    <t>50 PCS</t>
  </si>
  <si>
    <t>KENKO STAPLER HD-10</t>
  </si>
  <si>
    <t>SET</t>
  </si>
  <si>
    <t>144 DZ</t>
  </si>
  <si>
    <t>24 PCS</t>
  </si>
  <si>
    <t>BOX</t>
  </si>
  <si>
    <t>120 ROL</t>
  </si>
  <si>
    <t>ROL</t>
  </si>
  <si>
    <t>KENKO 12 COLOR PENCIL CP-12F CLASSIC</t>
  </si>
  <si>
    <t>KENKO TAPE DISPENSER TD-323 (1" &amp; 3" CORE)</t>
  </si>
  <si>
    <t>20 GRS</t>
  </si>
  <si>
    <t>BALLPEN BP-338 VOCUS BLACK JK</t>
  </si>
  <si>
    <t>KENKO CORRECTION FLUID KE-108</t>
  </si>
  <si>
    <t>24 BOX X 24 SET</t>
  </si>
  <si>
    <t>KENKO COLOR PENCIL CP-12HALF CLASSIC</t>
  </si>
  <si>
    <t>4 BOX X 6 SET</t>
  </si>
  <si>
    <t>KENKO GEL PEN KE-16 DOT N DOT BLACK</t>
  </si>
  <si>
    <t>KENKO GEL PEN KE-200 BLACK</t>
  </si>
  <si>
    <t>ETJ</t>
  </si>
  <si>
    <t>004.23</t>
  </si>
  <si>
    <t>ENTER WB (K) 802</t>
  </si>
  <si>
    <t>005341</t>
  </si>
  <si>
    <t>BK KAS FOLIO</t>
  </si>
  <si>
    <t>BELUM PPN 11%</t>
  </si>
  <si>
    <t>SA230100053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</si>
  <si>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</si>
  <si>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</si>
  <si>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</si>
  <si>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</si>
  <si>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BONUS OIL PASTEL JK</t>
  </si>
  <si>
    <t>23010093</t>
  </si>
  <si>
    <t>23010016</t>
  </si>
  <si>
    <t>KENKO PENCIL 2B 0810 FLUORESCENT</t>
  </si>
  <si>
    <t>KENKO PENCIL 2B-6906 BTK BATIK</t>
  </si>
  <si>
    <t>KENKO PENCIL 2B-3181 HITAM CAP MERAH</t>
  </si>
  <si>
    <t>KENKO PUNCH NO.85 XL</t>
  </si>
  <si>
    <t>23010019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</si>
  <si>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</si>
  <si>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</si>
  <si>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</si>
  <si>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</si>
  <si>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</si>
  <si>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SA 39277</t>
  </si>
  <si>
    <t>SA 39295</t>
  </si>
  <si>
    <t>SA 39250</t>
  </si>
  <si>
    <t>00 DOZ</t>
  </si>
  <si>
    <t>PMJP</t>
  </si>
  <si>
    <t>SURAT JALAN NO : 40</t>
  </si>
  <si>
    <t>CELENGAN L</t>
  </si>
  <si>
    <t>CELENGAN XL</t>
  </si>
  <si>
    <t>10 LSN</t>
  </si>
  <si>
    <t>6 LSN</t>
  </si>
  <si>
    <t>022.23</t>
  </si>
  <si>
    <t>ENTER 30 CM 675</t>
  </si>
  <si>
    <t>200 LSN</t>
  </si>
  <si>
    <t>ENTER WB (B) 803</t>
  </si>
  <si>
    <t>ENTER BOXFILE BENTUK MIX</t>
  </si>
  <si>
    <t>8 LSN</t>
  </si>
  <si>
    <t>ENTER BOXFILE KCG (BF 567)</t>
  </si>
  <si>
    <t>MIX HT=3,B=2</t>
  </si>
  <si>
    <t>60 PCS</t>
  </si>
  <si>
    <t>ENTER BK TABUNGAN</t>
  </si>
  <si>
    <t>3600 PCS</t>
  </si>
  <si>
    <t>120 LSN</t>
  </si>
  <si>
    <t>PALLET DOP KEPITING 202</t>
  </si>
  <si>
    <t>PALLET DOP SAKURA 201</t>
  </si>
  <si>
    <t>ENTER C/ BOARD 03 ANTI PECAH</t>
  </si>
  <si>
    <t>023.23</t>
  </si>
  <si>
    <t>ENTER C/ BOARD KAYU</t>
  </si>
  <si>
    <t>CASH : 34500</t>
  </si>
  <si>
    <t>024.23</t>
  </si>
  <si>
    <t>KOJIKO ABSENSI D/ MERAH</t>
  </si>
  <si>
    <t>ENTER B TAMU KEMBANG</t>
  </si>
  <si>
    <t>16 LSN</t>
  </si>
  <si>
    <t>ENTER B TAMU BATIK</t>
  </si>
  <si>
    <t>JAYA MAKMUR</t>
  </si>
  <si>
    <t>JM/ 12702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</si>
  <si>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</si>
  <si>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</si>
  <si>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</si>
  <si>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</si>
  <si>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</si>
  <si>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</si>
  <si>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</si>
  <si>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</si>
  <si>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</si>
  <si>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10 CTN MIX 24 PCS/ CTN</t>
  </si>
  <si>
    <t>BONUS</t>
  </si>
  <si>
    <t>1 CTN MIX 24 PCS/ CTN, BONUS</t>
  </si>
  <si>
    <t>10 CTN MIX 36 PCS/ CTN</t>
  </si>
  <si>
    <t>1 CTN MIX 36 PCS/ CTN, BONUS</t>
  </si>
  <si>
    <t>GLORY</t>
  </si>
  <si>
    <t>A 08</t>
  </si>
  <si>
    <t>BT BATIK</t>
  </si>
  <si>
    <t>AG CK POLOS</t>
  </si>
  <si>
    <t>DISKON CASH 135.000</t>
  </si>
  <si>
    <t>04/021/2023</t>
  </si>
  <si>
    <t>DB STATIONERY</t>
  </si>
  <si>
    <t>JUA047/23</t>
  </si>
  <si>
    <t>GEL PEN TIZO 1.0 TG340</t>
  </si>
  <si>
    <t>96 LSN</t>
  </si>
  <si>
    <t>GEL PEN 1.0 340 BIRU TG 340 BI</t>
  </si>
  <si>
    <t>GA-23-01-0001</t>
  </si>
  <si>
    <t>MAP KANCING SIKA AC-05 KUNING</t>
  </si>
  <si>
    <t>BUSINESS FILE SIKA AC-105 PUTIH</t>
  </si>
  <si>
    <t>BUSINESS FILE SIKA AC-106 HIJAU</t>
  </si>
  <si>
    <t>50 LSN</t>
  </si>
  <si>
    <t>GA-23-01-0014</t>
  </si>
  <si>
    <t>TRI MITRA SEJATI</t>
  </si>
  <si>
    <t>20230100720</t>
  </si>
  <si>
    <t>ELEC NATIONAL 20 M</t>
  </si>
  <si>
    <t>COMBI</t>
  </si>
  <si>
    <t>0111</t>
  </si>
  <si>
    <t>DOC RIT PRESTIGE</t>
  </si>
  <si>
    <t>SAPUTRO OFFICE</t>
  </si>
  <si>
    <t>F-3661 INVSOS</t>
  </si>
  <si>
    <t>MEJA IPAD IMPORT JUMBO KARAKTER</t>
  </si>
  <si>
    <t>DUTA BUANA</t>
  </si>
  <si>
    <t>HM/002/01-23H</t>
  </si>
  <si>
    <t>GARISAN TF-1990 BUSUR BOLONG (180 DEGREE)</t>
  </si>
  <si>
    <t>100 LSN</t>
  </si>
  <si>
    <t>GARISAN TF-1191 BUSUR 360  (FEGREE)</t>
  </si>
  <si>
    <t>25 LSN</t>
  </si>
  <si>
    <t>HM/007/0-23H</t>
  </si>
  <si>
    <t>BALLPEN GEL T-3115 0.3MM HIGHTECH KNOCK</t>
  </si>
  <si>
    <t>SURYA PRATAMA</t>
  </si>
  <si>
    <t>F23A000039</t>
  </si>
  <si>
    <t>CAT AIR OPINI 110</t>
  </si>
  <si>
    <t>BOS</t>
  </si>
  <si>
    <t>120 PCS</t>
  </si>
  <si>
    <t>1100PCS</t>
  </si>
  <si>
    <t>CAT AIR OPINI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</si>
</sst>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14" fontId="6" fillId="3" borderId="0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3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31" headerRowDxfId="219" dataDxfId="218">
  <autoFilter ref="A2:AI1031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 BARANG DATANG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31"/>
  <sheetViews>
    <sheetView tabSelected="1" topLeftCell="M80" zoomScale="70" zoomScaleNormal="70" zoomScaleSheetLayoutView="55" workbookViewId="0">
      <selection activeCell="T112" sqref="T112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12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13.14062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22.710937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89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GRA_0301_LAN-1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44929</v>
      </c>
      <c r="F3" s="26" t="s">
        <v>90</v>
      </c>
      <c r="G3" s="26" t="s">
        <v>91</v>
      </c>
      <c r="H3" s="31" t="s">
        <v>92</v>
      </c>
      <c r="I3" s="26"/>
      <c r="J3" s="51">
        <v>44922</v>
      </c>
      <c r="K3" s="26"/>
      <c r="L3" s="26" t="s">
        <v>93</v>
      </c>
      <c r="M3" s="39">
        <v>5</v>
      </c>
      <c r="N3" s="26">
        <v>300</v>
      </c>
      <c r="O3" s="26" t="s">
        <v>94</v>
      </c>
      <c r="P3" s="49"/>
      <c r="Q3" s="52"/>
      <c r="R3" s="39" t="s">
        <v>95</v>
      </c>
      <c r="S3" s="53"/>
      <c r="T3" s="53"/>
      <c r="U3" s="54"/>
      <c r="V3" s="37" t="s">
        <v>92</v>
      </c>
      <c r="W3" s="54" t="str">
        <f>IF(NOTA[[#This Row],[HARGA/ CTN]]="",NOTA[[#This Row],[JUMLAH_H]],NOTA[[#This Row],[HARGA/ CTN]]*IF(NOTA[[#This Row],[C]]="",0,NOTA[[#This Row],[C]]))</f>
        <v/>
      </c>
      <c r="X3" s="54" t="str">
        <f>IF(NOTA[[#This Row],[JUMLAH]]="","",NOTA[[#This Row],[JUMLAH]]*NOTA[[#This Row],[DISC 1]])</f>
        <v/>
      </c>
      <c r="Y3" s="54" t="str">
        <f>IF(NOTA[[#This Row],[JUMLAH]]="","",(NOTA[[#This Row],[JUMLAH]]-NOTA[[#This Row],[DISC 1-]])*NOTA[[#This Row],[DISC 2]])</f>
        <v/>
      </c>
      <c r="Z3" s="54" t="str">
        <f>IF(NOTA[[#This Row],[JUMLAH]]="","",NOTA[[#This Row],[DISC 1-]]+NOTA[[#This Row],[DISC 2-]])</f>
        <v/>
      </c>
      <c r="AA3" s="54" t="str">
        <f>IF(NOTA[[#This Row],[JUMLAH]]="","",NOTA[[#This Row],[JUMLAH]]-NOTA[[#This Row],[DISC]])</f>
        <v/>
      </c>
      <c r="AB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44929</v>
      </c>
      <c r="AG3" s="49" t="str">
        <f ca="1">IF(NOTA[[#This Row],[NAMA BARANG]]="","",INDEX(NOTA[SUPPLIER],MATCH(,INDIRECT(ADDRESS(ROW(NOTA[ID]),COLUMN(NOTA[ID]))&amp;":"&amp;ADDRESS(ROW(),COLUMN(NOTA[ID]))),-1)))</f>
        <v>GRAFINDO</v>
      </c>
      <c r="AH3" s="38">
        <f ca="1">IF(NOTA[[#This Row],[ID]]="","",COUNTIF(NOTA[ID_H],NOTA[[#This Row],[ID_H]]))</f>
        <v>1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 t="str">
        <f ca="1">IF(NOTA[[#This Row],[NAMA BARANG]]="","",INDEX(NOTA[ID],MATCH(,INDIRECT(ADDRESS(ROW(NOTA[ID]),COLUMN(NOTA[ID]))&amp;":"&amp;ADDRESS(ROW(),COLUMN(NOTA[ID]))),-1)))</f>
        <v/>
      </c>
      <c r="E4" s="23"/>
      <c r="F4" s="26"/>
      <c r="G4" s="26"/>
      <c r="H4" s="31"/>
      <c r="I4" s="26"/>
      <c r="J4" s="51"/>
      <c r="K4" s="26"/>
      <c r="L4" s="26"/>
      <c r="M4" s="39"/>
      <c r="N4" s="26"/>
      <c r="O4" s="26"/>
      <c r="P4" s="49"/>
      <c r="Q4" s="52"/>
      <c r="R4" s="39"/>
      <c r="S4" s="53"/>
      <c r="T4" s="53"/>
      <c r="U4" s="54"/>
      <c r="V4" s="37"/>
      <c r="W4" s="54" t="str">
        <f>IF(NOTA[[#This Row],[HARGA/ CTN]]="",NOTA[[#This Row],[JUMLAH_H]],NOTA[[#This Row],[HARGA/ CTN]]*IF(NOTA[[#This Row],[C]]="",0,NOTA[[#This Row],[C]]))</f>
        <v/>
      </c>
      <c r="X4" s="54" t="str">
        <f>IF(NOTA[[#This Row],[JUMLAH]]="","",NOTA[[#This Row],[JUMLAH]]*NOTA[[#This Row],[DISC 1]])</f>
        <v/>
      </c>
      <c r="Y4" s="54" t="str">
        <f>IF(NOTA[[#This Row],[JUMLAH]]="","",(NOTA[[#This Row],[JUMLAH]]-NOTA[[#This Row],[DISC 1-]])*NOTA[[#This Row],[DISC 2]])</f>
        <v/>
      </c>
      <c r="Z4" s="54" t="str">
        <f>IF(NOTA[[#This Row],[JUMLAH]]="","",NOTA[[#This Row],[DISC 1-]]+NOTA[[#This Row],[DISC 2-]])</f>
        <v/>
      </c>
      <c r="AA4" s="54" t="str">
        <f>IF(NOTA[[#This Row],[JUMLAH]]="","",NOTA[[#This Row],[JUMLAH]]-NOTA[[#This Row],[DISC]])</f>
        <v/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" s="54" t="str">
        <f>IF(OR(NOTA[[#This Row],[QTY]]="",NOTA[[#This Row],[HARGA SATUAN]]="",),"",NOTA[[#This Row],[QTY]]*NOTA[[#This Row],[HARGA SATUAN]])</f>
        <v/>
      </c>
      <c r="AF4" s="51" t="str">
        <f ca="1">IF(NOTA[ID_H]="","",INDEX(NOTA[TANGGAL],MATCH(,INDIRECT(ADDRESS(ROW(NOTA[TANGGAL]),COLUMN(NOTA[TANGGAL]))&amp;":"&amp;ADDRESS(ROW(),COLUMN(NOTA[TANGGAL]))),-1)))</f>
        <v/>
      </c>
      <c r="AG4" s="49" t="str">
        <f ca="1">IF(NOTA[[#This Row],[NAMA BARANG]]="","",INDEX(NOTA[SUPPLIER],MATCH(,INDIRECT(ADDRESS(ROW(NOTA[ID]),COLUMN(NOTA[ID]))&amp;":"&amp;ADDRESS(ROW(),COLUMN(NOTA[ID]))),-1)))</f>
        <v/>
      </c>
      <c r="AH4" s="38" t="str">
        <f ca="1">IF(NOTA[[#This Row],[ID]]="","",COUNTIF(NOTA[ID_H],NOTA[[#This Row],[ID_H]]))</f>
        <v/>
      </c>
      <c r="AI4" s="38" t="str">
        <f ca="1">IF(NOTA[[#This Row],[TGL.NOTA]]="",IF(NOTA[[#This Row],[SUPPLIER_H]]="","",AI3),MONTH(NOTA[[#This Row],[TGL.NOTA]]))</f>
        <v/>
      </c>
      <c r="AJ4" s="14"/>
    </row>
    <row r="5" spans="1:36" ht="20.100000000000001" customHeight="1" x14ac:dyDescent="0.25">
      <c r="A5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BIN_0301_645-1</v>
      </c>
      <c r="C5" s="50" t="e">
        <f ca="1">IF(NOTA[[#This Row],[ID_P]]="","",MATCH(NOTA[[#This Row],[ID_P]],[1]!B_MSK[N_ID],0))</f>
        <v>#REF!</v>
      </c>
      <c r="D5" s="50">
        <f ca="1">IF(NOTA[[#This Row],[NAMA BARANG]]="","",INDEX(NOTA[ID],MATCH(,INDIRECT(ADDRESS(ROW(NOTA[ID]),COLUMN(NOTA[ID]))&amp;":"&amp;ADDRESS(ROW(),COLUMN(NOTA[ID]))),-1)))</f>
        <v>2</v>
      </c>
      <c r="E5" s="23"/>
      <c r="F5" s="26" t="s">
        <v>96</v>
      </c>
      <c r="G5" s="26" t="s">
        <v>91</v>
      </c>
      <c r="H5" s="31" t="s">
        <v>97</v>
      </c>
      <c r="I5" s="26"/>
      <c r="J5" s="51">
        <v>44921</v>
      </c>
      <c r="K5" s="26"/>
      <c r="L5" s="26" t="s">
        <v>98</v>
      </c>
      <c r="M5" s="39">
        <v>3</v>
      </c>
      <c r="N5" s="26">
        <v>810</v>
      </c>
      <c r="O5" s="26" t="s">
        <v>99</v>
      </c>
      <c r="P5" s="49">
        <v>6500</v>
      </c>
      <c r="Q5" s="52"/>
      <c r="R5" s="39" t="s">
        <v>103</v>
      </c>
      <c r="S5" s="53"/>
      <c r="T5" s="53"/>
      <c r="U5" s="54"/>
      <c r="V5" s="37" t="s">
        <v>100</v>
      </c>
      <c r="W5" s="54">
        <f>IF(NOTA[[#This Row],[HARGA/ CTN]]="",NOTA[[#This Row],[JUMLAH_H]],NOTA[[#This Row],[HARGA/ CTN]]*IF(NOTA[[#This Row],[C]]="",0,NOTA[[#This Row],[C]]))</f>
        <v>5265000</v>
      </c>
      <c r="X5" s="54">
        <f>IF(NOTA[[#This Row],[JUMLAH]]="","",NOTA[[#This Row],[JUMLAH]]*NOTA[[#This Row],[DISC 1]])</f>
        <v>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0</v>
      </c>
      <c r="AA5" s="54">
        <f>IF(NOTA[[#This Row],[JUMLAH]]="","",NOTA[[#This Row],[JUMLAH]]-NOTA[[#This Row],[DISC]])</f>
        <v>5265000</v>
      </c>
      <c r="AB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" s="54">
        <f>IF(OR(NOTA[[#This Row],[QTY]]="",NOTA[[#This Row],[HARGA SATUAN]]="",),"",NOTA[[#This Row],[QTY]]*NOTA[[#This Row],[HARGA SATUAN]])</f>
        <v>5265000</v>
      </c>
      <c r="AF5" s="51">
        <f ca="1">IF(NOTA[ID_H]="","",INDEX(NOTA[TANGGAL],MATCH(,INDIRECT(ADDRESS(ROW(NOTA[TANGGAL]),COLUMN(NOTA[TANGGAL]))&amp;":"&amp;ADDRESS(ROW(),COLUMN(NOTA[TANGGAL]))),-1)))</f>
        <v>44929</v>
      </c>
      <c r="AG5" s="49" t="str">
        <f ca="1">IF(NOTA[[#This Row],[NAMA BARANG]]="","",INDEX(NOTA[SUPPLIER],MATCH(,INDIRECT(ADDRESS(ROW(NOTA[ID]),COLUMN(NOTA[ID]))&amp;":"&amp;ADDRESS(ROW(),COLUMN(NOTA[ID]))),-1)))</f>
        <v>BINTANG SAUDARA</v>
      </c>
      <c r="AH5" s="38">
        <f ca="1">IF(NOTA[[#This Row],[ID]]="","",COUNTIF(NOTA[ID_H],NOTA[[#This Row],[ID_H]]))</f>
        <v>1</v>
      </c>
      <c r="AI5" s="38">
        <f>IF(NOTA[[#This Row],[TGL.NOTA]]="",IF(NOTA[[#This Row],[SUPPLIER_H]]="","",AI4),MONTH(NOTA[[#This Row],[TGL.NOTA]]))</f>
        <v>12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52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CTN]]*IF(NOTA[[#This Row],[C]]="",0,NOTA[[#This Row],[C]]))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38" t="str">
        <f ca="1">IF(NOTA[[#This Row],[ID]]="","",COUNTIF(NOTA[ID_H],NOTA[[#This Row],[ID_H]]))</f>
        <v/>
      </c>
      <c r="AI6" s="38" t="str">
        <f ca="1">IF(NOTA[[#This Row],[TGL.NOTA]]="",IF(NOTA[[#This Row],[SUPPLIER_H]]="","",AI5),MONTH(NOTA[[#This Row],[TGL.NOTA]]))</f>
        <v/>
      </c>
      <c r="AJ6" s="14"/>
    </row>
    <row r="7" spans="1:36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BIN_0301_664-1</v>
      </c>
      <c r="C7" s="50" t="e">
        <f ca="1">IF(NOTA[[#This Row],[ID_P]]="","",MATCH(NOTA[[#This Row],[ID_P]],[1]!B_MSK[N_ID],0))</f>
        <v>#REF!</v>
      </c>
      <c r="D7" s="50">
        <f ca="1">IF(NOTA[[#This Row],[NAMA BARANG]]="","",INDEX(NOTA[ID],MATCH(,INDIRECT(ADDRESS(ROW(NOTA[ID]),COLUMN(NOTA[ID]))&amp;":"&amp;ADDRESS(ROW(),COLUMN(NOTA[ID]))),-1)))</f>
        <v>3</v>
      </c>
      <c r="E7" s="23"/>
      <c r="F7" s="26" t="s">
        <v>96</v>
      </c>
      <c r="G7" s="26" t="s">
        <v>91</v>
      </c>
      <c r="H7" s="31" t="s">
        <v>101</v>
      </c>
      <c r="I7" s="26"/>
      <c r="J7" s="51">
        <v>44923</v>
      </c>
      <c r="K7" s="26"/>
      <c r="L7" s="26" t="s">
        <v>102</v>
      </c>
      <c r="M7" s="39">
        <v>10</v>
      </c>
      <c r="N7" s="26">
        <v>120</v>
      </c>
      <c r="O7" s="26" t="s">
        <v>94</v>
      </c>
      <c r="P7" s="52">
        <v>82000</v>
      </c>
      <c r="Q7" s="52"/>
      <c r="R7" s="39" t="s">
        <v>104</v>
      </c>
      <c r="S7" s="53"/>
      <c r="T7" s="53"/>
      <c r="U7" s="54"/>
      <c r="V7" s="37"/>
      <c r="W7" s="54">
        <f>IF(NOTA[[#This Row],[HARGA/ CTN]]="",NOTA[[#This Row],[JUMLAH_H]],NOTA[[#This Row],[HARGA/ CTN]]*IF(NOTA[[#This Row],[C]]="",0,NOTA[[#This Row],[C]]))</f>
        <v>9840000</v>
      </c>
      <c r="X7" s="54">
        <f>IF(NOTA[[#This Row],[JUMLAH]]="","",NOTA[[#This Row],[JUMLAH]]*NOTA[[#This Row],[DISC 1]])</f>
        <v>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0</v>
      </c>
      <c r="AA7" s="54">
        <f>IF(NOTA[[#This Row],[JUMLAH]]="","",NOTA[[#This Row],[JUMLAH]]-NOTA[[#This Row],[DISC]])</f>
        <v>9840000</v>
      </c>
      <c r="AB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" s="54">
        <f>IF(OR(NOTA[[#This Row],[QTY]]="",NOTA[[#This Row],[HARGA SATUAN]]="",),"",NOTA[[#This Row],[QTY]]*NOTA[[#This Row],[HARGA SATUAN]])</f>
        <v>9840000</v>
      </c>
      <c r="AF7" s="51">
        <f ca="1">IF(NOTA[ID_H]="","",INDEX(NOTA[TANGGAL],MATCH(,INDIRECT(ADDRESS(ROW(NOTA[TANGGAL]),COLUMN(NOTA[TANGGAL]))&amp;":"&amp;ADDRESS(ROW(),COLUMN(NOTA[TANGGAL]))),-1)))</f>
        <v>44929</v>
      </c>
      <c r="AG7" s="49" t="str">
        <f ca="1">IF(NOTA[[#This Row],[NAMA BARANG]]="","",INDEX(NOTA[SUPPLIER],MATCH(,INDIRECT(ADDRESS(ROW(NOTA[ID]),COLUMN(NOTA[ID]))&amp;":"&amp;ADDRESS(ROW(),COLUMN(NOTA[ID]))),-1)))</f>
        <v>BINTANG SAUDARA</v>
      </c>
      <c r="AH7" s="38">
        <f ca="1">IF(NOTA[[#This Row],[ID]]="","",COUNTIF(NOTA[ID_H],NOTA[[#This Row],[ID_H]]))</f>
        <v>1</v>
      </c>
      <c r="AI7" s="38">
        <f>IF(NOTA[[#This Row],[TGL.NOTA]]="",IF(NOTA[[#This Row],[SUPPLIER_H]]="","",AI6),MONTH(NOTA[[#This Row],[TGL.NOTA]]))</f>
        <v>12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 t="str">
        <f ca="1">IF(NOTA[[#This Row],[NAMA BARANG]]="","",INDEX(NOTA[ID],MATCH(,INDIRECT(ADDRESS(ROW(NOTA[ID]),COLUMN(NOTA[ID]))&amp;":"&amp;ADDRESS(ROW(),COLUMN(NOTA[ID]))),-1)))</f>
        <v/>
      </c>
      <c r="E8" s="23"/>
      <c r="F8" s="26"/>
      <c r="G8" s="26"/>
      <c r="H8" s="31"/>
      <c r="I8" s="26"/>
      <c r="J8" s="51"/>
      <c r="K8" s="26"/>
      <c r="L8" s="26"/>
      <c r="M8" s="39"/>
      <c r="N8" s="26"/>
      <c r="O8" s="26"/>
      <c r="P8" s="52"/>
      <c r="Q8" s="52"/>
      <c r="R8" s="39"/>
      <c r="S8" s="53"/>
      <c r="T8" s="53"/>
      <c r="U8" s="54"/>
      <c r="V8" s="37"/>
      <c r="W8" s="54" t="str">
        <f>IF(NOTA[[#This Row],[HARGA/ CTN]]="",NOTA[[#This Row],[JUMLAH_H]],NOTA[[#This Row],[HARGA/ CTN]]*IF(NOTA[[#This Row],[C]]="",0,NOTA[[#This Row],[C]]))</f>
        <v/>
      </c>
      <c r="X8" s="54" t="str">
        <f>IF(NOTA[[#This Row],[JUMLAH]]="","",NOTA[[#This Row],[JUMLAH]]*NOTA[[#This Row],[DISC 1]])</f>
        <v/>
      </c>
      <c r="Y8" s="54" t="str">
        <f>IF(NOTA[[#This Row],[JUMLAH]]="","",(NOTA[[#This Row],[JUMLAH]]-NOTA[[#This Row],[DISC 1-]])*NOTA[[#This Row],[DISC 2]])</f>
        <v/>
      </c>
      <c r="Z8" s="54" t="str">
        <f>IF(NOTA[[#This Row],[JUMLAH]]="","",NOTA[[#This Row],[DISC 1-]]+NOTA[[#This Row],[DISC 2-]])</f>
        <v/>
      </c>
      <c r="AA8" s="54" t="str">
        <f>IF(NOTA[[#This Row],[JUMLAH]]="","",NOTA[[#This Row],[JUMLAH]]-NOTA[[#This Row],[DISC]])</f>
        <v/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54" t="str">
        <f>IF(OR(NOTA[[#This Row],[QTY]]="",NOTA[[#This Row],[HARGA SATUAN]]="",),"",NOTA[[#This Row],[QTY]]*NOTA[[#This Row],[HARGA SATUAN]])</f>
        <v/>
      </c>
      <c r="AF8" s="51" t="str">
        <f ca="1">IF(NOTA[ID_H]="","",INDEX(NOTA[TANGGAL],MATCH(,INDIRECT(ADDRESS(ROW(NOTA[TANGGAL]),COLUMN(NOTA[TANGGAL]))&amp;":"&amp;ADDRESS(ROW(),COLUMN(NOTA[TANGGAL]))),-1)))</f>
        <v/>
      </c>
      <c r="AG8" s="49" t="str">
        <f ca="1">IF(NOTA[[#This Row],[NAMA BARANG]]="","",INDEX(NOTA[SUPPLIER],MATCH(,INDIRECT(ADDRESS(ROW(NOTA[ID]),COLUMN(NOTA[ID]))&amp;":"&amp;ADDRESS(ROW(),COLUMN(NOTA[ID]))),-1)))</f>
        <v/>
      </c>
      <c r="AH8" s="38" t="str">
        <f ca="1">IF(NOTA[[#This Row],[ID]]="","",COUNTIF(NOTA[ID_H],NOTA[[#This Row],[ID_H]]))</f>
        <v/>
      </c>
      <c r="AI8" s="38" t="str">
        <f ca="1">IF(NOTA[[#This Row],[TGL.NOTA]]="",IF(NOTA[[#This Row],[SUPPLIER_H]]="","",AI7),MONTH(NOTA[[#This Row],[TGL.NOTA]]))</f>
        <v/>
      </c>
      <c r="AJ8" s="14"/>
    </row>
    <row r="9" spans="1:36" ht="20.100000000000001" customHeight="1" x14ac:dyDescent="0.25">
      <c r="A9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SBS_0301_LAN-9</v>
      </c>
      <c r="C9" s="50" t="e">
        <f ca="1">IF(NOTA[[#This Row],[ID_P]]="","",MATCH(NOTA[[#This Row],[ID_P]],[1]!B_MSK[N_ID],0))</f>
        <v>#REF!</v>
      </c>
      <c r="D9" s="50">
        <f ca="1">IF(NOTA[[#This Row],[NAMA BARANG]]="","",INDEX(NOTA[ID],MATCH(,INDIRECT(ADDRESS(ROW(NOTA[ID]),COLUMN(NOTA[ID]))&amp;":"&amp;ADDRESS(ROW(),COLUMN(NOTA[ID]))),-1)))</f>
        <v>4</v>
      </c>
      <c r="E9" s="23"/>
      <c r="F9" s="26" t="s">
        <v>105</v>
      </c>
      <c r="G9" s="26" t="s">
        <v>91</v>
      </c>
      <c r="H9" s="31" t="s">
        <v>92</v>
      </c>
      <c r="I9" s="26" t="s">
        <v>106</v>
      </c>
      <c r="J9" s="51">
        <v>44919</v>
      </c>
      <c r="K9" s="26"/>
      <c r="L9" s="26" t="s">
        <v>107</v>
      </c>
      <c r="M9" s="39">
        <v>4</v>
      </c>
      <c r="N9" s="26">
        <v>192</v>
      </c>
      <c r="O9" s="26" t="s">
        <v>94</v>
      </c>
      <c r="P9" s="52"/>
      <c r="Q9" s="52"/>
      <c r="R9" s="39" t="s">
        <v>109</v>
      </c>
      <c r="S9" s="53"/>
      <c r="T9" s="53"/>
      <c r="U9" s="54"/>
      <c r="V9" s="37"/>
      <c r="W9" s="54" t="str">
        <f>IF(NOTA[[#This Row],[HARGA/ CTN]]="",NOTA[[#This Row],[JUMLAH_H]],NOTA[[#This Row],[HARGA/ CTN]]*IF(NOTA[[#This Row],[C]]="",0,NOTA[[#This Row],[C]]))</f>
        <v/>
      </c>
      <c r="X9" s="54" t="str">
        <f>IF(NOTA[[#This Row],[JUMLAH]]="","",NOTA[[#This Row],[JUMLAH]]*NOTA[[#This Row],[DISC 1]])</f>
        <v/>
      </c>
      <c r="Y9" s="54" t="str">
        <f>IF(NOTA[[#This Row],[JUMLAH]]="","",(NOTA[[#This Row],[JUMLAH]]-NOTA[[#This Row],[DISC 1-]])*NOTA[[#This Row],[DISC 2]])</f>
        <v/>
      </c>
      <c r="Z9" s="54" t="str">
        <f>IF(NOTA[[#This Row],[JUMLAH]]="","",NOTA[[#This Row],[DISC 1-]]+NOTA[[#This Row],[DISC 2-]])</f>
        <v/>
      </c>
      <c r="AA9" s="54" t="str">
        <f>IF(NOTA[[#This Row],[JUMLAH]]="","",NOTA[[#This Row],[JUMLAH]]-NOTA[[#This Row],[DISC]])</f>
        <v/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44929</v>
      </c>
      <c r="AG9" s="49" t="str">
        <f ca="1">IF(NOTA[[#This Row],[NAMA BARANG]]="","",INDEX(NOTA[SUPPLIER],MATCH(,INDIRECT(ADDRESS(ROW(NOTA[ID]),COLUMN(NOTA[ID]))&amp;":"&amp;ADDRESS(ROW(),COLUMN(NOTA[ID]))),-1)))</f>
        <v>SBS</v>
      </c>
      <c r="AH9" s="38">
        <f ca="1">IF(NOTA[[#This Row],[ID]]="","",COUNTIF(NOTA[ID_H],NOTA[[#This Row],[ID_H]]))</f>
        <v>9</v>
      </c>
      <c r="AI9" s="38">
        <f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4</v>
      </c>
      <c r="E10" s="23"/>
      <c r="F10" s="26"/>
      <c r="G10" s="26"/>
      <c r="H10" s="31"/>
      <c r="I10" s="26"/>
      <c r="J10" s="51"/>
      <c r="K10" s="26"/>
      <c r="L10" s="26" t="s">
        <v>112</v>
      </c>
      <c r="M10" s="39">
        <v>2</v>
      </c>
      <c r="N10" s="26">
        <v>384</v>
      </c>
      <c r="O10" s="26" t="s">
        <v>108</v>
      </c>
      <c r="P10" s="52"/>
      <c r="Q10" s="52"/>
      <c r="R10" s="39" t="s">
        <v>110</v>
      </c>
      <c r="S10" s="53"/>
      <c r="T10" s="53"/>
      <c r="U10" s="54"/>
      <c r="V10" s="37"/>
      <c r="W10" s="54" t="str">
        <f>IF(NOTA[[#This Row],[HARGA/ CTN]]="",NOTA[[#This Row],[JUMLAH_H]],NOTA[[#This Row],[HARGA/ CTN]]*IF(NOTA[[#This Row],[C]]="",0,NOTA[[#This Row],[C]]))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44929</v>
      </c>
      <c r="AG10" s="49" t="str">
        <f ca="1">IF(NOTA[[#This Row],[NAMA BARANG]]="","",INDEX(NOTA[SUPPLIER],MATCH(,INDIRECT(ADDRESS(ROW(NOTA[ID]),COLUMN(NOTA[ID]))&amp;":"&amp;ADDRESS(ROW(),COLUMN(NOTA[ID]))),-1)))</f>
        <v>SBS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4</v>
      </c>
      <c r="E11" s="23"/>
      <c r="F11" s="26"/>
      <c r="G11" s="26"/>
      <c r="H11" s="31"/>
      <c r="I11" s="26"/>
      <c r="J11" s="51"/>
      <c r="K11" s="26"/>
      <c r="L11" s="26" t="s">
        <v>113</v>
      </c>
      <c r="M11" s="39">
        <v>2</v>
      </c>
      <c r="N11" s="26">
        <v>384</v>
      </c>
      <c r="O11" s="26" t="s">
        <v>108</v>
      </c>
      <c r="P11" s="52"/>
      <c r="Q11" s="52"/>
      <c r="R11" s="39" t="s">
        <v>110</v>
      </c>
      <c r="S11" s="53"/>
      <c r="T11" s="53"/>
      <c r="U11" s="54"/>
      <c r="V11" s="37"/>
      <c r="W11" s="54" t="str">
        <f>IF(NOTA[[#This Row],[HARGA/ CTN]]="",NOTA[[#This Row],[JUMLAH_H]],NOTA[[#This Row],[HARGA/ CTN]]*IF(NOTA[[#This Row],[C]]="",0,NOTA[[#This Row],[C]]))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44929</v>
      </c>
      <c r="AG11" s="49" t="str">
        <f ca="1">IF(NOTA[[#This Row],[NAMA BARANG]]="","",INDEX(NOTA[SUPPLIER],MATCH(,INDIRECT(ADDRESS(ROW(NOTA[ID]),COLUMN(NOTA[ID]))&amp;":"&amp;ADDRESS(ROW(),COLUMN(NOTA[ID]))),-1)))</f>
        <v>SBS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12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4</v>
      </c>
      <c r="E12" s="23"/>
      <c r="F12" s="26"/>
      <c r="G12" s="26"/>
      <c r="H12" s="31"/>
      <c r="I12" s="26"/>
      <c r="J12" s="51"/>
      <c r="K12" s="26"/>
      <c r="L12" s="26" t="s">
        <v>114</v>
      </c>
      <c r="M12" s="39">
        <v>2</v>
      </c>
      <c r="N12" s="26">
        <v>384</v>
      </c>
      <c r="O12" s="26" t="s">
        <v>108</v>
      </c>
      <c r="P12" s="52"/>
      <c r="Q12" s="52"/>
      <c r="R12" s="39" t="s">
        <v>110</v>
      </c>
      <c r="S12" s="53"/>
      <c r="T12" s="53"/>
      <c r="U12" s="54"/>
      <c r="V12" s="37"/>
      <c r="W12" s="54" t="str">
        <f>IF(NOTA[[#This Row],[HARGA/ CTN]]="",NOTA[[#This Row],[JUMLAH_H]],NOTA[[#This Row],[HARGA/ CTN]]*IF(NOTA[[#This Row],[C]]="",0,NOTA[[#This Row],[C]]))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44929</v>
      </c>
      <c r="AG12" s="49" t="str">
        <f ca="1">IF(NOTA[[#This Row],[NAMA BARANG]]="","",INDEX(NOTA[SUPPLIER],MATCH(,INDIRECT(ADDRESS(ROW(NOTA[ID]),COLUMN(NOTA[ID]))&amp;":"&amp;ADDRESS(ROW(),COLUMN(NOTA[ID]))),-1)))</f>
        <v>SBS</v>
      </c>
      <c r="AH12" s="38" t="str">
        <f ca="1">IF(NOTA[[#This Row],[ID]]="","",COUNTIF(NOTA[ID_H],NOTA[[#This Row],[ID_H]]))</f>
        <v/>
      </c>
      <c r="AI12" s="38">
        <f ca="1"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4</v>
      </c>
      <c r="E13" s="23"/>
      <c r="F13" s="26"/>
      <c r="G13" s="26"/>
      <c r="H13" s="31"/>
      <c r="I13" s="26"/>
      <c r="J13" s="51"/>
      <c r="K13" s="26"/>
      <c r="L13" s="26" t="s">
        <v>115</v>
      </c>
      <c r="M13" s="39">
        <v>2</v>
      </c>
      <c r="N13" s="26">
        <v>384</v>
      </c>
      <c r="O13" s="26" t="s">
        <v>108</v>
      </c>
      <c r="P13" s="52"/>
      <c r="Q13" s="52"/>
      <c r="R13" s="39" t="s">
        <v>110</v>
      </c>
      <c r="S13" s="53"/>
      <c r="T13" s="53"/>
      <c r="U13" s="54"/>
      <c r="V13" s="37"/>
      <c r="W13" s="54" t="str">
        <f>IF(NOTA[[#This Row],[HARGA/ CTN]]="",NOTA[[#This Row],[JUMLAH_H]],NOTA[[#This Row],[HARGA/ CTN]]*IF(NOTA[[#This Row],[C]]="",0,NOTA[[#This Row],[C]]))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44929</v>
      </c>
      <c r="AG13" s="49" t="str">
        <f ca="1">IF(NOTA[[#This Row],[NAMA BARANG]]="","",INDEX(NOTA[SUPPLIER],MATCH(,INDIRECT(ADDRESS(ROW(NOTA[ID]),COLUMN(NOTA[ID]))&amp;":"&amp;ADDRESS(ROW(),COLUMN(NOTA[ID]))),-1)))</f>
        <v>SBS</v>
      </c>
      <c r="AH13" s="38" t="str">
        <f ca="1">IF(NOTA[[#This Row],[ID]]="","",COUNTIF(NOTA[ID_H],NOTA[[#This Row],[ID_H]]))</f>
        <v/>
      </c>
      <c r="AI13" s="38">
        <f ca="1">IF(NOTA[[#This Row],[TGL.NOTA]]="",IF(NOTA[[#This Row],[SUPPLIER_H]]="","",AI12),MONTH(NOTA[[#This Row],[TGL.NOTA]]))</f>
        <v>12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4</v>
      </c>
      <c r="E14" s="23"/>
      <c r="F14" s="26"/>
      <c r="G14" s="26"/>
      <c r="H14" s="31"/>
      <c r="I14" s="26"/>
      <c r="J14" s="51"/>
      <c r="K14" s="26"/>
      <c r="L14" s="26" t="s">
        <v>116</v>
      </c>
      <c r="M14" s="39">
        <v>2</v>
      </c>
      <c r="N14" s="26">
        <v>384</v>
      </c>
      <c r="O14" s="26" t="s">
        <v>108</v>
      </c>
      <c r="P14" s="52"/>
      <c r="Q14" s="52"/>
      <c r="R14" s="39" t="s">
        <v>110</v>
      </c>
      <c r="S14" s="53"/>
      <c r="T14" s="53"/>
      <c r="U14" s="54"/>
      <c r="V14" s="37"/>
      <c r="W14" s="54" t="str">
        <f>IF(NOTA[[#This Row],[HARGA/ CTN]]="",NOTA[[#This Row],[JUMLAH_H]],NOTA[[#This Row],[HARGA/ CTN]]*IF(NOTA[[#This Row],[C]]="",0,NOTA[[#This Row],[C]]))</f>
        <v/>
      </c>
      <c r="X14" s="54" t="str">
        <f>IF(NOTA[[#This Row],[JUMLAH]]="","",NOTA[[#This Row],[JUMLAH]]*NOTA[[#This Row],[DISC 1]])</f>
        <v/>
      </c>
      <c r="Y14" s="54" t="str">
        <f>IF(NOTA[[#This Row],[JUMLAH]]="","",(NOTA[[#This Row],[JUMLAH]]-NOTA[[#This Row],[DISC 1-]])*NOTA[[#This Row],[DISC 2]])</f>
        <v/>
      </c>
      <c r="Z14" s="54" t="str">
        <f>IF(NOTA[[#This Row],[JUMLAH]]="","",NOTA[[#This Row],[DISC 1-]]+NOTA[[#This Row],[DISC 2-]])</f>
        <v/>
      </c>
      <c r="AA14" s="54" t="str">
        <f>IF(NOTA[[#This Row],[JUMLAH]]="","",NOTA[[#This Row],[JUMLAH]]-NOTA[[#This Row],[DISC]])</f>
        <v/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44929</v>
      </c>
      <c r="AG14" s="49" t="str">
        <f ca="1">IF(NOTA[[#This Row],[NAMA BARANG]]="","",INDEX(NOTA[SUPPLIER],MATCH(,INDIRECT(ADDRESS(ROW(NOTA[ID]),COLUMN(NOTA[ID]))&amp;":"&amp;ADDRESS(ROW(),COLUMN(NOTA[ID]))),-1)))</f>
        <v>SBS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4</v>
      </c>
      <c r="E15" s="23"/>
      <c r="F15" s="26"/>
      <c r="G15" s="26"/>
      <c r="H15" s="31"/>
      <c r="I15" s="26"/>
      <c r="J15" s="51"/>
      <c r="K15" s="26"/>
      <c r="L15" s="26" t="s">
        <v>117</v>
      </c>
      <c r="M15" s="39">
        <v>2</v>
      </c>
      <c r="N15" s="26">
        <v>384</v>
      </c>
      <c r="O15" s="26" t="s">
        <v>108</v>
      </c>
      <c r="P15" s="52"/>
      <c r="Q15" s="52"/>
      <c r="R15" s="39" t="s">
        <v>110</v>
      </c>
      <c r="S15" s="53"/>
      <c r="T15" s="53"/>
      <c r="U15" s="54"/>
      <c r="V15" s="37"/>
      <c r="W15" s="54" t="str">
        <f>IF(NOTA[[#This Row],[HARGA/ CTN]]="",NOTA[[#This Row],[JUMLAH_H]],NOTA[[#This Row],[HARGA/ CTN]]*IF(NOTA[[#This Row],[C]]="",0,NOTA[[#This Row],[C]]))</f>
        <v/>
      </c>
      <c r="X15" s="54" t="str">
        <f>IF(NOTA[[#This Row],[JUMLAH]]="","",NOTA[[#This Row],[JUMLAH]]*NOTA[[#This Row],[DISC 1]])</f>
        <v/>
      </c>
      <c r="Y15" s="54" t="str">
        <f>IF(NOTA[[#This Row],[JUMLAH]]="","",(NOTA[[#This Row],[JUMLAH]]-NOTA[[#This Row],[DISC 1-]])*NOTA[[#This Row],[DISC 2]])</f>
        <v/>
      </c>
      <c r="Z15" s="54" t="str">
        <f>IF(NOTA[[#This Row],[JUMLAH]]="","",NOTA[[#This Row],[DISC 1-]]+NOTA[[#This Row],[DISC 2-]])</f>
        <v/>
      </c>
      <c r="AA15" s="54" t="str">
        <f>IF(NOTA[[#This Row],[JUMLAH]]="","",NOTA[[#This Row],[JUMLAH]]-NOTA[[#This Row],[DISC]])</f>
        <v/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44929</v>
      </c>
      <c r="AG15" s="49" t="str">
        <f ca="1">IF(NOTA[[#This Row],[NAMA BARANG]]="","",INDEX(NOTA[SUPPLIER],MATCH(,INDIRECT(ADDRESS(ROW(NOTA[ID]),COLUMN(NOTA[ID]))&amp;":"&amp;ADDRESS(ROW(),COLUMN(NOTA[ID]))),-1)))</f>
        <v>SBS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4</v>
      </c>
      <c r="E16" s="23"/>
      <c r="F16" s="26"/>
      <c r="G16" s="26"/>
      <c r="H16" s="31"/>
      <c r="I16" s="26"/>
      <c r="J16" s="51"/>
      <c r="K16" s="26"/>
      <c r="L16" s="26" t="s">
        <v>118</v>
      </c>
      <c r="M16" s="39">
        <v>2</v>
      </c>
      <c r="N16" s="26">
        <v>384</v>
      </c>
      <c r="O16" s="26" t="s">
        <v>108</v>
      </c>
      <c r="P16" s="52"/>
      <c r="Q16" s="52"/>
      <c r="R16" s="39" t="s">
        <v>110</v>
      </c>
      <c r="S16" s="53"/>
      <c r="T16" s="53"/>
      <c r="U16" s="54"/>
      <c r="V16" s="37"/>
      <c r="W16" s="54" t="str">
        <f>IF(NOTA[[#This Row],[HARGA/ CTN]]="",NOTA[[#This Row],[JUMLAH_H]],NOTA[[#This Row],[HARGA/ CTN]]*IF(NOTA[[#This Row],[C]]="",0,NOTA[[#This Row],[C]]))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44929</v>
      </c>
      <c r="AG16" s="49" t="str">
        <f ca="1">IF(NOTA[[#This Row],[NAMA BARANG]]="","",INDEX(NOTA[SUPPLIER],MATCH(,INDIRECT(ADDRESS(ROW(NOTA[ID]),COLUMN(NOTA[ID]))&amp;":"&amp;ADDRESS(ROW(),COLUMN(NOTA[ID]))),-1)))</f>
        <v>SBS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12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4</v>
      </c>
      <c r="E17" s="23"/>
      <c r="F17" s="26"/>
      <c r="G17" s="26"/>
      <c r="H17" s="31"/>
      <c r="I17" s="26"/>
      <c r="J17" s="51"/>
      <c r="K17" s="26"/>
      <c r="L17" s="26" t="s">
        <v>119</v>
      </c>
      <c r="M17" s="39">
        <v>5</v>
      </c>
      <c r="N17" s="26">
        <v>720</v>
      </c>
      <c r="O17" s="26" t="s">
        <v>108</v>
      </c>
      <c r="P17" s="52"/>
      <c r="Q17" s="52"/>
      <c r="R17" s="39" t="s">
        <v>111</v>
      </c>
      <c r="S17" s="53"/>
      <c r="T17" s="53"/>
      <c r="U17" s="54"/>
      <c r="V17" s="37"/>
      <c r="W17" s="54" t="str">
        <f>IF(NOTA[[#This Row],[HARGA/ CTN]]="",NOTA[[#This Row],[JUMLAH_H]],NOTA[[#This Row],[HARGA/ CTN]]*IF(NOTA[[#This Row],[C]]="",0,NOTA[[#This Row],[C]]))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44929</v>
      </c>
      <c r="AG17" s="49" t="str">
        <f ca="1">IF(NOTA[[#This Row],[NAMA BARANG]]="","",INDEX(NOTA[SUPPLIER],MATCH(,INDIRECT(ADDRESS(ROW(NOTA[ID]),COLUMN(NOTA[ID]))&amp;":"&amp;ADDRESS(ROW(),COLUMN(NOTA[ID]))),-1)))</f>
        <v>SBS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CTN]]*IF(NOTA[[#This Row],[C]]="",0,NOTA[[#This Row],[C]]))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179">
        <f ca="1">IF(INDIRECT(ADDRESS(ROW()-1,COLUMN(NOTA[[#Headers],[ID]])))="ID",1,IF(NOTA[[#This Row],[FAKTUR]]="","",COUNT(INDIRECT(ADDRESS(ROW(NOTA[ID]),COLUMN(NOTA[ID]))&amp;":"&amp;ADDRESS(ROW()-1,COLUMN(NOTA[ID]))))+1))</f>
        <v>5</v>
      </c>
      <c r="B19" s="1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ETJ_0401_423-1</v>
      </c>
      <c r="C19" s="180" t="e">
        <f ca="1">IF(NOTA[[#This Row],[ID_P]]="","",MATCH(NOTA[[#This Row],[ID_P]],[1]!B_MSK[N_ID],0))</f>
        <v>#REF!</v>
      </c>
      <c r="D19" s="180">
        <f ca="1">IF(NOTA[[#This Row],[NAMA BARANG]]="","",INDEX(NOTA[ID],MATCH(,INDIRECT(ADDRESS(ROW(NOTA[ID]),COLUMN(NOTA[ID]))&amp;":"&amp;ADDRESS(ROW(),COLUMN(NOTA[ID]))),-1)))</f>
        <v>5</v>
      </c>
      <c r="E19" s="23">
        <v>44930</v>
      </c>
      <c r="F19" s="26" t="s">
        <v>149</v>
      </c>
      <c r="G19" s="26" t="s">
        <v>91</v>
      </c>
      <c r="H19" s="31" t="s">
        <v>150</v>
      </c>
      <c r="I19" s="26"/>
      <c r="J19" s="51">
        <v>44928</v>
      </c>
      <c r="K19" s="26"/>
      <c r="L19" s="26" t="s">
        <v>151</v>
      </c>
      <c r="M19" s="39">
        <v>3</v>
      </c>
      <c r="N19" s="26">
        <v>180</v>
      </c>
      <c r="O19" s="26" t="s">
        <v>120</v>
      </c>
      <c r="P19" s="49">
        <v>17500</v>
      </c>
      <c r="Q19" s="52"/>
      <c r="R19" s="39"/>
      <c r="S19" s="53"/>
      <c r="T19" s="53"/>
      <c r="U19" s="54"/>
      <c r="V19" s="37"/>
      <c r="W19" s="188">
        <f>IF(NOTA[[#This Row],[HARGA/ CTN]]="",NOTA[[#This Row],[JUMLAH_H]],NOTA[[#This Row],[HARGA/ CTN]]*IF(NOTA[[#This Row],[C]]="",0,NOTA[[#This Row],[C]]))</f>
        <v>3150000</v>
      </c>
      <c r="X19" s="188">
        <f>IF(NOTA[[#This Row],[JUMLAH]]="","",NOTA[[#This Row],[JUMLAH]]*NOTA[[#This Row],[DISC 1]])</f>
        <v>0</v>
      </c>
      <c r="Y19" s="188">
        <f>IF(NOTA[[#This Row],[JUMLAH]]="","",(NOTA[[#This Row],[JUMLAH]]-NOTA[[#This Row],[DISC 1-]])*NOTA[[#This Row],[DISC 2]])</f>
        <v>0</v>
      </c>
      <c r="Z19" s="188">
        <f>IF(NOTA[[#This Row],[JUMLAH]]="","",NOTA[[#This Row],[DISC 1-]]+NOTA[[#This Row],[DISC 2-]])</f>
        <v>0</v>
      </c>
      <c r="AA19" s="188">
        <f>IF(NOTA[[#This Row],[JUMLAH]]="","",NOTA[[#This Row],[JUMLAH]]-NOTA[[#This Row],[DISC]])</f>
        <v>3150000</v>
      </c>
      <c r="AB19" s="1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1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19" s="17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" s="190">
        <f>IF(OR(NOTA[[#This Row],[QTY]]="",NOTA[[#This Row],[HARGA SATUAN]]="",),"",NOTA[[#This Row],[QTY]]*NOTA[[#This Row],[HARGA SATUAN]])</f>
        <v>3150000</v>
      </c>
      <c r="AF19" s="184">
        <f ca="1">IF(NOTA[ID_H]="","",INDEX(NOTA[TANGGAL],MATCH(,INDIRECT(ADDRESS(ROW(NOTA[TANGGAL]),COLUMN(NOTA[TANGGAL]))&amp;":"&amp;ADDRESS(ROW(),COLUMN(NOTA[TANGGAL]))),-1)))</f>
        <v>44930</v>
      </c>
      <c r="AG19" s="179" t="str">
        <f ca="1">IF(NOTA[[#This Row],[NAMA BARANG]]="","",INDEX(NOTA[SUPPLIER],MATCH(,INDIRECT(ADDRESS(ROW(NOTA[ID]),COLUMN(NOTA[ID]))&amp;":"&amp;ADDRESS(ROW(),COLUMN(NOTA[ID]))),-1)))</f>
        <v>ETJ</v>
      </c>
      <c r="AH19" s="191">
        <f ca="1">IF(NOTA[[#This Row],[ID]]="","",COUNTIF(NOTA[ID_H],NOTA[[#This Row],[ID_H]]))</f>
        <v>1</v>
      </c>
      <c r="AI19" s="191">
        <f>IF(NOTA[[#This Row],[TGL.NOTA]]="",IF(NOTA[[#This Row],[SUPPLIER_H]]="","",AI18),MONTH(NOTA[[#This Row],[TGL.NOTA]]))</f>
        <v>1</v>
      </c>
      <c r="AJ19" s="14"/>
    </row>
    <row r="20" spans="1:36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 t="str">
        <f ca="1">IF(NOTA[[#This Row],[NAMA BARANG]]="","",INDEX(NOTA[ID],MATCH(,INDIRECT(ADDRESS(ROW(NOTA[ID]),COLUMN(NOTA[ID]))&amp;":"&amp;ADDRESS(ROW(),COLUMN(NOTA[ID]))),-1)))</f>
        <v/>
      </c>
      <c r="E20" s="30"/>
      <c r="F20" s="32"/>
      <c r="G20" s="32"/>
      <c r="H20" s="55"/>
      <c r="I20" s="32"/>
      <c r="J20" s="33"/>
      <c r="K20" s="32"/>
      <c r="L20" s="26"/>
      <c r="M20" s="34"/>
      <c r="N20" s="32"/>
      <c r="O20" s="26"/>
      <c r="P20" s="28"/>
      <c r="Q20" s="46"/>
      <c r="R20" s="56"/>
      <c r="S20" s="35"/>
      <c r="T20" s="35"/>
      <c r="U20" s="36"/>
      <c r="V20" s="37"/>
      <c r="W20" s="36" t="str">
        <f>IF(NOTA[[#This Row],[HARGA/ CTN]]="",NOTA[[#This Row],[JUMLAH_H]],NOTA[[#This Row],[HARGA/ CTN]]*IF(NOTA[[#This Row],[C]]="",0,NOTA[[#This Row],[C]]))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3" t="str">
        <f ca="1">IF(NOTA[ID_H]="","",INDEX(NOTA[TANGGAL],MATCH(,INDIRECT(ADDRESS(ROW(NOTA[TANGGAL]),COLUMN(NOTA[TANGGAL]))&amp;":"&amp;ADDRESS(ROW(),COLUMN(NOTA[TANGGAL]))),-1)))</f>
        <v/>
      </c>
      <c r="AG20" s="28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Row],[SUPPLIER_H]]="","",#REF!),MONTH(NOTA[[#This Row],[TGL.NOTA]]))</f>
        <v/>
      </c>
      <c r="AJ20" s="14"/>
    </row>
    <row r="21" spans="1:36" ht="20.100000000000001" customHeight="1" x14ac:dyDescent="0.25">
      <c r="A21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KUN_0501_341-1</v>
      </c>
      <c r="C21" s="29" t="e">
        <f ca="1">IF(NOTA[[#This Row],[ID_P]]="","",MATCH(NOTA[[#This Row],[ID_P]],[1]!B_MSK[N_ID],0))</f>
        <v>#REF!</v>
      </c>
      <c r="D21" s="29">
        <f ca="1">IF(NOTA[[#This Row],[NAMA BARANG]]="","",INDEX(NOTA[ID],MATCH(,INDIRECT(ADDRESS(ROW(NOTA[ID]),COLUMN(NOTA[ID]))&amp;":"&amp;ADDRESS(ROW(),COLUMN(NOTA[ID]))),-1)))</f>
        <v>6</v>
      </c>
      <c r="E21" s="30">
        <v>44931</v>
      </c>
      <c r="F21" s="26" t="s">
        <v>84</v>
      </c>
      <c r="G21" s="26" t="s">
        <v>24</v>
      </c>
      <c r="H21" s="31" t="s">
        <v>152</v>
      </c>
      <c r="I21" s="32"/>
      <c r="J21" s="33">
        <v>44928</v>
      </c>
      <c r="K21" s="32"/>
      <c r="L21" s="26" t="s">
        <v>153</v>
      </c>
      <c r="M21" s="34">
        <v>6</v>
      </c>
      <c r="N21" s="32">
        <v>300</v>
      </c>
      <c r="O21" s="26" t="s">
        <v>108</v>
      </c>
      <c r="P21" s="28">
        <v>12870</v>
      </c>
      <c r="Q21" s="46"/>
      <c r="R21" s="39" t="s">
        <v>131</v>
      </c>
      <c r="S21" s="35"/>
      <c r="T21" s="35"/>
      <c r="U21" s="36"/>
      <c r="V21" s="37" t="s">
        <v>154</v>
      </c>
      <c r="W21" s="36">
        <f>IF(NOTA[[#This Row],[HARGA/ CTN]]="",NOTA[[#This Row],[JUMLAH_H]],NOTA[[#This Row],[HARGA/ CTN]]*IF(NOTA[[#This Row],[C]]="",0,NOTA[[#This Row],[C]]))</f>
        <v>3861000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3861000</v>
      </c>
      <c r="AB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D21" s="28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21" s="36">
        <f>IF(OR(NOTA[[#This Row],[QTY]]="",NOTA[[#This Row],[HARGA SATUAN]]="",),"",NOTA[[#This Row],[QTY]]*NOTA[[#This Row],[HARGA SATUAN]])</f>
        <v>3861000</v>
      </c>
      <c r="AF21" s="33">
        <f ca="1">IF(NOTA[ID_H]="","",INDEX(NOTA[TANGGAL],MATCH(,INDIRECT(ADDRESS(ROW(NOTA[TANGGAL]),COLUMN(NOTA[TANGGAL]))&amp;":"&amp;ADDRESS(ROW(),COLUMN(NOTA[TANGGAL]))),-1)))</f>
        <v>44931</v>
      </c>
      <c r="AG21" s="28" t="str">
        <f ca="1">IF(NOTA[[#This Row],[NAMA BARANG]]="","",INDEX(NOTA[SUPPLIER],MATCH(,INDIRECT(ADDRESS(ROW(NOTA[ID]),COLUMN(NOTA[ID]))&amp;":"&amp;ADDRESS(ROW(),COLUMN(NOTA[ID]))),-1)))</f>
        <v>KUNCI MATAHARI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</v>
      </c>
      <c r="AJ21" s="14"/>
    </row>
    <row r="22" spans="1:36" ht="20.100000000000001" customHeight="1" x14ac:dyDescent="0.25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9" t="str">
        <f>IF(NOTA[[#This Row],[ID_P]]="","",MATCH(NOTA[[#This Row],[ID_P]],[1]!B_MSK[N_ID],0))</f>
        <v/>
      </c>
      <c r="D22" s="29" t="str">
        <f ca="1">IF(NOTA[[#This Row],[NAMA BARANG]]="","",INDEX(NOTA[ID],MATCH(,INDIRECT(ADDRESS(ROW(NOTA[ID]),COLUMN(NOTA[ID]))&amp;":"&amp;ADDRESS(ROW(),COLUMN(NOTA[ID]))),-1)))</f>
        <v/>
      </c>
      <c r="E22" s="30"/>
      <c r="F22" s="26"/>
      <c r="G22" s="26"/>
      <c r="H22" s="31"/>
      <c r="I22" s="26"/>
      <c r="J22" s="33"/>
      <c r="K22" s="32"/>
      <c r="L22" s="26"/>
      <c r="M22" s="34"/>
      <c r="N22" s="32"/>
      <c r="O22" s="26"/>
      <c r="P22" s="28"/>
      <c r="Q22" s="46"/>
      <c r="R22" s="39"/>
      <c r="S22" s="35"/>
      <c r="T22" s="35"/>
      <c r="U22" s="36"/>
      <c r="V22" s="37"/>
      <c r="W22" s="36" t="str">
        <f>IF(NOTA[[#This Row],[HARGA/ CTN]]="",NOTA[[#This Row],[JUMLAH_H]],NOTA[[#This Row],[HARGA/ CTN]]*IF(NOTA[[#This Row],[C]]="",0,NOTA[[#This Row],[C]]))</f>
        <v/>
      </c>
      <c r="X22" s="36" t="str">
        <f>IF(NOTA[[#This Row],[JUMLAH]]="","",NOTA[[#This Row],[JUMLAH]]*NOTA[[#This Row],[DISC 1]])</f>
        <v/>
      </c>
      <c r="Y22" s="36" t="str">
        <f>IF(NOTA[[#This Row],[JUMLAH]]="","",(NOTA[[#This Row],[JUMLAH]]-NOTA[[#This Row],[DISC 1-]])*NOTA[[#This Row],[DISC 2]])</f>
        <v/>
      </c>
      <c r="Z22" s="36" t="str">
        <f>IF(NOTA[[#This Row],[JUMLAH]]="","",NOTA[[#This Row],[DISC 1-]]+NOTA[[#This Row],[DISC 2-]])</f>
        <v/>
      </c>
      <c r="AA22" s="36" t="str">
        <f>IF(NOTA[[#This Row],[JUMLAH]]="","",NOTA[[#This Row],[JUMLAH]]-NOTA[[#This Row],[DISC]])</f>
        <v/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36" t="str">
        <f>IF(OR(NOTA[[#This Row],[QTY]]="",NOTA[[#This Row],[HARGA SATUAN]]="",),"",NOTA[[#This Row],[QTY]]*NOTA[[#This Row],[HARGA SATUAN]])</f>
        <v/>
      </c>
      <c r="AF22" s="33" t="str">
        <f ca="1">IF(NOTA[ID_H]="","",INDEX(NOTA[TANGGAL],MATCH(,INDIRECT(ADDRESS(ROW(NOTA[TANGGAL]),COLUMN(NOTA[TANGGAL]))&amp;":"&amp;ADDRESS(ROW(),COLUMN(NOTA[TANGGAL]))),-1)))</f>
        <v/>
      </c>
      <c r="AG22" s="28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ATA_0501_053-5</v>
      </c>
      <c r="C23" s="29" t="e">
        <f ca="1">IF(NOTA[[#This Row],[ID_P]]="","",MATCH(NOTA[[#This Row],[ID_P]],[1]!B_MSK[N_ID],0))</f>
        <v>#REF!</v>
      </c>
      <c r="D23" s="29">
        <f ca="1">IF(NOTA[[#This Row],[NAMA BARANG]]="","",INDEX(NOTA[ID],MATCH(,INDIRECT(ADDRESS(ROW(NOTA[ID]),COLUMN(NOTA[ID]))&amp;":"&amp;ADDRESS(ROW(),COLUMN(NOTA[ID]))),-1)))</f>
        <v>7</v>
      </c>
      <c r="E23" s="30"/>
      <c r="F23" s="26" t="s">
        <v>25</v>
      </c>
      <c r="G23" s="26" t="s">
        <v>24</v>
      </c>
      <c r="H23" s="31" t="s">
        <v>155</v>
      </c>
      <c r="I23" s="26"/>
      <c r="J23" s="33">
        <v>44928</v>
      </c>
      <c r="K23" s="32"/>
      <c r="L23" s="26" t="s">
        <v>156</v>
      </c>
      <c r="M23" s="34">
        <v>4</v>
      </c>
      <c r="N23" s="32">
        <v>144</v>
      </c>
      <c r="O23" s="26" t="s">
        <v>133</v>
      </c>
      <c r="P23" s="28">
        <v>41500</v>
      </c>
      <c r="Q23" s="46"/>
      <c r="R23" s="39" t="s">
        <v>128</v>
      </c>
      <c r="S23" s="35">
        <v>0.125</v>
      </c>
      <c r="T23" s="35">
        <v>0.05</v>
      </c>
      <c r="U23" s="36"/>
      <c r="V23" s="37"/>
      <c r="W23" s="36">
        <f>IF(NOTA[[#This Row],[HARGA/ CTN]]="",NOTA[[#This Row],[JUMLAH_H]],NOTA[[#This Row],[HARGA/ CTN]]*IF(NOTA[[#This Row],[C]]="",0,NOTA[[#This Row],[C]]))</f>
        <v>5976000</v>
      </c>
      <c r="X23" s="36">
        <f>IF(NOTA[[#This Row],[JUMLAH]]="","",NOTA[[#This Row],[JUMLAH]]*NOTA[[#This Row],[DISC 1]])</f>
        <v>747000</v>
      </c>
      <c r="Y23" s="36">
        <f>IF(NOTA[[#This Row],[JUMLAH]]="","",(NOTA[[#This Row],[JUMLAH]]-NOTA[[#This Row],[DISC 1-]])*NOTA[[#This Row],[DISC 2]])</f>
        <v>261450</v>
      </c>
      <c r="Z23" s="36">
        <f>IF(NOTA[[#This Row],[JUMLAH]]="","",NOTA[[#This Row],[DISC 1-]]+NOTA[[#This Row],[DISC 2-]])</f>
        <v>1008450</v>
      </c>
      <c r="AA23" s="36">
        <f>IF(NOTA[[#This Row],[JUMLAH]]="","",NOTA[[#This Row],[JUMLAH]]-NOTA[[#This Row],[DISC]])</f>
        <v>4967550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23" s="36">
        <f>IF(OR(NOTA[[#This Row],[QTY]]="",NOTA[[#This Row],[HARGA SATUAN]]="",),"",NOTA[[#This Row],[QTY]]*NOTA[[#This Row],[HARGA SATUAN]])</f>
        <v>5976000</v>
      </c>
      <c r="AF23" s="33">
        <f ca="1">IF(NOTA[ID_H]="","",INDEX(NOTA[TANGGAL],MATCH(,INDIRECT(ADDRESS(ROW(NOTA[TANGGAL]),COLUMN(NOTA[TANGGAL]))&amp;":"&amp;ADDRESS(ROW(),COLUMN(NOTA[TANGGAL]))),-1)))</f>
        <v>44931</v>
      </c>
      <c r="AG23" s="28" t="str">
        <f ca="1">IF(NOTA[[#This Row],[NAMA BARANG]]="","",INDEX(NOTA[SUPPLIER],MATCH(,INDIRECT(ADDRESS(ROW(NOTA[ID]),COLUMN(NOTA[ID]))&amp;":"&amp;ADDRESS(ROW(),COLUMN(NOTA[ID]))),-1)))</f>
        <v>ATALI MAKMUR</v>
      </c>
      <c r="AH23" s="38">
        <f ca="1">IF(NOTA[[#This Row],[ID]]="","",COUNTIF(NOTA[ID_H],NOTA[[#This Row],[ID_H]]))</f>
        <v>5</v>
      </c>
      <c r="AI23" s="38">
        <f>IF(NOTA[[#This Row],[TGL.NOTA]]="",IF(NOTA[[#This Row],[SUPPLIER_H]]="","",AI22),MONTH(NOTA[[#This Row],[TGL.NOTA]]))</f>
        <v>1</v>
      </c>
      <c r="AJ23" s="14"/>
    </row>
    <row r="24" spans="1:36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>
        <f ca="1">IF(NOTA[[#This Row],[NAMA BARANG]]="","",INDEX(NOTA[ID],MATCH(,INDIRECT(ADDRESS(ROW(NOTA[ID]),COLUMN(NOTA[ID]))&amp;":"&amp;ADDRESS(ROW(),COLUMN(NOTA[ID]))),-1)))</f>
        <v>7</v>
      </c>
      <c r="E24" s="30"/>
      <c r="F24" s="26"/>
      <c r="G24" s="26"/>
      <c r="H24" s="55"/>
      <c r="I24" s="26"/>
      <c r="J24" s="33"/>
      <c r="K24" s="32"/>
      <c r="L24" s="26" t="s">
        <v>157</v>
      </c>
      <c r="M24" s="34">
        <v>3</v>
      </c>
      <c r="N24" s="32">
        <v>72</v>
      </c>
      <c r="O24" s="26" t="s">
        <v>133</v>
      </c>
      <c r="P24" s="28">
        <v>58900</v>
      </c>
      <c r="Q24" s="46"/>
      <c r="R24" s="39" t="s">
        <v>146</v>
      </c>
      <c r="S24" s="35">
        <v>0.125</v>
      </c>
      <c r="T24" s="35">
        <v>0.05</v>
      </c>
      <c r="U24" s="36"/>
      <c r="V24" s="37"/>
      <c r="W24" s="36">
        <f>IF(NOTA[[#This Row],[HARGA/ CTN]]="",NOTA[[#This Row],[JUMLAH_H]],NOTA[[#This Row],[HARGA/ CTN]]*IF(NOTA[[#This Row],[C]]="",0,NOTA[[#This Row],[C]]))</f>
        <v>4240800</v>
      </c>
      <c r="X24" s="36">
        <f>IF(NOTA[[#This Row],[JUMLAH]]="","",NOTA[[#This Row],[JUMLAH]]*NOTA[[#This Row],[DISC 1]])</f>
        <v>530100</v>
      </c>
      <c r="Y24" s="36">
        <f>IF(NOTA[[#This Row],[JUMLAH]]="","",(NOTA[[#This Row],[JUMLAH]]-NOTA[[#This Row],[DISC 1-]])*NOTA[[#This Row],[DISC 2]])</f>
        <v>185535</v>
      </c>
      <c r="Z24" s="36">
        <f>IF(NOTA[[#This Row],[JUMLAH]]="","",NOTA[[#This Row],[DISC 1-]]+NOTA[[#This Row],[DISC 2-]])</f>
        <v>715635</v>
      </c>
      <c r="AA24" s="36">
        <f>IF(NOTA[[#This Row],[JUMLAH]]="","",NOTA[[#This Row],[JUMLAH]]-NOTA[[#This Row],[DISC]])</f>
        <v>3525165</v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24" s="36">
        <f>IF(OR(NOTA[[#This Row],[QTY]]="",NOTA[[#This Row],[HARGA SATUAN]]="",),"",NOTA[[#This Row],[QTY]]*NOTA[[#This Row],[HARGA SATUAN]])</f>
        <v>4240800</v>
      </c>
      <c r="AF24" s="33">
        <f ca="1">IF(NOTA[ID_H]="","",INDEX(NOTA[TANGGAL],MATCH(,INDIRECT(ADDRESS(ROW(NOTA[TANGGAL]),COLUMN(NOTA[TANGGAL]))&amp;":"&amp;ADDRESS(ROW(),COLUMN(NOTA[TANGGAL]))),-1)))</f>
        <v>44931</v>
      </c>
      <c r="AG24" s="28" t="str">
        <f ca="1">IF(NOTA[[#This Row],[NAMA BARANG]]="","",INDEX(NOTA[SUPPLIER],MATCH(,INDIRECT(ADDRESS(ROW(NOTA[ID]),COLUMN(NOTA[ID]))&amp;":"&amp;ADDRESS(ROW(),COLUMN(NOTA[ID]))),-1)))</f>
        <v>ATALI MAKMUR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</v>
      </c>
      <c r="AJ24" s="14"/>
    </row>
    <row r="25" spans="1:36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Row],[ID_P]]="","",MATCH(NOTA[[#This Row],[ID_P]],[1]!B_MSK[N_ID],0))</f>
        <v/>
      </c>
      <c r="D25" s="29">
        <f ca="1">IF(NOTA[[#This Row],[NAMA BARANG]]="","",INDEX(NOTA[ID],MATCH(,INDIRECT(ADDRESS(ROW(NOTA[ID]),COLUMN(NOTA[ID]))&amp;":"&amp;ADDRESS(ROW(),COLUMN(NOTA[ID]))),-1)))</f>
        <v>7</v>
      </c>
      <c r="E25" s="30"/>
      <c r="F25" s="32"/>
      <c r="G25" s="32"/>
      <c r="H25" s="55"/>
      <c r="I25" s="32"/>
      <c r="J25" s="33"/>
      <c r="K25" s="32"/>
      <c r="L25" s="26" t="s">
        <v>158</v>
      </c>
      <c r="M25" s="34">
        <v>4</v>
      </c>
      <c r="N25" s="32">
        <v>96</v>
      </c>
      <c r="O25" s="26" t="s">
        <v>133</v>
      </c>
      <c r="P25" s="28">
        <v>66900</v>
      </c>
      <c r="Q25" s="46"/>
      <c r="R25" s="39" t="s">
        <v>146</v>
      </c>
      <c r="S25" s="35">
        <v>0.125</v>
      </c>
      <c r="T25" s="35">
        <v>0.05</v>
      </c>
      <c r="U25" s="36"/>
      <c r="V25" s="37"/>
      <c r="W25" s="36">
        <f>IF(NOTA[[#This Row],[HARGA/ CTN]]="",NOTA[[#This Row],[JUMLAH_H]],NOTA[[#This Row],[HARGA/ CTN]]*IF(NOTA[[#This Row],[C]]="",0,NOTA[[#This Row],[C]]))</f>
        <v>6422400</v>
      </c>
      <c r="X25" s="36">
        <f>IF(NOTA[[#This Row],[JUMLAH]]="","",NOTA[[#This Row],[JUMLAH]]*NOTA[[#This Row],[DISC 1]])</f>
        <v>802800</v>
      </c>
      <c r="Y25" s="36">
        <f>IF(NOTA[[#This Row],[JUMLAH]]="","",(NOTA[[#This Row],[JUMLAH]]-NOTA[[#This Row],[DISC 1-]])*NOTA[[#This Row],[DISC 2]])</f>
        <v>280980</v>
      </c>
      <c r="Z25" s="36">
        <f>IF(NOTA[[#This Row],[JUMLAH]]="","",NOTA[[#This Row],[DISC 1-]]+NOTA[[#This Row],[DISC 2-]])</f>
        <v>1083780</v>
      </c>
      <c r="AA25" s="36">
        <f>IF(NOTA[[#This Row],[JUMLAH]]="","",NOTA[[#This Row],[JUMLAH]]-NOTA[[#This Row],[DISC]])</f>
        <v>5338620</v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25" s="36">
        <f>IF(OR(NOTA[[#This Row],[QTY]]="",NOTA[[#This Row],[HARGA SATUAN]]="",),"",NOTA[[#This Row],[QTY]]*NOTA[[#This Row],[HARGA SATUAN]])</f>
        <v>6422400</v>
      </c>
      <c r="AF25" s="33">
        <f ca="1">IF(NOTA[ID_H]="","",INDEX(NOTA[TANGGAL],MATCH(,INDIRECT(ADDRESS(ROW(NOTA[TANGGAL]),COLUMN(NOTA[TANGGAL]))&amp;":"&amp;ADDRESS(ROW(),COLUMN(NOTA[TANGGAL]))),-1)))</f>
        <v>44931</v>
      </c>
      <c r="AG25" s="28" t="str">
        <f ca="1">IF(NOTA[[#This Row],[NAMA BARANG]]="","",INDEX(NOTA[SUPPLIER],MATCH(,INDIRECT(ADDRESS(ROW(NOTA[ID]),COLUMN(NOTA[ID]))&amp;":"&amp;ADDRESS(ROW(),COLUMN(NOTA[ID]))),-1)))</f>
        <v>ATALI MAKMUR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</v>
      </c>
      <c r="AJ25" s="14"/>
    </row>
    <row r="26" spans="1:36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Row],[ID_P]]="","",MATCH(NOTA[[#This Row],[ID_P]],[1]!B_MSK[N_ID],0))</f>
        <v/>
      </c>
      <c r="D26" s="29">
        <f ca="1">IF(NOTA[[#This Row],[NAMA BARANG]]="","",INDEX(NOTA[ID],MATCH(,INDIRECT(ADDRESS(ROW(NOTA[ID]),COLUMN(NOTA[ID]))&amp;":"&amp;ADDRESS(ROW(),COLUMN(NOTA[ID]))),-1)))</f>
        <v>7</v>
      </c>
      <c r="E26" s="30"/>
      <c r="F26" s="32"/>
      <c r="G26" s="32"/>
      <c r="H26" s="55"/>
      <c r="I26" s="32"/>
      <c r="J26" s="33"/>
      <c r="K26" s="32"/>
      <c r="L26" s="26" t="s">
        <v>159</v>
      </c>
      <c r="M26" s="34">
        <v>4</v>
      </c>
      <c r="N26" s="32">
        <v>96</v>
      </c>
      <c r="O26" s="26" t="s">
        <v>133</v>
      </c>
      <c r="P26" s="28">
        <v>96000</v>
      </c>
      <c r="Q26" s="46"/>
      <c r="R26" s="39" t="s">
        <v>146</v>
      </c>
      <c r="S26" s="35">
        <v>0.125</v>
      </c>
      <c r="T26" s="35">
        <v>0.05</v>
      </c>
      <c r="U26" s="36"/>
      <c r="V26" s="37"/>
      <c r="W26" s="36">
        <f>IF(NOTA[[#This Row],[HARGA/ CTN]]="",NOTA[[#This Row],[JUMLAH_H]],NOTA[[#This Row],[HARGA/ CTN]]*IF(NOTA[[#This Row],[C]]="",0,NOTA[[#This Row],[C]]))</f>
        <v>9216000</v>
      </c>
      <c r="X26" s="36">
        <f>IF(NOTA[[#This Row],[JUMLAH]]="","",NOTA[[#This Row],[JUMLAH]]*NOTA[[#This Row],[DISC 1]])</f>
        <v>1152000</v>
      </c>
      <c r="Y26" s="36">
        <f>IF(NOTA[[#This Row],[JUMLAH]]="","",(NOTA[[#This Row],[JUMLAH]]-NOTA[[#This Row],[DISC 1-]])*NOTA[[#This Row],[DISC 2]])</f>
        <v>403200</v>
      </c>
      <c r="Z26" s="36">
        <f>IF(NOTA[[#This Row],[JUMLAH]]="","",NOTA[[#This Row],[DISC 1-]]+NOTA[[#This Row],[DISC 2-]])</f>
        <v>1555200</v>
      </c>
      <c r="AA26" s="36">
        <f>IF(NOTA[[#This Row],[JUMLAH]]="","",NOTA[[#This Row],[JUMLAH]]-NOTA[[#This Row],[DISC]])</f>
        <v>7660800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26" s="36">
        <f>IF(OR(NOTA[[#This Row],[QTY]]="",NOTA[[#This Row],[HARGA SATUAN]]="",),"",NOTA[[#This Row],[QTY]]*NOTA[[#This Row],[HARGA SATUAN]])</f>
        <v>9216000</v>
      </c>
      <c r="AF26" s="33">
        <f ca="1">IF(NOTA[ID_H]="","",INDEX(NOTA[TANGGAL],MATCH(,INDIRECT(ADDRESS(ROW(NOTA[TANGGAL]),COLUMN(NOTA[TANGGAL]))&amp;":"&amp;ADDRESS(ROW(),COLUMN(NOTA[TANGGAL]))),-1)))</f>
        <v>44931</v>
      </c>
      <c r="AG26" s="28" t="str">
        <f ca="1">IF(NOTA[[#This Row],[NAMA BARANG]]="","",INDEX(NOTA[SUPPLIER],MATCH(,INDIRECT(ADDRESS(ROW(NOTA[ID]),COLUMN(NOTA[ID]))&amp;":"&amp;ADDRESS(ROW(),COLUMN(NOTA[ID]))),-1)))</f>
        <v>ATALI MAKMUR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</v>
      </c>
      <c r="AJ26" s="14"/>
    </row>
    <row r="27" spans="1:36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>
        <f ca="1">IF(NOTA[[#This Row],[NAMA BARANG]]="","",INDEX(NOTA[ID],MATCH(,INDIRECT(ADDRESS(ROW(NOTA[ID]),COLUMN(NOTA[ID]))&amp;":"&amp;ADDRESS(ROW(),COLUMN(NOTA[ID]))),-1)))</f>
        <v>7</v>
      </c>
      <c r="E27" s="30"/>
      <c r="F27" s="26"/>
      <c r="G27" s="26"/>
      <c r="H27" s="31"/>
      <c r="I27" s="26"/>
      <c r="J27" s="33"/>
      <c r="K27" s="32"/>
      <c r="L27" s="26" t="s">
        <v>142</v>
      </c>
      <c r="M27" s="34"/>
      <c r="N27" s="32">
        <v>30</v>
      </c>
      <c r="O27" s="26" t="s">
        <v>120</v>
      </c>
      <c r="P27" s="28">
        <v>12600</v>
      </c>
      <c r="Q27" s="46"/>
      <c r="R27" s="39" t="s">
        <v>134</v>
      </c>
      <c r="S27" s="35">
        <v>0.1</v>
      </c>
      <c r="T27" s="35">
        <v>0.05</v>
      </c>
      <c r="U27" s="36">
        <v>323190</v>
      </c>
      <c r="V27" s="37" t="s">
        <v>160</v>
      </c>
      <c r="W27" s="36">
        <f>IF(NOTA[[#This Row],[HARGA/ CTN]]="",NOTA[[#This Row],[JUMLAH_H]],NOTA[[#This Row],[HARGA/ CTN]]*IF(NOTA[[#This Row],[C]]="",0,NOTA[[#This Row],[C]]))</f>
        <v>378000</v>
      </c>
      <c r="X27" s="36">
        <f>IF(NOTA[[#This Row],[JUMLAH]]="","",NOTA[[#This Row],[JUMLAH]]*NOTA[[#This Row],[DISC 1]])</f>
        <v>37800</v>
      </c>
      <c r="Y27" s="36">
        <f>IF(NOTA[[#This Row],[JUMLAH]]="","",(NOTA[[#This Row],[JUMLAH]]-NOTA[[#This Row],[DISC 1-]])*NOTA[[#This Row],[DISC 2]])</f>
        <v>17010</v>
      </c>
      <c r="Z27" s="36">
        <f>IF(NOTA[[#This Row],[JUMLAH]]="","",NOTA[[#This Row],[DISC 1-]]+NOTA[[#This Row],[DISC 2-]])</f>
        <v>54810</v>
      </c>
      <c r="AA27" s="36">
        <f>IF(NOTA[[#This Row],[JUMLAH]]="","",NOTA[[#This Row],[JUMLAH]]-NOTA[[#This Row],[DISC]])</f>
        <v>323190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4741065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21492135</v>
      </c>
      <c r="AD27" s="28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27" s="36">
        <f>IF(OR(NOTA[[#This Row],[QTY]]="",NOTA[[#This Row],[HARGA SATUAN]]="",),"",NOTA[[#This Row],[QTY]]*NOTA[[#This Row],[HARGA SATUAN]])</f>
        <v>378000</v>
      </c>
      <c r="AF27" s="33">
        <f ca="1">IF(NOTA[ID_H]="","",INDEX(NOTA[TANGGAL],MATCH(,INDIRECT(ADDRESS(ROW(NOTA[TANGGAL]),COLUMN(NOTA[TANGGAL]))&amp;":"&amp;ADDRESS(ROW(),COLUMN(NOTA[TANGGAL]))),-1)))</f>
        <v>44931</v>
      </c>
      <c r="AG27" s="28" t="str">
        <f ca="1">IF(NOTA[[#This Row],[NAMA BARANG]]="","",INDEX(NOTA[SUPPLIER],MATCH(,INDIRECT(ADDRESS(ROW(NOTA[ID]),COLUMN(NOTA[ID]))&amp;":"&amp;ADDRESS(ROW(),COLUMN(NOTA[ID]))),-1)))</f>
        <v>ATALI MAKMUR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</v>
      </c>
      <c r="AJ27" s="14"/>
    </row>
    <row r="28" spans="1:36" ht="20.100000000000001" customHeight="1" x14ac:dyDescent="0.25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9" t="str">
        <f>IF(NOTA[[#This Row],[ID_P]]="","",MATCH(NOTA[[#This Row],[ID_P]],[1]!B_MSK[N_ID],0))</f>
        <v/>
      </c>
      <c r="D28" s="29" t="str">
        <f ca="1">IF(NOTA[[#This Row],[NAMA BARANG]]="","",INDEX(NOTA[ID],MATCH(,INDIRECT(ADDRESS(ROW(NOTA[ID]),COLUMN(NOTA[ID]))&amp;":"&amp;ADDRESS(ROW(),COLUMN(NOTA[ID]))),-1)))</f>
        <v/>
      </c>
      <c r="E28" s="30"/>
      <c r="F28" s="32"/>
      <c r="G28" s="32"/>
      <c r="H28" s="55"/>
      <c r="I28" s="32"/>
      <c r="J28" s="33"/>
      <c r="K28" s="32"/>
      <c r="L28" s="26"/>
      <c r="M28" s="34"/>
      <c r="N28" s="32"/>
      <c r="O28" s="26"/>
      <c r="P28" s="28"/>
      <c r="Q28" s="46"/>
      <c r="R28" s="39"/>
      <c r="S28" s="35"/>
      <c r="T28" s="35"/>
      <c r="U28" s="36"/>
      <c r="V28" s="37"/>
      <c r="W28" s="36" t="str">
        <f>IF(NOTA[[#This Row],[HARGA/ CTN]]="",NOTA[[#This Row],[JUMLAH_H]],NOTA[[#This Row],[HARGA/ CTN]]*IF(NOTA[[#This Row],[C]]="",0,NOTA[[#This Row],[C]]))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3" t="str">
        <f ca="1">IF(NOTA[ID_H]="","",INDEX(NOTA[TANGGAL],MATCH(,INDIRECT(ADDRESS(ROW(NOTA[TANGGAL]),COLUMN(NOTA[TANGGAL]))&amp;":"&amp;ADDRESS(ROW(),COLUMN(NOTA[TANGGAL]))),-1)))</f>
        <v/>
      </c>
      <c r="AG28" s="28" t="str">
        <f ca="1">IF(NOTA[[#This Row],[NAMA BARANG]]="","",INDEX(NOTA[SUPPLIER],MATCH(,INDIRECT(ADDRESS(ROW(NOTA[ID]),COLUMN(NOTA[ID]))&amp;":"&amp;ADDRESS(ROW(),COLUMN(NOTA[ID]))),-1)))</f>
        <v/>
      </c>
      <c r="AH28" s="38" t="str">
        <f ca="1">IF(NOTA[[#This Row],[ID]]="","",COUNTIF(NOTA[ID_H],NOTA[[#This Row],[ID_H]]))</f>
        <v/>
      </c>
      <c r="AI28" s="38" t="str">
        <f ca="1">IF(NOTA[[#This Row],[TGL.NOTA]]="",IF(NOTA[[#This Row],[SUPPLIER_H]]="","",AI27),MONTH(NOTA[[#This Row],[TGL.NOTA]]))</f>
        <v/>
      </c>
      <c r="AJ28" s="14"/>
    </row>
    <row r="29" spans="1:36" ht="20.100000000000001" customHeight="1" x14ac:dyDescent="0.25">
      <c r="A29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KEN_0501_093-1</v>
      </c>
      <c r="C29" s="29" t="e">
        <f ca="1">IF(NOTA[[#This Row],[ID_P]]="","",MATCH(NOTA[[#This Row],[ID_P]],[1]!B_MSK[N_ID],0))</f>
        <v>#REF!</v>
      </c>
      <c r="D29" s="29">
        <f ca="1">IF(NOTA[[#This Row],[NAMA BARANG]]="","",INDEX(NOTA[ID],MATCH(,INDIRECT(ADDRESS(ROW(NOTA[ID]),COLUMN(NOTA[ID]))&amp;":"&amp;ADDRESS(ROW(),COLUMN(NOTA[ID]))),-1)))</f>
        <v>8</v>
      </c>
      <c r="E29" s="30"/>
      <c r="F29" s="26" t="s">
        <v>23</v>
      </c>
      <c r="G29" s="26" t="s">
        <v>24</v>
      </c>
      <c r="H29" s="31" t="s">
        <v>161</v>
      </c>
      <c r="I29" s="26" t="s">
        <v>174</v>
      </c>
      <c r="J29" s="33">
        <v>44929</v>
      </c>
      <c r="K29" s="32"/>
      <c r="L29" s="26" t="s">
        <v>132</v>
      </c>
      <c r="M29" s="34">
        <v>5</v>
      </c>
      <c r="N29" s="32"/>
      <c r="O29" s="26"/>
      <c r="P29" s="28"/>
      <c r="Q29" s="46">
        <v>1860000</v>
      </c>
      <c r="R29" s="39" t="s">
        <v>124</v>
      </c>
      <c r="S29" s="35">
        <v>0.17</v>
      </c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9300000</v>
      </c>
      <c r="X29" s="36">
        <f>IF(NOTA[[#This Row],[JUMLAH]]="","",NOTA[[#This Row],[JUMLAH]]*NOTA[[#This Row],[DISC 1]])</f>
        <v>1581000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1581000</v>
      </c>
      <c r="AA29" s="36">
        <f>IF(NOTA[[#This Row],[JUMLAH]]="","",NOTA[[#This Row],[JUMLAH]]-NOTA[[#This Row],[DISC]])</f>
        <v>7719000</v>
      </c>
      <c r="AB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C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 t="str">
        <f>IF(OR(NOTA[[#This Row],[QTY]]="",NOTA[[#This Row],[HARGA SATUAN]]="",),"",NOTA[[#This Row],[QTY]]*NOTA[[#This Row],[HARGA SATUAN]])</f>
        <v/>
      </c>
      <c r="AF29" s="33">
        <f ca="1">IF(NOTA[ID_H]="","",INDEX(NOTA[TANGGAL],MATCH(,INDIRECT(ADDRESS(ROW(NOTA[TANGGAL]),COLUMN(NOTA[TANGGAL]))&amp;":"&amp;ADDRESS(ROW(),COLUMN(NOTA[TANGGAL]))),-1)))</f>
        <v>44931</v>
      </c>
      <c r="AG29" s="28" t="str">
        <f ca="1">IF(NOTA[[#This Row],[NAMA BARANG]]="","",INDEX(NOTA[SUPPLIER],MATCH(,INDIRECT(ADDRESS(ROW(NOTA[ID]),COLUMN(NOTA[ID]))&amp;":"&amp;ADDRESS(ROW(),COLUMN(NOTA[ID]))),-1)))</f>
        <v>KENKO SINAR INDONESIA</v>
      </c>
      <c r="AH29" s="38">
        <f ca="1">IF(NOTA[[#This Row],[ID]]="","",COUNTIF(NOTA[ID_H],NOTA[[#This Row],[ID_H]]))</f>
        <v>1</v>
      </c>
      <c r="AI29" s="38">
        <f>IF(NOTA[[#This Row],[TGL.NOTA]]="",IF(NOTA[[#This Row],[SUPPLIER_H]]="","",AI28),MONTH(NOTA[[#This Row],[TGL.NOTA]]))</f>
        <v>1</v>
      </c>
      <c r="AJ29" s="14"/>
    </row>
    <row r="30" spans="1:36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 t="str">
        <f ca="1">IF(NOTA[[#This Row],[NAMA BARANG]]="","",INDEX(NOTA[ID],MATCH(,INDIRECT(ADDRESS(ROW(NOTA[ID]),COLUMN(NOTA[ID]))&amp;":"&amp;ADDRESS(ROW(),COLUMN(NOTA[ID]))),-1)))</f>
        <v/>
      </c>
      <c r="E30" s="30"/>
      <c r="F30" s="32"/>
      <c r="G30" s="32"/>
      <c r="H30" s="55"/>
      <c r="I30" s="32"/>
      <c r="J30" s="33"/>
      <c r="K30" s="32"/>
      <c r="L30" s="26"/>
      <c r="M30" s="34"/>
      <c r="N30" s="32"/>
      <c r="O30" s="26"/>
      <c r="P30" s="28"/>
      <c r="Q30" s="46"/>
      <c r="R30" s="39"/>
      <c r="S30" s="35"/>
      <c r="T30" s="35"/>
      <c r="U30" s="36"/>
      <c r="V30" s="37"/>
      <c r="W30" s="36" t="str">
        <f>IF(NOTA[[#This Row],[HARGA/ CTN]]="",NOTA[[#This Row],[JUMLAH_H]],NOTA[[#This Row],[HARGA/ CTN]]*IF(NOTA[[#This Row],[C]]="",0,NOTA[[#This Row],[C]]))</f>
        <v/>
      </c>
      <c r="X30" s="36" t="str">
        <f>IF(NOTA[[#This Row],[JUMLAH]]="","",NOTA[[#This Row],[JUMLAH]]*NOTA[[#This Row],[DISC 1]])</f>
        <v/>
      </c>
      <c r="Y30" s="36" t="str">
        <f>IF(NOTA[[#This Row],[JUMLAH]]="","",(NOTA[[#This Row],[JUMLAH]]-NOTA[[#This Row],[DISC 1-]])*NOTA[[#This Row],[DISC 2]])</f>
        <v/>
      </c>
      <c r="Z30" s="36" t="str">
        <f>IF(NOTA[[#This Row],[JUMLAH]]="","",NOTA[[#This Row],[DISC 1-]]+NOTA[[#This Row],[DISC 2-]])</f>
        <v/>
      </c>
      <c r="AA30" s="36" t="str">
        <f>IF(NOTA[[#This Row],[JUMLAH]]="","",NOTA[[#This Row],[JUMLAH]]-NOTA[[#This Row],[DISC]])</f>
        <v/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36" t="str">
        <f>IF(OR(NOTA[[#This Row],[QTY]]="",NOTA[[#This Row],[HARGA SATUAN]]="",),"",NOTA[[#This Row],[QTY]]*NOTA[[#This Row],[HARGA SATUAN]])</f>
        <v/>
      </c>
      <c r="AF30" s="33" t="str">
        <f ca="1">IF(NOTA[ID_H]="","",INDEX(NOTA[TANGGAL],MATCH(,INDIRECT(ADDRESS(ROW(NOTA[TANGGAL]),COLUMN(NOTA[TANGGAL]))&amp;":"&amp;ADDRESS(ROW(),COLUMN(NOTA[TANGGAL]))),-1)))</f>
        <v/>
      </c>
      <c r="AG30" s="28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3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KEN_0501_016-10</v>
      </c>
      <c r="C31" s="29" t="e">
        <f ca="1">IF(NOTA[[#This Row],[ID_P]]="","",MATCH(NOTA[[#This Row],[ID_P]],[1]!B_MSK[N_ID],0))</f>
        <v>#REF!</v>
      </c>
      <c r="D31" s="29">
        <f ca="1">IF(NOTA[[#This Row],[NAMA BARANG]]="","",INDEX(NOTA[ID],MATCH(,INDIRECT(ADDRESS(ROW(NOTA[ID]),COLUMN(NOTA[ID]))&amp;":"&amp;ADDRESS(ROW(),COLUMN(NOTA[ID]))),-1)))</f>
        <v>9</v>
      </c>
      <c r="E31" s="30"/>
      <c r="F31" s="26" t="s">
        <v>23</v>
      </c>
      <c r="G31" s="26" t="s">
        <v>24</v>
      </c>
      <c r="H31" s="31" t="s">
        <v>162</v>
      </c>
      <c r="I31" s="26" t="s">
        <v>175</v>
      </c>
      <c r="J31" s="33">
        <v>44928</v>
      </c>
      <c r="K31" s="32"/>
      <c r="L31" s="26" t="s">
        <v>163</v>
      </c>
      <c r="M31" s="34">
        <v>1</v>
      </c>
      <c r="N31" s="32"/>
      <c r="O31" s="26"/>
      <c r="P31" s="28"/>
      <c r="Q31" s="46">
        <v>2304000</v>
      </c>
      <c r="R31" s="39" t="s">
        <v>141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CTN]]*IF(NOTA[[#This Row],[C]]="",0,NOTA[[#This Row],[C]]))</f>
        <v>2304000</v>
      </c>
      <c r="X31" s="36">
        <f>IF(NOTA[[#This Row],[JUMLAH]]="","",NOTA[[#This Row],[JUMLAH]]*NOTA[[#This Row],[DISC 1]])</f>
        <v>391680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391680</v>
      </c>
      <c r="AA31" s="36">
        <f>IF(NOTA[[#This Row],[JUMLAH]]="","",NOTA[[#This Row],[JUMLAH]]-NOTA[[#This Row],[DISC]])</f>
        <v>1912320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44931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>
        <f ca="1">IF(NOTA[[#This Row],[ID]]="","",COUNTIF(NOTA[ID_H],NOTA[[#This Row],[ID_H]]))</f>
        <v>10</v>
      </c>
      <c r="AI31" s="38">
        <f>IF(NOTA[[#This Row],[TGL.NOTA]]="",IF(NOTA[[#This Row],[SUPPLIER_H]]="","",AI30),MONTH(NOTA[[#This Row],[TGL.NOTA]]))</f>
        <v>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9</v>
      </c>
      <c r="E32" s="30"/>
      <c r="F32" s="26"/>
      <c r="G32" s="26"/>
      <c r="H32" s="31"/>
      <c r="I32" s="32"/>
      <c r="J32" s="33"/>
      <c r="K32" s="32"/>
      <c r="L32" s="26" t="s">
        <v>164</v>
      </c>
      <c r="M32" s="34">
        <v>1</v>
      </c>
      <c r="N32" s="32"/>
      <c r="O32" s="26"/>
      <c r="P32" s="28"/>
      <c r="Q32" s="46">
        <v>2256000</v>
      </c>
      <c r="R32" s="39" t="s">
        <v>141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CTN]]*IF(NOTA[[#This Row],[C]]="",0,NOTA[[#This Row],[C]]))</f>
        <v>2256000</v>
      </c>
      <c r="X32" s="36">
        <f>IF(NOTA[[#This Row],[JUMLAH]]="","",NOTA[[#This Row],[JUMLAH]]*NOTA[[#This Row],[DISC 1]])</f>
        <v>383520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383520</v>
      </c>
      <c r="AA32" s="36">
        <f>IF(NOTA[[#This Row],[JUMLAH]]="","",NOTA[[#This Row],[JUMLAH]]-NOTA[[#This Row],[DISC]])</f>
        <v>1872480</v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44931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>
        <f ca="1">IF(NOTA[[#This Row],[NAMA BARANG]]="","",INDEX(NOTA[ID],MATCH(,INDIRECT(ADDRESS(ROW(NOTA[ID]),COLUMN(NOTA[ID]))&amp;":"&amp;ADDRESS(ROW(),COLUMN(NOTA[ID]))),-1)))</f>
        <v>9</v>
      </c>
      <c r="E33" s="30"/>
      <c r="F33" s="32"/>
      <c r="G33" s="32"/>
      <c r="H33" s="55"/>
      <c r="I33" s="32"/>
      <c r="J33" s="51"/>
      <c r="K33" s="32"/>
      <c r="L33" s="26" t="s">
        <v>143</v>
      </c>
      <c r="M33" s="34">
        <v>4</v>
      </c>
      <c r="N33" s="32"/>
      <c r="O33" s="26"/>
      <c r="P33" s="28"/>
      <c r="Q33" s="46">
        <v>1695600</v>
      </c>
      <c r="R33" s="39" t="s">
        <v>123</v>
      </c>
      <c r="S33" s="35">
        <v>0.17</v>
      </c>
      <c r="T33" s="35"/>
      <c r="U33" s="36"/>
      <c r="V33" s="37"/>
      <c r="W33" s="36">
        <f>IF(NOTA[[#This Row],[HARGA/ CTN]]="",NOTA[[#This Row],[JUMLAH_H]],NOTA[[#This Row],[HARGA/ CTN]]*IF(NOTA[[#This Row],[C]]="",0,NOTA[[#This Row],[C]]))</f>
        <v>6782400</v>
      </c>
      <c r="X33" s="36">
        <f>IF(NOTA[[#This Row],[JUMLAH]]="","",NOTA[[#This Row],[JUMLAH]]*NOTA[[#This Row],[DISC 1]])</f>
        <v>1153008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1153008</v>
      </c>
      <c r="AA33" s="36">
        <f>IF(NOTA[[#This Row],[JUMLAH]]="","",NOTA[[#This Row],[JUMLAH]]-NOTA[[#This Row],[DISC]])</f>
        <v>5629392</v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3" s="36" t="str">
        <f>IF(OR(NOTA[[#This Row],[QTY]]="",NOTA[[#This Row],[HARGA SATUAN]]="",),"",NOTA[[#This Row],[QTY]]*NOTA[[#This Row],[HARGA SATUAN]])</f>
        <v/>
      </c>
      <c r="AF33" s="33">
        <f ca="1">IF(NOTA[ID_H]="","",INDEX(NOTA[TANGGAL],MATCH(,INDIRECT(ADDRESS(ROW(NOTA[TANGGAL]),COLUMN(NOTA[TANGGAL]))&amp;":"&amp;ADDRESS(ROW(),COLUMN(NOTA[TANGGAL]))),-1)))</f>
        <v>44931</v>
      </c>
      <c r="AG33" s="28" t="str">
        <f ca="1">IF(NOTA[[#This Row],[NAMA BARANG]]="","",INDEX(NOTA[SUPPLIER],MATCH(,INDIRECT(ADDRESS(ROW(NOTA[ID]),COLUMN(NOTA[ID]))&amp;":"&amp;ADDRESS(ROW(),COLUMN(NOTA[ID]))),-1)))</f>
        <v>KENKO SINAR INDONESIA</v>
      </c>
      <c r="AH33" s="38" t="str">
        <f ca="1">IF(NOTA[[#This Row],[ID]]="","",COUNTIF(NOTA[ID_H],NOTA[[#This Row],[ID_H]]))</f>
        <v/>
      </c>
      <c r="AI33" s="38">
        <f ca="1">IF(NOTA[[#This Row],[TGL.NOTA]]="",IF(NOTA[[#This Row],[SUPPLIER_H]]="","",AI32),MONTH(NOTA[[#This Row],[TGL.NOTA]]))</f>
        <v>1</v>
      </c>
      <c r="AJ33" s="14"/>
    </row>
    <row r="34" spans="1:36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>
        <f ca="1">IF(NOTA[[#This Row],[NAMA BARANG]]="","",INDEX(NOTA[ID],MATCH(,INDIRECT(ADDRESS(ROW(NOTA[ID]),COLUMN(NOTA[ID]))&amp;":"&amp;ADDRESS(ROW(),COLUMN(NOTA[ID]))),-1)))</f>
        <v>9</v>
      </c>
      <c r="E34" s="30"/>
      <c r="F34" s="32"/>
      <c r="G34" s="32"/>
      <c r="H34" s="55"/>
      <c r="I34" s="32"/>
      <c r="J34" s="33"/>
      <c r="K34" s="32"/>
      <c r="L34" s="26" t="s">
        <v>145</v>
      </c>
      <c r="M34" s="34">
        <v>1</v>
      </c>
      <c r="N34" s="32"/>
      <c r="O34" s="26"/>
      <c r="P34" s="28"/>
      <c r="Q34" s="46">
        <v>3801600</v>
      </c>
      <c r="R34" s="39" t="s">
        <v>144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CTN]]*IF(NOTA[[#This Row],[C]]="",0,NOTA[[#This Row],[C]]))</f>
        <v>3801600</v>
      </c>
      <c r="X34" s="36">
        <f>IF(NOTA[[#This Row],[JUMLAH]]="","",NOTA[[#This Row],[JUMLAH]]*NOTA[[#This Row],[DISC 1]])</f>
        <v>646272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646272</v>
      </c>
      <c r="AA34" s="36">
        <f>IF(NOTA[[#This Row],[JUMLAH]]="","",NOTA[[#This Row],[JUMLAH]]-NOTA[[#This Row],[DISC]])</f>
        <v>3155328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44931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9</v>
      </c>
      <c r="E35" s="30"/>
      <c r="F35" s="26"/>
      <c r="G35" s="26"/>
      <c r="H35" s="55"/>
      <c r="I35" s="32"/>
      <c r="J35" s="33"/>
      <c r="K35" s="32"/>
      <c r="L35" s="26" t="s">
        <v>139</v>
      </c>
      <c r="M35" s="34">
        <v>2</v>
      </c>
      <c r="N35" s="32"/>
      <c r="O35" s="26"/>
      <c r="P35" s="28"/>
      <c r="Q35" s="46">
        <v>2980800</v>
      </c>
      <c r="R35" s="39" t="s">
        <v>129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CTN]]*IF(NOTA[[#This Row],[C]]="",0,NOTA[[#This Row],[C]]))</f>
        <v>5961600</v>
      </c>
      <c r="X35" s="36">
        <f>IF(NOTA[[#This Row],[JUMLAH]]="","",NOTA[[#This Row],[JUMLAH]]*NOTA[[#This Row],[DISC 1]])</f>
        <v>1013472.0000000001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1013472.0000000001</v>
      </c>
      <c r="AA35" s="36">
        <f>IF(NOTA[[#This Row],[JUMLAH]]="","",NOTA[[#This Row],[JUMLAH]]-NOTA[[#This Row],[DISC]])</f>
        <v>4948128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44931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9</v>
      </c>
      <c r="E36" s="30"/>
      <c r="F36" s="26"/>
      <c r="G36" s="26"/>
      <c r="H36" s="55"/>
      <c r="I36" s="32"/>
      <c r="J36" s="33"/>
      <c r="K36" s="32"/>
      <c r="L36" s="26" t="s">
        <v>148</v>
      </c>
      <c r="M36" s="34">
        <v>1</v>
      </c>
      <c r="N36" s="32"/>
      <c r="O36" s="26"/>
      <c r="P36" s="28"/>
      <c r="Q36" s="46">
        <v>3542400</v>
      </c>
      <c r="R36" s="39" t="s">
        <v>121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CTN]]*IF(NOTA[[#This Row],[C]]="",0,NOTA[[#This Row],[C]]))</f>
        <v>3542400</v>
      </c>
      <c r="X36" s="36">
        <f>IF(NOTA[[#This Row],[JUMLAH]]="","",NOTA[[#This Row],[JUMLAH]]*NOTA[[#This Row],[DISC 1]])</f>
        <v>602208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602208</v>
      </c>
      <c r="AA36" s="36">
        <f>IF(NOTA[[#This Row],[JUMLAH]]="","",NOTA[[#This Row],[JUMLAH]]-NOTA[[#This Row],[DISC]])</f>
        <v>2940192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44931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9</v>
      </c>
      <c r="E37" s="30"/>
      <c r="F37" s="26"/>
      <c r="G37" s="26"/>
      <c r="H37" s="31"/>
      <c r="I37" s="32"/>
      <c r="J37" s="33"/>
      <c r="K37" s="32"/>
      <c r="L37" s="26" t="s">
        <v>165</v>
      </c>
      <c r="M37" s="34">
        <v>2</v>
      </c>
      <c r="N37" s="32"/>
      <c r="O37" s="26"/>
      <c r="P37" s="28"/>
      <c r="Q37" s="46">
        <v>2112000</v>
      </c>
      <c r="R37" s="39" t="s">
        <v>141</v>
      </c>
      <c r="S37" s="35">
        <v>0.17</v>
      </c>
      <c r="T37" s="35"/>
      <c r="U37" s="36"/>
      <c r="V37" s="37"/>
      <c r="W37" s="36">
        <f>IF(NOTA[[#This Row],[HARGA/ CTN]]="",NOTA[[#This Row],[JUMLAH_H]],NOTA[[#This Row],[HARGA/ CTN]]*IF(NOTA[[#This Row],[C]]="",0,NOTA[[#This Row],[C]]))</f>
        <v>4224000</v>
      </c>
      <c r="X37" s="36">
        <f>IF(NOTA[[#This Row],[JUMLAH]]="","",NOTA[[#This Row],[JUMLAH]]*NOTA[[#This Row],[DISC 1]])</f>
        <v>718080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718080</v>
      </c>
      <c r="AA37" s="36">
        <f>IF(NOTA[[#This Row],[JUMLAH]]="","",NOTA[[#This Row],[JUMLAH]]-NOTA[[#This Row],[DISC]])</f>
        <v>3505920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7" s="36" t="str">
        <f>IF(OR(NOTA[[#This Row],[QTY]]="",NOTA[[#This Row],[HARGA SATUAN]]="",),"",NOTA[[#This Row],[QTY]]*NOTA[[#This Row],[HARGA SATUAN]])</f>
        <v/>
      </c>
      <c r="AF37" s="33">
        <f ca="1">IF(NOTA[ID_H]="","",INDEX(NOTA[TANGGAL],MATCH(,INDIRECT(ADDRESS(ROW(NOTA[TANGGAL]),COLUMN(NOTA[TANGGAL]))&amp;":"&amp;ADDRESS(ROW(),COLUMN(NOTA[TANGGAL]))),-1)))</f>
        <v>44931</v>
      </c>
      <c r="AG37" s="28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Row],[SUPPLIER_H]]="","",AI74),MONTH(NOTA[[#This Row],[TGL.NOTA]]))</f>
        <v>1</v>
      </c>
      <c r="AJ37" s="14"/>
    </row>
    <row r="38" spans="1:36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9</v>
      </c>
      <c r="E38" s="30"/>
      <c r="F38" s="26"/>
      <c r="G38" s="26"/>
      <c r="H38" s="31"/>
      <c r="I38" s="32"/>
      <c r="J38" s="33"/>
      <c r="K38" s="32"/>
      <c r="L38" s="26" t="s">
        <v>147</v>
      </c>
      <c r="M38" s="34">
        <v>2</v>
      </c>
      <c r="N38" s="32"/>
      <c r="O38" s="26"/>
      <c r="P38" s="28"/>
      <c r="Q38" s="52">
        <v>3758400</v>
      </c>
      <c r="R38" s="39" t="s">
        <v>121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CTN]]*IF(NOTA[[#This Row],[C]]="",0,NOTA[[#This Row],[C]]))</f>
        <v>7516800</v>
      </c>
      <c r="X38" s="36">
        <f>IF(NOTA[[#This Row],[JUMLAH]]="","",NOTA[[#This Row],[JUMLAH]]*NOTA[[#This Row],[DISC 1]])</f>
        <v>1277856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1277856</v>
      </c>
      <c r="AA38" s="36">
        <f>IF(NOTA[[#This Row],[JUMLAH]]="","",NOTA[[#This Row],[JUMLAH]]-NOTA[[#This Row],[DISC]])</f>
        <v>6238944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44931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9</v>
      </c>
      <c r="E39" s="30"/>
      <c r="F39" s="32"/>
      <c r="G39" s="32"/>
      <c r="H39" s="55"/>
      <c r="I39" s="32"/>
      <c r="J39" s="33"/>
      <c r="K39" s="32"/>
      <c r="L39" s="26" t="s">
        <v>140</v>
      </c>
      <c r="M39" s="34">
        <v>2</v>
      </c>
      <c r="N39" s="32"/>
      <c r="O39" s="26"/>
      <c r="P39" s="28"/>
      <c r="Q39" s="46">
        <v>462000</v>
      </c>
      <c r="R39" s="39" t="s">
        <v>135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CTN]]*IF(NOTA[[#This Row],[C]]="",0,NOTA[[#This Row],[C]]))</f>
        <v>924000</v>
      </c>
      <c r="X39" s="36">
        <f>IF(NOTA[[#This Row],[JUMLAH]]="","",NOTA[[#This Row],[JUMLAH]]*NOTA[[#This Row],[DISC 1]])</f>
        <v>157080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157080</v>
      </c>
      <c r="AA39" s="36">
        <f>IF(NOTA[[#This Row],[JUMLAH]]="","",NOTA[[#This Row],[JUMLAH]]-NOTA[[#This Row],[DISC]])</f>
        <v>766920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44931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9</v>
      </c>
      <c r="E40" s="30"/>
      <c r="F40" s="26"/>
      <c r="G40" s="26"/>
      <c r="H40" s="31"/>
      <c r="I40" s="32"/>
      <c r="J40" s="33"/>
      <c r="K40" s="32"/>
      <c r="L40" s="26" t="s">
        <v>166</v>
      </c>
      <c r="M40" s="34">
        <v>1</v>
      </c>
      <c r="N40" s="32"/>
      <c r="O40" s="26"/>
      <c r="P40" s="28"/>
      <c r="Q40" s="46">
        <v>1416000</v>
      </c>
      <c r="R40" s="39" t="s">
        <v>135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CTN]]*IF(NOTA[[#This Row],[C]]="",0,NOTA[[#This Row],[C]]))</f>
        <v>1416000</v>
      </c>
      <c r="X40" s="36">
        <f>IF(NOTA[[#This Row],[JUMLAH]]="","",NOTA[[#This Row],[JUMLAH]]*NOTA[[#This Row],[DISC 1]])</f>
        <v>240720.00000000003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240720.00000000003</v>
      </c>
      <c r="AA40" s="36">
        <f>IF(NOTA[[#This Row],[JUMLAH]]="","",NOTA[[#This Row],[JUMLAH]]-NOTA[[#This Row],[DISC]])</f>
        <v>1175280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6583896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32144904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44931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26"/>
      <c r="J41" s="33"/>
      <c r="K41" s="32"/>
      <c r="L41" s="26"/>
      <c r="M41" s="34"/>
      <c r="N41" s="32"/>
      <c r="O41" s="26"/>
      <c r="P41" s="28"/>
      <c r="Q41" s="46"/>
      <c r="R41" s="56"/>
      <c r="S41" s="35"/>
      <c r="T41" s="35"/>
      <c r="U41" s="36"/>
      <c r="V41" s="37"/>
      <c r="W41" s="36" t="str">
        <f>IF(NOTA[[#This Row],[HARGA/ CTN]]="",NOTA[[#This Row],[JUMLAH_H]],NOTA[[#This Row],[HARGA/ CTN]]*IF(NOTA[[#This Row],[C]]="",0,NOTA[[#This Row],[C]]))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KEN_0501_019-8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10</v>
      </c>
      <c r="E42" s="30"/>
      <c r="F42" s="26" t="s">
        <v>23</v>
      </c>
      <c r="G42" s="26" t="s">
        <v>24</v>
      </c>
      <c r="H42" s="31" t="s">
        <v>167</v>
      </c>
      <c r="I42" s="32"/>
      <c r="J42" s="33">
        <v>44928</v>
      </c>
      <c r="K42" s="32"/>
      <c r="L42" s="26" t="s">
        <v>132</v>
      </c>
      <c r="M42" s="34">
        <v>4</v>
      </c>
      <c r="N42" s="32"/>
      <c r="O42" s="26"/>
      <c r="P42" s="28"/>
      <c r="Q42" s="46">
        <v>1860000</v>
      </c>
      <c r="R42" s="56" t="s">
        <v>176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CTN]]*IF(NOTA[[#This Row],[C]]="",0,NOTA[[#This Row],[C]]))</f>
        <v>7440000</v>
      </c>
      <c r="X42" s="36">
        <f>IF(NOTA[[#This Row],[JUMLAH]]="","",NOTA[[#This Row],[JUMLAH]]*NOTA[[#This Row],[DISC 1]])</f>
        <v>1264800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1264800</v>
      </c>
      <c r="AA42" s="36">
        <f>IF(NOTA[[#This Row],[JUMLAH]]="","",NOTA[[#This Row],[JUMLAH]]-NOTA[[#This Row],[DISC]])</f>
        <v>6175200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44931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8</v>
      </c>
      <c r="AI42" s="38">
        <f>IF(NOTA[[#This Row],[TGL.NOTA]]="",IF(NOTA[[#This Row],[SUPPLIER_H]]="","",AI41),MONTH(NOTA[[#This Row],[TGL.NOTA]]))</f>
        <v>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10</v>
      </c>
      <c r="E43" s="30"/>
      <c r="F43" s="32"/>
      <c r="G43" s="32"/>
      <c r="H43" s="55"/>
      <c r="I43" s="32"/>
      <c r="J43" s="33"/>
      <c r="K43" s="32"/>
      <c r="L43" s="26" t="s">
        <v>168</v>
      </c>
      <c r="M43" s="34">
        <v>2</v>
      </c>
      <c r="N43" s="32"/>
      <c r="O43" s="26"/>
      <c r="P43" s="28"/>
      <c r="Q43" s="46">
        <v>2448000</v>
      </c>
      <c r="R43" s="39" t="s">
        <v>141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CTN]]*IF(NOTA[[#This Row],[C]]="",0,NOTA[[#This Row],[C]]))</f>
        <v>4896000</v>
      </c>
      <c r="X43" s="36">
        <f>IF(NOTA[[#This Row],[JUMLAH]]="","",NOTA[[#This Row],[JUMLAH]]*NOTA[[#This Row],[DISC 1]])</f>
        <v>832320.00000000012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832320.00000000012</v>
      </c>
      <c r="AA43" s="36">
        <f>IF(NOTA[[#This Row],[JUMLAH]]="","",NOTA[[#This Row],[JUMLAH]]-NOTA[[#This Row],[DISC]])</f>
        <v>4063680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44931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10</v>
      </c>
      <c r="E44" s="30"/>
      <c r="F44" s="32"/>
      <c r="G44" s="32"/>
      <c r="H44" s="55"/>
      <c r="I44" s="32"/>
      <c r="J44" s="33"/>
      <c r="K44" s="32"/>
      <c r="L44" s="26" t="s">
        <v>169</v>
      </c>
      <c r="M44" s="34">
        <v>2</v>
      </c>
      <c r="N44" s="32"/>
      <c r="O44" s="26"/>
      <c r="P44" s="28"/>
      <c r="Q44" s="46">
        <v>2160000</v>
      </c>
      <c r="R44" s="39" t="s">
        <v>141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CTN]]*IF(NOTA[[#This Row],[C]]="",0,NOTA[[#This Row],[C]]))</f>
        <v>4320000</v>
      </c>
      <c r="X44" s="36">
        <f>IF(NOTA[[#This Row],[JUMLAH]]="","",NOTA[[#This Row],[JUMLAH]]*NOTA[[#This Row],[DISC 1]])</f>
        <v>734400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734400</v>
      </c>
      <c r="AA44" s="36">
        <f>IF(NOTA[[#This Row],[JUMLAH]]="","",NOTA[[#This Row],[JUMLAH]]-NOTA[[#This Row],[DISC]])</f>
        <v>3585600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44931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10</v>
      </c>
      <c r="E45" s="30"/>
      <c r="F45" s="32"/>
      <c r="G45" s="32"/>
      <c r="H45" s="55"/>
      <c r="I45" s="32"/>
      <c r="J45" s="33"/>
      <c r="K45" s="32"/>
      <c r="L45" s="26" t="s">
        <v>172</v>
      </c>
      <c r="M45" s="34">
        <v>1</v>
      </c>
      <c r="N45" s="32"/>
      <c r="O45" s="26"/>
      <c r="P45" s="28"/>
      <c r="Q45" s="46">
        <v>2448000</v>
      </c>
      <c r="R45" s="39" t="s">
        <v>126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CTN]]*IF(NOTA[[#This Row],[C]]="",0,NOTA[[#This Row],[C]]))</f>
        <v>2448000</v>
      </c>
      <c r="X45" s="36">
        <f>IF(NOTA[[#This Row],[JUMLAH]]="","",NOTA[[#This Row],[JUMLAH]]*NOTA[[#This Row],[DISC 1]])</f>
        <v>416160.00000000006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416160.00000000006</v>
      </c>
      <c r="AA45" s="36">
        <f>IF(NOTA[[#This Row],[JUMLAH]]="","",NOTA[[#This Row],[JUMLAH]]-NOTA[[#This Row],[DISC]])</f>
        <v>2031840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44931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10</v>
      </c>
      <c r="E46" s="30"/>
      <c r="F46" s="32"/>
      <c r="G46" s="32"/>
      <c r="H46" s="55"/>
      <c r="I46" s="32"/>
      <c r="J46" s="33"/>
      <c r="K46" s="32"/>
      <c r="L46" s="26" t="s">
        <v>125</v>
      </c>
      <c r="M46" s="34">
        <v>3</v>
      </c>
      <c r="N46" s="32"/>
      <c r="O46" s="26"/>
      <c r="P46" s="28"/>
      <c r="Q46" s="46">
        <v>2880000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CTN]]*IF(NOTA[[#This Row],[C]]="",0,NOTA[[#This Row],[C]]))</f>
        <v>8640000</v>
      </c>
      <c r="X46" s="36">
        <f>IF(NOTA[[#This Row],[JUMLAH]]="","",NOTA[[#This Row],[JUMLAH]]*NOTA[[#This Row],[DISC 1]])</f>
        <v>1468800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1468800</v>
      </c>
      <c r="AA46" s="36">
        <f>IF(NOTA[[#This Row],[JUMLAH]]="","",NOTA[[#This Row],[JUMLAH]]-NOTA[[#This Row],[DISC]])</f>
        <v>7171200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44931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10</v>
      </c>
      <c r="E47" s="30"/>
      <c r="F47" s="32"/>
      <c r="G47" s="32"/>
      <c r="H47" s="55"/>
      <c r="I47" s="26" t="s">
        <v>173</v>
      </c>
      <c r="J47" s="33"/>
      <c r="K47" s="32"/>
      <c r="L47" s="26" t="s">
        <v>130</v>
      </c>
      <c r="M47" s="34">
        <v>2</v>
      </c>
      <c r="N47" s="32"/>
      <c r="O47" s="26"/>
      <c r="P47" s="28"/>
      <c r="Q47" s="46">
        <v>5616000</v>
      </c>
      <c r="R47" s="39" t="s">
        <v>121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11232000</v>
      </c>
      <c r="X47" s="36">
        <f>IF(NOTA[[#This Row],[JUMLAH]]="","",NOTA[[#This Row],[JUMLAH]]*NOTA[[#This Row],[DISC 1]])</f>
        <v>1909440.0000000002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1909440.0000000002</v>
      </c>
      <c r="AA47" s="36">
        <f>IF(NOTA[[#This Row],[JUMLAH]]="","",NOTA[[#This Row],[JUMLAH]]-NOTA[[#This Row],[DISC]])</f>
        <v>9322560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44931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10</v>
      </c>
      <c r="E48" s="30"/>
      <c r="F48" s="26"/>
      <c r="G48" s="26"/>
      <c r="H48" s="31"/>
      <c r="I48" s="32"/>
      <c r="J48" s="33"/>
      <c r="K48" s="32"/>
      <c r="L48" s="26" t="s">
        <v>170</v>
      </c>
      <c r="M48" s="34">
        <v>3</v>
      </c>
      <c r="N48" s="32"/>
      <c r="O48" s="26"/>
      <c r="P48" s="28"/>
      <c r="Q48" s="46">
        <v>3456000</v>
      </c>
      <c r="R48" s="39" t="s">
        <v>121</v>
      </c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10368000</v>
      </c>
      <c r="X48" s="36">
        <f>IF(NOTA[[#This Row],[JUMLAH]]="","",NOTA[[#This Row],[JUMLAH]]*NOTA[[#This Row],[DISC 1]])</f>
        <v>1762560.0000000002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1762560.0000000002</v>
      </c>
      <c r="AA48" s="36">
        <f>IF(NOTA[[#This Row],[JUMLAH]]="","",NOTA[[#This Row],[JUMLAH]]-NOTA[[#This Row],[DISC]])</f>
        <v>8605440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44931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38" t="str">
        <f ca="1">IF(NOTA[[#This Row],[ID]]="","",COUNTIF(NOTA[ID_H],NOTA[[#This Row],[ID_H]]))</f>
        <v/>
      </c>
      <c r="AI48" s="38">
        <f ca="1">IF(NOTA[[#This Row],[TGL.NOTA]]="",IF(NOTA[[#This Row],[SUPPLIER_H]]="","",AI47),MONTH(NOTA[[#This Row],[TGL.NOTA]]))</f>
        <v>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10</v>
      </c>
      <c r="E49" s="30"/>
      <c r="F49" s="26"/>
      <c r="G49" s="26"/>
      <c r="H49" s="31"/>
      <c r="I49" s="32"/>
      <c r="J49" s="33"/>
      <c r="K49" s="32"/>
      <c r="L49" s="26" t="s">
        <v>171</v>
      </c>
      <c r="M49" s="34">
        <v>5</v>
      </c>
      <c r="N49" s="32"/>
      <c r="O49" s="26"/>
      <c r="P49" s="28"/>
      <c r="Q49" s="46">
        <v>3110400</v>
      </c>
      <c r="R49" s="39" t="s">
        <v>121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15552000</v>
      </c>
      <c r="X49" s="36">
        <f>IF(NOTA[[#This Row],[JUMLAH]]="","",NOTA[[#This Row],[JUMLAH]]*NOTA[[#This Row],[DISC 1]])</f>
        <v>2643840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2643840</v>
      </c>
      <c r="AA49" s="36">
        <f>IF(NOTA[[#This Row],[JUMLAH]]="","",NOTA[[#This Row],[JUMLAH]]-NOTA[[#This Row],[DISC]])</f>
        <v>12908160</v>
      </c>
      <c r="AB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11032320</v>
      </c>
      <c r="AC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53863680</v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44931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 t="str">
        <f ca="1">IF(NOTA[[#This Row],[ID]]="","",COUNTIF(NOTA[ID_H],NOTA[[#This Row],[ID_H]]))</f>
        <v/>
      </c>
      <c r="AI49" s="38">
        <f ca="1">IF(NOTA[[#This Row],[TGL.NOTA]]="",IF(NOTA[[#This Row],[SUPPLIER_H]]="","",AI48),MONTH(NOTA[[#This Row],[TGL.NOTA]]))</f>
        <v>1</v>
      </c>
      <c r="AJ49" s="14"/>
    </row>
    <row r="50" spans="1:36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 t="str">
        <f ca="1">IF(NOTA[[#This Row],[NAMA BARANG]]="","",INDEX(NOTA[ID],MATCH(,INDIRECT(ADDRESS(ROW(NOTA[ID]),COLUMN(NOTA[ID]))&amp;":"&amp;ADDRESS(ROW(),COLUMN(NOTA[ID]))),-1)))</f>
        <v/>
      </c>
      <c r="E50" s="23"/>
      <c r="F50" s="26"/>
      <c r="G50" s="26"/>
      <c r="H50" s="31"/>
      <c r="I50" s="26"/>
      <c r="J50" s="51"/>
      <c r="K50" s="26"/>
      <c r="L50" s="26"/>
      <c r="M50" s="39"/>
      <c r="N50" s="26"/>
      <c r="O50" s="26"/>
      <c r="P50" s="49"/>
      <c r="Q50" s="52"/>
      <c r="R50" s="39"/>
      <c r="S50" s="53"/>
      <c r="T50" s="53"/>
      <c r="U50" s="54"/>
      <c r="V50" s="37"/>
      <c r="W50" s="59" t="str">
        <f>IF(NOTA[[#This Row],[HARGA/ CTN]]="",NOTA[[#This Row],[JUMLAH_H]],NOTA[[#This Row],[HARGA/ CTN]]*IF(NOTA[[#This Row],[C]]="",0,NOTA[[#This Row],[C]]))</f>
        <v/>
      </c>
      <c r="X50" s="59" t="str">
        <f>IF(NOTA[[#This Row],[JUMLAH]]="","",NOTA[[#This Row],[JUMLAH]]*NOTA[[#This Row],[DISC 1]])</f>
        <v/>
      </c>
      <c r="Y50" s="59" t="str">
        <f>IF(NOTA[[#This Row],[JUMLAH]]="","",(NOTA[[#This Row],[JUMLAH]]-NOTA[[#This Row],[DISC 1-]])*NOTA[[#This Row],[DISC 2]])</f>
        <v/>
      </c>
      <c r="Z50" s="59" t="str">
        <f>IF(NOTA[[#This Row],[JUMLAH]]="","",NOTA[[#This Row],[DISC 1-]]+NOTA[[#This Row],[DISC 2-]])</f>
        <v/>
      </c>
      <c r="AA50" s="59" t="str">
        <f>IF(NOTA[[#This Row],[JUMLAH]]="","",NOTA[[#This Row],[JUMLAH]]-NOTA[[#This Row],[DISC]])</f>
        <v/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59" t="str">
        <f>IF(OR(NOTA[[#This Row],[QTY]]="",NOTA[[#This Row],[HARGA SATUAN]]="",),"",NOTA[[#This Row],[QTY]]*NOTA[[#This Row],[HARGA SATUAN]])</f>
        <v/>
      </c>
      <c r="AF50" s="60" t="str">
        <f ca="1">IF(NOTA[ID_H]="","",INDEX(NOTA[TANGGAL],MATCH(,INDIRECT(ADDRESS(ROW(NOTA[TANGGAL]),COLUMN(NOTA[TANGGAL]))&amp;":"&amp;ADDRESS(ROW(),COLUMN(NOTA[TANGGAL]))),-1)))</f>
        <v/>
      </c>
      <c r="AG50" s="57" t="str">
        <f ca="1">IF(NOTA[[#This Row],[NAMA BARANG]]="","",INDEX(NOTA[SUPPLIER],MATCH(,INDIRECT(ADDRESS(ROW(NOTA[ID]),COLUMN(NOTA[ID]))&amp;":"&amp;ADDRESS(ROW(),COLUMN(NOTA[ID]))),-1)))</f>
        <v/>
      </c>
      <c r="AH50" s="38" t="str">
        <f ca="1">IF(NOTA[[#This Row],[ID]]="","",COUNTIF(NOTA[ID_H],NOTA[[#This Row],[ID_H]]))</f>
        <v/>
      </c>
      <c r="AI50" s="38" t="str">
        <f ca="1">IF(NOTA[[#This Row],[TGL.NOTA]]="",IF(NOTA[[#This Row],[SUPPLIER_H]]="","",AI49),MONTH(NOTA[[#This Row],[TGL.NOTA]]))</f>
        <v/>
      </c>
      <c r="AJ50" s="14"/>
    </row>
    <row r="51" spans="1:36" ht="20.100000000000001" customHeight="1" x14ac:dyDescent="0.25">
      <c r="A51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5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PMJ_0401_ 40-2</v>
      </c>
      <c r="C51" s="29" t="e">
        <f ca="1">IF(NOTA[[#This Row],[ID_P]]="","",MATCH(NOTA[[#This Row],[ID_P]],[1]!B_MSK[N_ID],0))</f>
        <v>#REF!</v>
      </c>
      <c r="D51" s="29">
        <f ca="1">IF(NOTA[[#This Row],[NAMA BARANG]]="","",INDEX(NOTA[ID],MATCH(,INDIRECT(ADDRESS(ROW(NOTA[ID]),COLUMN(NOTA[ID]))&amp;":"&amp;ADDRESS(ROW(),COLUMN(NOTA[ID]))),-1)))</f>
        <v>11</v>
      </c>
      <c r="E51" s="192">
        <v>44930</v>
      </c>
      <c r="F51" s="26" t="s">
        <v>177</v>
      </c>
      <c r="G51" s="26" t="s">
        <v>91</v>
      </c>
      <c r="H51" s="31" t="s">
        <v>178</v>
      </c>
      <c r="I51" s="26"/>
      <c r="J51" s="51">
        <v>44929</v>
      </c>
      <c r="K51" s="26"/>
      <c r="L51" s="26" t="s">
        <v>179</v>
      </c>
      <c r="M51" s="39">
        <v>2</v>
      </c>
      <c r="N51" s="26">
        <v>20</v>
      </c>
      <c r="O51" s="26" t="s">
        <v>94</v>
      </c>
      <c r="P51" s="49">
        <v>72000</v>
      </c>
      <c r="Q51" s="52"/>
      <c r="R51" s="39" t="s">
        <v>181</v>
      </c>
      <c r="S51" s="53"/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1440000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1440000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1" s="36">
        <f>IF(OR(NOTA[[#This Row],[QTY]]="",NOTA[[#This Row],[HARGA SATUAN]]="",),"",NOTA[[#This Row],[QTY]]*NOTA[[#This Row],[HARGA SATUAN]])</f>
        <v>1440000</v>
      </c>
      <c r="AF51" s="33">
        <f ca="1">IF(NOTA[ID_H]="","",INDEX(NOTA[TANGGAL],MATCH(,INDIRECT(ADDRESS(ROW(NOTA[TANGGAL]),COLUMN(NOTA[TANGGAL]))&amp;":"&amp;ADDRESS(ROW(),COLUMN(NOTA[TANGGAL]))),-1)))</f>
        <v>44930</v>
      </c>
      <c r="AG51" s="28" t="str">
        <f ca="1">IF(NOTA[[#This Row],[NAMA BARANG]]="","",INDEX(NOTA[SUPPLIER],MATCH(,INDIRECT(ADDRESS(ROW(NOTA[ID]),COLUMN(NOTA[ID]))&amp;":"&amp;ADDRESS(ROW(),COLUMN(NOTA[ID]))),-1)))</f>
        <v>PMJP</v>
      </c>
      <c r="AH51" s="38">
        <f ca="1">IF(NOTA[[#This Row],[ID]]="","",COUNTIF(NOTA[ID_H],NOTA[[#This Row],[ID_H]]))</f>
        <v>2</v>
      </c>
      <c r="AI51" s="38">
        <f>IF(NOTA[[#This Row],[TGL.NOTA]]="",IF(NOTA[[#This Row],[SUPPLIER_H]]="","",AI50),MONTH(NOTA[[#This Row],[TGL.NOTA]]))</f>
        <v>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11</v>
      </c>
      <c r="E52" s="192"/>
      <c r="F52" s="26"/>
      <c r="G52" s="26"/>
      <c r="H52" s="31"/>
      <c r="I52" s="26"/>
      <c r="J52" s="51"/>
      <c r="K52" s="26"/>
      <c r="L52" s="26" t="s">
        <v>180</v>
      </c>
      <c r="M52" s="39">
        <v>2</v>
      </c>
      <c r="N52" s="26">
        <v>12</v>
      </c>
      <c r="O52" s="26" t="s">
        <v>94</v>
      </c>
      <c r="P52" s="49">
        <v>87000</v>
      </c>
      <c r="Q52" s="52"/>
      <c r="R52" s="39" t="s">
        <v>182</v>
      </c>
      <c r="S52" s="53"/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1044000</v>
      </c>
      <c r="X52" s="36">
        <f>IF(NOTA[[#This Row],[JUMLAH]]="","",NOTA[[#This Row],[JUMLAH]]*NOTA[[#This Row],[DISC 1]])</f>
        <v>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0</v>
      </c>
      <c r="AA52" s="36">
        <f>IF(NOTA[[#This Row],[JUMLAH]]="","",NOTA[[#This Row],[JUMLAH]]-NOTA[[#This Row],[DISC]])</f>
        <v>1044000</v>
      </c>
      <c r="AB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</v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52" s="36">
        <f>IF(OR(NOTA[[#This Row],[QTY]]="",NOTA[[#This Row],[HARGA SATUAN]]="",),"",NOTA[[#This Row],[QTY]]*NOTA[[#This Row],[HARGA SATUAN]])</f>
        <v>1044000</v>
      </c>
      <c r="AF52" s="33">
        <f ca="1">IF(NOTA[ID_H]="","",INDEX(NOTA[TANGGAL],MATCH(,INDIRECT(ADDRESS(ROW(NOTA[TANGGAL]),COLUMN(NOTA[TANGGAL]))&amp;":"&amp;ADDRESS(ROW(),COLUMN(NOTA[TANGGAL]))),-1)))</f>
        <v>44930</v>
      </c>
      <c r="AG52" s="28" t="str">
        <f ca="1">IF(NOTA[[#This Row],[NAMA BARANG]]="","",INDEX(NOTA[SUPPLIER],MATCH(,INDIRECT(ADDRESS(ROW(NOTA[ID]),COLUMN(NOTA[ID]))&amp;":"&amp;ADDRESS(ROW(),COLUMN(NOTA[ID]))),-1)))</f>
        <v>PMJP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192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38" t="str">
        <f ca="1">IF(NOTA[[#This Row],[ID]]="","",COUNTIF(NOTA[ID_H],NOTA[[#This Row],[ID_H]]))</f>
        <v/>
      </c>
      <c r="AI53" s="38" t="str">
        <f ca="1">IF(NOTA[[#This Row],[TGL.NOTA]]="",IF(NOTA[[#This Row],[SUPPLIER_H]]="","",AI52),MONTH(NOTA[[#This Row],[TGL.NOTA]]))</f>
        <v/>
      </c>
      <c r="AJ53" s="14"/>
    </row>
    <row r="54" spans="1:36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ETJ_0401_223-9</v>
      </c>
      <c r="C54" s="29" t="e">
        <f ca="1">IF(NOTA[[#This Row],[ID_P]]="","",MATCH(NOTA[[#This Row],[ID_P]],[1]!B_MSK[N_ID],0))</f>
        <v>#REF!</v>
      </c>
      <c r="D54" s="29">
        <f ca="1">IF(NOTA[[#This Row],[NAMA BARANG]]="","",INDEX(NOTA[ID],MATCH(,INDIRECT(ADDRESS(ROW(NOTA[ID]),COLUMN(NOTA[ID]))&amp;":"&amp;ADDRESS(ROW(),COLUMN(NOTA[ID]))),-1)))</f>
        <v>12</v>
      </c>
      <c r="E54" s="192"/>
      <c r="F54" s="26" t="s">
        <v>149</v>
      </c>
      <c r="G54" s="26" t="s">
        <v>91</v>
      </c>
      <c r="H54" s="31" t="s">
        <v>183</v>
      </c>
      <c r="I54" s="26"/>
      <c r="J54" s="51">
        <v>44930</v>
      </c>
      <c r="K54" s="26"/>
      <c r="L54" s="26" t="s">
        <v>184</v>
      </c>
      <c r="M54" s="39">
        <v>25</v>
      </c>
      <c r="N54" s="26">
        <v>5000</v>
      </c>
      <c r="O54" s="26" t="s">
        <v>94</v>
      </c>
      <c r="P54" s="49">
        <v>8750</v>
      </c>
      <c r="Q54" s="52"/>
      <c r="R54" s="39" t="s">
        <v>185</v>
      </c>
      <c r="S54" s="53"/>
      <c r="T54" s="53"/>
      <c r="U54" s="54"/>
      <c r="V54" s="37"/>
      <c r="W54" s="36">
        <f>IF(NOTA[[#This Row],[HARGA/ CTN]]="",NOTA[[#This Row],[JUMLAH_H]],NOTA[[#This Row],[HARGA/ CTN]]*IF(NOTA[[#This Row],[C]]="",0,NOTA[[#This Row],[C]]))</f>
        <v>43750000</v>
      </c>
      <c r="X54" s="36">
        <f>IF(NOTA[[#This Row],[JUMLAH]]="","",NOTA[[#This Row],[JUMLAH]]*NOTA[[#This Row],[DISC 1]])</f>
        <v>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0</v>
      </c>
      <c r="AA54" s="36">
        <f>IF(NOTA[[#This Row],[JUMLAH]]="","",NOTA[[#This Row],[JUMLAH]]-NOTA[[#This Row],[DISC]])</f>
        <v>43750000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4" s="36">
        <f>IF(OR(NOTA[[#This Row],[QTY]]="",NOTA[[#This Row],[HARGA SATUAN]]="",),"",NOTA[[#This Row],[QTY]]*NOTA[[#This Row],[HARGA SATUAN]])</f>
        <v>43750000</v>
      </c>
      <c r="AF54" s="33">
        <f ca="1">IF(NOTA[ID_H]="","",INDEX(NOTA[TANGGAL],MATCH(,INDIRECT(ADDRESS(ROW(NOTA[TANGGAL]),COLUMN(NOTA[TANGGAL]))&amp;":"&amp;ADDRESS(ROW(),COLUMN(NOTA[TANGGAL]))),-1)))</f>
        <v>44930</v>
      </c>
      <c r="AG54" s="28" t="str">
        <f ca="1">IF(NOTA[[#This Row],[NAMA BARANG]]="","",INDEX(NOTA[SUPPLIER],MATCH(,INDIRECT(ADDRESS(ROW(NOTA[ID]),COLUMN(NOTA[ID]))&amp;":"&amp;ADDRESS(ROW(),COLUMN(NOTA[ID]))),-1)))</f>
        <v>ETJ</v>
      </c>
      <c r="AH54" s="38">
        <f ca="1">IF(NOTA[[#This Row],[ID]]="","",COUNTIF(NOTA[ID_H],NOTA[[#This Row],[ID_H]]))</f>
        <v>9</v>
      </c>
      <c r="AI54" s="38">
        <f>IF(NOTA[[#This Row],[TGL.NOTA]]="",IF(NOTA[[#This Row],[SUPPLIER_H]]="","",AI53),MONTH(NOTA[[#This Row],[TGL.NOTA]]))</f>
        <v>1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12</v>
      </c>
      <c r="E55" s="192"/>
      <c r="F55" s="26"/>
      <c r="G55" s="26"/>
      <c r="H55" s="31"/>
      <c r="I55" s="26"/>
      <c r="J55" s="51"/>
      <c r="K55" s="26"/>
      <c r="L55" s="26" t="s">
        <v>151</v>
      </c>
      <c r="M55" s="39">
        <v>3</v>
      </c>
      <c r="N55" s="26">
        <v>180</v>
      </c>
      <c r="O55" s="26" t="s">
        <v>94</v>
      </c>
      <c r="P55" s="49">
        <v>17500</v>
      </c>
      <c r="Q55" s="52"/>
      <c r="R55" s="39" t="s">
        <v>95</v>
      </c>
      <c r="S55" s="53"/>
      <c r="T55" s="53"/>
      <c r="U55" s="54"/>
      <c r="V55" s="37"/>
      <c r="W55" s="36">
        <f>IF(NOTA[[#This Row],[HARGA/ CTN]]="",NOTA[[#This Row],[JUMLAH_H]],NOTA[[#This Row],[HARGA/ CTN]]*IF(NOTA[[#This Row],[C]]="",0,NOTA[[#This Row],[C]]))</f>
        <v>3150000</v>
      </c>
      <c r="X55" s="36">
        <f>IF(NOTA[[#This Row],[JUMLAH]]="","",NOTA[[#This Row],[JUMLAH]]*NOTA[[#This Row],[DISC 1]])</f>
        <v>0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0</v>
      </c>
      <c r="AA55" s="36">
        <f>IF(NOTA[[#This Row],[JUMLAH]]="","",NOTA[[#This Row],[JUMLAH]]-NOTA[[#This Row],[DISC]])</f>
        <v>3150000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55" s="36">
        <f>IF(OR(NOTA[[#This Row],[QTY]]="",NOTA[[#This Row],[HARGA SATUAN]]="",),"",NOTA[[#This Row],[QTY]]*NOTA[[#This Row],[HARGA SATUAN]])</f>
        <v>3150000</v>
      </c>
      <c r="AF55" s="33">
        <f ca="1">IF(NOTA[ID_H]="","",INDEX(NOTA[TANGGAL],MATCH(,INDIRECT(ADDRESS(ROW(NOTA[TANGGAL]),COLUMN(NOTA[TANGGAL]))&amp;":"&amp;ADDRESS(ROW(),COLUMN(NOTA[TANGGAL]))),-1)))</f>
        <v>44930</v>
      </c>
      <c r="AG55" s="28" t="str">
        <f ca="1">IF(NOTA[[#This Row],[NAMA BARANG]]="","",INDEX(NOTA[SUPPLIER],MATCH(,INDIRECT(ADDRESS(ROW(NOTA[ID]),COLUMN(NOTA[ID]))&amp;":"&amp;ADDRESS(ROW(),COLUMN(NOTA[ID]))),-1)))</f>
        <v>ETJ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12</v>
      </c>
      <c r="E56" s="193"/>
      <c r="F56" s="26"/>
      <c r="G56" s="26"/>
      <c r="H56" s="31"/>
      <c r="I56" s="32"/>
      <c r="J56" s="33"/>
      <c r="K56" s="32"/>
      <c r="L56" s="26" t="s">
        <v>186</v>
      </c>
      <c r="M56" s="34">
        <v>3</v>
      </c>
      <c r="N56" s="32">
        <v>144</v>
      </c>
      <c r="O56" s="26" t="s">
        <v>94</v>
      </c>
      <c r="P56" s="28">
        <v>27500</v>
      </c>
      <c r="Q56" s="46"/>
      <c r="R56" s="39" t="s">
        <v>109</v>
      </c>
      <c r="S56" s="35"/>
      <c r="T56" s="35"/>
      <c r="U56" s="36"/>
      <c r="V56" s="37"/>
      <c r="W56" s="36">
        <f>IF(NOTA[[#This Row],[HARGA/ CTN]]="",NOTA[[#This Row],[JUMLAH_H]],NOTA[[#This Row],[HARGA/ CTN]]*IF(NOTA[[#This Row],[C]]="",0,NOTA[[#This Row],[C]]))</f>
        <v>3960000</v>
      </c>
      <c r="X56" s="36">
        <f>IF(NOTA[[#This Row],[JUMLAH]]="","",NOTA[[#This Row],[JUMLAH]]*NOTA[[#This Row],[DISC 1]])</f>
        <v>0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0</v>
      </c>
      <c r="AA56" s="36">
        <f>IF(NOTA[[#This Row],[JUMLAH]]="","",NOTA[[#This Row],[JUMLAH]]-NOTA[[#This Row],[DISC]])</f>
        <v>3960000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56" s="36">
        <f>IF(OR(NOTA[[#This Row],[QTY]]="",NOTA[[#This Row],[HARGA SATUAN]]="",),"",NOTA[[#This Row],[QTY]]*NOTA[[#This Row],[HARGA SATUAN]])</f>
        <v>3960000</v>
      </c>
      <c r="AF56" s="33">
        <f ca="1">IF(NOTA[ID_H]="","",INDEX(NOTA[TANGGAL],MATCH(,INDIRECT(ADDRESS(ROW(NOTA[TANGGAL]),COLUMN(NOTA[TANGGAL]))&amp;":"&amp;ADDRESS(ROW(),COLUMN(NOTA[TANGGAL]))),-1)))</f>
        <v>44930</v>
      </c>
      <c r="AG56" s="28" t="str">
        <f ca="1">IF(NOTA[[#This Row],[NAMA BARANG]]="","",INDEX(NOTA[SUPPLIER],MATCH(,INDIRECT(ADDRESS(ROW(NOTA[ID]),COLUMN(NOTA[ID]))&amp;":"&amp;ADDRESS(ROW(),COLUMN(NOTA[ID]))),-1)))</f>
        <v>ETJ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12</v>
      </c>
      <c r="E57" s="193"/>
      <c r="F57" s="32"/>
      <c r="G57" s="32"/>
      <c r="H57" s="55"/>
      <c r="I57" s="32"/>
      <c r="J57" s="33"/>
      <c r="K57" s="32"/>
      <c r="L57" s="26" t="s">
        <v>187</v>
      </c>
      <c r="M57" s="34">
        <v>2</v>
      </c>
      <c r="N57" s="32">
        <v>16</v>
      </c>
      <c r="O57" s="26" t="s">
        <v>94</v>
      </c>
      <c r="P57" s="28">
        <v>120000</v>
      </c>
      <c r="Q57" s="46"/>
      <c r="R57" s="39" t="s">
        <v>188</v>
      </c>
      <c r="S57" s="35"/>
      <c r="T57" s="35"/>
      <c r="U57" s="36"/>
      <c r="V57" s="37"/>
      <c r="W57" s="36">
        <f>IF(NOTA[[#This Row],[HARGA/ CTN]]="",NOTA[[#This Row],[JUMLAH_H]],NOTA[[#This Row],[HARGA/ CTN]]*IF(NOTA[[#This Row],[C]]="",0,NOTA[[#This Row],[C]]))</f>
        <v>1920000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1920000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7" s="36">
        <f>IF(OR(NOTA[[#This Row],[QTY]]="",NOTA[[#This Row],[HARGA SATUAN]]="",),"",NOTA[[#This Row],[QTY]]*NOTA[[#This Row],[HARGA SATUAN]])</f>
        <v>1920000</v>
      </c>
      <c r="AF57" s="33">
        <f ca="1">IF(NOTA[ID_H]="","",INDEX(NOTA[TANGGAL],MATCH(,INDIRECT(ADDRESS(ROW(NOTA[TANGGAL]),COLUMN(NOTA[TANGGAL]))&amp;":"&amp;ADDRESS(ROW(),COLUMN(NOTA[TANGGAL]))),-1)))</f>
        <v>44930</v>
      </c>
      <c r="AG57" s="28" t="str">
        <f ca="1">IF(NOTA[[#This Row],[NAMA BARANG]]="","",INDEX(NOTA[SUPPLIER],MATCH(,INDIRECT(ADDRESS(ROW(NOTA[ID]),COLUMN(NOTA[ID]))&amp;":"&amp;ADDRESS(ROW(),COLUMN(NOTA[ID]))),-1)))</f>
        <v>ETJ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12</v>
      </c>
      <c r="E58" s="193"/>
      <c r="F58" s="32"/>
      <c r="G58" s="32"/>
      <c r="H58" s="55"/>
      <c r="I58" s="32"/>
      <c r="J58" s="33"/>
      <c r="K58" s="32"/>
      <c r="L58" s="26" t="s">
        <v>189</v>
      </c>
      <c r="M58" s="34">
        <v>5</v>
      </c>
      <c r="N58" s="32">
        <v>300</v>
      </c>
      <c r="O58" s="26" t="s">
        <v>108</v>
      </c>
      <c r="P58" s="28">
        <v>12000</v>
      </c>
      <c r="Q58" s="46"/>
      <c r="R58" s="39" t="s">
        <v>191</v>
      </c>
      <c r="S58" s="35"/>
      <c r="T58" s="35"/>
      <c r="U58" s="36"/>
      <c r="V58" s="37" t="s">
        <v>190</v>
      </c>
      <c r="W58" s="36">
        <f>IF(NOTA[[#This Row],[HARGA/ CTN]]="",NOTA[[#This Row],[JUMLAH_H]],NOTA[[#This Row],[HARGA/ CTN]]*IF(NOTA[[#This Row],[C]]="",0,NOTA[[#This Row],[C]]))</f>
        <v>3600000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3600000</v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" s="36">
        <f>IF(OR(NOTA[[#This Row],[QTY]]="",NOTA[[#This Row],[HARGA SATUAN]]="",),"",NOTA[[#This Row],[QTY]]*NOTA[[#This Row],[HARGA SATUAN]])</f>
        <v>3600000</v>
      </c>
      <c r="AF58" s="33">
        <f ca="1">IF(NOTA[ID_H]="","",INDEX(NOTA[TANGGAL],MATCH(,INDIRECT(ADDRESS(ROW(NOTA[TANGGAL]),COLUMN(NOTA[TANGGAL]))&amp;":"&amp;ADDRESS(ROW(),COLUMN(NOTA[TANGGAL]))),-1)))</f>
        <v>44930</v>
      </c>
      <c r="AG58" s="28" t="str">
        <f ca="1">IF(NOTA[[#This Row],[NAMA BARANG]]="","",INDEX(NOTA[SUPPLIER],MATCH(,INDIRECT(ADDRESS(ROW(NOTA[ID]),COLUMN(NOTA[ID]))&amp;":"&amp;ADDRESS(ROW(),COLUMN(NOTA[ID]))),-1)))</f>
        <v>ETJ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>
        <f ca="1">IF(NOTA[[#This Row],[NAMA BARANG]]="","",INDEX(NOTA[ID],MATCH(,INDIRECT(ADDRESS(ROW(NOTA[ID]),COLUMN(NOTA[ID]))&amp;":"&amp;ADDRESS(ROW(),COLUMN(NOTA[ID]))),-1)))</f>
        <v>12</v>
      </c>
      <c r="E59" s="193"/>
      <c r="F59" s="32"/>
      <c r="G59" s="32"/>
      <c r="H59" s="55"/>
      <c r="I59" s="32"/>
      <c r="J59" s="33"/>
      <c r="K59" s="32"/>
      <c r="L59" s="26" t="s">
        <v>192</v>
      </c>
      <c r="M59" s="34">
        <v>2</v>
      </c>
      <c r="N59" s="32">
        <v>7200</v>
      </c>
      <c r="O59" s="26" t="s">
        <v>108</v>
      </c>
      <c r="P59" s="28">
        <v>550</v>
      </c>
      <c r="Q59" s="46"/>
      <c r="R59" s="39" t="s">
        <v>193</v>
      </c>
      <c r="S59" s="35"/>
      <c r="T59" s="35"/>
      <c r="U59" s="36"/>
      <c r="V59" s="37"/>
      <c r="W59" s="36">
        <f>IF(NOTA[[#This Row],[HARGA/ CTN]]="",NOTA[[#This Row],[JUMLAH_H]],NOTA[[#This Row],[HARGA/ CTN]]*IF(NOTA[[#This Row],[C]]="",0,NOTA[[#This Row],[C]]))</f>
        <v>3960000</v>
      </c>
      <c r="X59" s="36">
        <f>IF(NOTA[[#This Row],[JUMLAH]]="","",NOTA[[#This Row],[JUMLAH]]*NOTA[[#This Row],[DISC 1]])</f>
        <v>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0</v>
      </c>
      <c r="AA59" s="36">
        <f>IF(NOTA[[#This Row],[JUMLAH]]="","",NOTA[[#This Row],[JUMLAH]]-NOTA[[#This Row],[DISC]])</f>
        <v>3960000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59" s="36">
        <f>IF(OR(NOTA[[#This Row],[QTY]]="",NOTA[[#This Row],[HARGA SATUAN]]="",),"",NOTA[[#This Row],[QTY]]*NOTA[[#This Row],[HARGA SATUAN]])</f>
        <v>3960000</v>
      </c>
      <c r="AF59" s="33">
        <f ca="1">IF(NOTA[ID_H]="","",INDEX(NOTA[TANGGAL],MATCH(,INDIRECT(ADDRESS(ROW(NOTA[TANGGAL]),COLUMN(NOTA[TANGGAL]))&amp;":"&amp;ADDRESS(ROW(),COLUMN(NOTA[TANGGAL]))),-1)))</f>
        <v>44930</v>
      </c>
      <c r="AG59" s="28" t="str">
        <f ca="1">IF(NOTA[[#This Row],[NAMA BARANG]]="","",INDEX(NOTA[SUPPLIER],MATCH(,INDIRECT(ADDRESS(ROW(NOTA[ID]),COLUMN(NOTA[ID]))&amp;":"&amp;ADDRESS(ROW(),COLUMN(NOTA[ID]))),-1)))</f>
        <v>ETJ</v>
      </c>
      <c r="AH59" s="38" t="str">
        <f ca="1">IF(NOTA[[#This Row],[ID]]="","",COUNTIF(NOTA[ID_H],NOTA[[#This Row],[ID_H]]))</f>
        <v/>
      </c>
      <c r="AI59" s="38">
        <f ca="1">IF(NOTA[[#This Row],[TGL.NOTA]]="",IF(NOTA[[#This Row],[SUPPLIER_H]]="","",AI58),MONTH(NOTA[[#This Row],[TGL.NOTA]]))</f>
        <v>1</v>
      </c>
      <c r="AJ59" s="14"/>
    </row>
    <row r="60" spans="1:36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Row],[ID_P]]="","",MATCH(NOTA[[#This Row],[ID_P]],[1]!B_MSK[N_ID],0))</f>
        <v/>
      </c>
      <c r="D60" s="29">
        <f ca="1">IF(NOTA[[#This Row],[NAMA BARANG]]="","",INDEX(NOTA[ID],MATCH(,INDIRECT(ADDRESS(ROW(NOTA[ID]),COLUMN(NOTA[ID]))&amp;":"&amp;ADDRESS(ROW(),COLUMN(NOTA[ID]))),-1)))</f>
        <v>12</v>
      </c>
      <c r="E60" s="193"/>
      <c r="F60" s="32"/>
      <c r="G60" s="32"/>
      <c r="H60" s="55"/>
      <c r="I60" s="32"/>
      <c r="J60" s="33"/>
      <c r="K60" s="32"/>
      <c r="L60" s="26" t="s">
        <v>196</v>
      </c>
      <c r="M60" s="34">
        <v>1</v>
      </c>
      <c r="N60" s="32">
        <v>120</v>
      </c>
      <c r="O60" s="26" t="s">
        <v>94</v>
      </c>
      <c r="P60" s="28">
        <v>7500</v>
      </c>
      <c r="Q60" s="46"/>
      <c r="R60" s="39" t="s">
        <v>194</v>
      </c>
      <c r="S60" s="35"/>
      <c r="T60" s="35"/>
      <c r="U60" s="36"/>
      <c r="V60" s="37"/>
      <c r="W60" s="36">
        <f>IF(NOTA[[#This Row],[HARGA/ CTN]]="",NOTA[[#This Row],[JUMLAH_H]],NOTA[[#This Row],[HARGA/ CTN]]*IF(NOTA[[#This Row],[C]]="",0,NOTA[[#This Row],[C]]))</f>
        <v>900000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900000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0" s="36">
        <f>IF(OR(NOTA[[#This Row],[QTY]]="",NOTA[[#This Row],[HARGA SATUAN]]="",),"",NOTA[[#This Row],[QTY]]*NOTA[[#This Row],[HARGA SATUAN]])</f>
        <v>900000</v>
      </c>
      <c r="AF60" s="33">
        <f ca="1">IF(NOTA[ID_H]="","",INDEX(NOTA[TANGGAL],MATCH(,INDIRECT(ADDRESS(ROW(NOTA[TANGGAL]),COLUMN(NOTA[TANGGAL]))&amp;":"&amp;ADDRESS(ROW(),COLUMN(NOTA[TANGGAL]))),-1)))</f>
        <v>44930</v>
      </c>
      <c r="AG60" s="28" t="str">
        <f ca="1">IF(NOTA[[#This Row],[NAMA BARANG]]="","",INDEX(NOTA[SUPPLIER],MATCH(,INDIRECT(ADDRESS(ROW(NOTA[ID]),COLUMN(NOTA[ID]))&amp;":"&amp;ADDRESS(ROW(),COLUMN(NOTA[ID]))),-1)))</f>
        <v>ETJ</v>
      </c>
      <c r="AH60" s="38" t="str">
        <f ca="1">IF(NOTA[[#This Row],[ID]]="","",COUNTIF(NOTA[ID_H],NOTA[[#This Row],[ID_H]]))</f>
        <v/>
      </c>
      <c r="AI60" s="38">
        <f ca="1">IF(NOTA[[#This Row],[TGL.NOTA]]="",IF(NOTA[[#This Row],[SUPPLIER_H]]="","",AI59),MONTH(NOTA[[#This Row],[TGL.NOTA]]))</f>
        <v>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12</v>
      </c>
      <c r="E61" s="193"/>
      <c r="F61" s="32"/>
      <c r="G61" s="32"/>
      <c r="H61" s="55"/>
      <c r="I61" s="32"/>
      <c r="J61" s="33"/>
      <c r="K61" s="32"/>
      <c r="L61" s="26" t="s">
        <v>195</v>
      </c>
      <c r="M61" s="34">
        <v>1</v>
      </c>
      <c r="N61" s="32">
        <v>120</v>
      </c>
      <c r="O61" s="26" t="s">
        <v>94</v>
      </c>
      <c r="P61" s="28">
        <v>7500</v>
      </c>
      <c r="Q61" s="46"/>
      <c r="R61" s="39" t="s">
        <v>194</v>
      </c>
      <c r="S61" s="35"/>
      <c r="T61" s="35"/>
      <c r="U61" s="36"/>
      <c r="V61" s="37"/>
      <c r="W61" s="36">
        <f>IF(NOTA[[#This Row],[HARGA/ CTN]]="",NOTA[[#This Row],[JUMLAH_H]],NOTA[[#This Row],[HARGA/ CTN]]*IF(NOTA[[#This Row],[C]]="",0,NOTA[[#This Row],[C]]))</f>
        <v>900000</v>
      </c>
      <c r="X61" s="36">
        <f>IF(NOTA[[#This Row],[JUMLAH]]="","",NOTA[[#This Row],[JUMLAH]]*NOTA[[#This Row],[DISC 1]])</f>
        <v>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0</v>
      </c>
      <c r="AA61" s="36">
        <f>IF(NOTA[[#This Row],[JUMLAH]]="","",NOTA[[#This Row],[JUMLAH]]-NOTA[[#This Row],[DISC]])</f>
        <v>900000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1" s="36">
        <f>IF(OR(NOTA[[#This Row],[QTY]]="",NOTA[[#This Row],[HARGA SATUAN]]="",),"",NOTA[[#This Row],[QTY]]*NOTA[[#This Row],[HARGA SATUAN]])</f>
        <v>900000</v>
      </c>
      <c r="AF61" s="33">
        <f ca="1">IF(NOTA[ID_H]="","",INDEX(NOTA[TANGGAL],MATCH(,INDIRECT(ADDRESS(ROW(NOTA[TANGGAL]),COLUMN(NOTA[TANGGAL]))&amp;":"&amp;ADDRESS(ROW(),COLUMN(NOTA[TANGGAL]))),-1)))</f>
        <v>44930</v>
      </c>
      <c r="AG61" s="28" t="str">
        <f ca="1">IF(NOTA[[#This Row],[NAMA BARANG]]="","",INDEX(NOTA[SUPPLIER],MATCH(,INDIRECT(ADDRESS(ROW(NOTA[ID]),COLUMN(NOTA[ID]))&amp;":"&amp;ADDRESS(ROW(),COLUMN(NOTA[ID]))),-1)))</f>
        <v>ETJ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12</v>
      </c>
      <c r="E62" s="193"/>
      <c r="F62" s="26"/>
      <c r="G62" s="26"/>
      <c r="H62" s="31"/>
      <c r="I62" s="32"/>
      <c r="J62" s="33"/>
      <c r="K62" s="32"/>
      <c r="L62" s="26" t="s">
        <v>197</v>
      </c>
      <c r="M62" s="34">
        <v>1</v>
      </c>
      <c r="N62" s="32">
        <v>8</v>
      </c>
      <c r="O62" s="26" t="s">
        <v>94</v>
      </c>
      <c r="P62" s="28">
        <v>115000</v>
      </c>
      <c r="Q62" s="46"/>
      <c r="R62" s="39" t="s">
        <v>188</v>
      </c>
      <c r="S62" s="35"/>
      <c r="T62" s="35"/>
      <c r="U62" s="36"/>
      <c r="V62" s="37"/>
      <c r="W62" s="36">
        <f>IF(NOTA[[#This Row],[HARGA/ CTN]]="",NOTA[[#This Row],[JUMLAH_H]],NOTA[[#This Row],[HARGA/ CTN]]*IF(NOTA[[#This Row],[C]]="",0,NOTA[[#This Row],[C]]))</f>
        <v>920000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920000</v>
      </c>
      <c r="AB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63060000</v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E62" s="36">
        <f>IF(OR(NOTA[[#This Row],[QTY]]="",NOTA[[#This Row],[HARGA SATUAN]]="",),"",NOTA[[#This Row],[QTY]]*NOTA[[#This Row],[HARGA SATUAN]])</f>
        <v>920000</v>
      </c>
      <c r="AF62" s="33">
        <f ca="1">IF(NOTA[ID_H]="","",INDEX(NOTA[TANGGAL],MATCH(,INDIRECT(ADDRESS(ROW(NOTA[TANGGAL]),COLUMN(NOTA[TANGGAL]))&amp;":"&amp;ADDRESS(ROW(),COLUMN(NOTA[TANGGAL]))),-1)))</f>
        <v>44930</v>
      </c>
      <c r="AG62" s="28" t="str">
        <f ca="1">IF(NOTA[[#This Row],[NAMA BARANG]]="","",INDEX(NOTA[SUPPLIER],MATCH(,INDIRECT(ADDRESS(ROW(NOTA[ID]),COLUMN(NOTA[ID]))&amp;":"&amp;ADDRESS(ROW(),COLUMN(NOTA[ID]))),-1)))</f>
        <v>ETJ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</v>
      </c>
      <c r="AJ62" s="14"/>
    </row>
    <row r="63" spans="1:36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6" t="str">
        <f>IF(NOTA[[#This Row],[ID_P]]="","",MATCH(NOTA[[#This Row],[ID_P]],[1]!B_MSK[N_ID],0))</f>
        <v/>
      </c>
      <c r="D63" s="26" t="str">
        <f ca="1">IF(NOTA[[#This Row],[NAMA BARANG]]="","",INDEX(NOTA[ID],MATCH(,INDIRECT(ADDRESS(ROW(NOTA[ID]),COLUMN(NOTA[ID]))&amp;":"&amp;ADDRESS(ROW(),COLUMN(NOTA[ID]))),-1)))</f>
        <v/>
      </c>
      <c r="E63" s="192"/>
      <c r="F63" s="26"/>
      <c r="G63" s="26"/>
      <c r="H63" s="31"/>
      <c r="I63" s="51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38" t="str">
        <f ca="1">IF(NOTA[[#This Row],[ID]]="","",COUNTIF(NOTA[ID_H],NOTA[[#This Row],[ID_H]]))</f>
        <v/>
      </c>
      <c r="AI63" s="38" t="str">
        <f ca="1">IF(NOTA[[#This Row],[TGL.NOTA]]="",IF(NOTA[[#This Row],[SUPPLIER_H]]="","",AI62),MONTH(NOTA[[#This Row],[TGL.NOTA]]))</f>
        <v/>
      </c>
      <c r="AJ63" s="14"/>
    </row>
    <row r="64" spans="1:36" ht="20.100000000000001" customHeight="1" x14ac:dyDescent="0.25">
      <c r="A64" s="49">
        <f ca="1">IF(INDIRECT(ADDRESS(ROW()-1,COLUMN(NOTA[[#Headers],[ID]])))="ID",1,IF(NOTA[[#This Row],[FAKTUR]]="","",COUNT(INDIRECT(ADDRESS(ROW(NOTA[ID]),COLUMN(NOTA[ID]))&amp;":"&amp;ADDRESS(ROW()-1,COLUMN(NOTA[ID]))))+1))</f>
        <v>13</v>
      </c>
      <c r="B6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ETJ_0401_323-1</v>
      </c>
      <c r="C64" s="26" t="e">
        <f ca="1">IF(NOTA[[#This Row],[ID_P]]="","",MATCH(NOTA[[#This Row],[ID_P]],[1]!B_MSK[N_ID],0))</f>
        <v>#REF!</v>
      </c>
      <c r="D64" s="26">
        <f ca="1">IF(NOTA[[#This Row],[NAMA BARANG]]="","",INDEX(NOTA[ID],MATCH(,INDIRECT(ADDRESS(ROW(NOTA[ID]),COLUMN(NOTA[ID]))&amp;":"&amp;ADDRESS(ROW(),COLUMN(NOTA[ID]))),-1)))</f>
        <v>13</v>
      </c>
      <c r="E64" s="192"/>
      <c r="F64" s="26" t="s">
        <v>149</v>
      </c>
      <c r="G64" s="26" t="s">
        <v>91</v>
      </c>
      <c r="H64" s="31" t="s">
        <v>198</v>
      </c>
      <c r="I64" s="26"/>
      <c r="J64" s="51">
        <v>44930</v>
      </c>
      <c r="K64" s="26"/>
      <c r="L64" s="26" t="s">
        <v>199</v>
      </c>
      <c r="M64" s="39">
        <v>20</v>
      </c>
      <c r="N64" s="26">
        <v>240</v>
      </c>
      <c r="O64" s="26" t="s">
        <v>94</v>
      </c>
      <c r="P64" s="49">
        <v>38000</v>
      </c>
      <c r="Q64" s="52"/>
      <c r="R64" s="39" t="s">
        <v>104</v>
      </c>
      <c r="S64" s="53"/>
      <c r="T64" s="53"/>
      <c r="U64" s="54"/>
      <c r="V64" s="37" t="s">
        <v>200</v>
      </c>
      <c r="W64" s="54">
        <f>IF(NOTA[[#This Row],[HARGA/ CTN]]="",NOTA[[#This Row],[JUMLAH_H]],NOTA[[#This Row],[HARGA/ CTN]]*IF(NOTA[[#This Row],[C]]="",0,NOTA[[#This Row],[C]]))</f>
        <v>9120000</v>
      </c>
      <c r="X64" s="54">
        <f>IF(NOTA[[#This Row],[JUMLAH]]="","",NOTA[[#This Row],[JUMLAH]]*NOTA[[#This Row],[DISC 1]])</f>
        <v>0</v>
      </c>
      <c r="Y64" s="54">
        <f>IF(NOTA[[#This Row],[JUMLAH]]="","",(NOTA[[#This Row],[JUMLAH]]-NOTA[[#This Row],[DISC 1-]])*NOTA[[#This Row],[DISC 2]])</f>
        <v>0</v>
      </c>
      <c r="Z64" s="54">
        <f>IF(NOTA[[#This Row],[JUMLAH]]="","",NOTA[[#This Row],[DISC 1-]]+NOTA[[#This Row],[DISC 2-]])</f>
        <v>0</v>
      </c>
      <c r="AA64" s="54">
        <f>IF(NOTA[[#This Row],[JUMLAH]]="","",NOTA[[#This Row],[JUMLAH]]-NOTA[[#This Row],[DISC]])</f>
        <v>9120000</v>
      </c>
      <c r="AB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64" s="54">
        <f>IF(OR(NOTA[[#This Row],[QTY]]="",NOTA[[#This Row],[HARGA SATUAN]]="",),"",NOTA[[#This Row],[QTY]]*NOTA[[#This Row],[HARGA SATUAN]])</f>
        <v>9120000</v>
      </c>
      <c r="AF64" s="51">
        <f ca="1">IF(NOTA[ID_H]="","",INDEX(NOTA[TANGGAL],MATCH(,INDIRECT(ADDRESS(ROW(NOTA[TANGGAL]),COLUMN(NOTA[TANGGAL]))&amp;":"&amp;ADDRESS(ROW(),COLUMN(NOTA[TANGGAL]))),-1)))</f>
        <v>44930</v>
      </c>
      <c r="AG64" s="65" t="str">
        <f ca="1">IF(NOTA[[#This Row],[NAMA BARANG]]="","",INDEX(NOTA[SUPPLIER],MATCH(,INDIRECT(ADDRESS(ROW(NOTA[ID]),COLUMN(NOTA[ID]))&amp;":"&amp;ADDRESS(ROW(),COLUMN(NOTA[ID]))),-1)))</f>
        <v>ETJ</v>
      </c>
      <c r="AH64" s="38">
        <f ca="1">IF(NOTA[[#This Row],[ID]]="","",COUNTIF(NOTA[ID_H],NOTA[[#This Row],[ID_H]]))</f>
        <v>1</v>
      </c>
      <c r="AI64" s="38">
        <f>IF(NOTA[[#This Row],[TGL.NOTA]]="",IF(NOTA[[#This Row],[SUPPLIER_H]]="","",AI63),MONTH(NOTA[[#This Row],[TGL.NOTA]]))</f>
        <v>1</v>
      </c>
      <c r="AJ64" s="14"/>
    </row>
    <row r="65" spans="1:36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6" t="str">
        <f>IF(NOTA[[#This Row],[ID_P]]="","",MATCH(NOTA[[#This Row],[ID_P]],[1]!B_MSK[N_ID],0))</f>
        <v/>
      </c>
      <c r="D65" s="26" t="str">
        <f ca="1">IF(NOTA[[#This Row],[NAMA BARANG]]="","",INDEX(NOTA[ID],MATCH(,INDIRECT(ADDRESS(ROW(NOTA[ID]),COLUMN(NOTA[ID]))&amp;":"&amp;ADDRESS(ROW(),COLUMN(NOTA[ID]))),-1)))</f>
        <v/>
      </c>
      <c r="E65" s="192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38" t="str">
        <f ca="1">IF(NOTA[[#This Row],[ID]]="","",COUNTIF(NOTA[ID_H],NOTA[[#This Row],[ID_H]]))</f>
        <v/>
      </c>
      <c r="AI65" s="38" t="str">
        <f ca="1">IF(NOTA[[#This Row],[TGL.NOTA]]="",IF(NOTA[[#This Row],[SUPPLIER_H]]="","",AI64),MONTH(NOTA[[#This Row],[TGL.NOTA]]))</f>
        <v/>
      </c>
      <c r="AJ65" s="14"/>
    </row>
    <row r="66" spans="1:36" ht="20.100000000000001" customHeight="1" x14ac:dyDescent="0.25">
      <c r="A66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6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ETJ_0401_423-3</v>
      </c>
      <c r="C66" s="26" t="e">
        <f ca="1">IF(NOTA[[#This Row],[ID_P]]="","",MATCH(NOTA[[#This Row],[ID_P]],[1]!B_MSK[N_ID],0))</f>
        <v>#REF!</v>
      </c>
      <c r="D66" s="26">
        <f ca="1">IF(NOTA[[#This Row],[NAMA BARANG]]="","",INDEX(NOTA[ID],MATCH(,INDIRECT(ADDRESS(ROW(NOTA[ID]),COLUMN(NOTA[ID]))&amp;":"&amp;ADDRESS(ROW(),COLUMN(NOTA[ID]))),-1)))</f>
        <v>14</v>
      </c>
      <c r="E66" s="192"/>
      <c r="F66" s="26" t="s">
        <v>149</v>
      </c>
      <c r="G66" s="26" t="s">
        <v>91</v>
      </c>
      <c r="H66" s="31" t="s">
        <v>201</v>
      </c>
      <c r="I66" s="26"/>
      <c r="J66" s="51">
        <v>44930</v>
      </c>
      <c r="K66" s="26"/>
      <c r="L66" s="26" t="s">
        <v>202</v>
      </c>
      <c r="M66" s="39">
        <v>2</v>
      </c>
      <c r="N66" s="26">
        <v>200</v>
      </c>
      <c r="O66" s="26" t="s">
        <v>99</v>
      </c>
      <c r="P66" s="49">
        <v>17500</v>
      </c>
      <c r="Q66" s="52"/>
      <c r="R66" s="39" t="s">
        <v>127</v>
      </c>
      <c r="S66" s="53"/>
      <c r="T66" s="53"/>
      <c r="U66" s="54"/>
      <c r="V66" s="37"/>
      <c r="W66" s="54">
        <f>IF(NOTA[[#This Row],[HARGA/ CTN]]="",NOTA[[#This Row],[JUMLAH_H]],NOTA[[#This Row],[HARGA/ CTN]]*IF(NOTA[[#This Row],[C]]="",0,NOTA[[#This Row],[C]]))</f>
        <v>3500000</v>
      </c>
      <c r="X66" s="54">
        <f>IF(NOTA[[#This Row],[JUMLAH]]="","",NOTA[[#This Row],[JUMLAH]]*NOTA[[#This Row],[DISC 1]])</f>
        <v>0</v>
      </c>
      <c r="Y66" s="54">
        <f>IF(NOTA[[#This Row],[JUMLAH]]="","",(NOTA[[#This Row],[JUMLAH]]-NOTA[[#This Row],[DISC 1-]])*NOTA[[#This Row],[DISC 2]])</f>
        <v>0</v>
      </c>
      <c r="Z66" s="54">
        <f>IF(NOTA[[#This Row],[JUMLAH]]="","",NOTA[[#This Row],[DISC 1-]]+NOTA[[#This Row],[DISC 2-]])</f>
        <v>0</v>
      </c>
      <c r="AA66" s="54">
        <f>IF(NOTA[[#This Row],[JUMLAH]]="","",NOTA[[#This Row],[JUMLAH]]-NOTA[[#This Row],[DISC]])</f>
        <v>3500000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6" s="54">
        <f>IF(OR(NOTA[[#This Row],[QTY]]="",NOTA[[#This Row],[HARGA SATUAN]]="",),"",NOTA[[#This Row],[QTY]]*NOTA[[#This Row],[HARGA SATUAN]])</f>
        <v>3500000</v>
      </c>
      <c r="AF66" s="51">
        <f ca="1">IF(NOTA[ID_H]="","",INDEX(NOTA[TANGGAL],MATCH(,INDIRECT(ADDRESS(ROW(NOTA[TANGGAL]),COLUMN(NOTA[TANGGAL]))&amp;":"&amp;ADDRESS(ROW(),COLUMN(NOTA[TANGGAL]))),-1)))</f>
        <v>44930</v>
      </c>
      <c r="AG66" s="65" t="str">
        <f ca="1">IF(NOTA[[#This Row],[NAMA BARANG]]="","",INDEX(NOTA[SUPPLIER],MATCH(,INDIRECT(ADDRESS(ROW(NOTA[ID]),COLUMN(NOTA[ID]))&amp;":"&amp;ADDRESS(ROW(),COLUMN(NOTA[ID]))),-1)))</f>
        <v>ETJ</v>
      </c>
      <c r="AH66" s="38">
        <f ca="1">IF(NOTA[[#This Row],[ID]]="","",COUNTIF(NOTA[ID_H],NOTA[[#This Row],[ID_H]]))</f>
        <v>3</v>
      </c>
      <c r="AI66" s="38">
        <f>IF(NOTA[[#This Row],[TGL.NOTA]]="",IF(NOTA[[#This Row],[SUPPLIER_H]]="","",AI65),MONTH(NOTA[[#This Row],[TGL.NOTA]]))</f>
        <v>1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14</v>
      </c>
      <c r="E67" s="193"/>
      <c r="F67" s="26"/>
      <c r="G67" s="26"/>
      <c r="H67" s="31"/>
      <c r="I67" s="32"/>
      <c r="J67" s="33"/>
      <c r="K67" s="32"/>
      <c r="L67" s="26" t="s">
        <v>203</v>
      </c>
      <c r="M67" s="34">
        <v>2</v>
      </c>
      <c r="N67" s="26">
        <v>32</v>
      </c>
      <c r="O67" s="26" t="s">
        <v>94</v>
      </c>
      <c r="P67" s="28">
        <v>55000</v>
      </c>
      <c r="Q67" s="46"/>
      <c r="R67" s="39" t="s">
        <v>204</v>
      </c>
      <c r="S67" s="35"/>
      <c r="T67" s="35"/>
      <c r="U67" s="36"/>
      <c r="V67" s="37"/>
      <c r="W67" s="36">
        <f>IF(NOTA[[#This Row],[HARGA/ CTN]]="",NOTA[[#This Row],[JUMLAH_H]],NOTA[[#This Row],[HARGA/ CTN]]*IF(NOTA[[#This Row],[C]]="",0,NOTA[[#This Row],[C]]))</f>
        <v>1760000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1760000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67" s="36">
        <f>IF(OR(NOTA[[#This Row],[QTY]]="",NOTA[[#This Row],[HARGA SATUAN]]="",),"",NOTA[[#This Row],[QTY]]*NOTA[[#This Row],[HARGA SATUAN]])</f>
        <v>1760000</v>
      </c>
      <c r="AF67" s="33">
        <f ca="1">IF(NOTA[ID_H]="","",INDEX(NOTA[TANGGAL],MATCH(,INDIRECT(ADDRESS(ROW(NOTA[TANGGAL]),COLUMN(NOTA[TANGGAL]))&amp;":"&amp;ADDRESS(ROW(),COLUMN(NOTA[TANGGAL]))),-1)))</f>
        <v>44930</v>
      </c>
      <c r="AG67" s="28" t="str">
        <f ca="1">IF(NOTA[[#This Row],[NAMA BARANG]]="","",INDEX(NOTA[SUPPLIER],MATCH(,INDIRECT(ADDRESS(ROW(NOTA[ID]),COLUMN(NOTA[ID]))&amp;":"&amp;ADDRESS(ROW(),COLUMN(NOTA[ID]))),-1)))</f>
        <v>ETJ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Row],[SUPPLIER_H]]="","",AI36),MONTH(NOTA[[#This Row],[TGL.NOTA]]))</f>
        <v>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>
        <f ca="1">IF(NOTA[[#This Row],[NAMA BARANG]]="","",INDEX(NOTA[ID],MATCH(,INDIRECT(ADDRESS(ROW(NOTA[ID]),COLUMN(NOTA[ID]))&amp;":"&amp;ADDRESS(ROW(),COLUMN(NOTA[ID]))),-1)))</f>
        <v>14</v>
      </c>
      <c r="E68" s="193"/>
      <c r="F68" s="26"/>
      <c r="G68" s="26"/>
      <c r="H68" s="31"/>
      <c r="I68" s="32"/>
      <c r="J68" s="33"/>
      <c r="K68" s="32"/>
      <c r="L68" s="26" t="s">
        <v>205</v>
      </c>
      <c r="M68" s="34">
        <v>2</v>
      </c>
      <c r="N68" s="32">
        <v>20</v>
      </c>
      <c r="O68" s="26" t="s">
        <v>94</v>
      </c>
      <c r="P68" s="28">
        <v>55000</v>
      </c>
      <c r="Q68" s="46"/>
      <c r="R68" s="39" t="s">
        <v>181</v>
      </c>
      <c r="S68" s="35"/>
      <c r="T68" s="35"/>
      <c r="U68" s="36"/>
      <c r="V68" s="37"/>
      <c r="W68" s="36">
        <f>IF(NOTA[[#This Row],[HARGA/ CTN]]="",NOTA[[#This Row],[JUMLAH_H]],NOTA[[#This Row],[HARGA/ CTN]]*IF(NOTA[[#This Row],[C]]="",0,NOTA[[#This Row],[C]]))</f>
        <v>1100000</v>
      </c>
      <c r="X68" s="36">
        <f>IF(NOTA[[#This Row],[JUMLAH]]="","",NOTA[[#This Row],[JUMLAH]]*NOTA[[#This Row],[DISC 1]])</f>
        <v>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0</v>
      </c>
      <c r="AA68" s="36">
        <f>IF(NOTA[[#This Row],[JUMLAH]]="","",NOTA[[#This Row],[JUMLAH]]-NOTA[[#This Row],[DISC]])</f>
        <v>1100000</v>
      </c>
      <c r="AB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D68" s="28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68" s="36">
        <f>IF(OR(NOTA[[#This Row],[QTY]]="",NOTA[[#This Row],[HARGA SATUAN]]="",),"",NOTA[[#This Row],[QTY]]*NOTA[[#This Row],[HARGA SATUAN]])</f>
        <v>1100000</v>
      </c>
      <c r="AF68" s="33">
        <f ca="1">IF(NOTA[ID_H]="","",INDEX(NOTA[TANGGAL],MATCH(,INDIRECT(ADDRESS(ROW(NOTA[TANGGAL]),COLUMN(NOTA[TANGGAL]))&amp;":"&amp;ADDRESS(ROW(),COLUMN(NOTA[TANGGAL]))),-1)))</f>
        <v>44930</v>
      </c>
      <c r="AG68" s="28" t="str">
        <f ca="1">IF(NOTA[[#This Row],[NAMA BARANG]]="","",INDEX(NOTA[SUPPLIER],MATCH(,INDIRECT(ADDRESS(ROW(NOTA[ID]),COLUMN(NOTA[ID]))&amp;":"&amp;ADDRESS(ROW(),COLUMN(NOTA[ID]))),-1)))</f>
        <v>ETJ</v>
      </c>
      <c r="AH68" s="38" t="str">
        <f ca="1">IF(NOTA[[#This Row],[ID]]="","",COUNTIF(NOTA[ID_H],NOTA[[#This Row],[ID_H]]))</f>
        <v/>
      </c>
      <c r="AI68" s="38">
        <f ca="1">IF(NOTA[[#This Row],[TGL.NOTA]]="",IF(NOTA[[#This Row],[SUPPLIER_H]]="","",AI67),MONTH(NOTA[[#This Row],[TGL.NOTA]]))</f>
        <v>1</v>
      </c>
      <c r="AJ68" s="14"/>
    </row>
    <row r="69" spans="1:36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 t="str">
        <f ca="1">IF(NOTA[[#This Row],[NAMA BARANG]]="","",INDEX(NOTA[ID],MATCH(,INDIRECT(ADDRESS(ROW(NOTA[ID]),COLUMN(NOTA[ID]))&amp;":"&amp;ADDRESS(ROW(),COLUMN(NOTA[ID]))),-1)))</f>
        <v/>
      </c>
      <c r="E69" s="30"/>
      <c r="F69" s="26"/>
      <c r="G69" s="26"/>
      <c r="H69" s="31"/>
      <c r="I69" s="32"/>
      <c r="J69" s="33"/>
      <c r="K69" s="32"/>
      <c r="L69" s="26"/>
      <c r="M69" s="34"/>
      <c r="N69" s="32"/>
      <c r="O69" s="26"/>
      <c r="P69" s="28"/>
      <c r="Q69" s="46"/>
      <c r="R69" s="34"/>
      <c r="S69" s="35"/>
      <c r="T69" s="35"/>
      <c r="U69" s="36"/>
      <c r="V69" s="37"/>
      <c r="W69" s="36" t="str">
        <f>IF(NOTA[[#This Row],[HARGA/ CTN]]="",NOTA[[#This Row],[JUMLAH_H]],NOTA[[#This Row],[HARGA/ CTN]]*IF(NOTA[[#This Row],[C]]="",0,NOTA[[#This Row],[C]]))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36" t="str">
        <f>IF(OR(NOTA[[#This Row],[QTY]]="",NOTA[[#This Row],[HARGA SATUAN]]="",),"",NOTA[[#This Row],[QTY]]*NOTA[[#This Row],[HARGA SATUAN]])</f>
        <v/>
      </c>
      <c r="AF69" s="33" t="str">
        <f ca="1">IF(NOTA[ID_H]="","",INDEX(NOTA[TANGGAL],MATCH(,INDIRECT(ADDRESS(ROW(NOTA[TANGGAL]),COLUMN(NOTA[TANGGAL]))&amp;":"&amp;ADDRESS(ROW(),COLUMN(NOTA[TANGGAL]))),-1)))</f>
        <v/>
      </c>
      <c r="AG69" s="28" t="str">
        <f ca="1">IF(NOTA[[#This Row],[NAMA BARANG]]="","",INDEX(NOTA[SUPPLIER],MATCH(,INDIRECT(ADDRESS(ROW(NOTA[ID]),COLUMN(NOTA[ID]))&amp;":"&amp;ADDRESS(ROW(),COLUMN(NOTA[ID]))),-1)))</f>
        <v/>
      </c>
      <c r="AH69" s="38" t="str">
        <f ca="1">IF(NOTA[[#This Row],[ID]]="","",COUNTIF(NOTA[ID_H],NOTA[[#This Row],[ID_H]]))</f>
        <v/>
      </c>
      <c r="AI69" s="38" t="str">
        <f ca="1">IF(NOTA[[#This Row],[TGL.NOTA]]="",IF(NOTA[[#This Row],[SUPPLIER_H]]="","",AI68),MONTH(NOTA[[#This Row],[TGL.NOTA]]))</f>
        <v/>
      </c>
      <c r="AJ69" s="14"/>
    </row>
    <row r="70" spans="1:36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JAY_0401_702-16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15</v>
      </c>
      <c r="E70" s="30"/>
      <c r="F70" s="26" t="s">
        <v>206</v>
      </c>
      <c r="G70" s="26" t="s">
        <v>91</v>
      </c>
      <c r="H70" s="31" t="s">
        <v>207</v>
      </c>
      <c r="I70" s="32"/>
      <c r="J70" s="33">
        <v>44930</v>
      </c>
      <c r="K70" s="32"/>
      <c r="L70" s="26" t="s">
        <v>208</v>
      </c>
      <c r="M70" s="34"/>
      <c r="N70" s="32">
        <v>60</v>
      </c>
      <c r="O70" s="26" t="s">
        <v>108</v>
      </c>
      <c r="P70" s="28">
        <v>13000</v>
      </c>
      <c r="Q70" s="46"/>
      <c r="R70" s="39" t="s">
        <v>135</v>
      </c>
      <c r="S70" s="35"/>
      <c r="T70" s="35"/>
      <c r="U70" s="36"/>
      <c r="V70" s="37" t="s">
        <v>217</v>
      </c>
      <c r="W70" s="36">
        <f>IF(NOTA[[#This Row],[HARGA/ CTN]]="",NOTA[[#This Row],[JUMLAH_H]],NOTA[[#This Row],[HARGA/ CTN]]*IF(NOTA[[#This Row],[C]]="",0,NOTA[[#This Row],[C]]))</f>
        <v>780000</v>
      </c>
      <c r="X70" s="36">
        <f>IF(NOTA[[#This Row],[JUMLAH]]="","",NOTA[[#This Row],[JUMLAH]]*NOTA[[#This Row],[DISC 1]])</f>
        <v>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0</v>
      </c>
      <c r="AA70" s="36">
        <f>IF(NOTA[[#This Row],[JUMLAH]]="","",NOTA[[#This Row],[JUMLAH]]-NOTA[[#This Row],[DISC]])</f>
        <v>780000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0" s="36">
        <f>IF(OR(NOTA[[#This Row],[QTY]]="",NOTA[[#This Row],[HARGA SATUAN]]="",),"",NOTA[[#This Row],[QTY]]*NOTA[[#This Row],[HARGA SATUAN]])</f>
        <v>780000</v>
      </c>
      <c r="AF70" s="33">
        <f ca="1">IF(NOTA[ID_H]="","",INDEX(NOTA[TANGGAL],MATCH(,INDIRECT(ADDRESS(ROW(NOTA[TANGGAL]),COLUMN(NOTA[TANGGAL]))&amp;":"&amp;ADDRESS(ROW(),COLUMN(NOTA[TANGGAL]))),-1)))</f>
        <v>44930</v>
      </c>
      <c r="AG70" s="28" t="str">
        <f ca="1">IF(NOTA[[#This Row],[NAMA BARANG]]="","",INDEX(NOTA[SUPPLIER],MATCH(,INDIRECT(ADDRESS(ROW(NOTA[ID]),COLUMN(NOTA[ID]))&amp;":"&amp;ADDRESS(ROW(),COLUMN(NOTA[ID]))),-1)))</f>
        <v>JAYA MAKMUR</v>
      </c>
      <c r="AH70" s="38">
        <f ca="1">IF(NOTA[[#This Row],[ID]]="","",COUNTIF(NOTA[ID_H],NOTA[[#This Row],[ID_H]]))</f>
        <v>16</v>
      </c>
      <c r="AI70" s="38">
        <f>IF(NOTA[[#This Row],[TGL.NOTA]]="",IF(NOTA[[#This Row],[SUPPLIER_H]]="","",AI69),MONTH(NOTA[[#This Row],[TGL.NOTA]]))</f>
        <v>1</v>
      </c>
      <c r="AJ70" s="14"/>
    </row>
    <row r="71" spans="1:36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15</v>
      </c>
      <c r="E71" s="30"/>
      <c r="F71" s="26"/>
      <c r="G71" s="26"/>
      <c r="H71" s="31"/>
      <c r="I71" s="32"/>
      <c r="J71" s="33"/>
      <c r="K71" s="32"/>
      <c r="L71" s="26" t="s">
        <v>209</v>
      </c>
      <c r="M71" s="34"/>
      <c r="N71" s="32">
        <v>60</v>
      </c>
      <c r="O71" s="26" t="s">
        <v>108</v>
      </c>
      <c r="P71" s="28">
        <v>13000</v>
      </c>
      <c r="Q71" s="46"/>
      <c r="R71" s="39" t="s">
        <v>135</v>
      </c>
      <c r="S71" s="35"/>
      <c r="T71" s="35"/>
      <c r="U71" s="36"/>
      <c r="V71" s="37" t="s">
        <v>217</v>
      </c>
      <c r="W71" s="36">
        <f>IF(NOTA[[#This Row],[HARGA/ CTN]]="",NOTA[[#This Row],[JUMLAH_H]],NOTA[[#This Row],[HARGA/ CTN]]*IF(NOTA[[#This Row],[C]]="",0,NOTA[[#This Row],[C]]))</f>
        <v>780000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780000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1" s="36">
        <f>IF(OR(NOTA[[#This Row],[QTY]]="",NOTA[[#This Row],[HARGA SATUAN]]="",),"",NOTA[[#This Row],[QTY]]*NOTA[[#This Row],[HARGA SATUAN]])</f>
        <v>780000</v>
      </c>
      <c r="AF71" s="33">
        <f ca="1">IF(NOTA[ID_H]="","",INDEX(NOTA[TANGGAL],MATCH(,INDIRECT(ADDRESS(ROW(NOTA[TANGGAL]),COLUMN(NOTA[TANGGAL]))&amp;":"&amp;ADDRESS(ROW(),COLUMN(NOTA[TANGGAL]))),-1)))</f>
        <v>44930</v>
      </c>
      <c r="AG71" s="28" t="str">
        <f ca="1">IF(NOTA[[#This Row],[NAMA BARANG]]="","",INDEX(NOTA[SUPPLIER],MATCH(,INDIRECT(ADDRESS(ROW(NOTA[ID]),COLUMN(NOTA[ID]))&amp;":"&amp;ADDRESS(ROW(),COLUMN(NOTA[ID]))),-1)))</f>
        <v>JAYA MAKMUR</v>
      </c>
      <c r="AH71" s="38" t="str">
        <f ca="1">IF(NOTA[[#This Row],[ID]]="","",COUNTIF(NOTA[ID_H],NOTA[[#This Row],[ID_H]]))</f>
        <v/>
      </c>
      <c r="AI71" s="38">
        <f ca="1">IF(NOTA[[#This Row],[TGL.NOTA]]="",IF(NOTA[[#This Row],[SUPPLIER_H]]="","",AI70),MONTH(NOTA[[#This Row],[TGL.NOTA]]))</f>
        <v>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15</v>
      </c>
      <c r="E72" s="30"/>
      <c r="F72" s="26"/>
      <c r="G72" s="26"/>
      <c r="H72" s="31"/>
      <c r="I72" s="32"/>
      <c r="J72" s="33"/>
      <c r="K72" s="26"/>
      <c r="L72" s="26" t="s">
        <v>210</v>
      </c>
      <c r="M72" s="34"/>
      <c r="N72" s="32">
        <v>60</v>
      </c>
      <c r="O72" s="26" t="s">
        <v>108</v>
      </c>
      <c r="P72" s="28">
        <v>13000</v>
      </c>
      <c r="Q72" s="46"/>
      <c r="R72" s="39" t="s">
        <v>135</v>
      </c>
      <c r="S72" s="35"/>
      <c r="T72" s="35"/>
      <c r="U72" s="36"/>
      <c r="V72" s="37" t="s">
        <v>217</v>
      </c>
      <c r="W72" s="36">
        <f>IF(NOTA[[#This Row],[HARGA/ CTN]]="",NOTA[[#This Row],[JUMLAH_H]],NOTA[[#This Row],[HARGA/ CTN]]*IF(NOTA[[#This Row],[C]]="",0,NOTA[[#This Row],[C]]))</f>
        <v>780000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780000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2" s="36">
        <f>IF(OR(NOTA[[#This Row],[QTY]]="",NOTA[[#This Row],[HARGA SATUAN]]="",),"",NOTA[[#This Row],[QTY]]*NOTA[[#This Row],[HARGA SATUAN]])</f>
        <v>780000</v>
      </c>
      <c r="AF72" s="33">
        <f ca="1">IF(NOTA[ID_H]="","",INDEX(NOTA[TANGGAL],MATCH(,INDIRECT(ADDRESS(ROW(NOTA[TANGGAL]),COLUMN(NOTA[TANGGAL]))&amp;":"&amp;ADDRESS(ROW(),COLUMN(NOTA[TANGGAL]))),-1)))</f>
        <v>44930</v>
      </c>
      <c r="AG72" s="28" t="str">
        <f ca="1">IF(NOTA[[#This Row],[NAMA BARANG]]="","",INDEX(NOTA[SUPPLIER],MATCH(,INDIRECT(ADDRESS(ROW(NOTA[ID]),COLUMN(NOTA[ID]))&amp;":"&amp;ADDRESS(ROW(),COLUMN(NOTA[ID]))),-1)))</f>
        <v>JAYA MAKMUR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15</v>
      </c>
      <c r="E73" s="30"/>
      <c r="F73" s="26"/>
      <c r="G73" s="26"/>
      <c r="H73" s="31"/>
      <c r="I73" s="32"/>
      <c r="J73" s="33"/>
      <c r="K73" s="26"/>
      <c r="L73" s="26" t="s">
        <v>211</v>
      </c>
      <c r="M73" s="34"/>
      <c r="N73" s="32">
        <v>60</v>
      </c>
      <c r="O73" s="26" t="s">
        <v>108</v>
      </c>
      <c r="P73" s="28">
        <v>13000</v>
      </c>
      <c r="Q73" s="46"/>
      <c r="R73" s="39" t="s">
        <v>135</v>
      </c>
      <c r="S73" s="35"/>
      <c r="T73" s="35"/>
      <c r="U73" s="36"/>
      <c r="V73" s="37" t="s">
        <v>217</v>
      </c>
      <c r="W73" s="36">
        <f>IF(NOTA[[#This Row],[HARGA/ CTN]]="",NOTA[[#This Row],[JUMLAH_H]],NOTA[[#This Row],[HARGA/ CTN]]*IF(NOTA[[#This Row],[C]]="",0,NOTA[[#This Row],[C]]))</f>
        <v>780000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780000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73" s="36">
        <f>IF(OR(NOTA[[#This Row],[QTY]]="",NOTA[[#This Row],[HARGA SATUAN]]="",),"",NOTA[[#This Row],[QTY]]*NOTA[[#This Row],[HARGA SATUAN]])</f>
        <v>780000</v>
      </c>
      <c r="AF73" s="33">
        <f ca="1">IF(NOTA[ID_H]="","",INDEX(NOTA[TANGGAL],MATCH(,INDIRECT(ADDRESS(ROW(NOTA[TANGGAL]),COLUMN(NOTA[TANGGAL]))&amp;":"&amp;ADDRESS(ROW(),COLUMN(NOTA[TANGGAL]))),-1)))</f>
        <v>44930</v>
      </c>
      <c r="AG73" s="28" t="str">
        <f ca="1">IF(NOTA[[#This Row],[NAMA BARANG]]="","",INDEX(NOTA[SUPPLIER],MATCH(,INDIRECT(ADDRESS(ROW(NOTA[ID]),COLUMN(NOTA[ID]))&amp;":"&amp;ADDRESS(ROW(),COLUMN(NOTA[ID]))),-1)))</f>
        <v>JAYA MAKMUR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15</v>
      </c>
      <c r="E74" s="30"/>
      <c r="F74" s="26"/>
      <c r="G74" s="26"/>
      <c r="H74" s="31"/>
      <c r="I74" s="26"/>
      <c r="J74" s="33"/>
      <c r="K74" s="32"/>
      <c r="L74" s="26" t="s">
        <v>208</v>
      </c>
      <c r="M74" s="34"/>
      <c r="N74" s="32">
        <v>6</v>
      </c>
      <c r="O74" s="26" t="s">
        <v>108</v>
      </c>
      <c r="P74" s="28"/>
      <c r="Q74" s="46"/>
      <c r="R74" s="39" t="s">
        <v>135</v>
      </c>
      <c r="S74" s="35"/>
      <c r="T74" s="35"/>
      <c r="U74" s="54"/>
      <c r="V74" s="37" t="s">
        <v>219</v>
      </c>
      <c r="W74" s="36" t="str">
        <f>IF(NOTA[[#This Row],[HARGA/ CTN]]="",NOTA[[#This Row],[JUMLAH_H]],NOTA[[#This Row],[HARGA/ CTN]]*IF(NOTA[[#This Row],[C]]="",0,NOTA[[#This Row],[C]]))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36" t="str">
        <f>IF(OR(NOTA[[#This Row],[QTY]]="",NOTA[[#This Row],[HARGA SATUAN]]="",),"",NOTA[[#This Row],[QTY]]*NOTA[[#This Row],[HARGA SATUAN]])</f>
        <v/>
      </c>
      <c r="AF74" s="33">
        <f ca="1">IF(NOTA[ID_H]="","",INDEX(NOTA[TANGGAL],MATCH(,INDIRECT(ADDRESS(ROW(NOTA[TANGGAL]),COLUMN(NOTA[TANGGAL]))&amp;":"&amp;ADDRESS(ROW(),COLUMN(NOTA[TANGGAL]))),-1)))</f>
        <v>44930</v>
      </c>
      <c r="AG74" s="28" t="str">
        <f ca="1">IF(NOTA[[#This Row],[NAMA BARANG]]="","",INDEX(NOTA[SUPPLIER],MATCH(,INDIRECT(ADDRESS(ROW(NOTA[ID]),COLUMN(NOTA[ID]))&amp;":"&amp;ADDRESS(ROW(),COLUMN(NOTA[ID]))),-1)))</f>
        <v>JAYA MAKMUR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</v>
      </c>
      <c r="AJ74" s="14"/>
    </row>
    <row r="75" spans="1:36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Row],[ID_P]]="","",MATCH(NOTA[[#This Row],[ID_P]],[1]!B_MSK[N_ID],0))</f>
        <v/>
      </c>
      <c r="D75" s="50">
        <f ca="1">IF(NOTA[[#This Row],[NAMA BARANG]]="","",INDEX(NOTA[ID],MATCH(,INDIRECT(ADDRESS(ROW(NOTA[ID]),COLUMN(NOTA[ID]))&amp;":"&amp;ADDRESS(ROW(),COLUMN(NOTA[ID]))),-1)))</f>
        <v>15</v>
      </c>
      <c r="E75" s="23"/>
      <c r="F75" s="26"/>
      <c r="G75" s="26"/>
      <c r="H75" s="31"/>
      <c r="I75" s="26"/>
      <c r="J75" s="51"/>
      <c r="K75" s="26"/>
      <c r="L75" s="26" t="s">
        <v>209</v>
      </c>
      <c r="M75" s="39"/>
      <c r="N75" s="26">
        <v>6</v>
      </c>
      <c r="O75" s="26" t="s">
        <v>108</v>
      </c>
      <c r="P75" s="49"/>
      <c r="Q75" s="52"/>
      <c r="R75" s="39" t="s">
        <v>135</v>
      </c>
      <c r="S75" s="53"/>
      <c r="T75" s="53"/>
      <c r="U75" s="54"/>
      <c r="V75" s="37" t="s">
        <v>219</v>
      </c>
      <c r="W75" s="54" t="str">
        <f>IF(NOTA[[#This Row],[HARGA/ CTN]]="",NOTA[[#This Row],[JUMLAH_H]],NOTA[[#This Row],[HARGA/ CTN]]*IF(NOTA[[#This Row],[C]]="",0,NOTA[[#This Row],[C]]))</f>
        <v/>
      </c>
      <c r="X75" s="54" t="str">
        <f>IF(NOTA[[#This Row],[JUMLAH]]="","",NOTA[[#This Row],[JUMLAH]]*NOTA[[#This Row],[DISC 1]])</f>
        <v/>
      </c>
      <c r="Y75" s="54" t="str">
        <f>IF(NOTA[[#This Row],[JUMLAH]]="","",(NOTA[[#This Row],[JUMLAH]]-NOTA[[#This Row],[DISC 1-]])*NOTA[[#This Row],[DISC 2]])</f>
        <v/>
      </c>
      <c r="Z75" s="54" t="str">
        <f>IF(NOTA[[#This Row],[JUMLAH]]="","",NOTA[[#This Row],[DISC 1-]]+NOTA[[#This Row],[DISC 2-]])</f>
        <v/>
      </c>
      <c r="AA75" s="54" t="str">
        <f>IF(NOTA[[#This Row],[JUMLAH]]="","",NOTA[[#This Row],[JUMLAH]]-NOTA[[#This Row],[DISC]])</f>
        <v/>
      </c>
      <c r="AB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5" s="54" t="str">
        <f>IF(OR(NOTA[[#This Row],[QTY]]="",NOTA[[#This Row],[HARGA SATUAN]]="",),"",NOTA[[#This Row],[QTY]]*NOTA[[#This Row],[HARGA SATUAN]])</f>
        <v/>
      </c>
      <c r="AF75" s="51">
        <f ca="1">IF(NOTA[ID_H]="","",INDEX(NOTA[TANGGAL],MATCH(,INDIRECT(ADDRESS(ROW(NOTA[TANGGAL]),COLUMN(NOTA[TANGGAL]))&amp;":"&amp;ADDRESS(ROW(),COLUMN(NOTA[TANGGAL]))),-1)))</f>
        <v>44930</v>
      </c>
      <c r="AG75" s="65" t="str">
        <f ca="1">IF(NOTA[[#This Row],[NAMA BARANG]]="","",INDEX(NOTA[SUPPLIER],MATCH(,INDIRECT(ADDRESS(ROW(NOTA[ID]),COLUMN(NOTA[ID]))&amp;":"&amp;ADDRESS(ROW(),COLUMN(NOTA[ID]))),-1)))</f>
        <v>JAYA MAKMUR</v>
      </c>
      <c r="AH75" s="38" t="str">
        <f ca="1">IF(NOTA[[#This Row],[ID]]="","",COUNTIF(NOTA[ID_H],NOTA[[#This Row],[ID_H]]))</f>
        <v/>
      </c>
      <c r="AI75" s="38">
        <f ca="1">IF(NOTA[[#This Row],[TGL.NOTA]]="",IF(NOTA[[#This Row],[SUPPLIER_H]]="","",AI66),MONTH(NOTA[[#This Row],[TGL.NOTA]]))</f>
        <v>1</v>
      </c>
      <c r="AJ75" s="14"/>
    </row>
    <row r="76" spans="1:36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Row],[ID_P]]="","",MATCH(NOTA[[#This Row],[ID_P]],[1]!B_MSK[N_ID],0))</f>
        <v/>
      </c>
      <c r="D76" s="50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210</v>
      </c>
      <c r="M76" s="39"/>
      <c r="N76" s="26">
        <v>6</v>
      </c>
      <c r="O76" s="26" t="s">
        <v>108</v>
      </c>
      <c r="P76" s="49"/>
      <c r="Q76" s="52"/>
      <c r="R76" s="39" t="s">
        <v>135</v>
      </c>
      <c r="S76" s="53"/>
      <c r="T76" s="53"/>
      <c r="U76" s="54"/>
      <c r="V76" s="37" t="s">
        <v>219</v>
      </c>
      <c r="W76" s="54" t="str">
        <f>IF(NOTA[[#This Row],[HARGA/ CTN]]="",NOTA[[#This Row],[JUMLAH_H]],NOTA[[#This Row],[HARGA/ CTN]]*IF(NOTA[[#This Row],[C]]="",0,NOTA[[#This Row],[C]]))</f>
        <v/>
      </c>
      <c r="X76" s="54" t="str">
        <f>IF(NOTA[[#This Row],[JUMLAH]]="","",NOTA[[#This Row],[JUMLAH]]*NOTA[[#This Row],[DISC 1]])</f>
        <v/>
      </c>
      <c r="Y76" s="54" t="str">
        <f>IF(NOTA[[#This Row],[JUMLAH]]="","",(NOTA[[#This Row],[JUMLAH]]-NOTA[[#This Row],[DISC 1-]])*NOTA[[#This Row],[DISC 2]])</f>
        <v/>
      </c>
      <c r="Z76" s="54" t="str">
        <f>IF(NOTA[[#This Row],[JUMLAH]]="","",NOTA[[#This Row],[DISC 1-]]+NOTA[[#This Row],[DISC 2-]])</f>
        <v/>
      </c>
      <c r="AA76" s="54" t="str">
        <f>IF(NOTA[[#This Row],[JUMLAH]]="","",NOTA[[#This Row],[JUMLAH]]-NOTA[[#This Row],[DISC]])</f>
        <v/>
      </c>
      <c r="AB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" s="54" t="str">
        <f>IF(OR(NOTA[[#This Row],[QTY]]="",NOTA[[#This Row],[HARGA SATUAN]]="",),"",NOTA[[#This Row],[QTY]]*NOTA[[#This Row],[HARGA SATUAN]])</f>
        <v/>
      </c>
      <c r="AF76" s="51">
        <f ca="1">IF(NOTA[ID_H]="","",INDEX(NOTA[TANGGAL],MATCH(,INDIRECT(ADDRESS(ROW(NOTA[TANGGAL]),COLUMN(NOTA[TANGGAL]))&amp;":"&amp;ADDRESS(ROW(),COLUMN(NOTA[TANGGAL]))),-1)))</f>
        <v>44930</v>
      </c>
      <c r="AG76" s="65" t="str">
        <f ca="1">IF(NOTA[[#This Row],[NAMA BARANG]]="","",INDEX(NOTA[SUPPLIER],MATCH(,INDIRECT(ADDRESS(ROW(NOTA[ID]),COLUMN(NOTA[ID]))&amp;":"&amp;ADDRESS(ROW(),COLUMN(NOTA[ID]))),-1)))</f>
        <v>JAYA MAKMUR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</v>
      </c>
      <c r="AJ76" s="14"/>
    </row>
    <row r="77" spans="1:36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0" t="str">
        <f>IF(NOTA[[#This Row],[ID_P]]="","",MATCH(NOTA[[#This Row],[ID_P]],[1]!B_MSK[N_ID],0))</f>
        <v/>
      </c>
      <c r="D77" s="50">
        <f ca="1">IF(NOTA[[#This Row],[NAMA BARANG]]="","",INDEX(NOTA[ID],MATCH(,INDIRECT(ADDRESS(ROW(NOTA[ID]),COLUMN(NOTA[ID]))&amp;":"&amp;ADDRESS(ROW(),COLUMN(NOTA[ID]))),-1)))</f>
        <v>15</v>
      </c>
      <c r="E77" s="23"/>
      <c r="F77" s="26"/>
      <c r="G77" s="26"/>
      <c r="H77" s="31"/>
      <c r="I77" s="26"/>
      <c r="J77" s="51"/>
      <c r="K77" s="26"/>
      <c r="L77" s="26" t="s">
        <v>211</v>
      </c>
      <c r="M77" s="39"/>
      <c r="N77" s="26">
        <v>6</v>
      </c>
      <c r="O77" s="26" t="s">
        <v>108</v>
      </c>
      <c r="P77" s="49"/>
      <c r="Q77" s="52"/>
      <c r="R77" s="39" t="s">
        <v>135</v>
      </c>
      <c r="S77" s="53"/>
      <c r="T77" s="53"/>
      <c r="U77" s="54"/>
      <c r="V77" s="37" t="s">
        <v>219</v>
      </c>
      <c r="W77" s="54" t="str">
        <f>IF(NOTA[[#This Row],[HARGA/ CTN]]="",NOTA[[#This Row],[JUMLAH_H]],NOTA[[#This Row],[HARGA/ CTN]]*IF(NOTA[[#This Row],[C]]="",0,NOTA[[#This Row],[C]]))</f>
        <v/>
      </c>
      <c r="X77" s="54" t="str">
        <f>IF(NOTA[[#This Row],[JUMLAH]]="","",NOTA[[#This Row],[JUMLAH]]*NOTA[[#This Row],[DISC 1]])</f>
        <v/>
      </c>
      <c r="Y77" s="54" t="str">
        <f>IF(NOTA[[#This Row],[JUMLAH]]="","",(NOTA[[#This Row],[JUMLAH]]-NOTA[[#This Row],[DISC 1-]])*NOTA[[#This Row],[DISC 2]])</f>
        <v/>
      </c>
      <c r="Z77" s="54" t="str">
        <f>IF(NOTA[[#This Row],[JUMLAH]]="","",NOTA[[#This Row],[DISC 1-]]+NOTA[[#This Row],[DISC 2-]])</f>
        <v/>
      </c>
      <c r="AA77" s="54" t="str">
        <f>IF(NOTA[[#This Row],[JUMLAH]]="","",NOTA[[#This Row],[JUMLAH]]-NOTA[[#This Row],[DISC]])</f>
        <v/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7" s="54" t="str">
        <f>IF(OR(NOTA[[#This Row],[QTY]]="",NOTA[[#This Row],[HARGA SATUAN]]="",),"",NOTA[[#This Row],[QTY]]*NOTA[[#This Row],[HARGA SATUAN]])</f>
        <v/>
      </c>
      <c r="AF77" s="51">
        <f ca="1">IF(NOTA[ID_H]="","",INDEX(NOTA[TANGGAL],MATCH(,INDIRECT(ADDRESS(ROW(NOTA[TANGGAL]),COLUMN(NOTA[TANGGAL]))&amp;":"&amp;ADDRESS(ROW(),COLUMN(NOTA[TANGGAL]))),-1)))</f>
        <v>44930</v>
      </c>
      <c r="AG77" s="65" t="str">
        <f ca="1">IF(NOTA[[#This Row],[NAMA BARANG]]="","",INDEX(NOTA[SUPPLIER],MATCH(,INDIRECT(ADDRESS(ROW(NOTA[ID]),COLUMN(NOTA[ID]))&amp;":"&amp;ADDRESS(ROW(),COLUMN(NOTA[ID]))),-1)))</f>
        <v>JAYA MAKMUR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</v>
      </c>
      <c r="AJ77" s="14"/>
    </row>
    <row r="78" spans="1:36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Row],[ID_P]]="","",MATCH(NOTA[[#This Row],[ID_P]],[1]!B_MSK[N_ID],0))</f>
        <v/>
      </c>
      <c r="D78" s="50">
        <f ca="1">IF(NOTA[[#This Row],[NAMA BARANG]]="","",INDEX(NOTA[ID],MATCH(,INDIRECT(ADDRESS(ROW(NOTA[ID]),COLUMN(NOTA[ID]))&amp;":"&amp;ADDRESS(ROW(),COLUMN(NOTA[ID]))),-1)))</f>
        <v>15</v>
      </c>
      <c r="E78" s="23"/>
      <c r="F78" s="26"/>
      <c r="G78" s="26"/>
      <c r="H78" s="31"/>
      <c r="I78" s="26"/>
      <c r="J78" s="51"/>
      <c r="K78" s="26"/>
      <c r="L78" s="26" t="s">
        <v>212</v>
      </c>
      <c r="M78" s="39"/>
      <c r="N78" s="26">
        <v>90</v>
      </c>
      <c r="O78" s="26" t="s">
        <v>108</v>
      </c>
      <c r="P78" s="49">
        <v>12000</v>
      </c>
      <c r="Q78" s="52"/>
      <c r="R78" s="39" t="s">
        <v>216</v>
      </c>
      <c r="S78" s="53"/>
      <c r="T78" s="53"/>
      <c r="U78" s="54"/>
      <c r="V78" s="37" t="s">
        <v>220</v>
      </c>
      <c r="W78" s="54">
        <f>IF(NOTA[[#This Row],[HARGA/ CTN]]="",NOTA[[#This Row],[JUMLAH_H]],NOTA[[#This Row],[HARGA/ CTN]]*IF(NOTA[[#This Row],[C]]="",0,NOTA[[#This Row],[C]]))</f>
        <v>1080000</v>
      </c>
      <c r="X78" s="54">
        <f>IF(NOTA[[#This Row],[JUMLAH]]="","",NOTA[[#This Row],[JUMLAH]]*NOTA[[#This Row],[DISC 1]])</f>
        <v>0</v>
      </c>
      <c r="Y78" s="54">
        <f>IF(NOTA[[#This Row],[JUMLAH]]="","",(NOTA[[#This Row],[JUMLAH]]-NOTA[[#This Row],[DISC 1-]])*NOTA[[#This Row],[DISC 2]])</f>
        <v>0</v>
      </c>
      <c r="Z78" s="54">
        <f>IF(NOTA[[#This Row],[JUMLAH]]="","",NOTA[[#This Row],[DISC 1-]]+NOTA[[#This Row],[DISC 2-]])</f>
        <v>0</v>
      </c>
      <c r="AA78" s="54">
        <f>IF(NOTA[[#This Row],[JUMLAH]]="","",NOTA[[#This Row],[JUMLAH]]-NOTA[[#This Row],[DISC]])</f>
        <v>1080000</v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8" s="54">
        <f>IF(OR(NOTA[[#This Row],[QTY]]="",NOTA[[#This Row],[HARGA SATUAN]]="",),"",NOTA[[#This Row],[QTY]]*NOTA[[#This Row],[HARGA SATUAN]])</f>
        <v>1080000</v>
      </c>
      <c r="AF78" s="51">
        <f ca="1">IF(NOTA[ID_H]="","",INDEX(NOTA[TANGGAL],MATCH(,INDIRECT(ADDRESS(ROW(NOTA[TANGGAL]),COLUMN(NOTA[TANGGAL]))&amp;":"&amp;ADDRESS(ROW(),COLUMN(NOTA[TANGGAL]))),-1)))</f>
        <v>44930</v>
      </c>
      <c r="AG78" s="65" t="str">
        <f ca="1">IF(NOTA[[#This Row],[NAMA BARANG]]="","",INDEX(NOTA[SUPPLIER],MATCH(,INDIRECT(ADDRESS(ROW(NOTA[ID]),COLUMN(NOTA[ID]))&amp;":"&amp;ADDRESS(ROW(),COLUMN(NOTA[ID]))),-1)))</f>
        <v>JAYA MAKMUR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</v>
      </c>
      <c r="AJ78" s="14"/>
    </row>
    <row r="79" spans="1:36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50" t="str">
        <f>IF(NOTA[[#This Row],[ID_P]]="","",MATCH(NOTA[[#This Row],[ID_P]],[1]!B_MSK[N_ID],0))</f>
        <v/>
      </c>
      <c r="D79" s="50">
        <f ca="1">IF(NOTA[[#This Row],[NAMA BARANG]]="","",INDEX(NOTA[ID],MATCH(,INDIRECT(ADDRESS(ROW(NOTA[ID]),COLUMN(NOTA[ID]))&amp;":"&amp;ADDRESS(ROW(),COLUMN(NOTA[ID]))),-1)))</f>
        <v>15</v>
      </c>
      <c r="E79" s="23"/>
      <c r="F79" s="26"/>
      <c r="G79" s="26"/>
      <c r="H79" s="31"/>
      <c r="I79" s="26"/>
      <c r="J79" s="51"/>
      <c r="K79" s="26"/>
      <c r="L79" s="26" t="s">
        <v>213</v>
      </c>
      <c r="M79" s="39"/>
      <c r="N79" s="26">
        <v>90</v>
      </c>
      <c r="O79" s="26" t="s">
        <v>108</v>
      </c>
      <c r="P79" s="49">
        <v>12000</v>
      </c>
      <c r="Q79" s="52"/>
      <c r="R79" s="39" t="s">
        <v>216</v>
      </c>
      <c r="S79" s="53"/>
      <c r="T79" s="53"/>
      <c r="U79" s="54"/>
      <c r="V79" s="37" t="s">
        <v>220</v>
      </c>
      <c r="W79" s="54">
        <f>IF(NOTA[[#This Row],[HARGA/ CTN]]="",NOTA[[#This Row],[JUMLAH_H]],NOTA[[#This Row],[HARGA/ CTN]]*IF(NOTA[[#This Row],[C]]="",0,NOTA[[#This Row],[C]]))</f>
        <v>1080000</v>
      </c>
      <c r="X79" s="54">
        <f>IF(NOTA[[#This Row],[JUMLAH]]="","",NOTA[[#This Row],[JUMLAH]]*NOTA[[#This Row],[DISC 1]])</f>
        <v>0</v>
      </c>
      <c r="Y79" s="54">
        <f>IF(NOTA[[#This Row],[JUMLAH]]="","",(NOTA[[#This Row],[JUMLAH]]-NOTA[[#This Row],[DISC 1-]])*NOTA[[#This Row],[DISC 2]])</f>
        <v>0</v>
      </c>
      <c r="Z79" s="54">
        <f>IF(NOTA[[#This Row],[JUMLAH]]="","",NOTA[[#This Row],[DISC 1-]]+NOTA[[#This Row],[DISC 2-]])</f>
        <v>0</v>
      </c>
      <c r="AA79" s="54">
        <f>IF(NOTA[[#This Row],[JUMLAH]]="","",NOTA[[#This Row],[JUMLAH]]-NOTA[[#This Row],[DISC]])</f>
        <v>1080000</v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9" s="54">
        <f>IF(OR(NOTA[[#This Row],[QTY]]="",NOTA[[#This Row],[HARGA SATUAN]]="",),"",NOTA[[#This Row],[QTY]]*NOTA[[#This Row],[HARGA SATUAN]])</f>
        <v>1080000</v>
      </c>
      <c r="AF79" s="51">
        <f ca="1">IF(NOTA[ID_H]="","",INDEX(NOTA[TANGGAL],MATCH(,INDIRECT(ADDRESS(ROW(NOTA[TANGGAL]),COLUMN(NOTA[TANGGAL]))&amp;":"&amp;ADDRESS(ROW(),COLUMN(NOTA[TANGGAL]))),-1)))</f>
        <v>44930</v>
      </c>
      <c r="AG79" s="65" t="str">
        <f ca="1">IF(NOTA[[#This Row],[NAMA BARANG]]="","",INDEX(NOTA[SUPPLIER],MATCH(,INDIRECT(ADDRESS(ROW(NOTA[ID]),COLUMN(NOTA[ID]))&amp;":"&amp;ADDRESS(ROW(),COLUMN(NOTA[ID]))),-1)))</f>
        <v>JAYA MAKMUR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</v>
      </c>
      <c r="AJ79" s="14"/>
    </row>
    <row r="80" spans="1:36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0" t="str">
        <f>IF(NOTA[[#This Row],[ID_P]]="","",MATCH(NOTA[[#This Row],[ID_P]],[1]!B_MSK[N_ID],0))</f>
        <v/>
      </c>
      <c r="D80" s="50">
        <f ca="1">IF(NOTA[[#This Row],[NAMA BARANG]]="","",INDEX(NOTA[ID],MATCH(,INDIRECT(ADDRESS(ROW(NOTA[ID]),COLUMN(NOTA[ID]))&amp;":"&amp;ADDRESS(ROW(),COLUMN(NOTA[ID]))),-1)))</f>
        <v>15</v>
      </c>
      <c r="E80" s="23"/>
      <c r="F80" s="26"/>
      <c r="G80" s="26"/>
      <c r="H80" s="31"/>
      <c r="I80" s="26"/>
      <c r="J80" s="51"/>
      <c r="K80" s="26"/>
      <c r="L80" s="26" t="s">
        <v>214</v>
      </c>
      <c r="M80" s="39"/>
      <c r="N80" s="26">
        <v>90</v>
      </c>
      <c r="O80" s="26" t="s">
        <v>108</v>
      </c>
      <c r="P80" s="49">
        <v>12000</v>
      </c>
      <c r="Q80" s="52"/>
      <c r="R80" s="39" t="s">
        <v>216</v>
      </c>
      <c r="S80" s="53"/>
      <c r="T80" s="53"/>
      <c r="U80" s="54"/>
      <c r="V80" s="37" t="s">
        <v>220</v>
      </c>
      <c r="W80" s="54">
        <f>IF(NOTA[[#This Row],[HARGA/ CTN]]="",NOTA[[#This Row],[JUMLAH_H]],NOTA[[#This Row],[HARGA/ CTN]]*IF(NOTA[[#This Row],[C]]="",0,NOTA[[#This Row],[C]]))</f>
        <v>1080000</v>
      </c>
      <c r="X80" s="54">
        <f>IF(NOTA[[#This Row],[JUMLAH]]="","",NOTA[[#This Row],[JUMLAH]]*NOTA[[#This Row],[DISC 1]])</f>
        <v>0</v>
      </c>
      <c r="Y80" s="54">
        <f>IF(NOTA[[#This Row],[JUMLAH]]="","",(NOTA[[#This Row],[JUMLAH]]-NOTA[[#This Row],[DISC 1-]])*NOTA[[#This Row],[DISC 2]])</f>
        <v>0</v>
      </c>
      <c r="Z80" s="54">
        <f>IF(NOTA[[#This Row],[JUMLAH]]="","",NOTA[[#This Row],[DISC 1-]]+NOTA[[#This Row],[DISC 2-]])</f>
        <v>0</v>
      </c>
      <c r="AA80" s="54">
        <f>IF(NOTA[[#This Row],[JUMLAH]]="","",NOTA[[#This Row],[JUMLAH]]-NOTA[[#This Row],[DISC]])</f>
        <v>1080000</v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80" s="54">
        <f>IF(OR(NOTA[[#This Row],[QTY]]="",NOTA[[#This Row],[HARGA SATUAN]]="",),"",NOTA[[#This Row],[QTY]]*NOTA[[#This Row],[HARGA SATUAN]])</f>
        <v>1080000</v>
      </c>
      <c r="AF80" s="51">
        <f ca="1">IF(NOTA[ID_H]="","",INDEX(NOTA[TANGGAL],MATCH(,INDIRECT(ADDRESS(ROW(NOTA[TANGGAL]),COLUMN(NOTA[TANGGAL]))&amp;":"&amp;ADDRESS(ROW(),COLUMN(NOTA[TANGGAL]))),-1)))</f>
        <v>44930</v>
      </c>
      <c r="AG80" s="65" t="str">
        <f ca="1">IF(NOTA[[#This Row],[NAMA BARANG]]="","",INDEX(NOTA[SUPPLIER],MATCH(,INDIRECT(ADDRESS(ROW(NOTA[ID]),COLUMN(NOTA[ID]))&amp;":"&amp;ADDRESS(ROW(),COLUMN(NOTA[ID]))),-1)))</f>
        <v>JAYA MAKMUR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</v>
      </c>
      <c r="AJ80" s="14"/>
    </row>
    <row r="81" spans="1:36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Row],[ID_P]]="","",MATCH(NOTA[[#This Row],[ID_P]],[1]!B_MSK[N_ID],0))</f>
        <v/>
      </c>
      <c r="D81" s="50">
        <f ca="1">IF(NOTA[[#This Row],[NAMA BARANG]]="","",INDEX(NOTA[ID],MATCH(,INDIRECT(ADDRESS(ROW(NOTA[ID]),COLUMN(NOTA[ID]))&amp;":"&amp;ADDRESS(ROW(),COLUMN(NOTA[ID]))),-1)))</f>
        <v>15</v>
      </c>
      <c r="E81" s="23"/>
      <c r="F81" s="26"/>
      <c r="G81" s="26"/>
      <c r="H81" s="31"/>
      <c r="I81" s="26"/>
      <c r="J81" s="51"/>
      <c r="K81" s="26"/>
      <c r="L81" s="26" t="s">
        <v>215</v>
      </c>
      <c r="M81" s="39"/>
      <c r="N81" s="26">
        <v>90</v>
      </c>
      <c r="O81" s="26" t="s">
        <v>108</v>
      </c>
      <c r="P81" s="49">
        <v>12000</v>
      </c>
      <c r="Q81" s="52"/>
      <c r="R81" s="39" t="s">
        <v>216</v>
      </c>
      <c r="S81" s="53"/>
      <c r="T81" s="53"/>
      <c r="U81" s="54"/>
      <c r="V81" s="37" t="s">
        <v>220</v>
      </c>
      <c r="W81" s="54">
        <f>IF(NOTA[[#This Row],[HARGA/ CTN]]="",NOTA[[#This Row],[JUMLAH_H]],NOTA[[#This Row],[HARGA/ CTN]]*IF(NOTA[[#This Row],[C]]="",0,NOTA[[#This Row],[C]]))</f>
        <v>1080000</v>
      </c>
      <c r="X81" s="54">
        <f>IF(NOTA[[#This Row],[JUMLAH]]="","",NOTA[[#This Row],[JUMLAH]]*NOTA[[#This Row],[DISC 1]])</f>
        <v>0</v>
      </c>
      <c r="Y81" s="54">
        <f>IF(NOTA[[#This Row],[JUMLAH]]="","",(NOTA[[#This Row],[JUMLAH]]-NOTA[[#This Row],[DISC 1-]])*NOTA[[#This Row],[DISC 2]])</f>
        <v>0</v>
      </c>
      <c r="Z81" s="54">
        <f>IF(NOTA[[#This Row],[JUMLAH]]="","",NOTA[[#This Row],[DISC 1-]]+NOTA[[#This Row],[DISC 2-]])</f>
        <v>0</v>
      </c>
      <c r="AA81" s="54">
        <f>IF(NOTA[[#This Row],[JUMLAH]]="","",NOTA[[#This Row],[JUMLAH]]-NOTA[[#This Row],[DISC]])</f>
        <v>1080000</v>
      </c>
      <c r="AB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81" s="54">
        <f>IF(OR(NOTA[[#This Row],[QTY]]="",NOTA[[#This Row],[HARGA SATUAN]]="",),"",NOTA[[#This Row],[QTY]]*NOTA[[#This Row],[HARGA SATUAN]])</f>
        <v>1080000</v>
      </c>
      <c r="AF81" s="51">
        <f ca="1">IF(NOTA[ID_H]="","",INDEX(NOTA[TANGGAL],MATCH(,INDIRECT(ADDRESS(ROW(NOTA[TANGGAL]),COLUMN(NOTA[TANGGAL]))&amp;":"&amp;ADDRESS(ROW(),COLUMN(NOTA[TANGGAL]))),-1)))</f>
        <v>44930</v>
      </c>
      <c r="AG81" s="65" t="str">
        <f ca="1">IF(NOTA[[#This Row],[NAMA BARANG]]="","",INDEX(NOTA[SUPPLIER],MATCH(,INDIRECT(ADDRESS(ROW(NOTA[ID]),COLUMN(NOTA[ID]))&amp;":"&amp;ADDRESS(ROW(),COLUMN(NOTA[ID]))),-1)))</f>
        <v>JAYA MAKMUR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</v>
      </c>
      <c r="AJ81" s="14"/>
    </row>
    <row r="82" spans="1:36" ht="20.100000000000001" customHeight="1" x14ac:dyDescent="0.25">
      <c r="A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0" t="str">
        <f>IF(NOTA[[#This Row],[ID_P]]="","",MATCH(NOTA[[#This Row],[ID_P]],[1]!B_MSK[N_ID],0))</f>
        <v/>
      </c>
      <c r="D82" s="50">
        <f ca="1">IF(NOTA[[#This Row],[NAMA BARANG]]="","",INDEX(NOTA[ID],MATCH(,INDIRECT(ADDRESS(ROW(NOTA[ID]),COLUMN(NOTA[ID]))&amp;":"&amp;ADDRESS(ROW(),COLUMN(NOTA[ID]))),-1)))</f>
        <v>15</v>
      </c>
      <c r="E82" s="23"/>
      <c r="F82" s="26"/>
      <c r="G82" s="26"/>
      <c r="H82" s="31"/>
      <c r="I82" s="26"/>
      <c r="J82" s="51"/>
      <c r="K82" s="26"/>
      <c r="L82" s="26" t="s">
        <v>212</v>
      </c>
      <c r="M82" s="39"/>
      <c r="N82" s="26">
        <v>9</v>
      </c>
      <c r="O82" s="26" t="s">
        <v>108</v>
      </c>
      <c r="P82" s="49"/>
      <c r="Q82" s="52"/>
      <c r="R82" s="39" t="s">
        <v>216</v>
      </c>
      <c r="S82" s="53"/>
      <c r="T82" s="53"/>
      <c r="U82" s="54"/>
      <c r="V82" s="37" t="s">
        <v>221</v>
      </c>
      <c r="W82" s="54" t="str">
        <f>IF(NOTA[[#This Row],[HARGA/ CTN]]="",NOTA[[#This Row],[JUMLAH_H]],NOTA[[#This Row],[HARGA/ CTN]]*IF(NOTA[[#This Row],[C]]="",0,NOTA[[#This Row],[C]]))</f>
        <v/>
      </c>
      <c r="X82" s="54" t="str">
        <f>IF(NOTA[[#This Row],[JUMLAH]]="","",NOTA[[#This Row],[JUMLAH]]*NOTA[[#This Row],[DISC 1]])</f>
        <v/>
      </c>
      <c r="Y82" s="54" t="str">
        <f>IF(NOTA[[#This Row],[JUMLAH]]="","",(NOTA[[#This Row],[JUMLAH]]-NOTA[[#This Row],[DISC 1-]])*NOTA[[#This Row],[DISC 2]])</f>
        <v/>
      </c>
      <c r="Z82" s="54" t="str">
        <f>IF(NOTA[[#This Row],[JUMLAH]]="","",NOTA[[#This Row],[DISC 1-]]+NOTA[[#This Row],[DISC 2-]])</f>
        <v/>
      </c>
      <c r="AA82" s="54" t="str">
        <f>IF(NOTA[[#This Row],[JUMLAH]]="","",NOTA[[#This Row],[JUMLAH]]-NOTA[[#This Row],[DISC]])</f>
        <v/>
      </c>
      <c r="AB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2" s="54" t="str">
        <f>IF(OR(NOTA[[#This Row],[QTY]]="",NOTA[[#This Row],[HARGA SATUAN]]="",),"",NOTA[[#This Row],[QTY]]*NOTA[[#This Row],[HARGA SATUAN]])</f>
        <v/>
      </c>
      <c r="AF82" s="51">
        <f ca="1">IF(NOTA[ID_H]="","",INDEX(NOTA[TANGGAL],MATCH(,INDIRECT(ADDRESS(ROW(NOTA[TANGGAL]),COLUMN(NOTA[TANGGAL]))&amp;":"&amp;ADDRESS(ROW(),COLUMN(NOTA[TANGGAL]))),-1)))</f>
        <v>44930</v>
      </c>
      <c r="AG82" s="65" t="str">
        <f ca="1">IF(NOTA[[#This Row],[NAMA BARANG]]="","",INDEX(NOTA[SUPPLIER],MATCH(,INDIRECT(ADDRESS(ROW(NOTA[ID]),COLUMN(NOTA[ID]))&amp;":"&amp;ADDRESS(ROW(),COLUMN(NOTA[ID]))),-1)))</f>
        <v>JAYA MAKMUR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50" t="str">
        <f>IF(NOTA[[#This Row],[ID_P]]="","",MATCH(NOTA[[#This Row],[ID_P]],[1]!B_MSK[N_ID],0))</f>
        <v/>
      </c>
      <c r="D83" s="50">
        <f ca="1">IF(NOTA[[#This Row],[NAMA BARANG]]="","",INDEX(NOTA[ID],MATCH(,INDIRECT(ADDRESS(ROW(NOTA[ID]),COLUMN(NOTA[ID]))&amp;":"&amp;ADDRESS(ROW(),COLUMN(NOTA[ID]))),-1)))</f>
        <v>15</v>
      </c>
      <c r="E83" s="23"/>
      <c r="F83" s="26"/>
      <c r="G83" s="26"/>
      <c r="H83" s="31"/>
      <c r="I83" s="26"/>
      <c r="J83" s="51"/>
      <c r="K83" s="26"/>
      <c r="L83" s="26" t="s">
        <v>213</v>
      </c>
      <c r="M83" s="39"/>
      <c r="N83" s="26">
        <v>9</v>
      </c>
      <c r="O83" s="26" t="s">
        <v>108</v>
      </c>
      <c r="P83" s="49"/>
      <c r="Q83" s="52"/>
      <c r="R83" s="39" t="s">
        <v>216</v>
      </c>
      <c r="S83" s="53"/>
      <c r="T83" s="53"/>
      <c r="U83" s="54"/>
      <c r="V83" s="37" t="s">
        <v>221</v>
      </c>
      <c r="W83" s="54" t="str">
        <f>IF(NOTA[[#This Row],[HARGA/ CTN]]="",NOTA[[#This Row],[JUMLAH_H]],NOTA[[#This Row],[HARGA/ CTN]]*IF(NOTA[[#This Row],[C]]="",0,NOTA[[#This Row],[C]]))</f>
        <v/>
      </c>
      <c r="X83" s="54" t="str">
        <f>IF(NOTA[[#This Row],[JUMLAH]]="","",NOTA[[#This Row],[JUMLAH]]*NOTA[[#This Row],[DISC 1]])</f>
        <v/>
      </c>
      <c r="Y83" s="54" t="str">
        <f>IF(NOTA[[#This Row],[JUMLAH]]="","",(NOTA[[#This Row],[JUMLAH]]-NOTA[[#This Row],[DISC 1-]])*NOTA[[#This Row],[DISC 2]])</f>
        <v/>
      </c>
      <c r="Z83" s="54" t="str">
        <f>IF(NOTA[[#This Row],[JUMLAH]]="","",NOTA[[#This Row],[DISC 1-]]+NOTA[[#This Row],[DISC 2-]])</f>
        <v/>
      </c>
      <c r="AA83" s="54" t="str">
        <f>IF(NOTA[[#This Row],[JUMLAH]]="","",NOTA[[#This Row],[JUMLAH]]-NOTA[[#This Row],[DISC]])</f>
        <v/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" s="54" t="str">
        <f>IF(OR(NOTA[[#This Row],[QTY]]="",NOTA[[#This Row],[HARGA SATUAN]]="",),"",NOTA[[#This Row],[QTY]]*NOTA[[#This Row],[HARGA SATUAN]])</f>
        <v/>
      </c>
      <c r="AF83" s="51">
        <f ca="1">IF(NOTA[ID_H]="","",INDEX(NOTA[TANGGAL],MATCH(,INDIRECT(ADDRESS(ROW(NOTA[TANGGAL]),COLUMN(NOTA[TANGGAL]))&amp;":"&amp;ADDRESS(ROW(),COLUMN(NOTA[TANGGAL]))),-1)))</f>
        <v>44930</v>
      </c>
      <c r="AG83" s="65" t="str">
        <f ca="1">IF(NOTA[[#This Row],[NAMA BARANG]]="","",INDEX(NOTA[SUPPLIER],MATCH(,INDIRECT(ADDRESS(ROW(NOTA[ID]),COLUMN(NOTA[ID]))&amp;":"&amp;ADDRESS(ROW(),COLUMN(NOTA[ID]))),-1)))</f>
        <v>JAYA MAKMUR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0" t="str">
        <f>IF(NOTA[[#This Row],[ID_P]]="","",MATCH(NOTA[[#This Row],[ID_P]],[1]!B_MSK[N_ID],0))</f>
        <v/>
      </c>
      <c r="D84" s="50">
        <f ca="1">IF(NOTA[[#This Row],[NAMA BARANG]]="","",INDEX(NOTA[ID],MATCH(,INDIRECT(ADDRESS(ROW(NOTA[ID]),COLUMN(NOTA[ID]))&amp;":"&amp;ADDRESS(ROW(),COLUMN(NOTA[ID]))),-1)))</f>
        <v>15</v>
      </c>
      <c r="E84" s="23"/>
      <c r="F84" s="26"/>
      <c r="G84" s="26"/>
      <c r="H84" s="31"/>
      <c r="I84" s="26"/>
      <c r="J84" s="51"/>
      <c r="K84" s="26"/>
      <c r="L84" s="26" t="s">
        <v>214</v>
      </c>
      <c r="M84" s="39"/>
      <c r="N84" s="26">
        <v>9</v>
      </c>
      <c r="O84" s="26" t="s">
        <v>108</v>
      </c>
      <c r="P84" s="49"/>
      <c r="Q84" s="52"/>
      <c r="R84" s="39" t="s">
        <v>216</v>
      </c>
      <c r="S84" s="53"/>
      <c r="T84" s="53"/>
      <c r="U84" s="54"/>
      <c r="V84" s="37" t="s">
        <v>221</v>
      </c>
      <c r="W84" s="54" t="str">
        <f>IF(NOTA[[#This Row],[HARGA/ CTN]]="",NOTA[[#This Row],[JUMLAH_H]],NOTA[[#This Row],[HARGA/ CTN]]*IF(NOTA[[#This Row],[C]]="",0,NOTA[[#This Row],[C]]))</f>
        <v/>
      </c>
      <c r="X84" s="54" t="str">
        <f>IF(NOTA[[#This Row],[JUMLAH]]="","",NOTA[[#This Row],[JUMLAH]]*NOTA[[#This Row],[DISC 1]])</f>
        <v/>
      </c>
      <c r="Y84" s="54" t="str">
        <f>IF(NOTA[[#This Row],[JUMLAH]]="","",(NOTA[[#This Row],[JUMLAH]]-NOTA[[#This Row],[DISC 1-]])*NOTA[[#This Row],[DISC 2]])</f>
        <v/>
      </c>
      <c r="Z84" s="54" t="str">
        <f>IF(NOTA[[#This Row],[JUMLAH]]="","",NOTA[[#This Row],[DISC 1-]]+NOTA[[#This Row],[DISC 2-]])</f>
        <v/>
      </c>
      <c r="AA84" s="54" t="str">
        <f>IF(NOTA[[#This Row],[JUMLAH]]="","",NOTA[[#This Row],[JUMLAH]]-NOTA[[#This Row],[DISC]])</f>
        <v/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4" s="54" t="str">
        <f>IF(OR(NOTA[[#This Row],[QTY]]="",NOTA[[#This Row],[HARGA SATUAN]]="",),"",NOTA[[#This Row],[QTY]]*NOTA[[#This Row],[HARGA SATUAN]])</f>
        <v/>
      </c>
      <c r="AF84" s="51">
        <f ca="1">IF(NOTA[ID_H]="","",INDEX(NOTA[TANGGAL],MATCH(,INDIRECT(ADDRESS(ROW(NOTA[TANGGAL]),COLUMN(NOTA[TANGGAL]))&amp;":"&amp;ADDRESS(ROW(),COLUMN(NOTA[TANGGAL]))),-1)))</f>
        <v>44930</v>
      </c>
      <c r="AG84" s="65" t="str">
        <f ca="1">IF(NOTA[[#This Row],[NAMA BARANG]]="","",INDEX(NOTA[SUPPLIER],MATCH(,INDIRECT(ADDRESS(ROW(NOTA[ID]),COLUMN(NOTA[ID]))&amp;":"&amp;ADDRESS(ROW(),COLUMN(NOTA[ID]))),-1)))</f>
        <v>JAYA MAKMUR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50" t="str">
        <f>IF(NOTA[[#This Row],[ID_P]]="","",MATCH(NOTA[[#This Row],[ID_P]],[1]!B_MSK[N_ID],0))</f>
        <v/>
      </c>
      <c r="D85" s="50">
        <f ca="1">IF(NOTA[[#This Row],[NAMA BARANG]]="","",INDEX(NOTA[ID],MATCH(,INDIRECT(ADDRESS(ROW(NOTA[ID]),COLUMN(NOTA[ID]))&amp;":"&amp;ADDRESS(ROW(),COLUMN(NOTA[ID]))),-1)))</f>
        <v>15</v>
      </c>
      <c r="E85" s="23"/>
      <c r="F85" s="26"/>
      <c r="G85" s="26"/>
      <c r="H85" s="31"/>
      <c r="I85" s="26"/>
      <c r="J85" s="51"/>
      <c r="K85" s="26"/>
      <c r="L85" s="26" t="s">
        <v>215</v>
      </c>
      <c r="M85" s="39"/>
      <c r="N85" s="26">
        <v>9</v>
      </c>
      <c r="O85" s="26" t="s">
        <v>108</v>
      </c>
      <c r="P85" s="49"/>
      <c r="Q85" s="52"/>
      <c r="R85" s="39" t="s">
        <v>216</v>
      </c>
      <c r="S85" s="53"/>
      <c r="T85" s="53"/>
      <c r="U85" s="54"/>
      <c r="V85" s="37" t="s">
        <v>221</v>
      </c>
      <c r="W85" s="54" t="str">
        <f>IF(NOTA[[#This Row],[HARGA/ CTN]]="",NOTA[[#This Row],[JUMLAH_H]],NOTA[[#This Row],[HARGA/ CTN]]*IF(NOTA[[#This Row],[C]]="",0,NOTA[[#This Row],[C]]))</f>
        <v/>
      </c>
      <c r="X85" s="54" t="str">
        <f>IF(NOTA[[#This Row],[JUMLAH]]="","",NOTA[[#This Row],[JUMLAH]]*NOTA[[#This Row],[DISC 1]])</f>
        <v/>
      </c>
      <c r="Y85" s="54" t="str">
        <f>IF(NOTA[[#This Row],[JUMLAH]]="","",(NOTA[[#This Row],[JUMLAH]]-NOTA[[#This Row],[DISC 1-]])*NOTA[[#This Row],[DISC 2]])</f>
        <v/>
      </c>
      <c r="Z85" s="54" t="str">
        <f>IF(NOTA[[#This Row],[JUMLAH]]="","",NOTA[[#This Row],[DISC 1-]]+NOTA[[#This Row],[DISC 2-]])</f>
        <v/>
      </c>
      <c r="AA85" s="54" t="str">
        <f>IF(NOTA[[#This Row],[JUMLAH]]="","",NOTA[[#This Row],[JUMLAH]]-NOTA[[#This Row],[DISC]])</f>
        <v/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7440000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5" s="54" t="str">
        <f>IF(OR(NOTA[[#This Row],[QTY]]="",NOTA[[#This Row],[HARGA SATUAN]]="",),"",NOTA[[#This Row],[QTY]]*NOTA[[#This Row],[HARGA SATUAN]])</f>
        <v/>
      </c>
      <c r="AF85" s="51">
        <f ca="1">IF(NOTA[ID_H]="","",INDEX(NOTA[TANGGAL],MATCH(,INDIRECT(ADDRESS(ROW(NOTA[TANGGAL]),COLUMN(NOTA[TANGGAL]))&amp;":"&amp;ADDRESS(ROW(),COLUMN(NOTA[TANGGAL]))),-1)))</f>
        <v>44930</v>
      </c>
      <c r="AG85" s="65" t="str">
        <f ca="1">IF(NOTA[[#This Row],[NAMA BARANG]]="","",INDEX(NOTA[SUPPLIER],MATCH(,INDIRECT(ADDRESS(ROW(NOTA[ID]),COLUMN(NOTA[ID]))&amp;":"&amp;ADDRESS(ROW(),COLUMN(NOTA[ID]))),-1)))</f>
        <v>JAYA MAKMUR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0" t="str">
        <f>IF(NOTA[[#This Row],[ID_P]]="","",MATCH(NOTA[[#This Row],[ID_P]],[1]!B_MSK[N_ID],0))</f>
        <v/>
      </c>
      <c r="D86" s="50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CTN]]*IF(NOTA[[#This Row],[C]]="",0,NOTA[[#This Row],[C]]))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GLO_0701_ 08-2</v>
      </c>
      <c r="C87" s="50" t="e">
        <f ca="1">IF(NOTA[[#This Row],[ID_P]]="","",MATCH(NOTA[[#This Row],[ID_P]],[1]!B_MSK[N_ID],0))</f>
        <v>#REF!</v>
      </c>
      <c r="D87" s="50">
        <f ca="1">IF(NOTA[[#This Row],[NAMA BARANG]]="","",INDEX(NOTA[ID],MATCH(,INDIRECT(ADDRESS(ROW(NOTA[ID]),COLUMN(NOTA[ID]))&amp;":"&amp;ADDRESS(ROW(),COLUMN(NOTA[ID]))),-1)))</f>
        <v>16</v>
      </c>
      <c r="E87" s="23">
        <v>44933</v>
      </c>
      <c r="F87" s="26" t="s">
        <v>222</v>
      </c>
      <c r="G87" s="26" t="s">
        <v>91</v>
      </c>
      <c r="H87" s="31" t="s">
        <v>223</v>
      </c>
      <c r="I87" s="26"/>
      <c r="J87" s="51">
        <v>44933</v>
      </c>
      <c r="K87" s="26"/>
      <c r="L87" s="26" t="s">
        <v>224</v>
      </c>
      <c r="M87" s="39"/>
      <c r="N87" s="26">
        <v>7</v>
      </c>
      <c r="O87" s="26" t="s">
        <v>94</v>
      </c>
      <c r="P87" s="49">
        <v>161000</v>
      </c>
      <c r="Q87" s="52"/>
      <c r="R87" s="39"/>
      <c r="S87" s="53"/>
      <c r="T87" s="53"/>
      <c r="U87" s="54"/>
      <c r="V87" s="37" t="s">
        <v>226</v>
      </c>
      <c r="W87" s="54">
        <f>IF(NOTA[[#This Row],[HARGA/ CTN]]="",NOTA[[#This Row],[JUMLAH_H]],NOTA[[#This Row],[HARGA/ CTN]]*IF(NOTA[[#This Row],[C]]="",0,NOTA[[#This Row],[C]]))</f>
        <v>1127000</v>
      </c>
      <c r="X87" s="54">
        <f>IF(NOTA[[#This Row],[JUMLAH]]="","",NOTA[[#This Row],[JUMLAH]]*NOTA[[#This Row],[DISC 1]])</f>
        <v>0</v>
      </c>
      <c r="Y87" s="54">
        <f>IF(NOTA[[#This Row],[JUMLAH]]="","",(NOTA[[#This Row],[JUMLAH]]-NOTA[[#This Row],[DISC 1-]])*NOTA[[#This Row],[DISC 2]])</f>
        <v>0</v>
      </c>
      <c r="Z87" s="54">
        <f>IF(NOTA[[#This Row],[JUMLAH]]="","",NOTA[[#This Row],[DISC 1-]]+NOTA[[#This Row],[DISC 2-]])</f>
        <v>0</v>
      </c>
      <c r="AA87" s="54">
        <f>IF(NOTA[[#This Row],[JUMLAH]]="","",NOTA[[#This Row],[JUMLAH]]-NOTA[[#This Row],[DISC]])</f>
        <v>1127000</v>
      </c>
      <c r="AB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87" s="54">
        <f>IF(OR(NOTA[[#This Row],[QTY]]="",NOTA[[#This Row],[HARGA SATUAN]]="",),"",NOTA[[#This Row],[QTY]]*NOTA[[#This Row],[HARGA SATUAN]])</f>
        <v>1127000</v>
      </c>
      <c r="AF87" s="51">
        <f ca="1">IF(NOTA[ID_H]="","",INDEX(NOTA[TANGGAL],MATCH(,INDIRECT(ADDRESS(ROW(NOTA[TANGGAL]),COLUMN(NOTA[TANGGAL]))&amp;":"&amp;ADDRESS(ROW(),COLUMN(NOTA[TANGGAL]))),-1)))</f>
        <v>44933</v>
      </c>
      <c r="AG87" s="65" t="str">
        <f ca="1">IF(NOTA[[#This Row],[NAMA BARANG]]="","",INDEX(NOTA[SUPPLIER],MATCH(,INDIRECT(ADDRESS(ROW(NOTA[ID]),COLUMN(NOTA[ID]))&amp;":"&amp;ADDRESS(ROW(),COLUMN(NOTA[ID]))),-1)))</f>
        <v>GLORY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Row],[SUPPLIER_H]]="","",AI86),MONTH(NOTA[[#This Row],[TGL.NOTA]]))</f>
        <v>1</v>
      </c>
      <c r="AJ87" s="14"/>
    </row>
    <row r="88" spans="1:36" ht="20.100000000000001" customHeight="1" x14ac:dyDescent="0.25">
      <c r="A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50" t="str">
        <f>IF(NOTA[[#This Row],[ID_P]]="","",MATCH(NOTA[[#This Row],[ID_P]],[1]!B_MSK[N_ID],0))</f>
        <v/>
      </c>
      <c r="D88" s="50">
        <f ca="1">IF(NOTA[[#This Row],[NAMA BARANG]]="","",INDEX(NOTA[ID],MATCH(,INDIRECT(ADDRESS(ROW(NOTA[ID]),COLUMN(NOTA[ID]))&amp;":"&amp;ADDRESS(ROW(),COLUMN(NOTA[ID]))),-1)))</f>
        <v>16</v>
      </c>
      <c r="E88" s="23"/>
      <c r="F88" s="26"/>
      <c r="G88" s="26"/>
      <c r="H88" s="31"/>
      <c r="I88" s="26"/>
      <c r="J88" s="51"/>
      <c r="K88" s="26"/>
      <c r="L88" s="26" t="s">
        <v>225</v>
      </c>
      <c r="M88" s="39"/>
      <c r="N88" s="26">
        <v>120</v>
      </c>
      <c r="O88" s="26" t="s">
        <v>108</v>
      </c>
      <c r="P88" s="49">
        <v>13000</v>
      </c>
      <c r="Q88" s="52"/>
      <c r="R88" s="39"/>
      <c r="S88" s="53"/>
      <c r="T88" s="53"/>
      <c r="U88" s="54">
        <v>135000</v>
      </c>
      <c r="V88" s="37" t="s">
        <v>226</v>
      </c>
      <c r="W88" s="54">
        <f>IF(NOTA[[#This Row],[HARGA/ CTN]]="",NOTA[[#This Row],[JUMLAH_H]],NOTA[[#This Row],[HARGA/ CTN]]*IF(NOTA[[#This Row],[C]]="",0,NOTA[[#This Row],[C]]))</f>
        <v>1560000</v>
      </c>
      <c r="X88" s="54">
        <f>IF(NOTA[[#This Row],[JUMLAH]]="","",NOTA[[#This Row],[JUMLAH]]*NOTA[[#This Row],[DISC 1]])</f>
        <v>0</v>
      </c>
      <c r="Y88" s="54">
        <f>IF(NOTA[[#This Row],[JUMLAH]]="","",(NOTA[[#This Row],[JUMLAH]]-NOTA[[#This Row],[DISC 1-]])*NOTA[[#This Row],[DISC 2]])</f>
        <v>0</v>
      </c>
      <c r="Z88" s="54">
        <f>IF(NOTA[[#This Row],[JUMLAH]]="","",NOTA[[#This Row],[DISC 1-]]+NOTA[[#This Row],[DISC 2-]])</f>
        <v>0</v>
      </c>
      <c r="AA88" s="54">
        <f>IF(NOTA[[#This Row],[JUMLAH]]="","",NOTA[[#This Row],[JUMLAH]]-NOTA[[#This Row],[DISC]])</f>
        <v>1560000</v>
      </c>
      <c r="AB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135000</v>
      </c>
      <c r="AC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2552000</v>
      </c>
      <c r="AD88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8" s="54">
        <f>IF(OR(NOTA[[#This Row],[QTY]]="",NOTA[[#This Row],[HARGA SATUAN]]="",),"",NOTA[[#This Row],[QTY]]*NOTA[[#This Row],[HARGA SATUAN]])</f>
        <v>1560000</v>
      </c>
      <c r="AF88" s="51">
        <f ca="1">IF(NOTA[ID_H]="","",INDEX(NOTA[TANGGAL],MATCH(,INDIRECT(ADDRESS(ROW(NOTA[TANGGAL]),COLUMN(NOTA[TANGGAL]))&amp;":"&amp;ADDRESS(ROW(),COLUMN(NOTA[TANGGAL]))),-1)))</f>
        <v>44933</v>
      </c>
      <c r="AG88" s="65" t="str">
        <f ca="1">IF(NOTA[[#This Row],[NAMA BARANG]]="","",INDEX(NOTA[SUPPLIER],MATCH(,INDIRECT(ADDRESS(ROW(NOTA[ID]),COLUMN(NOTA[ID]))&amp;":"&amp;ADDRESS(ROW(),COLUMN(NOTA[ID]))),-1)))</f>
        <v>GLORY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</v>
      </c>
      <c r="AJ88" s="14"/>
    </row>
    <row r="89" spans="1:36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 t="str">
        <f ca="1">IF(NOTA[[#This Row],[NAMA BARANG]]="","",INDEX(NOTA[ID],MATCH(,INDIRECT(ADDRESS(ROW(NOTA[ID]),COLUMN(NOTA[ID]))&amp;":"&amp;ADDRESS(ROW(),COLUMN(NOTA[ID]))),-1)))</f>
        <v/>
      </c>
      <c r="E89" s="23"/>
      <c r="F89" s="26"/>
      <c r="G89" s="26"/>
      <c r="H89" s="31"/>
      <c r="I89" s="26"/>
      <c r="J89" s="51"/>
      <c r="K89" s="26"/>
      <c r="L89" s="26"/>
      <c r="M89" s="39"/>
      <c r="N89" s="26"/>
      <c r="O89" s="26"/>
      <c r="P89" s="49"/>
      <c r="Q89" s="52"/>
      <c r="R89" s="39"/>
      <c r="S89" s="53"/>
      <c r="T89" s="53"/>
      <c r="U89" s="54"/>
      <c r="V89" s="37"/>
      <c r="W89" s="54" t="str">
        <f>IF(NOTA[[#This Row],[HARGA/ CTN]]="",NOTA[[#This Row],[JUMLAH_H]],NOTA[[#This Row],[HARGA/ CTN]]*IF(NOTA[[#This Row],[C]]="",0,NOTA[[#This Row],[C]]))</f>
        <v/>
      </c>
      <c r="X89" s="54" t="str">
        <f>IF(NOTA[[#This Row],[JUMLAH]]="","",NOTA[[#This Row],[JUMLAH]]*NOTA[[#This Row],[DISC 1]])</f>
        <v/>
      </c>
      <c r="Y89" s="54" t="str">
        <f>IF(NOTA[[#This Row],[JUMLAH]]="","",(NOTA[[#This Row],[JUMLAH]]-NOTA[[#This Row],[DISC 1-]])*NOTA[[#This Row],[DISC 2]])</f>
        <v/>
      </c>
      <c r="Z89" s="54" t="str">
        <f>IF(NOTA[[#This Row],[JUMLAH]]="","",NOTA[[#This Row],[DISC 1-]]+NOTA[[#This Row],[DISC 2-]])</f>
        <v/>
      </c>
      <c r="AA89" s="54" t="str">
        <f>IF(NOTA[[#This Row],[JUMLAH]]="","",NOTA[[#This Row],[JUMLAH]]-NOTA[[#This Row],[DISC]])</f>
        <v/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54" t="str">
        <f>IF(OR(NOTA[[#This Row],[QTY]]="",NOTA[[#This Row],[HARGA SATUAN]]="",),"",NOTA[[#This Row],[QTY]]*NOTA[[#This Row],[HARGA SATUAN]])</f>
        <v/>
      </c>
      <c r="AF89" s="51" t="str">
        <f ca="1">IF(NOTA[ID_H]="","",INDEX(NOTA[TANGGAL],MATCH(,INDIRECT(ADDRESS(ROW(NOTA[TANGGAL]),COLUMN(NOTA[TANGGAL]))&amp;":"&amp;ADDRESS(ROW(),COLUMN(NOTA[TANGGAL]))),-1)))</f>
        <v/>
      </c>
      <c r="AG89" s="65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DBS_0701_723-2</v>
      </c>
      <c r="C90" s="50" t="e">
        <f ca="1">IF(NOTA[[#This Row],[ID_P]]="","",MATCH(NOTA[[#This Row],[ID_P]],[1]!B_MSK[N_ID],0))</f>
        <v>#REF!</v>
      </c>
      <c r="D90" s="50">
        <f ca="1">IF(NOTA[[#This Row],[NAMA BARANG]]="","",INDEX(NOTA[ID],MATCH(,INDIRECT(ADDRESS(ROW(NOTA[ID]),COLUMN(NOTA[ID]))&amp;":"&amp;ADDRESS(ROW(),COLUMN(NOTA[ID]))),-1)))</f>
        <v>17</v>
      </c>
      <c r="E90" s="23" t="s">
        <v>227</v>
      </c>
      <c r="F90" s="26" t="s">
        <v>228</v>
      </c>
      <c r="G90" s="26" t="s">
        <v>91</v>
      </c>
      <c r="H90" s="31" t="s">
        <v>229</v>
      </c>
      <c r="I90" s="26"/>
      <c r="J90" s="51">
        <v>44565</v>
      </c>
      <c r="K90" s="26"/>
      <c r="L90" s="26" t="s">
        <v>230</v>
      </c>
      <c r="M90" s="39">
        <v>7</v>
      </c>
      <c r="N90" s="26">
        <v>672</v>
      </c>
      <c r="O90" s="26" t="s">
        <v>94</v>
      </c>
      <c r="P90" s="49">
        <v>31500</v>
      </c>
      <c r="Q90" s="52"/>
      <c r="R90" s="39" t="s">
        <v>231</v>
      </c>
      <c r="S90" s="53"/>
      <c r="T90" s="53"/>
      <c r="U90" s="54"/>
      <c r="V90" s="37"/>
      <c r="W90" s="54">
        <f>IF(NOTA[[#This Row],[HARGA/ CTN]]="",NOTA[[#This Row],[JUMLAH_H]],NOTA[[#This Row],[HARGA/ CTN]]*IF(NOTA[[#This Row],[C]]="",0,NOTA[[#This Row],[C]]))</f>
        <v>21168000</v>
      </c>
      <c r="X90" s="54">
        <f>IF(NOTA[[#This Row],[JUMLAH]]="","",NOTA[[#This Row],[JUMLAH]]*NOTA[[#This Row],[DISC 1]])</f>
        <v>0</v>
      </c>
      <c r="Y90" s="54">
        <f>IF(NOTA[[#This Row],[JUMLAH]]="","",(NOTA[[#This Row],[JUMLAH]]-NOTA[[#This Row],[DISC 1-]])*NOTA[[#This Row],[DISC 2]])</f>
        <v>0</v>
      </c>
      <c r="Z90" s="54">
        <f>IF(NOTA[[#This Row],[JUMLAH]]="","",NOTA[[#This Row],[DISC 1-]]+NOTA[[#This Row],[DISC 2-]])</f>
        <v>0</v>
      </c>
      <c r="AA90" s="54">
        <f>IF(NOTA[[#This Row],[JUMLAH]]="","",NOTA[[#This Row],[JUMLAH]]-NOTA[[#This Row],[DISC]])</f>
        <v>21168000</v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0" s="54">
        <f>IF(OR(NOTA[[#This Row],[QTY]]="",NOTA[[#This Row],[HARGA SATUAN]]="",),"",NOTA[[#This Row],[QTY]]*NOTA[[#This Row],[HARGA SATUAN]])</f>
        <v>21168000</v>
      </c>
      <c r="AF90" s="51">
        <f ca="1">IF(NOTA[ID_H]="","",INDEX(NOTA[TANGGAL],MATCH(,INDIRECT(ADDRESS(ROW(NOTA[TANGGAL]),COLUMN(NOTA[TANGGAL]))&amp;":"&amp;ADDRESS(ROW(),COLUMN(NOTA[TANGGAL]))),-1)))</f>
        <v>44933</v>
      </c>
      <c r="AG90" s="65" t="str">
        <f ca="1">IF(NOTA[[#This Row],[NAMA BARANG]]="","",INDEX(NOTA[SUPPLIER],MATCH(,INDIRECT(ADDRESS(ROW(NOTA[ID]),COLUMN(NOTA[ID]))&amp;":"&amp;ADDRESS(ROW(),COLUMN(NOTA[ID]))),-1)))</f>
        <v>DB STATIONERY</v>
      </c>
      <c r="AH90" s="38">
        <f ca="1">IF(NOTA[[#This Row],[ID]]="","",COUNTIF(NOTA[ID_H],NOTA[[#This Row],[ID_H]]))</f>
        <v>2</v>
      </c>
      <c r="AI90" s="38">
        <f>IF(NOTA[[#This Row],[TGL.NOTA]]="",IF(NOTA[[#This Row],[SUPPLIER_H]]="","",AI89),MONTH(NOTA[[#This Row],[TGL.NOTA]]))</f>
        <v>1</v>
      </c>
      <c r="AJ90" s="14"/>
    </row>
    <row r="91" spans="1:36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>
        <f ca="1">IF(NOTA[[#This Row],[NAMA BARANG]]="","",INDEX(NOTA[ID],MATCH(,INDIRECT(ADDRESS(ROW(NOTA[ID]),COLUMN(NOTA[ID]))&amp;":"&amp;ADDRESS(ROW(),COLUMN(NOTA[ID]))),-1)))</f>
        <v>17</v>
      </c>
      <c r="E91" s="23"/>
      <c r="F91" s="26"/>
      <c r="G91" s="26"/>
      <c r="H91" s="31"/>
      <c r="I91" s="26"/>
      <c r="J91" s="51"/>
      <c r="K91" s="26"/>
      <c r="L91" s="26" t="s">
        <v>232</v>
      </c>
      <c r="M91" s="39">
        <v>3</v>
      </c>
      <c r="N91" s="26">
        <v>288</v>
      </c>
      <c r="O91" s="26" t="s">
        <v>94</v>
      </c>
      <c r="P91" s="49">
        <v>31500</v>
      </c>
      <c r="Q91" s="52"/>
      <c r="R91" s="39" t="s">
        <v>231</v>
      </c>
      <c r="S91" s="53"/>
      <c r="T91" s="53"/>
      <c r="U91" s="54"/>
      <c r="V91" s="37"/>
      <c r="W91" s="54">
        <f>IF(NOTA[[#This Row],[HARGA/ CTN]]="",NOTA[[#This Row],[JUMLAH_H]],NOTA[[#This Row],[HARGA/ CTN]]*IF(NOTA[[#This Row],[C]]="",0,NOTA[[#This Row],[C]]))</f>
        <v>9072000</v>
      </c>
      <c r="X91" s="54">
        <f>IF(NOTA[[#This Row],[JUMLAH]]="","",NOTA[[#This Row],[JUMLAH]]*NOTA[[#This Row],[DISC 1]])</f>
        <v>0</v>
      </c>
      <c r="Y91" s="54">
        <f>IF(NOTA[[#This Row],[JUMLAH]]="","",(NOTA[[#This Row],[JUMLAH]]-NOTA[[#This Row],[DISC 1-]])*NOTA[[#This Row],[DISC 2]])</f>
        <v>0</v>
      </c>
      <c r="Z91" s="54">
        <f>IF(NOTA[[#This Row],[JUMLAH]]="","",NOTA[[#This Row],[DISC 1-]]+NOTA[[#This Row],[DISC 2-]])</f>
        <v>0</v>
      </c>
      <c r="AA91" s="54">
        <f>IF(NOTA[[#This Row],[JUMLAH]]="","",NOTA[[#This Row],[JUMLAH]]-NOTA[[#This Row],[DISC]])</f>
        <v>9072000</v>
      </c>
      <c r="AB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30240000</v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91" s="54">
        <f>IF(OR(NOTA[[#This Row],[QTY]]="",NOTA[[#This Row],[HARGA SATUAN]]="",),"",NOTA[[#This Row],[QTY]]*NOTA[[#This Row],[HARGA SATUAN]])</f>
        <v>9072000</v>
      </c>
      <c r="AF91" s="51">
        <f ca="1">IF(NOTA[ID_H]="","",INDEX(NOTA[TANGGAL],MATCH(,INDIRECT(ADDRESS(ROW(NOTA[TANGGAL]),COLUMN(NOTA[TANGGAL]))&amp;":"&amp;ADDRESS(ROW(),COLUMN(NOTA[TANGGAL]))),-1)))</f>
        <v>44933</v>
      </c>
      <c r="AG91" s="65" t="str">
        <f ca="1">IF(NOTA[[#This Row],[NAMA BARANG]]="","",INDEX(NOTA[SUPPLIER],MATCH(,INDIRECT(ADDRESS(ROW(NOTA[ID]),COLUMN(NOTA[ID]))&amp;":"&amp;ADDRESS(ROW(),COLUMN(NOTA[ID]))),-1)))</f>
        <v>DB STATIONERY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26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GRA_0701_001-3</v>
      </c>
      <c r="C93" s="50" t="e">
        <f ca="1">IF(NOTA[[#This Row],[ID_P]]="","",MATCH(NOTA[[#This Row],[ID_P]],[1]!B_MSK[N_ID],0))</f>
        <v>#REF!</v>
      </c>
      <c r="D93" s="50">
        <f ca="1">IF(NOTA[[#This Row],[NAMA BARANG]]="","",INDEX(NOTA[ID],MATCH(,INDIRECT(ADDRESS(ROW(NOTA[ID]),COLUMN(NOTA[ID]))&amp;":"&amp;ADDRESS(ROW(),COLUMN(NOTA[ID]))),-1)))</f>
        <v>18</v>
      </c>
      <c r="E93" s="23"/>
      <c r="F93" s="26" t="s">
        <v>90</v>
      </c>
      <c r="G93" s="26" t="s">
        <v>91</v>
      </c>
      <c r="H93" s="31" t="s">
        <v>233</v>
      </c>
      <c r="I93" s="26"/>
      <c r="J93" s="51">
        <v>44928</v>
      </c>
      <c r="K93" s="26"/>
      <c r="L93" s="26" t="s">
        <v>234</v>
      </c>
      <c r="M93" s="39">
        <v>3</v>
      </c>
      <c r="N93" s="26">
        <v>150</v>
      </c>
      <c r="O93" s="26" t="s">
        <v>94</v>
      </c>
      <c r="P93" s="49">
        <v>18250</v>
      </c>
      <c r="Q93" s="52"/>
      <c r="R93" s="39" t="s">
        <v>237</v>
      </c>
      <c r="S93" s="53"/>
      <c r="T93" s="53"/>
      <c r="U93" s="54"/>
      <c r="V93" s="37"/>
      <c r="W93" s="54">
        <f>IF(NOTA[[#This Row],[HARGA/ CTN]]="",NOTA[[#This Row],[JUMLAH_H]],NOTA[[#This Row],[HARGA/ CTN]]*IF(NOTA[[#This Row],[C]]="",0,NOTA[[#This Row],[C]]))</f>
        <v>2737500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2737500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3" s="54">
        <f>IF(OR(NOTA[[#This Row],[QTY]]="",NOTA[[#This Row],[HARGA SATUAN]]="",),"",NOTA[[#This Row],[QTY]]*NOTA[[#This Row],[HARGA SATUAN]])</f>
        <v>2737500</v>
      </c>
      <c r="AF93" s="51">
        <f ca="1">IF(NOTA[ID_H]="","",INDEX(NOTA[TANGGAL],MATCH(,INDIRECT(ADDRESS(ROW(NOTA[TANGGAL]),COLUMN(NOTA[TANGGAL]))&amp;":"&amp;ADDRESS(ROW(),COLUMN(NOTA[TANGGAL]))),-1)))</f>
        <v>44933</v>
      </c>
      <c r="AG93" s="65" t="str">
        <f ca="1">IF(NOTA[[#This Row],[NAMA BARANG]]="","",INDEX(NOTA[SUPPLIER],MATCH(,INDIRECT(ADDRESS(ROW(NOTA[ID]),COLUMN(NOTA[ID]))&amp;":"&amp;ADDRESS(ROW(),COLUMN(NOTA[ID]))),-1)))</f>
        <v>GRAFINDO</v>
      </c>
      <c r="AH93" s="38">
        <f ca="1">IF(NOTA[[#This Row],[ID]]="","",COUNTIF(NOTA[ID_H],NOTA[[#This Row],[ID_H]]))</f>
        <v>3</v>
      </c>
      <c r="AI93" s="38">
        <f>IF(NOTA[[#This Row],[TGL.NOTA]]="",IF(NOTA[[#This Row],[SUPPLIER_H]]="","",AI92),MONTH(NOTA[[#This Row],[TGL.NOTA]]))</f>
        <v>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>
        <f ca="1">IF(NOTA[[#This Row],[NAMA BARANG]]="","",INDEX(NOTA[ID],MATCH(,INDIRECT(ADDRESS(ROW(NOTA[ID]),COLUMN(NOTA[ID]))&amp;":"&amp;ADDRESS(ROW(),COLUMN(NOTA[ID]))),-1)))</f>
        <v>18</v>
      </c>
      <c r="E94" s="23"/>
      <c r="F94" s="26"/>
      <c r="G94" s="26"/>
      <c r="H94" s="31"/>
      <c r="I94" s="26"/>
      <c r="J94" s="51"/>
      <c r="K94" s="26"/>
      <c r="L94" s="26" t="s">
        <v>236</v>
      </c>
      <c r="M94" s="39">
        <v>1</v>
      </c>
      <c r="N94" s="26">
        <v>50</v>
      </c>
      <c r="O94" s="26" t="s">
        <v>94</v>
      </c>
      <c r="P94" s="49"/>
      <c r="Q94" s="52"/>
      <c r="R94" s="39" t="s">
        <v>237</v>
      </c>
      <c r="S94" s="53"/>
      <c r="T94" s="53"/>
      <c r="U94" s="54"/>
      <c r="V94" s="37" t="s">
        <v>218</v>
      </c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44933</v>
      </c>
      <c r="AG94" s="65" t="str">
        <f ca="1">IF(NOTA[[#This Row],[NAMA BARANG]]="","",INDEX(NOTA[SUPPLIER],MATCH(,INDIRECT(ADDRESS(ROW(NOTA[ID]),COLUMN(NOTA[ID]))&amp;":"&amp;ADDRESS(ROW(),COLUMN(NOTA[ID]))),-1)))</f>
        <v>GRAFINDO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>
        <f ca="1">IF(NOTA[[#This Row],[NAMA BARANG]]="","",INDEX(NOTA[ID],MATCH(,INDIRECT(ADDRESS(ROW(NOTA[ID]),COLUMN(NOTA[ID]))&amp;":"&amp;ADDRESS(ROW(),COLUMN(NOTA[ID]))),-1)))</f>
        <v>18</v>
      </c>
      <c r="E95" s="23"/>
      <c r="F95" s="26"/>
      <c r="G95" s="26"/>
      <c r="H95" s="31"/>
      <c r="I95" s="26"/>
      <c r="J95" s="51"/>
      <c r="K95" s="26"/>
      <c r="L95" s="26" t="s">
        <v>235</v>
      </c>
      <c r="M95" s="39">
        <v>2</v>
      </c>
      <c r="N95" s="26">
        <v>100</v>
      </c>
      <c r="O95" s="26" t="s">
        <v>94</v>
      </c>
      <c r="P95" s="49"/>
      <c r="Q95" s="52"/>
      <c r="R95" s="39" t="s">
        <v>237</v>
      </c>
      <c r="S95" s="53"/>
      <c r="T95" s="53"/>
      <c r="U95" s="54"/>
      <c r="V95" s="37" t="s">
        <v>218</v>
      </c>
      <c r="W95" s="54" t="str">
        <f>IF(NOTA[[#This Row],[HARGA/ CTN]]="",NOTA[[#This Row],[JUMLAH_H]],NOTA[[#This Row],[HARGA/ CTN]]*IF(NOTA[[#This Row],[C]]="",0,NOTA[[#This Row],[C]]))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44933</v>
      </c>
      <c r="AG95" s="65" t="str">
        <f ca="1">IF(NOTA[[#This Row],[NAMA BARANG]]="","",INDEX(NOTA[SUPPLIER],MATCH(,INDIRECT(ADDRESS(ROW(NOTA[ID]),COLUMN(NOTA[ID]))&amp;":"&amp;ADDRESS(ROW(),COLUMN(NOTA[ID]))),-1)))</f>
        <v>GRAFINDO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38" t="str">
        <f ca="1">IF(NOTA[[#This Row],[ID]]="","",COUNTIF(NOTA[ID_H],NOTA[[#This Row],[ID_H]]))</f>
        <v/>
      </c>
      <c r="AI96" s="38" t="str">
        <f ca="1">IF(NOTA[[#This Row],[TGL.NOTA]]="",IF(NOTA[[#This Row],[SUPPLIER_H]]="","",AI95),MONTH(NOTA[[#This Row],[TGL.NOTA]]))</f>
        <v/>
      </c>
      <c r="AJ96" s="14"/>
    </row>
    <row r="97" spans="1:36" ht="20.100000000000001" customHeight="1" x14ac:dyDescent="0.25">
      <c r="A97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GRA_0701_014-1</v>
      </c>
      <c r="C97" s="50" t="e">
        <f ca="1">IF(NOTA[[#This Row],[ID_P]]="","",MATCH(NOTA[[#This Row],[ID_P]],[1]!B_MSK[N_ID],0))</f>
        <v>#REF!</v>
      </c>
      <c r="D97" s="50">
        <f ca="1">IF(NOTA[[#This Row],[NAMA BARANG]]="","",INDEX(NOTA[ID],MATCH(,INDIRECT(ADDRESS(ROW(NOTA[ID]),COLUMN(NOTA[ID]))&amp;":"&amp;ADDRESS(ROW(),COLUMN(NOTA[ID]))),-1)))</f>
        <v>19</v>
      </c>
      <c r="E97" s="23"/>
      <c r="F97" s="26" t="s">
        <v>90</v>
      </c>
      <c r="G97" s="26" t="s">
        <v>91</v>
      </c>
      <c r="H97" s="31" t="s">
        <v>238</v>
      </c>
      <c r="I97" s="26"/>
      <c r="J97" s="51">
        <v>44929</v>
      </c>
      <c r="K97" s="26"/>
      <c r="L97" s="26" t="s">
        <v>236</v>
      </c>
      <c r="M97" s="39">
        <v>3</v>
      </c>
      <c r="N97" s="26">
        <v>150</v>
      </c>
      <c r="O97" s="26" t="s">
        <v>94</v>
      </c>
      <c r="P97" s="49"/>
      <c r="Q97" s="52"/>
      <c r="R97" s="39" t="s">
        <v>237</v>
      </c>
      <c r="S97" s="53"/>
      <c r="T97" s="53"/>
      <c r="U97" s="54"/>
      <c r="V97" s="37" t="s">
        <v>92</v>
      </c>
      <c r="W97" s="54" t="str">
        <f>IF(NOTA[[#This Row],[HARGA/ CTN]]="",NOTA[[#This Row],[JUMLAH_H]],NOTA[[#This Row],[HARGA/ CTN]]*IF(NOTA[[#This Row],[C]]="",0,NOTA[[#This Row],[C]]))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44933</v>
      </c>
      <c r="AG97" s="65" t="str">
        <f ca="1">IF(NOTA[[#This Row],[NAMA BARANG]]="","",INDEX(NOTA[SUPPLIER],MATCH(,INDIRECT(ADDRESS(ROW(NOTA[ID]),COLUMN(NOTA[ID]))&amp;":"&amp;ADDRESS(ROW(),COLUMN(NOTA[ID]))),-1)))</f>
        <v>GRAFINDO</v>
      </c>
      <c r="AH97" s="38">
        <f ca="1">IF(NOTA[[#This Row],[ID]]="","",COUNTIF(NOTA[ID_H],NOTA[[#This Row],[ID_H]]))</f>
        <v>1</v>
      </c>
      <c r="AI97" s="38">
        <f>IF(NOTA[[#This Row],[TGL.NOTA]]="",IF(NOTA[[#This Row],[SUPPLIER_H]]="","",AI96),MONTH(NOTA[[#This Row],[TGL.NOTA]]))</f>
        <v>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38" t="str">
        <f ca="1">IF(NOTA[[#This Row],[ID]]="","",COUNTIF(NOTA[ID_H],NOTA[[#This Row],[ID_H]]))</f>
        <v/>
      </c>
      <c r="AI98" s="38" t="str">
        <f ca="1">IF(NOTA[[#This Row],[TGL.NOTA]]="",IF(NOTA[[#This Row],[SUPPLIER_H]]="","",AI97),MONTH(NOTA[[#This Row],[TGL.NOTA]]))</f>
        <v/>
      </c>
      <c r="AJ98" s="14"/>
    </row>
    <row r="99" spans="1:36" ht="20.100000000000001" customHeight="1" x14ac:dyDescent="0.25">
      <c r="A99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TRI_0701_720-1</v>
      </c>
      <c r="C99" s="50" t="e">
        <f ca="1">IF(NOTA[[#This Row],[ID_P]]="","",MATCH(NOTA[[#This Row],[ID_P]],[1]!B_MSK[N_ID],0))</f>
        <v>#REF!</v>
      </c>
      <c r="D99" s="50">
        <f ca="1">IF(NOTA[[#This Row],[NAMA BARANG]]="","",INDEX(NOTA[ID],MATCH(,INDIRECT(ADDRESS(ROW(NOTA[ID]),COLUMN(NOTA[ID]))&amp;":"&amp;ADDRESS(ROW(),COLUMN(NOTA[ID]))),-1)))</f>
        <v>20</v>
      </c>
      <c r="E99" s="23"/>
      <c r="F99" s="26" t="s">
        <v>239</v>
      </c>
      <c r="G99" s="26" t="s">
        <v>91</v>
      </c>
      <c r="H99" s="31" t="s">
        <v>240</v>
      </c>
      <c r="I99" s="26"/>
      <c r="J99" s="51">
        <v>44930</v>
      </c>
      <c r="K99" s="26"/>
      <c r="L99" s="26" t="s">
        <v>241</v>
      </c>
      <c r="M99" s="39">
        <v>26</v>
      </c>
      <c r="N99" s="26">
        <v>3120</v>
      </c>
      <c r="O99" s="26" t="s">
        <v>138</v>
      </c>
      <c r="P99" s="49">
        <v>4615</v>
      </c>
      <c r="Q99" s="52"/>
      <c r="R99" s="39" t="s">
        <v>137</v>
      </c>
      <c r="S99" s="53"/>
      <c r="T99" s="53"/>
      <c r="U99" s="54">
        <v>287976</v>
      </c>
      <c r="V99" s="37"/>
      <c r="W99" s="54">
        <f>IF(NOTA[[#This Row],[HARGA/ CTN]]="",NOTA[[#This Row],[JUMLAH_H]],NOTA[[#This Row],[HARGA/ CTN]]*IF(NOTA[[#This Row],[C]]="",0,NOTA[[#This Row],[C]]))</f>
        <v>14398800</v>
      </c>
      <c r="X99" s="54">
        <f>IF(NOTA[[#This Row],[JUMLAH]]="","",NOTA[[#This Row],[JUMLAH]]*NOTA[[#This Row],[DISC 1]])</f>
        <v>0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0</v>
      </c>
      <c r="AA99" s="54">
        <f>IF(NOTA[[#This Row],[JUMLAH]]="","",NOTA[[#This Row],[JUMLAH]]-NOTA[[#This Row],[DISC]])</f>
        <v>14398800</v>
      </c>
      <c r="AB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C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E99" s="54">
        <f>IF(OR(NOTA[[#This Row],[QTY]]="",NOTA[[#This Row],[HARGA SATUAN]]="",),"",NOTA[[#This Row],[QTY]]*NOTA[[#This Row],[HARGA SATUAN]])</f>
        <v>14398800</v>
      </c>
      <c r="AF99" s="51">
        <f ca="1">IF(NOTA[ID_H]="","",INDEX(NOTA[TANGGAL],MATCH(,INDIRECT(ADDRESS(ROW(NOTA[TANGGAL]),COLUMN(NOTA[TANGGAL]))&amp;":"&amp;ADDRESS(ROW(),COLUMN(NOTA[TANGGAL]))),-1)))</f>
        <v>44933</v>
      </c>
      <c r="AG99" s="65" t="str">
        <f ca="1">IF(NOTA[[#This Row],[NAMA BARANG]]="","",INDEX(NOTA[SUPPLIER],MATCH(,INDIRECT(ADDRESS(ROW(NOTA[ID]),COLUMN(NOTA[ID]))&amp;":"&amp;ADDRESS(ROW(),COLUMN(NOTA[ID]))),-1)))</f>
        <v>TRI MITRA SEJATI</v>
      </c>
      <c r="AH99" s="38">
        <f ca="1">IF(NOTA[[#This Row],[ID]]="","",COUNTIF(NOTA[ID_H],NOTA[[#This Row],[ID_H]]))</f>
        <v>1</v>
      </c>
      <c r="AI99" s="38">
        <f>IF(NOTA[[#This Row],[TGL.NOTA]]="",IF(NOTA[[#This Row],[SUPPLIER_H]]="","",AI98),MONTH(NOTA[[#This Row],[TGL.NOTA]]))</f>
        <v>1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38" t="str">
        <f ca="1">IF(NOTA[[#This Row],[ID]]="","",COUNTIF(NOTA[ID_H],NOTA[[#This Row],[ID_H]]))</f>
        <v/>
      </c>
      <c r="AI100" s="38" t="str">
        <f ca="1">IF(NOTA[[#This Row],[TGL.NOTA]]="",IF(NOTA[[#This Row],[SUPPLIER_H]]="","",AI99),MONTH(NOTA[[#This Row],[TGL.NOTA]]))</f>
        <v/>
      </c>
      <c r="AJ100" s="14"/>
    </row>
    <row r="101" spans="1:36" ht="20.100000000000001" customHeight="1" x14ac:dyDescent="0.25">
      <c r="A101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COM_0601_111-1</v>
      </c>
      <c r="C101" s="50" t="e">
        <f ca="1">IF(NOTA[[#This Row],[ID_P]]="","",MATCH(NOTA[[#This Row],[ID_P]],[1]!B_MSK[N_ID],0))</f>
        <v>#REF!</v>
      </c>
      <c r="D101" s="50">
        <f ca="1">IF(NOTA[[#This Row],[NAMA BARANG]]="","",INDEX(NOTA[ID],MATCH(,INDIRECT(ADDRESS(ROW(NOTA[ID]),COLUMN(NOTA[ID]))&amp;":"&amp;ADDRESS(ROW(),COLUMN(NOTA[ID]))),-1)))</f>
        <v>21</v>
      </c>
      <c r="E101" s="23">
        <v>44932</v>
      </c>
      <c r="F101" s="26" t="s">
        <v>242</v>
      </c>
      <c r="G101" s="26" t="s">
        <v>91</v>
      </c>
      <c r="H101" s="31" t="s">
        <v>243</v>
      </c>
      <c r="I101" s="26"/>
      <c r="J101" s="51">
        <v>44932</v>
      </c>
      <c r="K101" s="26"/>
      <c r="L101" s="26" t="s">
        <v>244</v>
      </c>
      <c r="M101" s="39">
        <v>1</v>
      </c>
      <c r="N101" s="26">
        <v>7</v>
      </c>
      <c r="O101" s="26" t="s">
        <v>94</v>
      </c>
      <c r="P101" s="49">
        <v>195000</v>
      </c>
      <c r="Q101" s="52"/>
      <c r="R101" s="39"/>
      <c r="S101" s="53"/>
      <c r="T101" s="53"/>
      <c r="U101" s="54"/>
      <c r="V101" s="37"/>
      <c r="W101" s="54">
        <f>IF(NOTA[[#This Row],[HARGA/ CTN]]="",NOTA[[#This Row],[JUMLAH_H]],NOTA[[#This Row],[HARGA/ CTN]]*IF(NOTA[[#This Row],[C]]="",0,NOTA[[#This Row],[C]]))</f>
        <v>1365000</v>
      </c>
      <c r="X101" s="54">
        <f>IF(NOTA[[#This Row],[JUMLAH]]="","",NOTA[[#This Row],[JUMLAH]]*NOTA[[#This Row],[DISC 1]])</f>
        <v>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0</v>
      </c>
      <c r="AA101" s="54">
        <f>IF(NOTA[[#This Row],[JUMLAH]]="","",NOTA[[#This Row],[JUMLAH]]-NOTA[[#This Row],[DISC]])</f>
        <v>1365000</v>
      </c>
      <c r="AB1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1365000</v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E101" s="54">
        <f>IF(OR(NOTA[[#This Row],[QTY]]="",NOTA[[#This Row],[HARGA SATUAN]]="",),"",NOTA[[#This Row],[QTY]]*NOTA[[#This Row],[HARGA SATUAN]])</f>
        <v>1365000</v>
      </c>
      <c r="AF101" s="51">
        <f ca="1">IF(NOTA[ID_H]="","",INDEX(NOTA[TANGGAL],MATCH(,INDIRECT(ADDRESS(ROW(NOTA[TANGGAL]),COLUMN(NOTA[TANGGAL]))&amp;":"&amp;ADDRESS(ROW(),COLUMN(NOTA[TANGGAL]))),-1)))</f>
        <v>44932</v>
      </c>
      <c r="AG101" s="65" t="str">
        <f ca="1">IF(NOTA[[#This Row],[NAMA BARANG]]="","",INDEX(NOTA[SUPPLIER],MATCH(,INDIRECT(ADDRESS(ROW(NOTA[ID]),COLUMN(NOTA[ID]))&amp;":"&amp;ADDRESS(ROW(),COLUMN(NOTA[ID]))),-1)))</f>
        <v>COMBI</v>
      </c>
      <c r="AH101" s="38">
        <f ca="1">IF(NOTA[[#This Row],[ID]]="","",COUNTIF(NOTA[ID_H],NOTA[[#This Row],[ID_H]]))</f>
        <v>1</v>
      </c>
      <c r="AI101" s="38">
        <f>IF(NOTA[[#This Row],[TGL.NOTA]]="",IF(NOTA[[#This Row],[SUPPLIER_H]]="","",AI100),MONTH(NOTA[[#This Row],[TGL.NOTA]]))</f>
        <v>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CTN]]*IF(NOTA[[#This Row],[C]]="",0,NOTA[[#This Row],[C]]))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38" t="str">
        <f ca="1">IF(NOTA[[#This Row],[ID]]="","",COUNTIF(NOTA[ID_H],NOTA[[#This Row],[ID_H]]))</f>
        <v/>
      </c>
      <c r="AI102" s="38" t="str">
        <f ca="1">IF(NOTA[[#This Row],[TGL.NOTA]]="",IF(NOTA[[#This Row],[SUPPLIER_H]]="","",AI101),MONTH(NOTA[[#This Row],[TGL.NOTA]]))</f>
        <v/>
      </c>
      <c r="AJ102" s="14"/>
    </row>
    <row r="103" spans="1:36" ht="20.100000000000001" customHeight="1" x14ac:dyDescent="0.25">
      <c r="A10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SAP_0601_SOS-1</v>
      </c>
      <c r="C103" s="50" t="e">
        <f ca="1">IF(NOTA[[#This Row],[ID_P]]="","",MATCH(NOTA[[#This Row],[ID_P]],[1]!B_MSK[N_ID],0))</f>
        <v>#REF!</v>
      </c>
      <c r="D103" s="50">
        <f ca="1">IF(NOTA[[#This Row],[NAMA BARANG]]="","",INDEX(NOTA[ID],MATCH(,INDIRECT(ADDRESS(ROW(NOTA[ID]),COLUMN(NOTA[ID]))&amp;":"&amp;ADDRESS(ROW(),COLUMN(NOTA[ID]))),-1)))</f>
        <v>22</v>
      </c>
      <c r="E103" s="23"/>
      <c r="F103" s="26" t="s">
        <v>245</v>
      </c>
      <c r="G103" s="26" t="s">
        <v>91</v>
      </c>
      <c r="H103" s="31" t="s">
        <v>246</v>
      </c>
      <c r="I103" s="26"/>
      <c r="J103" s="51">
        <v>44917</v>
      </c>
      <c r="K103" s="26"/>
      <c r="L103" s="26" t="s">
        <v>247</v>
      </c>
      <c r="M103" s="39">
        <v>50</v>
      </c>
      <c r="N103" s="26">
        <v>500</v>
      </c>
      <c r="O103" s="26" t="s">
        <v>108</v>
      </c>
      <c r="P103" s="49">
        <v>48000</v>
      </c>
      <c r="Q103" s="52"/>
      <c r="R103" s="39"/>
      <c r="S103" s="53"/>
      <c r="T103" s="53"/>
      <c r="U103" s="54"/>
      <c r="V103" s="37"/>
      <c r="W103" s="54">
        <f>IF(NOTA[[#This Row],[HARGA/ CTN]]="",NOTA[[#This Row],[JUMLAH_H]],NOTA[[#This Row],[HARGA/ CTN]]*IF(NOTA[[#This Row],[C]]="",0,NOTA[[#This Row],[C]]))</f>
        <v>24000000</v>
      </c>
      <c r="X103" s="54">
        <f>IF(NOTA[[#This Row],[JUMLAH]]="","",NOTA[[#This Row],[JUMLAH]]*NOTA[[#This Row],[DISC 1]])</f>
        <v>0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0</v>
      </c>
      <c r="AA103" s="54">
        <f>IF(NOTA[[#This Row],[JUMLAH]]="","",NOTA[[#This Row],[JUMLAH]]-NOTA[[#This Row],[DISC]])</f>
        <v>24000000</v>
      </c>
      <c r="AB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03" s="54">
        <f>IF(OR(NOTA[[#This Row],[QTY]]="",NOTA[[#This Row],[HARGA SATUAN]]="",),"",NOTA[[#This Row],[QTY]]*NOTA[[#This Row],[HARGA SATUAN]])</f>
        <v>24000000</v>
      </c>
      <c r="AF103" s="51">
        <f ca="1">IF(NOTA[ID_H]="","",INDEX(NOTA[TANGGAL],MATCH(,INDIRECT(ADDRESS(ROW(NOTA[TANGGAL]),COLUMN(NOTA[TANGGAL]))&amp;":"&amp;ADDRESS(ROW(),COLUMN(NOTA[TANGGAL]))),-1)))</f>
        <v>44932</v>
      </c>
      <c r="AG103" s="65" t="str">
        <f ca="1">IF(NOTA[[#This Row],[NAMA BARANG]]="","",INDEX(NOTA[SUPPLIER],MATCH(,INDIRECT(ADDRESS(ROW(NOTA[ID]),COLUMN(NOTA[ID]))&amp;":"&amp;ADDRESS(ROW(),COLUMN(NOTA[ID]))),-1)))</f>
        <v>SAPUTRO OFFICE</v>
      </c>
      <c r="AH103" s="38">
        <f ca="1">IF(NOTA[[#This Row],[ID]]="","",COUNTIF(NOTA[ID_H],NOTA[[#This Row],[ID_H]]))</f>
        <v>1</v>
      </c>
      <c r="AI103" s="38">
        <f>IF(NOTA[[#This Row],[TGL.NOTA]]="",IF(NOTA[[#This Row],[SUPPLIER_H]]="","",AI102),MONTH(NOTA[[#This Row],[TGL.NOTA]]))</f>
        <v>12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CTN]]*IF(NOTA[[#This Row],[C]]="",0,NOTA[[#This Row],[C]]))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38" t="str">
        <f ca="1">IF(NOTA[[#This Row],[ID]]="","",COUNTIF(NOTA[ID_H],NOTA[[#This Row],[ID_H]]))</f>
        <v/>
      </c>
      <c r="AI104" s="38" t="str">
        <f ca="1">IF(NOTA[[#This Row],[TGL.NOTA]]="",IF(NOTA[[#This Row],[SUPPLIER_H]]="","",AI103),MONTH(NOTA[[#This Row],[TGL.NOTA]]))</f>
        <v/>
      </c>
      <c r="AJ104" s="14"/>
    </row>
    <row r="105" spans="1:36" ht="20.100000000000001" customHeight="1" x14ac:dyDescent="0.25">
      <c r="A10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DUT_0601_23H-2</v>
      </c>
      <c r="C105" s="50" t="e">
        <f ca="1">IF(NOTA[[#This Row],[ID_P]]="","",MATCH(NOTA[[#This Row],[ID_P]],[1]!B_MSK[N_ID],0))</f>
        <v>#REF!</v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 t="s">
        <v>248</v>
      </c>
      <c r="G105" s="26" t="s">
        <v>91</v>
      </c>
      <c r="H105" s="31" t="s">
        <v>249</v>
      </c>
      <c r="I105" s="26"/>
      <c r="J105" s="51">
        <v>44928</v>
      </c>
      <c r="K105" s="26"/>
      <c r="L105" s="26" t="s">
        <v>250</v>
      </c>
      <c r="M105" s="39">
        <v>1</v>
      </c>
      <c r="N105" s="26">
        <v>200</v>
      </c>
      <c r="O105" s="26" t="s">
        <v>94</v>
      </c>
      <c r="P105" s="49">
        <v>10000</v>
      </c>
      <c r="Q105" s="52"/>
      <c r="R105" s="39" t="s">
        <v>251</v>
      </c>
      <c r="S105" s="53"/>
      <c r="T105" s="53"/>
      <c r="U105" s="54"/>
      <c r="V105" s="37"/>
      <c r="W105" s="54">
        <f>IF(NOTA[[#This Row],[HARGA/ CTN]]="",NOTA[[#This Row],[JUMLAH_H]],NOTA[[#This Row],[HARGA/ CTN]]*IF(NOTA[[#This Row],[C]]="",0,NOTA[[#This Row],[C]]))</f>
        <v>2000000</v>
      </c>
      <c r="X105" s="54">
        <f>IF(NOTA[[#This Row],[JUMLAH]]="","",NOTA[[#This Row],[JUMLAH]]*NOTA[[#This Row],[DISC 1]])</f>
        <v>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0</v>
      </c>
      <c r="AA105" s="54">
        <f>IF(NOTA[[#This Row],[JUMLAH]]="","",NOTA[[#This Row],[JUMLAH]]-NOTA[[#This Row],[DISC]])</f>
        <v>2000000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105" s="54">
        <f>IF(OR(NOTA[[#This Row],[QTY]]="",NOTA[[#This Row],[HARGA SATUAN]]="",),"",NOTA[[#This Row],[QTY]]*NOTA[[#This Row],[HARGA SATUAN]])</f>
        <v>2000000</v>
      </c>
      <c r="AF105" s="51">
        <f ca="1">IF(NOTA[ID_H]="","",INDEX(NOTA[TANGGAL],MATCH(,INDIRECT(ADDRESS(ROW(NOTA[TANGGAL]),COLUMN(NOTA[TANGGAL]))&amp;":"&amp;ADDRESS(ROW(),COLUMN(NOTA[TANGGAL]))),-1)))</f>
        <v>44932</v>
      </c>
      <c r="AG105" s="65" t="str">
        <f ca="1">IF(NOTA[[#This Row],[NAMA BARANG]]="","",INDEX(NOTA[SUPPLIER],MATCH(,INDIRECT(ADDRESS(ROW(NOTA[ID]),COLUMN(NOTA[ID]))&amp;":"&amp;ADDRESS(ROW(),COLUMN(NOTA[ID]))),-1)))</f>
        <v>DUTA BUANA</v>
      </c>
      <c r="AH105" s="38">
        <f ca="1">IF(NOTA[[#This Row],[ID]]="","",COUNTIF(NOTA[ID_H],NOTA[[#This Row],[ID_H]]))</f>
        <v>2</v>
      </c>
      <c r="AI105" s="38">
        <f>IF(NOTA[[#This Row],[TGL.NOTA]]="",IF(NOTA[[#This Row],[SUPPLIER_H]]="","",AI104),MONTH(NOTA[[#This Row],[TGL.NOTA]]))</f>
        <v>1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252</v>
      </c>
      <c r="M106" s="39">
        <v>1</v>
      </c>
      <c r="N106" s="26">
        <v>48</v>
      </c>
      <c r="O106" s="26" t="s">
        <v>94</v>
      </c>
      <c r="P106" s="49">
        <v>25000</v>
      </c>
      <c r="Q106" s="52"/>
      <c r="R106" s="39" t="s">
        <v>253</v>
      </c>
      <c r="S106" s="53"/>
      <c r="T106" s="53"/>
      <c r="U106" s="54"/>
      <c r="V106" s="37"/>
      <c r="W106" s="54">
        <f>IF(NOTA[[#This Row],[HARGA/ CTN]]="",NOTA[[#This Row],[JUMLAH_H]],NOTA[[#This Row],[HARGA/ CTN]]*IF(NOTA[[#This Row],[C]]="",0,NOTA[[#This Row],[C]]))</f>
        <v>1200000</v>
      </c>
      <c r="X106" s="54">
        <f>IF(NOTA[[#This Row],[JUMLAH]]="","",NOTA[[#This Row],[JUMLAH]]*NOTA[[#This Row],[DISC 1]])</f>
        <v>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0</v>
      </c>
      <c r="AA106" s="54">
        <f>IF(NOTA[[#This Row],[JUMLAH]]="","",NOTA[[#This Row],[JUMLAH]]-NOTA[[#This Row],[DISC]])</f>
        <v>1200000</v>
      </c>
      <c r="AB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6" s="54">
        <f>IF(OR(NOTA[[#This Row],[QTY]]="",NOTA[[#This Row],[HARGA SATUAN]]="",),"",NOTA[[#This Row],[QTY]]*NOTA[[#This Row],[HARGA SATUAN]])</f>
        <v>1200000</v>
      </c>
      <c r="AF106" s="51">
        <f ca="1">IF(NOTA[ID_H]="","",INDEX(NOTA[TANGGAL],MATCH(,INDIRECT(ADDRESS(ROW(NOTA[TANGGAL]),COLUMN(NOTA[TANGGAL]))&amp;":"&amp;ADDRESS(ROW(),COLUMN(NOTA[TANGGAL]))),-1)))</f>
        <v>44932</v>
      </c>
      <c r="AG106" s="65" t="str">
        <f ca="1">IF(NOTA[[#This Row],[NAMA BARANG]]="","",INDEX(NOTA[SUPPLIER],MATCH(,INDIRECT(ADDRESS(ROW(NOTA[ID]),COLUMN(NOTA[ID]))&amp;":"&amp;ADDRESS(ROW(),COLUMN(NOTA[ID]))),-1)))</f>
        <v>DUTA BUANA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CTN]]*IF(NOTA[[#This Row],[C]]="",0,NOTA[[#This Row],[C]]))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38" t="str">
        <f ca="1">IF(NOTA[[#This Row],[ID]]="","",COUNTIF(NOTA[ID_H],NOTA[[#This Row],[ID_H]]))</f>
        <v/>
      </c>
      <c r="AI107" s="38" t="str">
        <f ca="1">IF(NOTA[[#This Row],[TGL.NOTA]]="",IF(NOTA[[#This Row],[SUPPLIER_H]]="","",AI106),MONTH(NOTA[[#This Row],[TGL.NOTA]]))</f>
        <v/>
      </c>
      <c r="AJ107" s="14"/>
    </row>
    <row r="108" spans="1:36" ht="20.100000000000001" customHeight="1" x14ac:dyDescent="0.25">
      <c r="A108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DUT_0601_23H-1</v>
      </c>
      <c r="C108" s="50" t="e">
        <f ca="1">IF(NOTA[[#This Row],[ID_P]]="","",MATCH(NOTA[[#This Row],[ID_P]],[1]!B_MSK[N_ID],0))</f>
        <v>#REF!</v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 t="s">
        <v>248</v>
      </c>
      <c r="G108" s="26" t="s">
        <v>91</v>
      </c>
      <c r="H108" s="31" t="s">
        <v>254</v>
      </c>
      <c r="I108" s="26"/>
      <c r="J108" s="51">
        <v>44930</v>
      </c>
      <c r="K108" s="26"/>
      <c r="L108" s="26" t="s">
        <v>255</v>
      </c>
      <c r="M108" s="39">
        <v>5</v>
      </c>
      <c r="N108" s="26">
        <v>480</v>
      </c>
      <c r="O108" s="26" t="s">
        <v>94</v>
      </c>
      <c r="P108" s="49">
        <v>30500</v>
      </c>
      <c r="Q108" s="52"/>
      <c r="R108" s="39" t="s">
        <v>231</v>
      </c>
      <c r="S108" s="53"/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14640000</v>
      </c>
      <c r="X108" s="54">
        <f>IF(NOTA[[#This Row],[JUMLAH]]="","",NOTA[[#This Row],[JUMLAH]]*NOTA[[#This Row],[DISC 1]])</f>
        <v>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0</v>
      </c>
      <c r="AA108" s="54">
        <f>IF(NOTA[[#This Row],[JUMLAH]]="","",NOTA[[#This Row],[JUMLAH]]-NOTA[[#This Row],[DISC]])</f>
        <v>14640000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108" s="54">
        <f>IF(OR(NOTA[[#This Row],[QTY]]="",NOTA[[#This Row],[HARGA SATUAN]]="",),"",NOTA[[#This Row],[QTY]]*NOTA[[#This Row],[HARGA SATUAN]])</f>
        <v>14640000</v>
      </c>
      <c r="AF108" s="51">
        <f ca="1">IF(NOTA[ID_H]="","",INDEX(NOTA[TANGGAL],MATCH(,INDIRECT(ADDRESS(ROW(NOTA[TANGGAL]),COLUMN(NOTA[TANGGAL]))&amp;":"&amp;ADDRESS(ROW(),COLUMN(NOTA[TANGGAL]))),-1)))</f>
        <v>44932</v>
      </c>
      <c r="AG108" s="65" t="str">
        <f ca="1">IF(NOTA[[#This Row],[NAMA BARANG]]="","",INDEX(NOTA[SUPPLIER],MATCH(,INDIRECT(ADDRESS(ROW(NOTA[ID]),COLUMN(NOTA[ID]))&amp;":"&amp;ADDRESS(ROW(),COLUMN(NOTA[ID]))),-1)))</f>
        <v>DUTA BUANA</v>
      </c>
      <c r="AH108" s="38">
        <f ca="1">IF(NOTA[[#This Row],[ID]]="","",COUNTIF(NOTA[ID_H],NOTA[[#This Row],[ID_H]]))</f>
        <v>1</v>
      </c>
      <c r="AI108" s="38">
        <f>IF(NOTA[[#This Row],[TGL.NOTA]]="",IF(NOTA[[#This Row],[SUPPLIER_H]]="","",AI107),MONTH(NOTA[[#This Row],[TGL.NOTA]]))</f>
        <v>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SUR_0601_039-2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25</v>
      </c>
      <c r="E110" s="23"/>
      <c r="F110" s="26" t="s">
        <v>256</v>
      </c>
      <c r="G110" s="26" t="s">
        <v>91</v>
      </c>
      <c r="H110" s="31" t="s">
        <v>257</v>
      </c>
      <c r="I110" s="26"/>
      <c r="J110" s="51">
        <v>44928</v>
      </c>
      <c r="K110" s="26"/>
      <c r="L110" s="26" t="s">
        <v>258</v>
      </c>
      <c r="M110" s="39">
        <v>25</v>
      </c>
      <c r="N110" s="26">
        <f>25*216</f>
        <v>5400</v>
      </c>
      <c r="O110" s="26" t="s">
        <v>136</v>
      </c>
      <c r="P110" s="49">
        <v>9000</v>
      </c>
      <c r="Q110" s="52"/>
      <c r="R110" s="39" t="s">
        <v>261</v>
      </c>
      <c r="S110" s="53">
        <v>0.2</v>
      </c>
      <c r="T110" s="53">
        <v>2.5000000000000001E-2</v>
      </c>
      <c r="U110" s="54"/>
      <c r="V110" s="37"/>
      <c r="W110" s="54">
        <f>IF(NOTA[[#This Row],[HARGA/ CTN]]="",NOTA[[#This Row],[JUMLAH_H]],NOTA[[#This Row],[HARGA/ CTN]]*IF(NOTA[[#This Row],[C]]="",0,NOTA[[#This Row],[C]]))</f>
        <v>48600000</v>
      </c>
      <c r="X110" s="54">
        <f>IF(NOTA[[#This Row],[JUMLAH]]="","",NOTA[[#This Row],[JUMLAH]]*NOTA[[#This Row],[DISC 1]])</f>
        <v>9720000</v>
      </c>
      <c r="Y110" s="54">
        <f>IF(NOTA[[#This Row],[JUMLAH]]="","",(NOTA[[#This Row],[JUMLAH]]-NOTA[[#This Row],[DISC 1-]])*NOTA[[#This Row],[DISC 2]])</f>
        <v>972000</v>
      </c>
      <c r="Z110" s="54">
        <f>IF(NOTA[[#This Row],[JUMLAH]]="","",NOTA[[#This Row],[DISC 1-]]+NOTA[[#This Row],[DISC 2-]])</f>
        <v>10692000</v>
      </c>
      <c r="AA110" s="54">
        <f>IF(NOTA[[#This Row],[JUMLAH]]="","",NOTA[[#This Row],[JUMLAH]]-NOTA[[#This Row],[DISC]])</f>
        <v>37908000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10" s="54">
        <f>IF(OR(NOTA[[#This Row],[QTY]]="",NOTA[[#This Row],[HARGA SATUAN]]="",),"",NOTA[[#This Row],[QTY]]*NOTA[[#This Row],[HARGA SATUAN]])</f>
        <v>48600000</v>
      </c>
      <c r="AF110" s="51">
        <f ca="1">IF(NOTA[ID_H]="","",INDEX(NOTA[TANGGAL],MATCH(,INDIRECT(ADDRESS(ROW(NOTA[TANGGAL]),COLUMN(NOTA[TANGGAL]))&amp;":"&amp;ADDRESS(ROW(),COLUMN(NOTA[TANGGAL]))),-1)))</f>
        <v>44932</v>
      </c>
      <c r="AG110" s="65" t="str">
        <f ca="1">IF(NOTA[[#This Row],[NAMA BARANG]]="","",INDEX(NOTA[SUPPLIER],MATCH(,INDIRECT(ADDRESS(ROW(NOTA[ID]),COLUMN(NOTA[ID]))&amp;":"&amp;ADDRESS(ROW(),COLUMN(NOTA[ID]))),-1)))</f>
        <v>SURYA PRATAMA</v>
      </c>
      <c r="AH110" s="38">
        <f ca="1">IF(NOTA[[#This Row],[ID]]="","",COUNTIF(NOTA[ID_H],NOTA[[#This Row],[ID_H]]))</f>
        <v>2</v>
      </c>
      <c r="AI110" s="38">
        <f>IF(NOTA[[#This Row],[TGL.NOTA]]="",IF(NOTA[[#This Row],[SUPPLIER_H]]="","",AI109),MONTH(NOTA[[#This Row],[TGL.NOTA]]))</f>
        <v>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/>
      <c r="G111" s="26"/>
      <c r="H111" s="31"/>
      <c r="I111" s="26"/>
      <c r="J111" s="51"/>
      <c r="K111" s="26"/>
      <c r="L111" s="26" t="s">
        <v>262</v>
      </c>
      <c r="M111" s="39">
        <v>15</v>
      </c>
      <c r="N111" s="26">
        <f>15*144</f>
        <v>2160</v>
      </c>
      <c r="O111" s="26" t="s">
        <v>259</v>
      </c>
      <c r="P111" s="49">
        <v>9400</v>
      </c>
      <c r="Q111" s="52"/>
      <c r="R111" s="39" t="s">
        <v>260</v>
      </c>
      <c r="S111" s="53">
        <v>0.2</v>
      </c>
      <c r="T111" s="53">
        <v>2.5000000000000001E-2</v>
      </c>
      <c r="U111" s="54"/>
      <c r="V111" s="37"/>
      <c r="W111" s="54">
        <f>IF(NOTA[[#This Row],[HARGA/ CTN]]="",NOTA[[#This Row],[JUMLAH_H]],NOTA[[#This Row],[HARGA/ CTN]]*IF(NOTA[[#This Row],[C]]="",0,NOTA[[#This Row],[C]]))</f>
        <v>20304000</v>
      </c>
      <c r="X111" s="54">
        <f>IF(NOTA[[#This Row],[JUMLAH]]="","",NOTA[[#This Row],[JUMLAH]]*NOTA[[#This Row],[DISC 1]])</f>
        <v>4060800</v>
      </c>
      <c r="Y111" s="54">
        <f>IF(NOTA[[#This Row],[JUMLAH]]="","",(NOTA[[#This Row],[JUMLAH]]-NOTA[[#This Row],[DISC 1-]])*NOTA[[#This Row],[DISC 2]])</f>
        <v>406080</v>
      </c>
      <c r="Z111" s="54">
        <f>IF(NOTA[[#This Row],[JUMLAH]]="","",NOTA[[#This Row],[DISC 1-]]+NOTA[[#This Row],[DISC 2-]])</f>
        <v>4466880</v>
      </c>
      <c r="AA111" s="54">
        <f>IF(NOTA[[#This Row],[JUMLAH]]="","",NOTA[[#This Row],[JUMLAH]]-NOTA[[#This Row],[DISC]])</f>
        <v>15837120</v>
      </c>
      <c r="AB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15158880</v>
      </c>
      <c r="AC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53745120</v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E111" s="54">
        <f>IF(OR(NOTA[[#This Row],[QTY]]="",NOTA[[#This Row],[HARGA SATUAN]]="",),"",NOTA[[#This Row],[QTY]]*NOTA[[#This Row],[HARGA SATUAN]])</f>
        <v>20304000</v>
      </c>
      <c r="AF111" s="51">
        <f ca="1">IF(NOTA[ID_H]="","",INDEX(NOTA[TANGGAL],MATCH(,INDIRECT(ADDRESS(ROW(NOTA[TANGGAL]),COLUMN(NOTA[TANGGAL]))&amp;":"&amp;ADDRESS(ROW(),COLUMN(NOTA[TANGGAL]))),-1)))</f>
        <v>44932</v>
      </c>
      <c r="AG111" s="65" t="str">
        <f ca="1">IF(NOTA[[#This Row],[NAMA BARANG]]="","",INDEX(NOTA[SUPPLIER],MATCH(,INDIRECT(ADDRESS(ROW(NOTA[ID]),COLUMN(NOTA[ID]))&amp;":"&amp;ADDRESS(ROW(),COLUMN(NOTA[ID]))),-1)))</f>
        <v>SURYA PRATAMA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CTN]]*IF(NOTA[[#This Row],[C]]="",0,NOTA[[#This Row],[C]]))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38" t="str">
        <f ca="1">IF(NOTA[[#This Row],[ID]]="","",COUNTIF(NOTA[ID_H],NOTA[[#This Row],[ID_H]]))</f>
        <v/>
      </c>
      <c r="AI112" s="38" t="str">
        <f ca="1">IF(NOTA[[#This Row],[TGL.NOTA]]="",IF(NOTA[[#This Row],[SUPPLIER_H]]="","",AI111),MONTH(NOTA[[#This Row],[TGL.NOTA]]))</f>
        <v/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CTN]]*IF(NOTA[[#This Row],[C]]="",0,NOTA[[#This Row],[C]]))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38" t="str">
        <f ca="1">IF(NOTA[[#This Row],[ID]]="","",COUNTIF(NOTA[ID_H],NOTA[[#This Row],[ID_H]]))</f>
        <v/>
      </c>
      <c r="AI113" s="38" t="str">
        <f ca="1">IF(NOTA[[#This Row],[TGL.NOTA]]="",IF(NOTA[[#This Row],[SUPPLIER_H]]="","",AI112),MONTH(NOTA[[#This Row],[TGL.NOTA]]))</f>
        <v/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 t="str">
        <f ca="1">IF(NOTA[[#This Row],[NAMA BARANG]]="","",INDEX(NOTA[ID],MATCH(,INDIRECT(ADDRESS(ROW(NOTA[ID]),COLUMN(NOTA[ID]))&amp;":"&amp;ADDRESS(ROW(),COLUMN(NOTA[ID]))),-1)))</f>
        <v/>
      </c>
      <c r="E114" s="23"/>
      <c r="F114" s="26"/>
      <c r="G114" s="26"/>
      <c r="H114" s="31"/>
      <c r="I114" s="26"/>
      <c r="J114" s="51"/>
      <c r="K114" s="26"/>
      <c r="L114" s="26"/>
      <c r="M114" s="39"/>
      <c r="N114" s="26"/>
      <c r="O114" s="26"/>
      <c r="P114" s="49"/>
      <c r="Q114" s="52"/>
      <c r="R114" s="39"/>
      <c r="S114" s="53"/>
      <c r="T114" s="53"/>
      <c r="U114" s="54"/>
      <c r="V114" s="37"/>
      <c r="W114" s="54" t="str">
        <f>IF(NOTA[[#This Row],[HARGA/ CTN]]="",NOTA[[#This Row],[JUMLAH_H]],NOTA[[#This Row],[HARGA/ CTN]]*IF(NOTA[[#This Row],[C]]="",0,NOTA[[#This Row],[C]]))</f>
        <v/>
      </c>
      <c r="X114" s="54" t="str">
        <f>IF(NOTA[[#This Row],[JUMLAH]]="","",NOTA[[#This Row],[JUMLAH]]*NOTA[[#This Row],[DISC 1]])</f>
        <v/>
      </c>
      <c r="Y114" s="54" t="str">
        <f>IF(NOTA[[#This Row],[JUMLAH]]="","",(NOTA[[#This Row],[JUMLAH]]-NOTA[[#This Row],[DISC 1-]])*NOTA[[#This Row],[DISC 2]])</f>
        <v/>
      </c>
      <c r="Z114" s="54" t="str">
        <f>IF(NOTA[[#This Row],[JUMLAH]]="","",NOTA[[#This Row],[DISC 1-]]+NOTA[[#This Row],[DISC 2-]])</f>
        <v/>
      </c>
      <c r="AA114" s="54" t="str">
        <f>IF(NOTA[[#This Row],[JUMLAH]]="","",NOTA[[#This Row],[JUMLAH]]-NOTA[[#This Row],[DISC]])</f>
        <v/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54" t="str">
        <f>IF(OR(NOTA[[#This Row],[QTY]]="",NOTA[[#This Row],[HARGA SATUAN]]="",),"",NOTA[[#This Row],[QTY]]*NOTA[[#This Row],[HARGA SATUAN]])</f>
        <v/>
      </c>
      <c r="AF114" s="51" t="str">
        <f ca="1">IF(NOTA[ID_H]="","",INDEX(NOTA[TANGGAL],MATCH(,INDIRECT(ADDRESS(ROW(NOTA[TANGGAL]),COLUMN(NOTA[TANGGAL]))&amp;":"&amp;ADDRESS(ROW(),COLUMN(NOTA[TANGGAL]))),-1)))</f>
        <v/>
      </c>
      <c r="AG114" s="65" t="str">
        <f ca="1">IF(NOTA[[#This Row],[NAMA BARANG]]="","",INDEX(NOTA[SUPPLIER],MATCH(,INDIRECT(ADDRESS(ROW(NOTA[ID]),COLUMN(NOTA[ID]))&amp;":"&amp;ADDRESS(ROW(),COLUMN(NOTA[ID]))),-1)))</f>
        <v/>
      </c>
      <c r="AH114" s="38" t="str">
        <f ca="1">IF(NOTA[[#This Row],[ID]]="","",COUNTIF(NOTA[ID_H],NOTA[[#This Row],[ID_H]]))</f>
        <v/>
      </c>
      <c r="AI114" s="38" t="str">
        <f ca="1">IF(NOTA[[#This Row],[TGL.NOTA]]="",IF(NOTA[[#This Row],[SUPPLIER_H]]="","",AI113),MONTH(NOTA[[#This Row],[TGL.NOTA]]))</f>
        <v/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CTN]]*IF(NOTA[[#This Row],[C]]="",0,NOTA[[#This Row],[C]]))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CTN]]*IF(NOTA[[#This Row],[C]]="",0,NOTA[[#This Row],[C]]))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38" t="str">
        <f ca="1">IF(NOTA[[#This Row],[ID]]="","",COUNTIF(NOTA[ID_H],NOTA[[#This Row],[ID_H]]))</f>
        <v/>
      </c>
      <c r="AI116" s="38" t="str">
        <f ca="1">IF(NOTA[[#This Row],[TGL.NOTA]]="",IF(NOTA[[#This Row],[SUPPLIER_H]]="","",AI115),MONTH(NOTA[[#This Row],[TGL.NOTA]]))</f>
        <v/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CTN]]*IF(NOTA[[#This Row],[C]]="",0,NOTA[[#This Row],[C]]))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 t="str">
        <f ca="1">IF(NOTA[[#This Row],[NAMA BARANG]]="","",INDEX(NOTA[ID],MATCH(,INDIRECT(ADDRESS(ROW(NOTA[ID]),COLUMN(NOTA[ID]))&amp;":"&amp;ADDRESS(ROW(),COLUMN(NOTA[ID]))),-1)))</f>
        <v/>
      </c>
      <c r="E118" s="23"/>
      <c r="F118" s="26"/>
      <c r="G118" s="26"/>
      <c r="H118" s="31"/>
      <c r="I118" s="26"/>
      <c r="J118" s="51"/>
      <c r="K118" s="26"/>
      <c r="L118" s="26"/>
      <c r="M118" s="39"/>
      <c r="N118" s="26"/>
      <c r="O118" s="26"/>
      <c r="P118" s="49"/>
      <c r="Q118" s="52"/>
      <c r="R118" s="39"/>
      <c r="S118" s="53"/>
      <c r="T118" s="53"/>
      <c r="U118" s="54"/>
      <c r="V118" s="37"/>
      <c r="W118" s="54" t="str">
        <f>IF(NOTA[[#This Row],[HARGA/ CTN]]="",NOTA[[#This Row],[JUMLAH_H]],NOTA[[#This Row],[HARGA/ CTN]]*IF(NOTA[[#This Row],[C]]="",0,NOTA[[#This Row],[C]]))</f>
        <v/>
      </c>
      <c r="X118" s="54" t="str">
        <f>IF(NOTA[[#This Row],[JUMLAH]]="","",NOTA[[#This Row],[JUMLAH]]*NOTA[[#This Row],[DISC 1]])</f>
        <v/>
      </c>
      <c r="Y118" s="54" t="str">
        <f>IF(NOTA[[#This Row],[JUMLAH]]="","",(NOTA[[#This Row],[JUMLAH]]-NOTA[[#This Row],[DISC 1-]])*NOTA[[#This Row],[DISC 2]])</f>
        <v/>
      </c>
      <c r="Z118" s="54" t="str">
        <f>IF(NOTA[[#This Row],[JUMLAH]]="","",NOTA[[#This Row],[DISC 1-]]+NOTA[[#This Row],[DISC 2-]])</f>
        <v/>
      </c>
      <c r="AA118" s="54" t="str">
        <f>IF(NOTA[[#This Row],[JUMLAH]]="","",NOTA[[#This Row],[JUMLAH]]-NOTA[[#This Row],[DISC]])</f>
        <v/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" s="54" t="str">
        <f>IF(OR(NOTA[[#This Row],[QTY]]="",NOTA[[#This Row],[HARGA SATUAN]]="",),"",NOTA[[#This Row],[QTY]]*NOTA[[#This Row],[HARGA SATUAN]])</f>
        <v/>
      </c>
      <c r="AF118" s="51" t="str">
        <f ca="1">IF(NOTA[ID_H]="","",INDEX(NOTA[TANGGAL],MATCH(,INDIRECT(ADDRESS(ROW(NOTA[TANGGAL]),COLUMN(NOTA[TANGGAL]))&amp;":"&amp;ADDRESS(ROW(),COLUMN(NOTA[TANGGAL]))),-1)))</f>
        <v/>
      </c>
      <c r="AG118" s="65" t="str">
        <f ca="1">IF(NOTA[[#This Row],[NAMA BARANG]]="","",INDEX(NOTA[SUPPLIER],MATCH(,INDIRECT(ADDRESS(ROW(NOTA[ID]),COLUMN(NOTA[ID]))&amp;":"&amp;ADDRESS(ROW(),COLUMN(NOTA[ID]))),-1)))</f>
        <v/>
      </c>
      <c r="AH118" s="38" t="str">
        <f ca="1">IF(NOTA[[#This Row],[ID]]="","",COUNTIF(NOTA[ID_H],NOTA[[#This Row],[ID_H]]))</f>
        <v/>
      </c>
      <c r="AI118" s="38" t="str">
        <f ca="1">IF(NOTA[[#This Row],[TGL.NOTA]]="",IF(NOTA[[#This Row],[SUPPLIER_H]]="","",AI117),MONTH(NOTA[[#This Row],[TGL.NOTA]]))</f>
        <v/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CTN]]*IF(NOTA[[#This Row],[C]]="",0,NOTA[[#This Row],[C]]))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38" t="str">
        <f ca="1">IF(NOTA[[#This Row],[ID]]="","",COUNTIF(NOTA[ID_H],NOTA[[#This Row],[ID_H]]))</f>
        <v/>
      </c>
      <c r="AI119" s="38" t="str">
        <f ca="1">IF(NOTA[[#This Row],[TGL.NOTA]]="",IF(NOTA[[#This Row],[SUPPLIER_H]]="","",AI118),MONTH(NOTA[[#This Row],[TGL.NOTA]]))</f>
        <v/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/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CTN]]*IF(NOTA[[#This Row],[C]]="",0,NOTA[[#This Row],[C]]))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38" t="str">
        <f ca="1">IF(NOTA[[#This Row],[ID]]="","",COUNTIF(NOTA[ID_H],NOTA[[#This Row],[ID_H]]))</f>
        <v/>
      </c>
      <c r="AI120" s="38" t="str">
        <f ca="1">IF(NOTA[[#This Row],[TGL.NOTA]]="",IF(NOTA[[#This Row],[SUPPLIER_H]]="","",AI119),MONTH(NOTA[[#This Row],[TGL.NOTA]]))</f>
        <v/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67"/>
      <c r="F121" s="68"/>
      <c r="G121" s="68"/>
      <c r="H121" s="69"/>
      <c r="I121" s="68"/>
      <c r="J121" s="70"/>
      <c r="K121" s="68"/>
      <c r="L121" s="38"/>
      <c r="M121" s="71"/>
      <c r="N121" s="68"/>
      <c r="O121" s="38"/>
      <c r="P121" s="72"/>
      <c r="Q121" s="73"/>
      <c r="R121" s="74"/>
      <c r="S121" s="75"/>
      <c r="T121" s="76"/>
      <c r="U121" s="77"/>
      <c r="V121" s="78"/>
      <c r="W121" s="54" t="str">
        <f>IF(NOTA[[#This Row],[HARGA/ CTN]]="",NOTA[[#This Row],[JUMLAH_H]],NOTA[[#This Row],[HARGA/ CTN]]*IF(NOTA[[#This Row],[C]]="",0,NOTA[[#This Row],[C]]))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CTN]]*IF(NOTA[[#This Row],[C]]="",0,NOTA[[#This Row],[C]]))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38" t="str">
        <f ca="1">IF(NOTA[[#This Row],[ID]]="","",COUNTIF(NOTA[ID_H],NOTA[[#This Row],[ID_H]]))</f>
        <v/>
      </c>
      <c r="AI122" s="38" t="str">
        <f ca="1">IF(NOTA[[#This Row],[TGL.NOTA]]="",IF(NOTA[[#This Row],[SUPPLIER_H]]="","",AI121),MONTH(NOTA[[#This Row],[TGL.NOTA]]))</f>
        <v/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CTN]]*IF(NOTA[[#This Row],[C]]="",0,NOTA[[#This Row],[C]]))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CTN]]*IF(NOTA[[#This Row],[C]]="",0,NOTA[[#This Row],[C]]))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38" t="str">
        <f ca="1">IF(NOTA[[#This Row],[ID]]="","",COUNTIF(NOTA[ID_H],NOTA[[#This Row],[ID_H]]))</f>
        <v/>
      </c>
      <c r="AI124" s="38" t="str">
        <f ca="1">IF(NOTA[[#This Row],[TGL.NOTA]]="",IF(NOTA[[#This Row],[SUPPLIER_H]]="","",AI123),MONTH(NOTA[[#This Row],[TGL.NOTA]]))</f>
        <v/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CTN]]*IF(NOTA[[#This Row],[C]]="",0,NOTA[[#This Row],[C]]))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38" t="str">
        <f ca="1">IF(NOTA[[#This Row],[ID]]="","",COUNTIF(NOTA[ID_H],NOTA[[#This Row],[ID_H]]))</f>
        <v/>
      </c>
      <c r="AI125" s="38" t="str">
        <f ca="1">IF(NOTA[[#This Row],[TGL.NOTA]]="",IF(NOTA[[#This Row],[SUPPLIER_H]]="","",AI124),MONTH(NOTA[[#This Row],[TGL.NOTA]]))</f>
        <v/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/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CTN]]*IF(NOTA[[#This Row],[C]]="",0,NOTA[[#This Row],[C]]))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38" t="str">
        <f ca="1">IF(NOTA[[#This Row],[ID]]="","",COUNTIF(NOTA[ID_H],NOTA[[#This Row],[ID_H]]))</f>
        <v/>
      </c>
      <c r="AI126" s="38" t="str">
        <f ca="1">IF(NOTA[[#This Row],[TGL.NOTA]]="",IF(NOTA[[#This Row],[SUPPLIER_H]]="","",AI125),MONTH(NOTA[[#This Row],[TGL.NOTA]]))</f>
        <v/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 t="str">
        <f ca="1">IF(NOTA[[#This Row],[NAMA BARANG]]="","",INDEX(NOTA[ID],MATCH(,INDIRECT(ADDRESS(ROW(NOTA[ID]),COLUMN(NOTA[ID]))&amp;":"&amp;ADDRESS(ROW(),COLUMN(NOTA[ID]))),-1)))</f>
        <v/>
      </c>
      <c r="E127" s="23"/>
      <c r="F127" s="26"/>
      <c r="G127" s="26"/>
      <c r="H127" s="31"/>
      <c r="I127" s="26"/>
      <c r="J127" s="51"/>
      <c r="K127" s="26"/>
      <c r="L127" s="26"/>
      <c r="M127" s="39"/>
      <c r="N127" s="26"/>
      <c r="O127" s="26"/>
      <c r="P127" s="49"/>
      <c r="Q127" s="52"/>
      <c r="R127" s="39"/>
      <c r="S127" s="53"/>
      <c r="T127" s="53"/>
      <c r="U127" s="54"/>
      <c r="V127" s="37"/>
      <c r="W127" s="54" t="str">
        <f>IF(NOTA[[#This Row],[HARGA/ CTN]]="",NOTA[[#This Row],[JUMLAH_H]],NOTA[[#This Row],[HARGA/ CTN]]*IF(NOTA[[#This Row],[C]]="",0,NOTA[[#This Row],[C]]))</f>
        <v/>
      </c>
      <c r="X127" s="54" t="str">
        <f>IF(NOTA[[#This Row],[JUMLAH]]="","",NOTA[[#This Row],[JUMLAH]]*NOTA[[#This Row],[DISC 1]])</f>
        <v/>
      </c>
      <c r="Y127" s="54" t="str">
        <f>IF(NOTA[[#This Row],[JUMLAH]]="","",(NOTA[[#This Row],[JUMLAH]]-NOTA[[#This Row],[DISC 1-]])*NOTA[[#This Row],[DISC 2]])</f>
        <v/>
      </c>
      <c r="Z127" s="54" t="str">
        <f>IF(NOTA[[#This Row],[JUMLAH]]="","",NOTA[[#This Row],[DISC 1-]]+NOTA[[#This Row],[DISC 2-]])</f>
        <v/>
      </c>
      <c r="AA127" s="54" t="str">
        <f>IF(NOTA[[#This Row],[JUMLAH]]="","",NOTA[[#This Row],[JUMLAH]]-NOTA[[#This Row],[DISC]])</f>
        <v/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54" t="str">
        <f>IF(OR(NOTA[[#This Row],[QTY]]="",NOTA[[#This Row],[HARGA SATUAN]]="",),"",NOTA[[#This Row],[QTY]]*NOTA[[#This Row],[HARGA SATUAN]])</f>
        <v/>
      </c>
      <c r="AF127" s="51" t="str">
        <f ca="1">IF(NOTA[ID_H]="","",INDEX(NOTA[TANGGAL],MATCH(,INDIRECT(ADDRESS(ROW(NOTA[TANGGAL]),COLUMN(NOTA[TANGGAL]))&amp;":"&amp;ADDRESS(ROW(),COLUMN(NOTA[TANGGAL]))),-1)))</f>
        <v/>
      </c>
      <c r="AG127" s="65" t="str">
        <f ca="1">IF(NOTA[[#This Row],[NAMA BARANG]]="","",INDEX(NOTA[SUPPLIER],MATCH(,INDIRECT(ADDRESS(ROW(NOTA[ID]),COLUMN(NOTA[ID]))&amp;":"&amp;ADDRESS(ROW(),COLUMN(NOTA[ID]))),-1)))</f>
        <v/>
      </c>
      <c r="AH127" s="38" t="str">
        <f ca="1">IF(NOTA[[#This Row],[ID]]="","",COUNTIF(NOTA[ID_H],NOTA[[#This Row],[ID_H]]))</f>
        <v/>
      </c>
      <c r="AI127" s="38" t="str">
        <f ca="1">IF(NOTA[[#This Row],[TGL.NOTA]]="",IF(NOTA[[#This Row],[SUPPLIER_H]]="","",AI126),MONTH(NOTA[[#This Row],[TGL.NOTA]]))</f>
        <v/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 t="str">
        <f ca="1">IF(NOTA[[#This Row],[NAMA BARANG]]="","",INDEX(NOTA[ID],MATCH(,INDIRECT(ADDRESS(ROW(NOTA[ID]),COLUMN(NOTA[ID]))&amp;":"&amp;ADDRESS(ROW(),COLUMN(NOTA[ID]))),-1)))</f>
        <v/>
      </c>
      <c r="E128" s="23"/>
      <c r="F128" s="26"/>
      <c r="G128" s="26"/>
      <c r="H128" s="31"/>
      <c r="I128" s="26"/>
      <c r="J128" s="51"/>
      <c r="K128" s="26"/>
      <c r="L128" s="26"/>
      <c r="M128" s="39"/>
      <c r="N128" s="26"/>
      <c r="O128" s="26"/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CTN]]*IF(NOTA[[#This Row],[C]]="",0,NOTA[[#This Row],[C]]))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54" t="str">
        <f>IF(OR(NOTA[[#This Row],[QTY]]="",NOTA[[#This Row],[HARGA SATUAN]]="",),"",NOTA[[#This Row],[QTY]]*NOTA[[#This Row],[HARGA SATUAN]])</f>
        <v/>
      </c>
      <c r="AF128" s="51" t="str">
        <f ca="1">IF(NOTA[ID_H]="","",INDEX(NOTA[TANGGAL],MATCH(,INDIRECT(ADDRESS(ROW(NOTA[TANGGAL]),COLUMN(NOTA[TANGGAL]))&amp;":"&amp;ADDRESS(ROW(),COLUMN(NOTA[TANGGAL]))),-1)))</f>
        <v/>
      </c>
      <c r="AG128" s="65" t="str">
        <f ca="1">IF(NOTA[[#This Row],[NAMA BARANG]]="","",INDEX(NOTA[SUPPLIER],MATCH(,INDIRECT(ADDRESS(ROW(NOTA[ID]),COLUMN(NOTA[ID]))&amp;":"&amp;ADDRESS(ROW(),COLUMN(NOTA[ID]))),-1)))</f>
        <v/>
      </c>
      <c r="AH128" s="38" t="str">
        <f ca="1">IF(NOTA[[#This Row],[ID]]="","",COUNTIF(NOTA[ID_H],NOTA[[#This Row],[ID_H]]))</f>
        <v/>
      </c>
      <c r="AI128" s="38" t="str">
        <f ca="1">IF(NOTA[[#This Row],[TGL.NOTA]]="",IF(NOTA[[#This Row],[SUPPLIER_H]]="","",AI127),MONTH(NOTA[[#This Row],[TGL.NOTA]]))</f>
        <v/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CTN]]*IF(NOTA[[#This Row],[C]]="",0,NOTA[[#This Row],[C]]))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CTN]]*IF(NOTA[[#This Row],[C]]="",0,NOTA[[#This Row],[C]]))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38" t="str">
        <f ca="1">IF(NOTA[[#This Row],[ID]]="","",COUNTIF(NOTA[ID_H],NOTA[[#This Row],[ID_H]]))</f>
        <v/>
      </c>
      <c r="AI130" s="38" t="str">
        <f ca="1">IF(NOTA[[#This Row],[TGL.NOTA]]="",IF(NOTA[[#This Row],[SUPPLIER_H]]="","",AI129),MONTH(NOTA[[#This Row],[TGL.NOTA]]))</f>
        <v/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/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CTN]]*IF(NOTA[[#This Row],[C]]="",0,NOTA[[#This Row],[C]]))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38" t="str">
        <f ca="1">IF(NOTA[[#This Row],[ID]]="","",COUNTIF(NOTA[ID_H],NOTA[[#This Row],[ID_H]]))</f>
        <v/>
      </c>
      <c r="AI131" s="38" t="str">
        <f ca="1">IF(NOTA[[#This Row],[TGL.NOTA]]="",IF(NOTA[[#This Row],[SUPPLIER_H]]="","",AI130),MONTH(NOTA[[#This Row],[TGL.NOTA]]))</f>
        <v/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CTN]]*IF(NOTA[[#This Row],[C]]="",0,NOTA[[#This Row],[C]]))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38" t="str">
        <f ca="1">IF(NOTA[[#This Row],[ID]]="","",COUNTIF(NOTA[ID_H],NOTA[[#This Row],[ID_H]]))</f>
        <v/>
      </c>
      <c r="AI132" s="38" t="str">
        <f ca="1">IF(NOTA[[#This Row],[TGL.NOTA]]="",IF(NOTA[[#This Row],[SUPPLIER_H]]="","",AI131),MONTH(NOTA[[#This Row],[TGL.NOTA]]))</f>
        <v/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CTN]]*IF(NOTA[[#This Row],[C]]="",0,NOTA[[#This Row],[C]]))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51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CTN]]*IF(NOTA[[#This Row],[C]]="",0,NOTA[[#This Row],[C]]))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38" t="str">
        <f ca="1">IF(NOTA[[#This Row],[ID]]="","",COUNTIF(NOTA[ID_H],NOTA[[#This Row],[ID_H]]))</f>
        <v/>
      </c>
      <c r="AI134" s="38" t="str">
        <f ca="1">IF(NOTA[[#This Row],[TGL.NOTA]]="",IF(NOTA[[#This Row],[SUPPLIER_H]]="","",AI133),MONTH(NOTA[[#This Row],[TGL.NOTA]]))</f>
        <v/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CTN]]*IF(NOTA[[#This Row],[C]]="",0,NOTA[[#This Row],[C]]))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CTN]]*IF(NOTA[[#This Row],[C]]="",0,NOTA[[#This Row],[C]]))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38" t="str">
        <f ca="1">IF(NOTA[[#This Row],[ID]]="","",COUNTIF(NOTA[ID_H],NOTA[[#This Row],[ID_H]]))</f>
        <v/>
      </c>
      <c r="AI136" s="38" t="str">
        <f ca="1">IF(NOTA[[#This Row],[TGL.NOTA]]="",IF(NOTA[[#This Row],[SUPPLIER_H]]="","",AI135),MONTH(NOTA[[#This Row],[TGL.NOTA]]))</f>
        <v/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CTN]]*IF(NOTA[[#This Row],[C]]="",0,NOTA[[#This Row],[C]]))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66"/>
      <c r="V138" s="37"/>
      <c r="W138" s="54" t="str">
        <f>IF(NOTA[[#This Row],[HARGA/ CTN]]="",NOTA[[#This Row],[JUMLAH_H]],NOTA[[#This Row],[HARGA/ CTN]]*IF(NOTA[[#This Row],[C]]="",0,NOTA[[#This Row],[C]]))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66"/>
      <c r="V139" s="37"/>
      <c r="W139" s="54" t="str">
        <f>IF(NOTA[[#This Row],[HARGA/ CTN]]="",NOTA[[#This Row],[JUMLAH_H]],NOTA[[#This Row],[HARGA/ CTN]]*IF(NOTA[[#This Row],[C]]="",0,NOTA[[#This Row],[C]]))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38" t="str">
        <f ca="1">IF(NOTA[[#This Row],[ID]]="","",COUNTIF(NOTA[ID_H],NOTA[[#This Row],[ID_H]]))</f>
        <v/>
      </c>
      <c r="AI139" s="38" t="str">
        <f ca="1">IF(NOTA[[#This Row],[TGL.NOTA]]="",IF(NOTA[[#This Row],[SUPPLIER_H]]="","",AI138),MONTH(NOTA[[#This Row],[TGL.NOTA]]))</f>
        <v/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/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66"/>
      <c r="V140" s="37"/>
      <c r="W140" s="54" t="str">
        <f>IF(NOTA[[#This Row],[HARGA/ CTN]]="",NOTA[[#This Row],[JUMLAH_H]],NOTA[[#This Row],[HARGA/ CTN]]*IF(NOTA[[#This Row],[C]]="",0,NOTA[[#This Row],[C]]))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38" t="str">
        <f ca="1">IF(NOTA[[#This Row],[ID]]="","",COUNTIF(NOTA[ID_H],NOTA[[#This Row],[ID_H]]))</f>
        <v/>
      </c>
      <c r="AI140" s="38" t="str">
        <f ca="1">IF(NOTA[[#This Row],[TGL.NOTA]]="",IF(NOTA[[#This Row],[SUPPLIER_H]]="","",AI139),MONTH(NOTA[[#This Row],[TGL.NOTA]]))</f>
        <v/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66"/>
      <c r="V141" s="37"/>
      <c r="W141" s="54" t="str">
        <f>IF(NOTA[[#This Row],[HARGA/ CTN]]="",NOTA[[#This Row],[JUMLAH_H]],NOTA[[#This Row],[HARGA/ CTN]]*IF(NOTA[[#This Row],[C]]="",0,NOTA[[#This Row],[C]]))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 t="str">
        <f ca="1">IF(NOTA[[#This Row],[NAMA BARANG]]="","",INDEX(NOTA[ID],MATCH(,INDIRECT(ADDRESS(ROW(NOTA[ID]),COLUMN(NOTA[ID]))&amp;":"&amp;ADDRESS(ROW(),COLUMN(NOTA[ID]))),-1)))</f>
        <v/>
      </c>
      <c r="E142" s="23"/>
      <c r="F142" s="26"/>
      <c r="G142" s="26"/>
      <c r="H142" s="31"/>
      <c r="I142" s="26"/>
      <c r="J142" s="51"/>
      <c r="K142" s="26"/>
      <c r="L142" s="26"/>
      <c r="M142" s="39"/>
      <c r="N142" s="26"/>
      <c r="O142" s="26"/>
      <c r="P142" s="49"/>
      <c r="Q142" s="52"/>
      <c r="R142" s="39"/>
      <c r="S142" s="53"/>
      <c r="T142" s="53"/>
      <c r="U142" s="66"/>
      <c r="V142" s="37"/>
      <c r="W142" s="54" t="str">
        <f>IF(NOTA[[#This Row],[HARGA/ CTN]]="",NOTA[[#This Row],[JUMLAH_H]],NOTA[[#This Row],[HARGA/ CTN]]*IF(NOTA[[#This Row],[C]]="",0,NOTA[[#This Row],[C]]))</f>
        <v/>
      </c>
      <c r="X142" s="54" t="str">
        <f>IF(NOTA[[#This Row],[JUMLAH]]="","",NOTA[[#This Row],[JUMLAH]]*NOTA[[#This Row],[DISC 1]])</f>
        <v/>
      </c>
      <c r="Y142" s="54" t="str">
        <f>IF(NOTA[[#This Row],[JUMLAH]]="","",(NOTA[[#This Row],[JUMLAH]]-NOTA[[#This Row],[DISC 1-]])*NOTA[[#This Row],[DISC 2]])</f>
        <v/>
      </c>
      <c r="Z142" s="54" t="str">
        <f>IF(NOTA[[#This Row],[JUMLAH]]="","",NOTA[[#This Row],[DISC 1-]]+NOTA[[#This Row],[DISC 2-]])</f>
        <v/>
      </c>
      <c r="AA142" s="54" t="str">
        <f>IF(NOTA[[#This Row],[JUMLAH]]="","",NOTA[[#This Row],[JUMLAH]]-NOTA[[#This Row],[DISC]])</f>
        <v/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54" t="str">
        <f>IF(OR(NOTA[[#This Row],[QTY]]="",NOTA[[#This Row],[HARGA SATUAN]]="",),"",NOTA[[#This Row],[QTY]]*NOTA[[#This Row],[HARGA SATUAN]])</f>
        <v/>
      </c>
      <c r="AF142" s="51" t="str">
        <f ca="1">IF(NOTA[ID_H]="","",INDEX(NOTA[TANGGAL],MATCH(,INDIRECT(ADDRESS(ROW(NOTA[TANGGAL]),COLUMN(NOTA[TANGGAL]))&amp;":"&amp;ADDRESS(ROW(),COLUMN(NOTA[TANGGAL]))),-1)))</f>
        <v/>
      </c>
      <c r="AG142" s="65" t="str">
        <f ca="1">IF(NOTA[[#This Row],[NAMA BARANG]]="","",INDEX(NOTA[SUPPLIER],MATCH(,INDIRECT(ADDRESS(ROW(NOTA[ID]),COLUMN(NOTA[ID]))&amp;":"&amp;ADDRESS(ROW(),COLUMN(NOTA[ID]))),-1)))</f>
        <v/>
      </c>
      <c r="AH142" s="38" t="str">
        <f ca="1">IF(NOTA[[#This Row],[ID]]="","",COUNTIF(NOTA[ID_H],NOTA[[#This Row],[ID_H]]))</f>
        <v/>
      </c>
      <c r="AI142" s="38" t="str">
        <f ca="1">IF(NOTA[[#This Row],[TGL.NOTA]]="",IF(NOTA[[#This Row],[SUPPLIER_H]]="","",AI141),MONTH(NOTA[[#This Row],[TGL.NOTA]]))</f>
        <v/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CTN]]*IF(NOTA[[#This Row],[C]]="",0,NOTA[[#This Row],[C]]))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38" t="str">
        <f ca="1">IF(NOTA[[#This Row],[ID]]="","",COUNTIF(NOTA[ID_H],NOTA[[#This Row],[ID_H]]))</f>
        <v/>
      </c>
      <c r="AI143" s="38" t="str">
        <f ca="1">IF(NOTA[[#This Row],[TGL.NOTA]]="",IF(NOTA[[#This Row],[SUPPLIER_H]]="","",AI142),MONTH(NOTA[[#This Row],[TGL.NOTA]]))</f>
        <v/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CTN]]*IF(NOTA[[#This Row],[C]]="",0,NOTA[[#This Row],[C]]))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CTN]]*IF(NOTA[[#This Row],[C]]="",0,NOTA[[#This Row],[C]]))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38" t="str">
        <f ca="1">IF(NOTA[[#This Row],[ID]]="","",COUNTIF(NOTA[ID_H],NOTA[[#This Row],[ID_H]]))</f>
        <v/>
      </c>
      <c r="AI145" s="38" t="str">
        <f ca="1">IF(NOTA[[#This Row],[TGL.NOTA]]="",IF(NOTA[[#This Row],[SUPPLIER_H]]="","",AI144),MONTH(NOTA[[#This Row],[TGL.NOTA]]))</f>
        <v/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CTN]]*IF(NOTA[[#This Row],[C]]="",0,NOTA[[#This Row],[C]]))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CTN]]*IF(NOTA[[#This Row],[C]]="",0,NOTA[[#This Row],[C]]))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38" t="str">
        <f ca="1">IF(NOTA[[#This Row],[ID]]="","",COUNTIF(NOTA[ID_H],NOTA[[#This Row],[ID_H]]))</f>
        <v/>
      </c>
      <c r="AI147" s="38" t="str">
        <f ca="1">IF(NOTA[[#This Row],[TGL.NOTA]]="",IF(NOTA[[#This Row],[SUPPLIER_H]]="","",AI146),MONTH(NOTA[[#This Row],[TGL.NOTA]]))</f>
        <v/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38" t="str">
        <f ca="1">IF(NOTA[[#This Row],[ID]]="","",COUNTIF(NOTA[ID_H],NOTA[[#This Row],[ID_H]]))</f>
        <v/>
      </c>
      <c r="AI148" s="38" t="str">
        <f ca="1">IF(NOTA[[#This Row],[TGL.NOTA]]="",IF(NOTA[[#This Row],[SUPPLIER_H]]="","",AI147),MONTH(NOTA[[#This Row],[TGL.NOTA]]))</f>
        <v/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CTN]]*IF(NOTA[[#This Row],[C]]="",0,NOTA[[#This Row],[C]]))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38" t="str">
        <f ca="1">IF(NOTA[[#This Row],[ID]]="","",COUNTIF(NOTA[ID_H],NOTA[[#This Row],[ID_H]]))</f>
        <v/>
      </c>
      <c r="AI149" s="38" t="str">
        <f ca="1">IF(NOTA[[#This Row],[TGL.NOTA]]="",IF(NOTA[[#This Row],[SUPPLIER_H]]="","",AI148),MONTH(NOTA[[#This Row],[TGL.NOTA]]))</f>
        <v/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CTN]]*IF(NOTA[[#This Row],[C]]="",0,NOTA[[#This Row],[C]]))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CTN]]*IF(NOTA[[#This Row],[C]]="",0,NOTA[[#This Row],[C]]))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38" t="str">
        <f ca="1">IF(NOTA[[#This Row],[ID]]="","",COUNTIF(NOTA[ID_H],NOTA[[#This Row],[ID_H]]))</f>
        <v/>
      </c>
      <c r="AI151" s="38" t="str">
        <f ca="1">IF(NOTA[[#This Row],[TGL.NOTA]]="",IF(NOTA[[#This Row],[SUPPLIER_H]]="","",AI150),MONTH(NOTA[[#This Row],[TGL.NOTA]]))</f>
        <v/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31"/>
      <c r="I152" s="51"/>
      <c r="J152" s="51"/>
      <c r="K152" s="26"/>
      <c r="L152" s="26"/>
      <c r="M152" s="39"/>
      <c r="N152" s="26"/>
      <c r="O152" s="26"/>
      <c r="P152" s="49"/>
      <c r="Q152" s="52"/>
      <c r="R152" s="39"/>
      <c r="S152" s="53"/>
      <c r="T152" s="53"/>
      <c r="U152" s="54"/>
      <c r="V152" s="37"/>
      <c r="W152" s="54" t="str">
        <f>IF(NOTA[[#This Row],[HARGA/ CTN]]="",NOTA[[#This Row],[JUMLAH_H]],NOTA[[#This Row],[HARGA/ CTN]]*IF(NOTA[[#This Row],[C]]="",0,NOTA[[#This Row],[C]]))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38" t="str">
        <f ca="1">IF(NOTA[[#This Row],[ID]]="","",COUNTIF(NOTA[ID_H],NOTA[[#This Row],[ID_H]]))</f>
        <v/>
      </c>
      <c r="AI152" s="38" t="str">
        <f ca="1">IF(NOTA[[#This Row],[TGL.NOTA]]="",IF(NOTA[[#This Row],[SUPPLIER_H]]="","",AI151),MONTH(NOTA[[#This Row],[TGL.NOTA]]))</f>
        <v/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CTN]]*IF(NOTA[[#This Row],[C]]="",0,NOTA[[#This Row],[C]]))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38" t="str">
        <f ca="1">IF(NOTA[[#This Row],[ID]]="","",COUNTIF(NOTA[ID_H],NOTA[[#This Row],[ID_H]]))</f>
        <v/>
      </c>
      <c r="AI153" s="38" t="str">
        <f ca="1">IF(NOTA[[#This Row],[TGL.NOTA]]="",IF(NOTA[[#This Row],[SUPPLIER_H]]="","",AI152),MONTH(NOTA[[#This Row],[TGL.NOTA]]))</f>
        <v/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26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CTN]]*IF(NOTA[[#This Row],[C]]="",0,NOTA[[#This Row],[C]]))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38" t="str">
        <f ca="1">IF(NOTA[[#This Row],[ID]]="","",COUNTIF(NOTA[ID_H],NOTA[[#This Row],[ID_H]]))</f>
        <v/>
      </c>
      <c r="AI154" s="38" t="str">
        <f ca="1">IF(NOTA[[#This Row],[TGL.NOTA]]="",IF(NOTA[[#This Row],[SUPPLIER_H]]="","",AI153),MONTH(NOTA[[#This Row],[TGL.NOTA]]))</f>
        <v/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26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CTN]]*IF(NOTA[[#This Row],[C]]="",0,NOTA[[#This Row],[C]]))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38" t="str">
        <f ca="1">IF(NOTA[[#This Row],[ID]]="","",COUNTIF(NOTA[ID_H],NOTA[[#This Row],[ID_H]]))</f>
        <v/>
      </c>
      <c r="AI155" s="38" t="str">
        <f ca="1">IF(NOTA[[#This Row],[TGL.NOTA]]="",IF(NOTA[[#This Row],[SUPPLIER_H]]="","",AI154),MONTH(NOTA[[#This Row],[TGL.NOTA]]))</f>
        <v/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51"/>
      <c r="J156" s="79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CTN]]*IF(NOTA[[#This Row],[C]]="",0,NOTA[[#This Row],[C]]))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38" t="str">
        <f ca="1">IF(NOTA[[#This Row],[ID]]="","",COUNTIF(NOTA[ID_H],NOTA[[#This Row],[ID_H]]))</f>
        <v/>
      </c>
      <c r="AI156" s="38" t="str">
        <f ca="1">IF(NOTA[[#This Row],[TGL.NOTA]]="",IF(NOTA[[#This Row],[SUPPLIER_H]]="","",AI155),MONTH(NOTA[[#This Row],[TGL.NOTA]]))</f>
        <v/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54"/>
      <c r="V158" s="37"/>
      <c r="W158" s="54" t="str">
        <f>IF(NOTA[[#This Row],[HARGA/ CTN]]="",NOTA[[#This Row],[JUMLAH_H]],NOTA[[#This Row],[HARGA/ CTN]]*IF(NOTA[[#This Row],[C]]="",0,NOTA[[#This Row],[C]]))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54"/>
      <c r="V159" s="37"/>
      <c r="W159" s="54" t="str">
        <f>IF(NOTA[[#This Row],[HARGA/ CTN]]="",NOTA[[#This Row],[JUMLAH_H]],NOTA[[#This Row],[HARGA/ CTN]]*IF(NOTA[[#This Row],[C]]="",0,NOTA[[#This Row],[C]]))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38" t="str">
        <f ca="1">IF(NOTA[[#This Row],[ID]]="","",COUNTIF(NOTA[ID_H],NOTA[[#This Row],[ID_H]]))</f>
        <v/>
      </c>
      <c r="AI159" s="38" t="str">
        <f ca="1">IF(NOTA[[#This Row],[TGL.NOTA]]="",IF(NOTA[[#This Row],[SUPPLIER_H]]="","",AI158),MONTH(NOTA[[#This Row],[TGL.NOTA]]))</f>
        <v/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54"/>
      <c r="V160" s="37"/>
      <c r="W160" s="54" t="str">
        <f>IF(NOTA[[#This Row],[HARGA/ CTN]]="",NOTA[[#This Row],[JUMLAH_H]],NOTA[[#This Row],[HARGA/ CTN]]*IF(NOTA[[#This Row],[C]]="",0,NOTA[[#This Row],[C]]))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38" t="str">
        <f ca="1">IF(NOTA[[#This Row],[ID]]="","",COUNTIF(NOTA[ID_H],NOTA[[#This Row],[ID_H]]))</f>
        <v/>
      </c>
      <c r="AI160" s="38" t="str">
        <f ca="1">IF(NOTA[[#This Row],[TGL.NOTA]]="",IF(NOTA[[#This Row],[SUPPLIER_H]]="","",AI159),MONTH(NOTA[[#This Row],[TGL.NOTA]]))</f>
        <v/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54"/>
      <c r="V161" s="37"/>
      <c r="W161" s="54" t="str">
        <f>IF(NOTA[[#This Row],[HARGA/ CTN]]="",NOTA[[#This Row],[JUMLAH_H]],NOTA[[#This Row],[HARGA/ CTN]]*IF(NOTA[[#This Row],[C]]="",0,NOTA[[#This Row],[C]]))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38" t="str">
        <f ca="1">IF(NOTA[[#This Row],[ID]]="","",COUNTIF(NOTA[ID_H],NOTA[[#This Row],[ID_H]]))</f>
        <v/>
      </c>
      <c r="AI161" s="38" t="str">
        <f ca="1">IF(NOTA[[#This Row],[TGL.NOTA]]="",IF(NOTA[[#This Row],[SUPPLIER_H]]="","",AI160),MONTH(NOTA[[#This Row],[TGL.NOTA]]))</f>
        <v/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38" t="str">
        <f ca="1">IF(NOTA[[#This Row],[ID]]="","",COUNTIF(NOTA[ID_H],NOTA[[#This Row],[ID_H]]))</f>
        <v/>
      </c>
      <c r="AI162" s="38" t="str">
        <f ca="1">IF(NOTA[[#This Row],[TGL.NOTA]]="",IF(NOTA[[#This Row],[SUPPLIER_H]]="","",AI161),MONTH(NOTA[[#This Row],[TGL.NOTA]]))</f>
        <v/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54"/>
      <c r="V163" s="37"/>
      <c r="W163" s="54" t="str">
        <f>IF(NOTA[[#This Row],[HARGA/ CTN]]="",NOTA[[#This Row],[JUMLAH_H]],NOTA[[#This Row],[HARGA/ CTN]]*IF(NOTA[[#This Row],[C]]="",0,NOTA[[#This Row],[C]]))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38" t="str">
        <f ca="1">IF(NOTA[[#This Row],[ID]]="","",COUNTIF(NOTA[ID_H],NOTA[[#This Row],[ID_H]]))</f>
        <v/>
      </c>
      <c r="AI163" s="38" t="str">
        <f ca="1">IF(NOTA[[#This Row],[TGL.NOTA]]="",IF(NOTA[[#This Row],[SUPPLIER_H]]="","",AI162),MONTH(NOTA[[#This Row],[TGL.NOTA]]))</f>
        <v/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CTN]]*IF(NOTA[[#This Row],[C]]="",0,NOTA[[#This Row],[C]]))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38" t="str">
        <f ca="1">IF(NOTA[[#This Row],[ID]]="","",COUNTIF(NOTA[ID_H],NOTA[[#This Row],[ID_H]]))</f>
        <v/>
      </c>
      <c r="AI165" s="38" t="str">
        <f ca="1">IF(NOTA[[#This Row],[TGL.NOTA]]="",IF(NOTA[[#This Row],[SUPPLIER_H]]="","",AI164),MONTH(NOTA[[#This Row],[TGL.NOTA]]))</f>
        <v/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38" t="str">
        <f ca="1">IF(NOTA[[#This Row],[ID]]="","",COUNTIF(NOTA[ID_H],NOTA[[#This Row],[ID_H]]))</f>
        <v/>
      </c>
      <c r="AI166" s="38" t="str">
        <f ca="1">IF(NOTA[[#This Row],[TGL.NOTA]]="",IF(NOTA[[#This Row],[SUPPLIER_H]]="","",AI165),MONTH(NOTA[[#This Row],[TGL.NOTA]]))</f>
        <v/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CTN]]*IF(NOTA[[#This Row],[C]]="",0,NOTA[[#This Row],[C]]))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38" t="str">
        <f ca="1">IF(NOTA[[#This Row],[ID]]="","",COUNTIF(NOTA[ID_H],NOTA[[#This Row],[ID_H]]))</f>
        <v/>
      </c>
      <c r="AI167" s="38" t="str">
        <f ca="1">IF(NOTA[[#This Row],[TGL.NOTA]]="",IF(NOTA[[#This Row],[SUPPLIER_H]]="","",AI166),MONTH(NOTA[[#This Row],[TGL.NOTA]]))</f>
        <v/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38" t="str">
        <f ca="1">IF(NOTA[[#This Row],[ID]]="","",COUNTIF(NOTA[ID_H],NOTA[[#This Row],[ID_H]]))</f>
        <v/>
      </c>
      <c r="AI168" s="38" t="str">
        <f ca="1">IF(NOTA[[#This Row],[TGL.NOTA]]="",IF(NOTA[[#This Row],[SUPPLIER_H]]="","",AI167),MONTH(NOTA[[#This Row],[TGL.NOTA]]))</f>
        <v/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CTN]]*IF(NOTA[[#This Row],[C]]="",0,NOTA[[#This Row],[C]]))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38" t="str">
        <f ca="1">IF(NOTA[[#This Row],[ID]]="","",COUNTIF(NOTA[ID_H],NOTA[[#This Row],[ID_H]]))</f>
        <v/>
      </c>
      <c r="AI170" s="38" t="str">
        <f ca="1">IF(NOTA[[#This Row],[TGL.NOTA]]="",IF(NOTA[[#This Row],[SUPPLIER_H]]="","",AI169),MONTH(NOTA[[#This Row],[TGL.NOTA]]))</f>
        <v/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CTN]]*IF(NOTA[[#This Row],[C]]="",0,NOTA[[#This Row],[C]]))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26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CTN]]*IF(NOTA[[#This Row],[C]]="",0,NOTA[[#This Row],[C]]))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38" t="str">
        <f ca="1">IF(NOTA[[#This Row],[ID]]="","",COUNTIF(NOTA[ID_H],NOTA[[#This Row],[ID_H]]))</f>
        <v/>
      </c>
      <c r="AI172" s="38" t="str">
        <f ca="1">IF(NOTA[[#This Row],[TGL.NOTA]]="",IF(NOTA[[#This Row],[SUPPLIER_H]]="","",AI171),MONTH(NOTA[[#This Row],[TGL.NOTA]]))</f>
        <v/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CTN]]*IF(NOTA[[#This Row],[C]]="",0,NOTA[[#This Row],[C]]))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38" t="str">
        <f ca="1">IF(NOTA[[#This Row],[ID]]="","",COUNTIF(NOTA[ID_H],NOTA[[#This Row],[ID_H]]))</f>
        <v/>
      </c>
      <c r="AI173" s="38" t="str">
        <f ca="1">IF(NOTA[[#This Row],[TGL.NOTA]]="",IF(NOTA[[#This Row],[SUPPLIER_H]]="","",AI172),MONTH(NOTA[[#This Row],[TGL.NOTA]]))</f>
        <v/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69"/>
      <c r="I174" s="31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CTN]]*IF(NOTA[[#This Row],[C]]="",0,NOTA[[#This Row],[C]]))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38" t="str">
        <f ca="1">IF(NOTA[[#This Row],[ID]]="","",COUNTIF(NOTA[ID_H],NOTA[[#This Row],[ID_H]]))</f>
        <v/>
      </c>
      <c r="AI174" s="38" t="str">
        <f ca="1">IF(NOTA[[#This Row],[TGL.NOTA]]="",IF(NOTA[[#This Row],[SUPPLIER_H]]="","",AI173),MONTH(NOTA[[#This Row],[TGL.NOTA]]))</f>
        <v/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CTN]]*IF(NOTA[[#This Row],[C]]="",0,NOTA[[#This Row],[C]]))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38" t="str">
        <f ca="1">IF(NOTA[[#This Row],[ID]]="","",COUNTIF(NOTA[ID_H],NOTA[[#This Row],[ID_H]]))</f>
        <v/>
      </c>
      <c r="AI175" s="38" t="str">
        <f ca="1">IF(NOTA[[#This Row],[TGL.NOTA]]="",IF(NOTA[[#This Row],[SUPPLIER_H]]="","",AI174),MONTH(NOTA[[#This Row],[TGL.NOTA]]))</f>
        <v/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26"/>
      <c r="J176" s="51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CTN]]*IF(NOTA[[#This Row],[C]]="",0,NOTA[[#This Row],[C]]))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38" t="str">
        <f ca="1">IF(NOTA[[#This Row],[ID]]="","",COUNTIF(NOTA[ID_H],NOTA[[#This Row],[ID_H]]))</f>
        <v/>
      </c>
      <c r="AI176" s="38" t="str">
        <f ca="1">IF(NOTA[[#This Row],[TGL.NOTA]]="",IF(NOTA[[#This Row],[SUPPLIER_H]]="","",AI175),MONTH(NOTA[[#This Row],[TGL.NOTA]]))</f>
        <v/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38" t="str">
        <f ca="1">IF(NOTA[[#This Row],[ID]]="","",COUNTIF(NOTA[ID_H],NOTA[[#This Row],[ID_H]]))</f>
        <v/>
      </c>
      <c r="AI177" s="38" t="str">
        <f ca="1">IF(NOTA[[#This Row],[TGL.NOTA]]="",IF(NOTA[[#This Row],[SUPPLIER_H]]="","",AI176),MONTH(NOTA[[#This Row],[TGL.NOTA]]))</f>
        <v/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CTN]]*IF(NOTA[[#This Row],[C]]="",0,NOTA[[#This Row],[C]]))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CTN]]*IF(NOTA[[#This Row],[C]]="",0,NOTA[[#This Row],[C]]))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38" t="str">
        <f ca="1">IF(NOTA[[#This Row],[ID]]="","",COUNTIF(NOTA[ID_H],NOTA[[#This Row],[ID_H]]))</f>
        <v/>
      </c>
      <c r="AI179" s="38" t="str">
        <f ca="1">IF(NOTA[[#This Row],[TGL.NOTA]]="",IF(NOTA[[#This Row],[SUPPLIER_H]]="","",AI178),MONTH(NOTA[[#This Row],[TGL.NOTA]]))</f>
        <v/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49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CTN]]*IF(NOTA[[#This Row],[C]]="",0,NOTA[[#This Row],[C]]))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38" t="str">
        <f ca="1">IF(NOTA[[#This Row],[ID]]="","",COUNTIF(NOTA[ID_H],NOTA[[#This Row],[ID_H]]))</f>
        <v/>
      </c>
      <c r="AI180" s="38" t="str">
        <f ca="1">IF(NOTA[[#This Row],[TGL.NOTA]]="",IF(NOTA[[#This Row],[SUPPLIER_H]]="","",AI179),MONTH(NOTA[[#This Row],[TGL.NOTA]]))</f>
        <v/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49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38" t="str">
        <f ca="1">IF(NOTA[[#This Row],[ID]]="","",COUNTIF(NOTA[ID_H],NOTA[[#This Row],[ID_H]]))</f>
        <v/>
      </c>
      <c r="AI181" s="38" t="str">
        <f ca="1">IF(NOTA[[#This Row],[TGL.NOTA]]="",IF(NOTA[[#This Row],[SUPPLIER_H]]="","",AI180),MONTH(NOTA[[#This Row],[TGL.NOTA]]))</f>
        <v/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49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CTN]]*IF(NOTA[[#This Row],[C]]="",0,NOTA[[#This Row],[C]]))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38" t="str">
        <f ca="1">IF(NOTA[[#This Row],[ID]]="","",COUNTIF(NOTA[ID_H],NOTA[[#This Row],[ID_H]]))</f>
        <v/>
      </c>
      <c r="AI182" s="38" t="str">
        <f ca="1">IF(NOTA[[#This Row],[TGL.NOTA]]="",IF(NOTA[[#This Row],[SUPPLIER_H]]="","",AI181),MONTH(NOTA[[#This Row],[TGL.NOTA]]))</f>
        <v/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CTN]]*IF(NOTA[[#This Row],[C]]="",0,NOTA[[#This Row],[C]]))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49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CTN]]*IF(NOTA[[#This Row],[C]]="",0,NOTA[[#This Row],[C]]))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38" t="str">
        <f ca="1">IF(NOTA[[#This Row],[ID]]="","",COUNTIF(NOTA[ID_H],NOTA[[#This Row],[ID_H]]))</f>
        <v/>
      </c>
      <c r="AI184" s="38" t="str">
        <f ca="1">IF(NOTA[[#This Row],[TGL.NOTA]]="",IF(NOTA[[#This Row],[SUPPLIER_H]]="","",AI183),MONTH(NOTA[[#This Row],[TGL.NOTA]]))</f>
        <v/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49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CTN]]*IF(NOTA[[#This Row],[C]]="",0,NOTA[[#This Row],[C]]))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38" t="str">
        <f ca="1">IF(NOTA[[#This Row],[ID]]="","",COUNTIF(NOTA[ID_H],NOTA[[#This Row],[ID_H]]))</f>
        <v/>
      </c>
      <c r="AI185" s="38" t="str">
        <f ca="1">IF(NOTA[[#This Row],[TGL.NOTA]]="",IF(NOTA[[#This Row],[SUPPLIER_H]]="","",AI184),MONTH(NOTA[[#This Row],[TGL.NOTA]]))</f>
        <v/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38" t="str">
        <f ca="1">IF(NOTA[[#This Row],[ID]]="","",COUNTIF(NOTA[ID_H],NOTA[[#This Row],[ID_H]]))</f>
        <v/>
      </c>
      <c r="AI186" s="38" t="str">
        <f ca="1">IF(NOTA[[#This Row],[TGL.NOTA]]="",IF(NOTA[[#This Row],[SUPPLIER_H]]="","",AI185),MONTH(NOTA[[#This Row],[TGL.NOTA]]))</f>
        <v/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CTN]]*IF(NOTA[[#This Row],[C]]="",0,NOTA[[#This Row],[C]]))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38" t="str">
        <f ca="1">IF(NOTA[[#This Row],[ID]]="","",COUNTIF(NOTA[ID_H],NOTA[[#This Row],[ID_H]]))</f>
        <v/>
      </c>
      <c r="AI187" s="38" t="str">
        <f ca="1">IF(NOTA[[#This Row],[TGL.NOTA]]="",IF(NOTA[[#This Row],[SUPPLIER_H]]="","",AI186),MONTH(NOTA[[#This Row],[TGL.NOTA]]))</f>
        <v/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26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CTN]]*IF(NOTA[[#This Row],[C]]="",0,NOTA[[#This Row],[C]]))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38" t="str">
        <f ca="1">IF(NOTA[[#This Row],[ID]]="","",COUNTIF(NOTA[ID_H],NOTA[[#This Row],[ID_H]]))</f>
        <v/>
      </c>
      <c r="AI189" s="38" t="str">
        <f ca="1">IF(NOTA[[#This Row],[TGL.NOTA]]="",IF(NOTA[[#This Row],[SUPPLIER_H]]="","",AI188),MONTH(NOTA[[#This Row],[TGL.NOTA]]))</f>
        <v/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CTN]]*IF(NOTA[[#This Row],[C]]="",0,NOTA[[#This Row],[C]]))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38" t="str">
        <f ca="1">IF(NOTA[[#This Row],[ID]]="","",COUNTIF(NOTA[ID_H],NOTA[[#This Row],[ID_H]]))</f>
        <v/>
      </c>
      <c r="AI191" s="38" t="str">
        <f ca="1">IF(NOTA[[#This Row],[TGL.NOTA]]="",IF(NOTA[[#This Row],[SUPPLIER_H]]="","",AI190),MONTH(NOTA[[#This Row],[TGL.NOTA]]))</f>
        <v/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CTN]]*IF(NOTA[[#This Row],[C]]="",0,NOTA[[#This Row],[C]]))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38" t="str">
        <f ca="1">IF(NOTA[[#This Row],[ID]]="","",COUNTIF(NOTA[ID_H],NOTA[[#This Row],[ID_H]]))</f>
        <v/>
      </c>
      <c r="AI193" s="38" t="str">
        <f ca="1">IF(NOTA[[#This Row],[TGL.NOTA]]="",IF(NOTA[[#This Row],[SUPPLIER_H]]="","",AI192),MONTH(NOTA[[#This Row],[TGL.NOTA]]))</f>
        <v/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CTN]]*IF(NOTA[[#This Row],[C]]="",0,NOTA[[#This Row],[C]]))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38" t="str">
        <f ca="1">IF(NOTA[[#This Row],[ID]]="","",COUNTIF(NOTA[ID_H],NOTA[[#This Row],[ID_H]]))</f>
        <v/>
      </c>
      <c r="AI194" s="38" t="str">
        <f ca="1">IF(NOTA[[#This Row],[TGL.NOTA]]="",IF(NOTA[[#This Row],[SUPPLIER_H]]="","",AI193),MONTH(NOTA[[#This Row],[TGL.NOTA]]))</f>
        <v/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CTN]]*IF(NOTA[[#This Row],[C]]="",0,NOTA[[#This Row],[C]]))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38" t="str">
        <f ca="1">IF(NOTA[[#This Row],[ID]]="","",COUNTIF(NOTA[ID_H],NOTA[[#This Row],[ID_H]]))</f>
        <v/>
      </c>
      <c r="AI197" s="38" t="str">
        <f ca="1">IF(NOTA[[#This Row],[TGL.NOTA]]="",IF(NOTA[[#This Row],[SUPPLIER_H]]="","",AI196),MONTH(NOTA[[#This Row],[TGL.NOTA]]))</f>
        <v/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38" t="str">
        <f ca="1">IF(NOTA[[#This Row],[ID]]="","",COUNTIF(NOTA[ID_H],NOTA[[#This Row],[ID_H]]))</f>
        <v/>
      </c>
      <c r="AI198" s="38" t="str">
        <f ca="1">IF(NOTA[[#This Row],[TGL.NOTA]]="",IF(NOTA[[#This Row],[SUPPLIER_H]]="","",AI197),MONTH(NOTA[[#This Row],[TGL.NOTA]]))</f>
        <v/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CTN]]*IF(NOTA[[#This Row],[C]]="",0,NOTA[[#This Row],[C]]))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CTN]]*IF(NOTA[[#This Row],[C]]="",0,NOTA[[#This Row],[C]]))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38" t="str">
        <f ca="1">IF(NOTA[[#This Row],[ID]]="","",COUNTIF(NOTA[ID_H],NOTA[[#This Row],[ID_H]]))</f>
        <v/>
      </c>
      <c r="AI200" s="38" t="str">
        <f ca="1">IF(NOTA[[#This Row],[TGL.NOTA]]="",IF(NOTA[[#This Row],[SUPPLIER_H]]="","",AI199),MONTH(NOTA[[#This Row],[TGL.NOTA]]))</f>
        <v/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CTN]]*IF(NOTA[[#This Row],[C]]="",0,NOTA[[#This Row],[C]]))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38" t="str">
        <f ca="1">IF(NOTA[[#This Row],[ID]]="","",COUNTIF(NOTA[ID_H],NOTA[[#This Row],[ID_H]]))</f>
        <v/>
      </c>
      <c r="AI201" s="38" t="str">
        <f ca="1">IF(NOTA[[#This Row],[TGL.NOTA]]="",IF(NOTA[[#This Row],[SUPPLIER_H]]="","",AI200),MONTH(NOTA[[#This Row],[TGL.NOTA]]))</f>
        <v/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173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38" t="str">
        <f ca="1">IF(NOTA[[#This Row],[ID]]="","",COUNTIF(NOTA[ID_H],NOTA[[#This Row],[ID_H]]))</f>
        <v/>
      </c>
      <c r="AI202" s="38" t="str">
        <f ca="1">IF(NOTA[[#This Row],[TGL.NOTA]]="",IF(NOTA[[#This Row],[SUPPLIER_H]]="","",AI201),MONTH(NOTA[[#This Row],[TGL.NOTA]]))</f>
        <v/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173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CTN]]*IF(NOTA[[#This Row],[C]]="",0,NOTA[[#This Row],[C]]))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173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38" t="str">
        <f ca="1">IF(NOTA[[#This Row],[ID]]="","",COUNTIF(NOTA[ID_H],NOTA[[#This Row],[ID_H]]))</f>
        <v/>
      </c>
      <c r="AI204" s="38" t="str">
        <f ca="1">IF(NOTA[[#This Row],[TGL.NOTA]]="",IF(NOTA[[#This Row],[SUPPLIER_H]]="","",AI203),MONTH(NOTA[[#This Row],[TGL.NOTA]]))</f>
        <v/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173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173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CTN]]*IF(NOTA[[#This Row],[C]]="",0,NOTA[[#This Row],[C]]))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38" t="str">
        <f ca="1">IF(NOTA[[#This Row],[ID]]="","",COUNTIF(NOTA[ID_H],NOTA[[#This Row],[ID_H]]))</f>
        <v/>
      </c>
      <c r="AI206" s="38" t="str">
        <f ca="1">IF(NOTA[[#This Row],[TGL.NOTA]]="",IF(NOTA[[#This Row],[SUPPLIER_H]]="","",AI205),MONTH(NOTA[[#This Row],[TGL.NOTA]]))</f>
        <v/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173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38" t="str">
        <f ca="1">IF(NOTA[[#This Row],[ID]]="","",COUNTIF(NOTA[ID_H],NOTA[[#This Row],[ID_H]]))</f>
        <v/>
      </c>
      <c r="AI207" s="38" t="str">
        <f ca="1">IF(NOTA[[#This Row],[TGL.NOTA]]="",IF(NOTA[[#This Row],[SUPPLIER_H]]="","",AI206),MONTH(NOTA[[#This Row],[TGL.NOTA]]))</f>
        <v/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CTN]]*IF(NOTA[[#This Row],[C]]="",0,NOTA[[#This Row],[C]]))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38" t="str">
        <f ca="1">IF(NOTA[[#This Row],[ID]]="","",COUNTIF(NOTA[ID_H],NOTA[[#This Row],[ID_H]]))</f>
        <v/>
      </c>
      <c r="AI208" s="38" t="str">
        <f ca="1">IF(NOTA[[#This Row],[TGL.NOTA]]="",IF(NOTA[[#This Row],[SUPPLIER_H]]="","",AI207),MONTH(NOTA[[#This Row],[TGL.NOTA]]))</f>
        <v/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CTN]]*IF(NOTA[[#This Row],[C]]="",0,NOTA[[#This Row],[C]]))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CTN]]*IF(NOTA[[#This Row],[C]]="",0,NOTA[[#This Row],[C]]))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CTN]]*IF(NOTA[[#This Row],[C]]="",0,NOTA[[#This Row],[C]]))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CTN]]*IF(NOTA[[#This Row],[C]]="",0,NOTA[[#This Row],[C]]))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38" t="str">
        <f ca="1">IF(NOTA[[#This Row],[ID]]="","",COUNTIF(NOTA[ID_H],NOTA[[#This Row],[ID_H]]))</f>
        <v/>
      </c>
      <c r="AI214" s="38" t="str">
        <f ca="1">IF(NOTA[[#This Row],[TGL.NOTA]]="",IF(NOTA[[#This Row],[SUPPLIER_H]]="","",AI213),MONTH(NOTA[[#This Row],[TGL.NOTA]]))</f>
        <v/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CTN]]*IF(NOTA[[#This Row],[C]]="",0,NOTA[[#This Row],[C]]))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38" t="str">
        <f ca="1">IF(NOTA[[#This Row],[ID]]="","",COUNTIF(NOTA[ID_H],NOTA[[#This Row],[ID_H]]))</f>
        <v/>
      </c>
      <c r="AI215" s="38" t="str">
        <f ca="1">IF(NOTA[[#This Row],[TGL.NOTA]]="",IF(NOTA[[#This Row],[SUPPLIER_H]]="","",AI214),MONTH(NOTA[[#This Row],[TGL.NOTA]]))</f>
        <v/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CTN]]*IF(NOTA[[#This Row],[C]]="",0,NOTA[[#This Row],[C]]))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38" t="str">
        <f ca="1">IF(NOTA[[#This Row],[ID]]="","",COUNTIF(NOTA[ID_H],NOTA[[#This Row],[ID_H]]))</f>
        <v/>
      </c>
      <c r="AI216" s="38" t="str">
        <f ca="1">IF(NOTA[[#This Row],[TGL.NOTA]]="",IF(NOTA[[#This Row],[SUPPLIER_H]]="","",AI215),MONTH(NOTA[[#This Row],[TGL.NOTA]]))</f>
        <v/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CTN]]*IF(NOTA[[#This Row],[C]]="",0,NOTA[[#This Row],[C]]))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CTN]]*IF(NOTA[[#This Row],[C]]="",0,NOTA[[#This Row],[C]]))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38" t="str">
        <f ca="1">IF(NOTA[[#This Row],[ID]]="","",COUNTIF(NOTA[ID_H],NOTA[[#This Row],[ID_H]]))</f>
        <v/>
      </c>
      <c r="AI218" s="38" t="str">
        <f ca="1">IF(NOTA[[#This Row],[TGL.NOTA]]="",IF(NOTA[[#This Row],[SUPPLIER_H]]="","",AI217),MONTH(NOTA[[#This Row],[TGL.NOTA]]))</f>
        <v/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38" t="str">
        <f ca="1">IF(NOTA[[#This Row],[ID]]="","",COUNTIF(NOTA[ID_H],NOTA[[#This Row],[ID_H]]))</f>
        <v/>
      </c>
      <c r="AI219" s="38" t="str">
        <f ca="1">IF(NOTA[[#This Row],[TGL.NOTA]]="",IF(NOTA[[#This Row],[SUPPLIER_H]]="","",AI218),MONTH(NOTA[[#This Row],[TGL.NOTA]]))</f>
        <v/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CTN]]*IF(NOTA[[#This Row],[C]]="",0,NOTA[[#This Row],[C]]))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38" t="str">
        <f ca="1">IF(NOTA[[#This Row],[ID]]="","",COUNTIF(NOTA[ID_H],NOTA[[#This Row],[ID_H]]))</f>
        <v/>
      </c>
      <c r="AI220" s="38" t="str">
        <f ca="1">IF(NOTA[[#This Row],[TGL.NOTA]]="",IF(NOTA[[#This Row],[SUPPLIER_H]]="","",AI219),MONTH(NOTA[[#This Row],[TGL.NOTA]]))</f>
        <v/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38" t="str">
        <f ca="1">IF(NOTA[[#This Row],[ID]]="","",COUNTIF(NOTA[ID_H],NOTA[[#This Row],[ID_H]]))</f>
        <v/>
      </c>
      <c r="AI221" s="38" t="str">
        <f ca="1">IF(NOTA[[#This Row],[TGL.NOTA]]="",IF(NOTA[[#This Row],[SUPPLIER_H]]="","",AI220),MONTH(NOTA[[#This Row],[TGL.NOTA]]))</f>
        <v/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CTN]]*IF(NOTA[[#This Row],[C]]="",0,NOTA[[#This Row],[C]]))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38" t="str">
        <f ca="1">IF(NOTA[[#This Row],[ID]]="","",COUNTIF(NOTA[ID_H],NOTA[[#This Row],[ID_H]]))</f>
        <v/>
      </c>
      <c r="AI222" s="38" t="str">
        <f ca="1">IF(NOTA[[#This Row],[TGL.NOTA]]="",IF(NOTA[[#This Row],[SUPPLIER_H]]="","",AI221),MONTH(NOTA[[#This Row],[TGL.NOTA]]))</f>
        <v/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CTN]]*IF(NOTA[[#This Row],[C]]="",0,NOTA[[#This Row],[C]]))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38" t="str">
        <f ca="1">IF(NOTA[[#This Row],[ID]]="","",COUNTIF(NOTA[ID_H],NOTA[[#This Row],[ID_H]]))</f>
        <v/>
      </c>
      <c r="AI224" s="38" t="str">
        <f ca="1">IF(NOTA[[#This Row],[TGL.NOTA]]="",IF(NOTA[[#This Row],[SUPPLIER_H]]="","",AI223),MONTH(NOTA[[#This Row],[TGL.NOTA]]))</f>
        <v/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38" t="str">
        <f ca="1">IF(NOTA[[#This Row],[ID]]="","",COUNTIF(NOTA[ID_H],NOTA[[#This Row],[ID_H]]))</f>
        <v/>
      </c>
      <c r="AI225" s="38" t="str">
        <f ca="1">IF(NOTA[[#This Row],[TGL.NOTA]]="",IF(NOTA[[#This Row],[SUPPLIER_H]]="","",AI224),MONTH(NOTA[[#This Row],[TGL.NOTA]]))</f>
        <v/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CTN]]*IF(NOTA[[#This Row],[C]]="",0,NOTA[[#This Row],[C]]))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38" t="str">
        <f ca="1">IF(NOTA[[#This Row],[ID]]="","",COUNTIF(NOTA[ID_H],NOTA[[#This Row],[ID_H]]))</f>
        <v/>
      </c>
      <c r="AI226" s="38" t="str">
        <f ca="1">IF(NOTA[[#This Row],[TGL.NOTA]]="",IF(NOTA[[#This Row],[SUPPLIER_H]]="","",AI225),MONTH(NOTA[[#This Row],[TGL.NOTA]]))</f>
        <v/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CTN]]*IF(NOTA[[#This Row],[C]]="",0,NOTA[[#This Row],[C]]))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38" t="str">
        <f ca="1">IF(NOTA[[#This Row],[ID]]="","",COUNTIF(NOTA[ID_H],NOTA[[#This Row],[ID_H]]))</f>
        <v/>
      </c>
      <c r="AI227" s="38" t="str">
        <f ca="1">IF(NOTA[[#This Row],[TGL.NOTA]]="",IF(NOTA[[#This Row],[SUPPLIER_H]]="","",AI226),MONTH(NOTA[[#This Row],[TGL.NOTA]]))</f>
        <v/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CTN]]*IF(NOTA[[#This Row],[C]]="",0,NOTA[[#This Row],[C]]))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38" t="str">
        <f ca="1">IF(NOTA[[#This Row],[ID]]="","",COUNTIF(NOTA[ID_H],NOTA[[#This Row],[ID_H]]))</f>
        <v/>
      </c>
      <c r="AI228" s="38" t="str">
        <f ca="1">IF(NOTA[[#This Row],[TGL.NOTA]]="",IF(NOTA[[#This Row],[SUPPLIER_H]]="","",AI227),MONTH(NOTA[[#This Row],[TGL.NOTA]]))</f>
        <v/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CTN]]*IF(NOTA[[#This Row],[C]]="",0,NOTA[[#This Row],[C]]))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CTN]]*IF(NOTA[[#This Row],[C]]="",0,NOTA[[#This Row],[C]]))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38" t="str">
        <f ca="1">IF(NOTA[[#This Row],[ID]]="","",COUNTIF(NOTA[ID_H],NOTA[[#This Row],[ID_H]]))</f>
        <v/>
      </c>
      <c r="AI230" s="38" t="str">
        <f ca="1">IF(NOTA[[#This Row],[TGL.NOTA]]="",IF(NOTA[[#This Row],[SUPPLIER_H]]="","",AI229),MONTH(NOTA[[#This Row],[TGL.NOTA]]))</f>
        <v/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CTN]]*IF(NOTA[[#This Row],[C]]="",0,NOTA[[#This Row],[C]]))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38" t="str">
        <f ca="1">IF(NOTA[[#This Row],[ID]]="","",COUNTIF(NOTA[ID_H],NOTA[[#This Row],[ID_H]]))</f>
        <v/>
      </c>
      <c r="AI231" s="38" t="str">
        <f ca="1">IF(NOTA[[#This Row],[TGL.NOTA]]="",IF(NOTA[[#This Row],[SUPPLIER_H]]="","",AI230),MONTH(NOTA[[#This Row],[TGL.NOTA]]))</f>
        <v/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CTN]]*IF(NOTA[[#This Row],[C]]="",0,NOTA[[#This Row],[C]]))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38" t="str">
        <f ca="1">IF(NOTA[[#This Row],[ID]]="","",COUNTIF(NOTA[ID_H],NOTA[[#This Row],[ID_H]]))</f>
        <v/>
      </c>
      <c r="AI232" s="38" t="str">
        <f ca="1">IF(NOTA[[#This Row],[TGL.NOTA]]="",IF(NOTA[[#This Row],[SUPPLIER_H]]="","",AI231),MONTH(NOTA[[#This Row],[TGL.NOTA]]))</f>
        <v/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26"/>
      <c r="H233" s="31"/>
      <c r="I233" s="26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38" t="str">
        <f ca="1">IF(NOTA[[#This Row],[ID]]="","",COUNTIF(NOTA[ID_H],NOTA[[#This Row],[ID_H]]))</f>
        <v/>
      </c>
      <c r="AI233" s="38" t="str">
        <f ca="1">IF(NOTA[[#This Row],[TGL.NOTA]]="",IF(NOTA[[#This Row],[SUPPLIER_H]]="","",AI232),MONTH(NOTA[[#This Row],[TGL.NOTA]]))</f>
        <v/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CTN]]*IF(NOTA[[#This Row],[C]]="",0,NOTA[[#This Row],[C]]))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38" t="str">
        <f ca="1">IF(NOTA[[#This Row],[ID]]="","",COUNTIF(NOTA[ID_H],NOTA[[#This Row],[ID_H]]))</f>
        <v/>
      </c>
      <c r="AI234" s="38" t="str">
        <f ca="1">IF(NOTA[[#This Row],[TGL.NOTA]]="",IF(NOTA[[#This Row],[SUPPLIER_H]]="","",AI233),MONTH(NOTA[[#This Row],[TGL.NOTA]]))</f>
        <v/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CTN]]*IF(NOTA[[#This Row],[C]]="",0,NOTA[[#This Row],[C]]))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CTN]]*IF(NOTA[[#This Row],[C]]="",0,NOTA[[#This Row],[C]]))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38" t="str">
        <f ca="1">IF(NOTA[[#This Row],[ID]]="","",COUNTIF(NOTA[ID_H],NOTA[[#This Row],[ID_H]]))</f>
        <v/>
      </c>
      <c r="AI236" s="38" t="str">
        <f ca="1">IF(NOTA[[#This Row],[TGL.NOTA]]="",IF(NOTA[[#This Row],[SUPPLIER_H]]="","",AI235),MONTH(NOTA[[#This Row],[TGL.NOTA]]))</f>
        <v/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CTN]]*IF(NOTA[[#This Row],[C]]="",0,NOTA[[#This Row],[C]]))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38" t="str">
        <f ca="1">IF(NOTA[[#This Row],[ID]]="","",COUNTIF(NOTA[ID_H],NOTA[[#This Row],[ID_H]]))</f>
        <v/>
      </c>
      <c r="AI237" s="38" t="str">
        <f ca="1">IF(NOTA[[#This Row],[TGL.NOTA]]="",IF(NOTA[[#This Row],[SUPPLIER_H]]="","",AI236),MONTH(NOTA[[#This Row],[TGL.NOTA]]))</f>
        <v/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38" t="str">
        <f ca="1">IF(NOTA[[#This Row],[ID]]="","",COUNTIF(NOTA[ID_H],NOTA[[#This Row],[ID_H]]))</f>
        <v/>
      </c>
      <c r="AI238" s="38" t="str">
        <f ca="1">IF(NOTA[[#This Row],[TGL.NOTA]]="",IF(NOTA[[#This Row],[SUPPLIER_H]]="","",AI237),MONTH(NOTA[[#This Row],[TGL.NOTA]]))</f>
        <v/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CTN]]*IF(NOTA[[#This Row],[C]]="",0,NOTA[[#This Row],[C]]))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26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CTN]]*IF(NOTA[[#This Row],[C]]="",0,NOTA[[#This Row],[C]]))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38" t="str">
        <f ca="1">IF(NOTA[[#This Row],[ID]]="","",COUNTIF(NOTA[ID_H],NOTA[[#This Row],[ID_H]]))</f>
        <v/>
      </c>
      <c r="AI240" s="38" t="str">
        <f ca="1">IF(NOTA[[#This Row],[TGL.NOTA]]="",IF(NOTA[[#This Row],[SUPPLIER_H]]="","",AI239),MONTH(NOTA[[#This Row],[TGL.NOTA]]))</f>
        <v/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CTN]]*IF(NOTA[[#This Row],[C]]="",0,NOTA[[#This Row],[C]]))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CTN]]*IF(NOTA[[#This Row],[C]]="",0,NOTA[[#This Row],[C]]))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38" t="str">
        <f ca="1">IF(NOTA[[#This Row],[ID]]="","",COUNTIF(NOTA[ID_H],NOTA[[#This Row],[ID_H]]))</f>
        <v/>
      </c>
      <c r="AI242" s="38" t="str">
        <f ca="1">IF(NOTA[[#This Row],[TGL.NOTA]]="",IF(NOTA[[#This Row],[SUPPLIER_H]]="","",AI241),MONTH(NOTA[[#This Row],[TGL.NOTA]]))</f>
        <v/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CTN]]*IF(NOTA[[#This Row],[C]]="",0,NOTA[[#This Row],[C]]))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CTN]]*IF(NOTA[[#This Row],[C]]="",0,NOTA[[#This Row],[C]]))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38" t="str">
        <f ca="1">IF(NOTA[[#This Row],[ID]]="","",COUNTIF(NOTA[ID_H],NOTA[[#This Row],[ID_H]]))</f>
        <v/>
      </c>
      <c r="AI244" s="38" t="str">
        <f ca="1">IF(NOTA[[#This Row],[TGL.NOTA]]="",IF(NOTA[[#This Row],[SUPPLIER_H]]="","",AI243),MONTH(NOTA[[#This Row],[TGL.NOTA]]))</f>
        <v/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CTN]]*IF(NOTA[[#This Row],[C]]="",0,NOTA[[#This Row],[C]]))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38" t="str">
        <f ca="1">IF(NOTA[[#This Row],[ID]]="","",COUNTIF(NOTA[ID_H],NOTA[[#This Row],[ID_H]]))</f>
        <v/>
      </c>
      <c r="AI245" s="38" t="str">
        <f ca="1">IF(NOTA[[#This Row],[TGL.NOTA]]="",IF(NOTA[[#This Row],[SUPPLIER_H]]="","",AI244),MONTH(NOTA[[#This Row],[TGL.NOTA]]))</f>
        <v/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CTN]]*IF(NOTA[[#This Row],[C]]="",0,NOTA[[#This Row],[C]]))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38" t="str">
        <f ca="1">IF(NOTA[[#This Row],[ID]]="","",COUNTIF(NOTA[ID_H],NOTA[[#This Row],[ID_H]]))</f>
        <v/>
      </c>
      <c r="AI246" s="38" t="str">
        <f ca="1">IF(NOTA[[#This Row],[TGL.NOTA]]="",IF(NOTA[[#This Row],[SUPPLIER_H]]="","",AI245),MONTH(NOTA[[#This Row],[TGL.NOTA]]))</f>
        <v/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CTN]]*IF(NOTA[[#This Row],[C]]="",0,NOTA[[#This Row],[C]]))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CTN]]*IF(NOTA[[#This Row],[C]]="",0,NOTA[[#This Row],[C]]))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38" t="str">
        <f ca="1">IF(NOTA[[#This Row],[ID]]="","",COUNTIF(NOTA[ID_H],NOTA[[#This Row],[ID_H]]))</f>
        <v/>
      </c>
      <c r="AI248" s="38" t="str">
        <f ca="1">IF(NOTA[[#This Row],[TGL.NOTA]]="",IF(NOTA[[#This Row],[SUPPLIER_H]]="","",AI247),MONTH(NOTA[[#This Row],[TGL.NOTA]]))</f>
        <v/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CTN]]*IF(NOTA[[#This Row],[C]]="",0,NOTA[[#This Row],[C]]))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38" t="str">
        <f ca="1">IF(NOTA[[#This Row],[ID]]="","",COUNTIF(NOTA[ID_H],NOTA[[#This Row],[ID_H]]))</f>
        <v/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CTN]]*IF(NOTA[[#This Row],[C]]="",0,NOTA[[#This Row],[C]]))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CTN]]*IF(NOTA[[#This Row],[C]]="",0,NOTA[[#This Row],[C]]))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38" t="str">
        <f ca="1">IF(NOTA[[#This Row],[ID]]="","",COUNTIF(NOTA[ID_H],NOTA[[#This Row],[ID_H]]))</f>
        <v/>
      </c>
      <c r="AI252" s="38" t="str">
        <f ca="1">IF(NOTA[[#This Row],[TGL.NOTA]]="",IF(NOTA[[#This Row],[SUPPLIER_H]]="","",AI251),MONTH(NOTA[[#This Row],[TGL.NOTA]]))</f>
        <v/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CTN]]*IF(NOTA[[#This Row],[C]]="",0,NOTA[[#This Row],[C]]))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CTN]]*IF(NOTA[[#This Row],[C]]="",0,NOTA[[#This Row],[C]]))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174"/>
      <c r="H255" s="26"/>
      <c r="I255" s="31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CTN]]*IF(NOTA[[#This Row],[C]]="",0,NOTA[[#This Row],[C]]))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CTN]]*IF(NOTA[[#This Row],[C]]="",0,NOTA[[#This Row],[C]]))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38" t="str">
        <f ca="1">IF(NOTA[[#This Row],[ID]]="","",COUNTIF(NOTA[ID_H],NOTA[[#This Row],[ID_H]]))</f>
        <v/>
      </c>
      <c r="AI256" s="38" t="str">
        <f ca="1">IF(NOTA[[#This Row],[TGL.NOTA]]="",IF(NOTA[[#This Row],[SUPPLIER_H]]="","",AI255),MONTH(NOTA[[#This Row],[TGL.NOTA]]))</f>
        <v/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CTN]]*IF(NOTA[[#This Row],[C]]="",0,NOTA[[#This Row],[C]]))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38" t="str">
        <f ca="1">IF(NOTA[[#This Row],[ID]]="","",COUNTIF(NOTA[ID_H],NOTA[[#This Row],[ID_H]]))</f>
        <v/>
      </c>
      <c r="AI257" s="38" t="str">
        <f ca="1">IF(NOTA[[#This Row],[TGL.NOTA]]="",IF(NOTA[[#This Row],[SUPPLIER_H]]="","",AI256),MONTH(NOTA[[#This Row],[TGL.NOTA]]))</f>
        <v/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CTN]]*IF(NOTA[[#This Row],[C]]="",0,NOTA[[#This Row],[C]]))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38" t="str">
        <f ca="1">IF(NOTA[[#This Row],[ID]]="","",COUNTIF(NOTA[ID_H],NOTA[[#This Row],[ID_H]]))</f>
        <v/>
      </c>
      <c r="AI259" s="38" t="str">
        <f ca="1">IF(NOTA[[#This Row],[TGL.NOTA]]="",IF(NOTA[[#This Row],[SUPPLIER_H]]="","",AI258),MONTH(NOTA[[#This Row],[TGL.NOTA]]))</f>
        <v/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CTN]]*IF(NOTA[[#This Row],[C]]="",0,NOTA[[#This Row],[C]]))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38" t="str">
        <f ca="1">IF(NOTA[[#This Row],[ID]]="","",COUNTIF(NOTA[ID_H],NOTA[[#This Row],[ID_H]]))</f>
        <v/>
      </c>
      <c r="AI260" s="38" t="str">
        <f ca="1">IF(NOTA[[#This Row],[TGL.NOTA]]="",IF(NOTA[[#This Row],[SUPPLIER_H]]="","",AI259),MONTH(NOTA[[#This Row],[TGL.NOTA]]))</f>
        <v/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38" t="str">
        <f ca="1">IF(NOTA[[#This Row],[ID]]="","",COUNTIF(NOTA[ID_H],NOTA[[#This Row],[ID_H]]))</f>
        <v/>
      </c>
      <c r="AI261" s="38" t="str">
        <f ca="1">IF(NOTA[[#This Row],[TGL.NOTA]]="",IF(NOTA[[#This Row],[SUPPLIER_H]]="","",AI260),MONTH(NOTA[[#This Row],[TGL.NOTA]]))</f>
        <v/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38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CTN]]*IF(NOTA[[#This Row],[C]]="",0,NOTA[[#This Row],[C]]))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38" t="str">
        <f ca="1">IF(NOTA[[#This Row],[ID]]="","",COUNTIF(NOTA[ID_H],NOTA[[#This Row],[ID_H]]))</f>
        <v/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CTN]]*IF(NOTA[[#This Row],[C]]="",0,NOTA[[#This Row],[C]]))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CTN]]*IF(NOTA[[#This Row],[C]]="",0,NOTA[[#This Row],[C]]))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38" t="str">
        <f ca="1">IF(NOTA[[#This Row],[ID]]="","",COUNTIF(NOTA[ID_H],NOTA[[#This Row],[ID_H]]))</f>
        <v/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CTN]]*IF(NOTA[[#This Row],[C]]="",0,NOTA[[#This Row],[C]]))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CTN]]*IF(NOTA[[#This Row],[C]]="",0,NOTA[[#This Row],[C]]))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38" t="str">
        <f ca="1">IF(NOTA[[#This Row],[ID]]="","",COUNTIF(NOTA[ID_H],NOTA[[#This Row],[ID_H]]))</f>
        <v/>
      </c>
      <c r="AI268" s="38" t="str">
        <f ca="1">IF(NOTA[[#This Row],[TGL.NOTA]]="",IF(NOTA[[#This Row],[SUPPLIER_H]]="","",AI267),MONTH(NOTA[[#This Row],[TGL.NOTA]]))</f>
        <v/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38" t="str">
        <f ca="1">IF(NOTA[[#This Row],[ID]]="","",COUNTIF(NOTA[ID_H],NOTA[[#This Row],[ID_H]]))</f>
        <v/>
      </c>
      <c r="AI269" s="38" t="str">
        <f ca="1">IF(NOTA[[#This Row],[TGL.NOTA]]="",IF(NOTA[[#This Row],[SUPPLIER_H]]="","",AI268),MONTH(NOTA[[#This Row],[TGL.NOTA]]))</f>
        <v/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CTN]]*IF(NOTA[[#This Row],[C]]="",0,NOTA[[#This Row],[C]]))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38" t="str">
        <f ca="1">IF(NOTA[[#This Row],[ID]]="","",COUNTIF(NOTA[ID_H],NOTA[[#This Row],[ID_H]]))</f>
        <v/>
      </c>
      <c r="AI270" s="38" t="str">
        <f ca="1">IF(NOTA[[#This Row],[TGL.NOTA]]="",IF(NOTA[[#This Row],[SUPPLIER_H]]="","",AI269),MONTH(NOTA[[#This Row],[TGL.NOTA]]))</f>
        <v/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CTN]]*IF(NOTA[[#This Row],[C]]="",0,NOTA[[#This Row],[C]]))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38" t="str">
        <f ca="1">IF(NOTA[[#This Row],[ID]]="","",COUNTIF(NOTA[ID_H],NOTA[[#This Row],[ID_H]]))</f>
        <v/>
      </c>
      <c r="AI271" s="38" t="str">
        <f ca="1">IF(NOTA[[#This Row],[TGL.NOTA]]="",IF(NOTA[[#This Row],[SUPPLIER_H]]="","",AI270),MONTH(NOTA[[#This Row],[TGL.NOTA]]))</f>
        <v/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CTN]]*IF(NOTA[[#This Row],[C]]="",0,NOTA[[#This Row],[C]]))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CTN]]*IF(NOTA[[#This Row],[C]]="",0,NOTA[[#This Row],[C]]))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38" t="str">
        <f ca="1">IF(NOTA[[#This Row],[ID]]="","",COUNTIF(NOTA[ID_H],NOTA[[#This Row],[ID_H]]))</f>
        <v/>
      </c>
      <c r="AI273" s="38" t="str">
        <f ca="1">IF(NOTA[[#This Row],[TGL.NOTA]]="",IF(NOTA[[#This Row],[SUPPLIER_H]]="","",AI272),MONTH(NOTA[[#This Row],[TGL.NOTA]]))</f>
        <v/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CTN]]*IF(NOTA[[#This Row],[C]]="",0,NOTA[[#This Row],[C]]))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CTN]]*IF(NOTA[[#This Row],[C]]="",0,NOTA[[#This Row],[C]]))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38" t="str">
        <f ca="1">IF(NOTA[[#This Row],[ID]]="","",COUNTIF(NOTA[ID_H],NOTA[[#This Row],[ID_H]]))</f>
        <v/>
      </c>
      <c r="AI275" s="38" t="str">
        <f ca="1">IF(NOTA[[#This Row],[TGL.NOTA]]="",IF(NOTA[[#This Row],[SUPPLIER_H]]="","",AI274),MONTH(NOTA[[#This Row],[TGL.NOTA]]))</f>
        <v/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CTN]]*IF(NOTA[[#This Row],[C]]="",0,NOTA[[#This Row],[C]]))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38" t="str">
        <f ca="1">IF(NOTA[[#This Row],[ID]]="","",COUNTIF(NOTA[ID_H],NOTA[[#This Row],[ID_H]]))</f>
        <v/>
      </c>
      <c r="AI277" s="38" t="str">
        <f ca="1">IF(NOTA[[#This Row],[TGL.NOTA]]="",IF(NOTA[[#This Row],[SUPPLIER_H]]="","",AI276),MONTH(NOTA[[#This Row],[TGL.NOTA]]))</f>
        <v/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CTN]]*IF(NOTA[[#This Row],[C]]="",0,NOTA[[#This Row],[C]]))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38" t="str">
        <f ca="1">IF(NOTA[[#This Row],[ID]]="","",COUNTIF(NOTA[ID_H],NOTA[[#This Row],[ID_H]]))</f>
        <v/>
      </c>
      <c r="AI279" s="38" t="str">
        <f ca="1">IF(NOTA[[#This Row],[TGL.NOTA]]="",IF(NOTA[[#This Row],[SUPPLIER_H]]="","",AI278),MONTH(NOTA[[#This Row],[TGL.NOTA]]))</f>
        <v/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CTN]]*IF(NOTA[[#This Row],[C]]="",0,NOTA[[#This Row],[C]]))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38" t="str">
        <f ca="1">IF(NOTA[[#This Row],[ID]]="","",COUNTIF(NOTA[ID_H],NOTA[[#This Row],[ID_H]]))</f>
        <v/>
      </c>
      <c r="AI281" s="38" t="str">
        <f ca="1">IF(NOTA[[#This Row],[TGL.NOTA]]="",IF(NOTA[[#This Row],[SUPPLIER_H]]="","",AI280),MONTH(NOTA[[#This Row],[TGL.NOTA]]))</f>
        <v/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CTN]]*IF(NOTA[[#This Row],[C]]="",0,NOTA[[#This Row],[C]]))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CTN]]*IF(NOTA[[#This Row],[C]]="",0,NOTA[[#This Row],[C]]))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38" t="str">
        <f ca="1">IF(NOTA[[#This Row],[ID]]="","",COUNTIF(NOTA[ID_H],NOTA[[#This Row],[ID_H]]))</f>
        <v/>
      </c>
      <c r="AI283" s="38" t="str">
        <f ca="1">IF(NOTA[[#This Row],[TGL.NOTA]]="",IF(NOTA[[#This Row],[SUPPLIER_H]]="","",AI282),MONTH(NOTA[[#This Row],[TGL.NOTA]]))</f>
        <v/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CTN]]*IF(NOTA[[#This Row],[C]]="",0,NOTA[[#This Row],[C]]))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38" t="str">
        <f ca="1">IF(NOTA[[#This Row],[ID]]="","",COUNTIF(NOTA[ID_H],NOTA[[#This Row],[ID_H]]))</f>
        <v/>
      </c>
      <c r="AI284" s="38" t="str">
        <f ca="1">IF(NOTA[[#This Row],[TGL.NOTA]]="",IF(NOTA[[#This Row],[SUPPLIER_H]]="","",AI283),MONTH(NOTA[[#This Row],[TGL.NOTA]]))</f>
        <v/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38" t="str">
        <f ca="1">IF(NOTA[[#This Row],[ID]]="","",COUNTIF(NOTA[ID_H],NOTA[[#This Row],[ID_H]]))</f>
        <v/>
      </c>
      <c r="AI285" s="38" t="str">
        <f ca="1">IF(NOTA[[#This Row],[TGL.NOTA]]="",IF(NOTA[[#This Row],[SUPPLIER_H]]="","",AI284),MONTH(NOTA[[#This Row],[TGL.NOTA]]))</f>
        <v/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CTN]]*IF(NOTA[[#This Row],[C]]="",0,NOTA[[#This Row],[C]]))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38" t="str">
        <f ca="1">IF(NOTA[[#This Row],[ID]]="","",COUNTIF(NOTA[ID_H],NOTA[[#This Row],[ID_H]]))</f>
        <v/>
      </c>
      <c r="AI286" s="38" t="str">
        <f ca="1">IF(NOTA[[#This Row],[TGL.NOTA]]="",IF(NOTA[[#This Row],[SUPPLIER_H]]="","",AI285),MONTH(NOTA[[#This Row],[TGL.NOTA]]))</f>
        <v/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CTN]]*IF(NOTA[[#This Row],[C]]="",0,NOTA[[#This Row],[C]]))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CTN]]*IF(NOTA[[#This Row],[C]]="",0,NOTA[[#This Row],[C]]))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CTN]]*IF(NOTA[[#This Row],[C]]="",0,NOTA[[#This Row],[C]]))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CTN]]*IF(NOTA[[#This Row],[C]]="",0,NOTA[[#This Row],[C]]))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38" t="str">
        <f ca="1">IF(NOTA[[#This Row],[ID]]="","",COUNTIF(NOTA[ID_H],NOTA[[#This Row],[ID_H]]))</f>
        <v/>
      </c>
      <c r="AI290" s="38" t="str">
        <f ca="1">IF(NOTA[[#This Row],[TGL.NOTA]]="",IF(NOTA[[#This Row],[SUPPLIER_H]]="","",AI289),MONTH(NOTA[[#This Row],[TGL.NOTA]]))</f>
        <v/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CTN]]*IF(NOTA[[#This Row],[C]]="",0,NOTA[[#This Row],[C]]))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s="38" customFormat="1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CTN]]*IF(NOTA[[#This Row],[C]]="",0,NOTA[[#This Row],[C]]))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38" t="str">
        <f ca="1">IF(NOTA[[#This Row],[ID]]="","",COUNTIF(NOTA[ID_H],NOTA[[#This Row],[ID_H]]))</f>
        <v/>
      </c>
      <c r="AI294" s="38" t="str">
        <f ca="1">IF(NOTA[[#This Row],[TGL.NOTA]]="",IF(NOTA[[#This Row],[SUPPLIER_H]]="","",AI293),MONTH(NOTA[[#This Row],[TGL.NOTA]]))</f>
        <v/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CTN]]*IF(NOTA[[#This Row],[C]]="",0,NOTA[[#This Row],[C]]))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38" t="str">
        <f ca="1">IF(NOTA[[#This Row],[ID]]="","",COUNTIF(NOTA[ID_H],NOTA[[#This Row],[ID_H]]))</f>
        <v/>
      </c>
      <c r="AI296" s="38" t="str">
        <f ca="1">IF(NOTA[[#This Row],[TGL.NOTA]]="",IF(NOTA[[#This Row],[SUPPLIER_H]]="","",AI295),MONTH(NOTA[[#This Row],[TGL.NOTA]]))</f>
        <v/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CTN]]*IF(NOTA[[#This Row],[C]]="",0,NOTA[[#This Row],[C]]))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23"/>
      <c r="F298" s="26"/>
      <c r="G298" s="26"/>
      <c r="H298" s="31"/>
      <c r="I298" s="26"/>
      <c r="J298" s="51"/>
      <c r="K298" s="26"/>
      <c r="L298" s="26"/>
      <c r="M298" s="39"/>
      <c r="N298" s="26"/>
      <c r="O298" s="26"/>
      <c r="P298" s="49"/>
      <c r="Q298" s="52"/>
      <c r="R298" s="39"/>
      <c r="S298" s="53"/>
      <c r="T298" s="53"/>
      <c r="U298" s="54"/>
      <c r="V298" s="37"/>
      <c r="W298" s="54" t="str">
        <f>IF(NOTA[[#This Row],[HARGA/ CTN]]="",NOTA[[#This Row],[JUMLAH_H]],NOTA[[#This Row],[HARGA/ CTN]]*IF(NOTA[[#This Row],[C]]="",0,NOTA[[#This Row],[C]]))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38" t="str">
        <f ca="1">IF(NOTA[[#This Row],[ID]]="","",COUNTIF(NOTA[ID_H],NOTA[[#This Row],[ID_H]]))</f>
        <v/>
      </c>
      <c r="AI298" s="38" t="str">
        <f ca="1">IF(NOTA[[#This Row],[TGL.NOTA]]="",IF(NOTA[[#This Row],[SUPPLIER_H]]="","",AI297),MONTH(NOTA[[#This Row],[TGL.NOTA]]))</f>
        <v/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CTN]]*IF(NOTA[[#This Row],[C]]="",0,NOTA[[#This Row],[C]]))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23"/>
      <c r="F300" s="26"/>
      <c r="G300" s="26"/>
      <c r="H300" s="31"/>
      <c r="I300" s="26"/>
      <c r="J300" s="51"/>
      <c r="K300" s="26"/>
      <c r="L300" s="26"/>
      <c r="M300" s="39"/>
      <c r="N300" s="26"/>
      <c r="O300" s="26"/>
      <c r="P300" s="49"/>
      <c r="Q300" s="52"/>
      <c r="R300" s="39"/>
      <c r="S300" s="53"/>
      <c r="T300" s="53"/>
      <c r="U300" s="54"/>
      <c r="V300" s="37"/>
      <c r="W300" s="54" t="str">
        <f>IF(NOTA[[#This Row],[HARGA/ CTN]]="",NOTA[[#This Row],[JUMLAH_H]],NOTA[[#This Row],[HARGA/ CTN]]*IF(NOTA[[#This Row],[C]]="",0,NOTA[[#This Row],[C]]))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38" t="str">
        <f ca="1">IF(NOTA[[#This Row],[ID]]="","",COUNTIF(NOTA[ID_H],NOTA[[#This Row],[ID_H]]))</f>
        <v/>
      </c>
      <c r="AI300" s="38" t="str">
        <f ca="1">IF(NOTA[[#This Row],[TGL.NOTA]]="",IF(NOTA[[#This Row],[SUPPLIER_H]]="","",AI299),MONTH(NOTA[[#This Row],[TGL.NOTA]]))</f>
        <v/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23"/>
      <c r="F301" s="26"/>
      <c r="G301" s="26"/>
      <c r="H301" s="31"/>
      <c r="I301" s="26"/>
      <c r="J301" s="51"/>
      <c r="K301" s="26"/>
      <c r="L301" s="26"/>
      <c r="M301" s="39"/>
      <c r="N301" s="26"/>
      <c r="O301" s="26"/>
      <c r="P301" s="49"/>
      <c r="Q301" s="52"/>
      <c r="R301" s="39"/>
      <c r="S301" s="53"/>
      <c r="T301" s="53"/>
      <c r="U301" s="54"/>
      <c r="V301" s="37"/>
      <c r="W301" s="54" t="str">
        <f>IF(NOTA[[#This Row],[HARGA/ CTN]]="",NOTA[[#This Row],[JUMLAH_H]],NOTA[[#This Row],[HARGA/ CTN]]*IF(NOTA[[#This Row],[C]]="",0,NOTA[[#This Row],[C]]))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38" t="str">
        <f ca="1">IF(NOTA[[#This Row],[ID]]="","",COUNTIF(NOTA[ID_H],NOTA[[#This Row],[ID_H]]))</f>
        <v/>
      </c>
      <c r="AI301" s="38" t="str">
        <f ca="1">IF(NOTA[[#This Row],[TGL.NOTA]]="",IF(NOTA[[#This Row],[SUPPLIER_H]]="","",AI300),MONTH(NOTA[[#This Row],[TGL.NOTA]]))</f>
        <v/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23"/>
      <c r="F302" s="26"/>
      <c r="G302" s="26"/>
      <c r="H302" s="31"/>
      <c r="I302" s="26"/>
      <c r="J302" s="51"/>
      <c r="K302" s="26"/>
      <c r="L302" s="26"/>
      <c r="M302" s="39"/>
      <c r="N302" s="26"/>
      <c r="O302" s="26"/>
      <c r="P302" s="49"/>
      <c r="Q302" s="52"/>
      <c r="R302" s="39"/>
      <c r="S302" s="53"/>
      <c r="T302" s="53"/>
      <c r="U302" s="54"/>
      <c r="V302" s="37"/>
      <c r="W302" s="54" t="str">
        <f>IF(NOTA[[#This Row],[HARGA/ CTN]]="",NOTA[[#This Row],[JUMLAH_H]],NOTA[[#This Row],[HARGA/ CTN]]*IF(NOTA[[#This Row],[C]]="",0,NOTA[[#This Row],[C]]))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38" t="str">
        <f ca="1">IF(NOTA[[#This Row],[ID]]="","",COUNTIF(NOTA[ID_H],NOTA[[#This Row],[ID_H]]))</f>
        <v/>
      </c>
      <c r="AI302" s="38" t="str">
        <f ca="1">IF(NOTA[[#This Row],[TGL.NOTA]]="",IF(NOTA[[#This Row],[SUPPLIER_H]]="","",AI301),MONTH(NOTA[[#This Row],[TGL.NOTA]]))</f>
        <v/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23"/>
      <c r="F303" s="26"/>
      <c r="G303" s="26"/>
      <c r="H303" s="31"/>
      <c r="I303" s="26"/>
      <c r="J303" s="51"/>
      <c r="K303" s="26"/>
      <c r="L303" s="26"/>
      <c r="M303" s="39"/>
      <c r="N303" s="26"/>
      <c r="O303" s="26"/>
      <c r="P303" s="49"/>
      <c r="Q303" s="52"/>
      <c r="R303" s="39"/>
      <c r="S303" s="53"/>
      <c r="T303" s="53"/>
      <c r="U303" s="54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38" t="str">
        <f ca="1">IF(NOTA[[#This Row],[ID]]="","",COUNTIF(NOTA[ID_H],NOTA[[#This Row],[ID_H]]))</f>
        <v/>
      </c>
      <c r="AI303" s="38" t="str">
        <f ca="1">IF(NOTA[[#This Row],[TGL.NOTA]]="",IF(NOTA[[#This Row],[SUPPLIER_H]]="","",AI302),MONTH(NOTA[[#This Row],[TGL.NOTA]]))</f>
        <v/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CTN]]*IF(NOTA[[#This Row],[C]]="",0,NOTA[[#This Row],[C]]))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38" t="str">
        <f ca="1">IF(NOTA[[#This Row],[ID]]="","",COUNTIF(NOTA[ID_H],NOTA[[#This Row],[ID_H]]))</f>
        <v/>
      </c>
      <c r="AI305" s="38" t="str">
        <f ca="1">IF(NOTA[[#This Row],[TGL.NOTA]]="",IF(NOTA[[#This Row],[SUPPLIER_H]]="","",AI304),MONTH(NOTA[[#This Row],[TGL.NOTA]]))</f>
        <v/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38" t="str">
        <f ca="1">IF(NOTA[[#This Row],[ID]]="","",COUNTIF(NOTA[ID_H],NOTA[[#This Row],[ID_H]]))</f>
        <v/>
      </c>
      <c r="AI306" s="38" t="str">
        <f ca="1">IF(NOTA[[#This Row],[TGL.NOTA]]="",IF(NOTA[[#This Row],[SUPPLIER_H]]="","",AI305),MONTH(NOTA[[#This Row],[TGL.NOTA]]))</f>
        <v/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CTN]]*IF(NOTA[[#This Row],[C]]="",0,NOTA[[#This Row],[C]]))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38" t="str">
        <f ca="1">IF(NOTA[[#This Row],[ID]]="","",COUNTIF(NOTA[ID_H],NOTA[[#This Row],[ID_H]]))</f>
        <v/>
      </c>
      <c r="AI307" s="38" t="str">
        <f ca="1">IF(NOTA[[#This Row],[TGL.NOTA]]="",IF(NOTA[[#This Row],[SUPPLIER_H]]="","",AI306),MONTH(NOTA[[#This Row],[TGL.NOTA]]))</f>
        <v/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38" t="str">
        <f ca="1">IF(NOTA[[#This Row],[ID]]="","",COUNTIF(NOTA[ID_H],NOTA[[#This Row],[ID_H]]))</f>
        <v/>
      </c>
      <c r="AI308" s="38" t="str">
        <f ca="1">IF(NOTA[[#This Row],[TGL.NOTA]]="",IF(NOTA[[#This Row],[SUPPLIER_H]]="","",AI307),MONTH(NOTA[[#This Row],[TGL.NOTA]]))</f>
        <v/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CTN]]*IF(NOTA[[#This Row],[C]]="",0,NOTA[[#This Row],[C]]))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38" t="str">
        <f ca="1">IF(NOTA[[#This Row],[ID]]="","",COUNTIF(NOTA[ID_H],NOTA[[#This Row],[ID_H]]))</f>
        <v/>
      </c>
      <c r="AI309" s="38" t="str">
        <f ca="1">IF(NOTA[[#This Row],[TGL.NOTA]]="",IF(NOTA[[#This Row],[SUPPLIER_H]]="","",AI308),MONTH(NOTA[[#This Row],[TGL.NOTA]]))</f>
        <v/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51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38" t="str">
        <f ca="1">IF(NOTA[[#This Row],[ID]]="","",COUNTIF(NOTA[ID_H],NOTA[[#This Row],[ID_H]]))</f>
        <v/>
      </c>
      <c r="AI310" s="38" t="str">
        <f ca="1">IF(NOTA[[#This Row],[TGL.NOTA]]="",IF(NOTA[[#This Row],[SUPPLIER_H]]="","",AI309),MONTH(NOTA[[#This Row],[TGL.NOTA]]))</f>
        <v/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CTN]]*IF(NOTA[[#This Row],[C]]="",0,NOTA[[#This Row],[C]]))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38" t="str">
        <f ca="1">IF(NOTA[[#This Row],[ID]]="","",COUNTIF(NOTA[ID_H],NOTA[[#This Row],[ID_H]]))</f>
        <v/>
      </c>
      <c r="AI312" s="38" t="str">
        <f ca="1">IF(NOTA[[#This Row],[TGL.NOTA]]="",IF(NOTA[[#This Row],[SUPPLIER_H]]="","",AI311),MONTH(NOTA[[#This Row],[TGL.NOTA]]))</f>
        <v/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CTN]]*IF(NOTA[[#This Row],[C]]="",0,NOTA[[#This Row],[C]]))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38" t="str">
        <f ca="1">IF(NOTA[[#This Row],[ID]]="","",COUNTIF(NOTA[ID_H],NOTA[[#This Row],[ID_H]]))</f>
        <v/>
      </c>
      <c r="AI314" s="38" t="str">
        <f ca="1">IF(NOTA[[#This Row],[TGL.NOTA]]="",IF(NOTA[[#This Row],[SUPPLIER_H]]="","",AI313),MONTH(NOTA[[#This Row],[TGL.NOTA]]))</f>
        <v/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26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CTN]]*IF(NOTA[[#This Row],[C]]="",0,NOTA[[#This Row],[C]]))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38" t="str">
        <f ca="1">IF(NOTA[[#This Row],[ID]]="","",COUNTIF(NOTA[ID_H],NOTA[[#This Row],[ID_H]]))</f>
        <v/>
      </c>
      <c r="AI318" s="38" t="str">
        <f ca="1">IF(NOTA[[#This Row],[TGL.NOTA]]="",IF(NOTA[[#This Row],[SUPPLIER_H]]="","",AI317),MONTH(NOTA[[#This Row],[TGL.NOTA]]))</f>
        <v/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81"/>
      <c r="F319" s="26"/>
      <c r="G319" s="26"/>
      <c r="H319" s="31"/>
      <c r="I319" s="26"/>
      <c r="J319" s="82"/>
      <c r="K319" s="83"/>
      <c r="L319" s="26"/>
      <c r="M319" s="84"/>
      <c r="N319" s="83"/>
      <c r="O319" s="26"/>
      <c r="P319" s="85"/>
      <c r="Q319" s="86"/>
      <c r="R319" s="39"/>
      <c r="S319" s="87"/>
      <c r="T319" s="87"/>
      <c r="U319" s="88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38" t="str">
        <f ca="1">IF(NOTA[[#This Row],[ID]]="","",COUNTIF(NOTA[ID_H],NOTA[[#This Row],[ID_H]]))</f>
        <v/>
      </c>
      <c r="AI319" s="38" t="str">
        <f ca="1">IF(NOTA[[#This Row],[TGL.NOTA]]="",IF(NOTA[[#This Row],[SUPPLIER_H]]="","",AI318),MONTH(NOTA[[#This Row],[TGL.NOTA]]))</f>
        <v/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81"/>
      <c r="F320" s="83"/>
      <c r="G320" s="83"/>
      <c r="H320" s="89"/>
      <c r="I320" s="83"/>
      <c r="J320" s="82"/>
      <c r="K320" s="83"/>
      <c r="L320" s="26"/>
      <c r="M320" s="84"/>
      <c r="N320" s="83"/>
      <c r="O320" s="26"/>
      <c r="P320" s="85"/>
      <c r="Q320" s="86"/>
      <c r="R320" s="39"/>
      <c r="S320" s="87"/>
      <c r="T320" s="87"/>
      <c r="U320" s="88"/>
      <c r="V320" s="37"/>
      <c r="W320" s="54" t="str">
        <f>IF(NOTA[[#This Row],[HARGA/ CTN]]="",NOTA[[#This Row],[JUMLAH_H]],NOTA[[#This Row],[HARGA/ CTN]]*IF(NOTA[[#This Row],[C]]="",0,NOTA[[#This Row],[C]]))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81"/>
      <c r="F321" s="26"/>
      <c r="G321" s="26"/>
      <c r="H321" s="31"/>
      <c r="I321" s="26"/>
      <c r="J321" s="82"/>
      <c r="K321" s="26"/>
      <c r="L321" s="26"/>
      <c r="M321" s="84"/>
      <c r="N321" s="83"/>
      <c r="O321" s="26"/>
      <c r="P321" s="85"/>
      <c r="Q321" s="86"/>
      <c r="R321" s="39"/>
      <c r="S321" s="87"/>
      <c r="T321" s="87"/>
      <c r="U321" s="88"/>
      <c r="V321" s="37"/>
      <c r="W321" s="54" t="str">
        <f>IF(NOTA[[#This Row],[HARGA/ CTN]]="",NOTA[[#This Row],[JUMLAH_H]],NOTA[[#This Row],[HARGA/ CTN]]*IF(NOTA[[#This Row],[C]]="",0,NOTA[[#This Row],[C]]))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38" t="str">
        <f ca="1">IF(NOTA[[#This Row],[ID]]="","",COUNTIF(NOTA[ID_H],NOTA[[#This Row],[ID_H]]))</f>
        <v/>
      </c>
      <c r="AI321" s="38" t="str">
        <f ca="1">IF(NOTA[[#This Row],[TGL.NOTA]]="",IF(NOTA[[#This Row],[SUPPLIER_H]]="","",AI320),MONTH(NOTA[[#This Row],[TGL.NOTA]]))</f>
        <v/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81"/>
      <c r="F322" s="83"/>
      <c r="G322" s="83"/>
      <c r="H322" s="89"/>
      <c r="I322" s="26"/>
      <c r="J322" s="82"/>
      <c r="K322" s="38"/>
      <c r="L322" s="26"/>
      <c r="M322" s="84"/>
      <c r="N322" s="83"/>
      <c r="O322" s="26"/>
      <c r="P322" s="85"/>
      <c r="Q322" s="86"/>
      <c r="R322" s="39"/>
      <c r="S322" s="87"/>
      <c r="T322" s="87"/>
      <c r="U322" s="88"/>
      <c r="V322" s="37"/>
      <c r="W322" s="54" t="str">
        <f>IF(NOTA[[#This Row],[HARGA/ CTN]]="",NOTA[[#This Row],[JUMLAH_H]],NOTA[[#This Row],[HARGA/ CTN]]*IF(NOTA[[#This Row],[C]]="",0,NOTA[[#This Row],[C]]))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38" t="str">
        <f ca="1">IF(NOTA[[#This Row],[ID]]="","",COUNTIF(NOTA[ID_H],NOTA[[#This Row],[ID_H]]))</f>
        <v/>
      </c>
      <c r="AI322" s="38" t="str">
        <f ca="1">IF(NOTA[[#This Row],[TGL.NOTA]]="",IF(NOTA[[#This Row],[SUPPLIER_H]]="","",AI321),MONTH(NOTA[[#This Row],[TGL.NOTA]]))</f>
        <v/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81"/>
      <c r="F323" s="26"/>
      <c r="G323" s="26"/>
      <c r="H323" s="31"/>
      <c r="I323" s="83"/>
      <c r="J323" s="82"/>
      <c r="K323" s="83"/>
      <c r="L323" s="26"/>
      <c r="M323" s="84"/>
      <c r="N323" s="83"/>
      <c r="O323" s="26"/>
      <c r="P323" s="85"/>
      <c r="Q323" s="86"/>
      <c r="R323" s="39"/>
      <c r="S323" s="87"/>
      <c r="T323" s="87"/>
      <c r="U323" s="88"/>
      <c r="V323" s="37"/>
      <c r="W323" s="54" t="str">
        <f>IF(NOTA[[#This Row],[HARGA/ CTN]]="",NOTA[[#This Row],[JUMLAH_H]],NOTA[[#This Row],[HARGA/ CTN]]*IF(NOTA[[#This Row],[C]]="",0,NOTA[[#This Row],[C]]))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38" t="str">
        <f ca="1">IF(NOTA[[#This Row],[ID]]="","",COUNTIF(NOTA[ID_H],NOTA[[#This Row],[ID_H]]))</f>
        <v/>
      </c>
      <c r="AI323" s="38" t="str">
        <f ca="1">IF(NOTA[[#This Row],[TGL.NOTA]]="",IF(NOTA[[#This Row],[SUPPLIER_H]]="","",AI322),MONTH(NOTA[[#This Row],[TGL.NOTA]]))</f>
        <v/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81"/>
      <c r="F324" s="83"/>
      <c r="G324" s="83"/>
      <c r="H324" s="89"/>
      <c r="I324" s="83"/>
      <c r="J324" s="82"/>
      <c r="K324" s="83"/>
      <c r="L324" s="26"/>
      <c r="M324" s="84"/>
      <c r="N324" s="83"/>
      <c r="O324" s="26"/>
      <c r="P324" s="85"/>
      <c r="Q324" s="86"/>
      <c r="R324" s="39"/>
      <c r="S324" s="87"/>
      <c r="T324" s="87"/>
      <c r="U324" s="88"/>
      <c r="V324" s="37"/>
      <c r="W324" s="54" t="str">
        <f>IF(NOTA[[#This Row],[HARGA/ CTN]]="",NOTA[[#This Row],[JUMLAH_H]],NOTA[[#This Row],[HARGA/ CTN]]*IF(NOTA[[#This Row],[C]]="",0,NOTA[[#This Row],[C]]))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38" t="str">
        <f ca="1">IF(NOTA[[#This Row],[ID]]="","",COUNTIF(NOTA[ID_H],NOTA[[#This Row],[ID_H]]))</f>
        <v/>
      </c>
      <c r="AI324" s="38" t="str">
        <f ca="1">IF(NOTA[[#This Row],[TGL.NOTA]]="",IF(NOTA[[#This Row],[SUPPLIER_H]]="","",AI323),MONTH(NOTA[[#This Row],[TGL.NOTA]]))</f>
        <v/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81"/>
      <c r="F325" s="83"/>
      <c r="G325" s="83"/>
      <c r="H325" s="89"/>
      <c r="I325" s="83"/>
      <c r="J325" s="82"/>
      <c r="K325" s="83"/>
      <c r="L325" s="26"/>
      <c r="M325" s="84"/>
      <c r="N325" s="83"/>
      <c r="O325" s="26"/>
      <c r="P325" s="85"/>
      <c r="Q325" s="86"/>
      <c r="R325" s="39"/>
      <c r="S325" s="87"/>
      <c r="T325" s="87"/>
      <c r="U325" s="88"/>
      <c r="V325" s="37"/>
      <c r="W325" s="54" t="str">
        <f>IF(NOTA[[#This Row],[HARGA/ CTN]]="",NOTA[[#This Row],[JUMLAH_H]],NOTA[[#This Row],[HARGA/ CTN]]*IF(NOTA[[#This Row],[C]]="",0,NOTA[[#This Row],[C]]))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38" t="str">
        <f ca="1">IF(NOTA[[#This Row],[ID]]="","",COUNTIF(NOTA[ID_H],NOTA[[#This Row],[ID_H]]))</f>
        <v/>
      </c>
      <c r="AI326" s="38" t="str">
        <f ca="1">IF(NOTA[[#This Row],[TGL.NOTA]]="",IF(NOTA[[#This Row],[SUPPLIER_H]]="","",AI325),MONTH(NOTA[[#This Row],[TGL.NOTA]]))</f>
        <v/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CTN]]*IF(NOTA[[#This Row],[C]]="",0,NOTA[[#This Row],[C]]))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38" t="str">
        <f ca="1">IF(NOTA[[#This Row],[ID]]="","",COUNTIF(NOTA[ID_H],NOTA[[#This Row],[ID_H]]))</f>
        <v/>
      </c>
      <c r="AI329" s="38" t="str">
        <f ca="1">IF(NOTA[[#This Row],[TGL.NOTA]]="",IF(NOTA[[#This Row],[SUPPLIER_H]]="","",AI328),MONTH(NOTA[[#This Row],[TGL.NOTA]]))</f>
        <v/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38" t="str">
        <f ca="1">IF(NOTA[[#This Row],[ID]]="","",COUNTIF(NOTA[ID_H],NOTA[[#This Row],[ID_H]]))</f>
        <v/>
      </c>
      <c r="AI331" s="38" t="str">
        <f ca="1">IF(NOTA[[#This Row],[TGL.NOTA]]="",IF(NOTA[[#This Row],[SUPPLIER_H]]="","",AI330),MONTH(NOTA[[#This Row],[TGL.NOTA]]))</f>
        <v/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38" t="str">
        <f ca="1">IF(NOTA[[#This Row],[ID]]="","",COUNTIF(NOTA[ID_H],NOTA[[#This Row],[ID_H]]))</f>
        <v/>
      </c>
      <c r="AI333" s="38" t="str">
        <f ca="1">IF(NOTA[[#This Row],[TGL.NOTA]]="",IF(NOTA[[#This Row],[SUPPLIER_H]]="","",AI332),MONTH(NOTA[[#This Row],[TGL.NOTA]]))</f>
        <v/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38" t="str">
        <f ca="1">IF(NOTA[[#This Row],[ID]]="","",COUNTIF(NOTA[ID_H],NOTA[[#This Row],[ID_H]]))</f>
        <v/>
      </c>
      <c r="AI334" s="38" t="str">
        <f ca="1">IF(NOTA[[#This Row],[TGL.NOTA]]="",IF(NOTA[[#This Row],[SUPPLIER_H]]="","",AI333),MONTH(NOTA[[#This Row],[TGL.NOTA]]))</f>
        <v/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38" t="str">
        <f ca="1">IF(NOTA[[#This Row],[ID]]="","",COUNTIF(NOTA[ID_H],NOTA[[#This Row],[ID_H]]))</f>
        <v/>
      </c>
      <c r="AI336" s="38" t="str">
        <f ca="1">IF(NOTA[[#This Row],[TGL.NOTA]]="",IF(NOTA[[#This Row],[SUPPLIER_H]]="","",AI335),MONTH(NOTA[[#This Row],[TGL.NOTA]]))</f>
        <v/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CTN]]*IF(NOTA[[#This Row],[C]]="",0,NOTA[[#This Row],[C]]))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CTN]]*IF(NOTA[[#This Row],[C]]="",0,NOTA[[#This Row],[C]]))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38" t="str">
        <f ca="1">IF(NOTA[[#This Row],[ID]]="","",COUNTIF(NOTA[ID_H],NOTA[[#This Row],[ID_H]]))</f>
        <v/>
      </c>
      <c r="AI339" s="38" t="str">
        <f ca="1">IF(NOTA[[#This Row],[TGL.NOTA]]="",IF(NOTA[[#This Row],[SUPPLIER_H]]="","",AI338),MONTH(NOTA[[#This Row],[TGL.NOTA]]))</f>
        <v/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26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38" t="str">
        <f ca="1">IF(NOTA[[#This Row],[ID]]="","",COUNTIF(NOTA[ID_H],NOTA[[#This Row],[ID_H]]))</f>
        <v/>
      </c>
      <c r="AI341" s="38" t="str">
        <f ca="1">IF(NOTA[[#This Row],[TGL.NOTA]]="",IF(NOTA[[#This Row],[SUPPLIER_H]]="","",AI340),MONTH(NOTA[[#This Row],[TGL.NOTA]]))</f>
        <v/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38" t="str">
        <f ca="1">IF(NOTA[[#This Row],[ID]]="","",COUNTIF(NOTA[ID_H],NOTA[[#This Row],[ID_H]]))</f>
        <v/>
      </c>
      <c r="AI342" s="38" t="str">
        <f ca="1">IF(NOTA[[#This Row],[TGL.NOTA]]="",IF(NOTA[[#This Row],[SUPPLIER_H]]="","",AI341),MONTH(NOTA[[#This Row],[TGL.NOTA]]))</f>
        <v/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38"/>
      <c r="H343" s="26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CTN]]*IF(NOTA[[#This Row],[C]]="",0,NOTA[[#This Row],[C]]))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52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38" t="str">
        <f ca="1">IF(NOTA[[#This Row],[ID]]="","",COUNTIF(NOTA[ID_H],NOTA[[#This Row],[ID_H]]))</f>
        <v/>
      </c>
      <c r="AI344" s="38" t="str">
        <f ca="1">IF(NOTA[[#This Row],[TGL.NOTA]]="",IF(NOTA[[#This Row],[SUPPLIER_H]]="","",AI343),MONTH(NOTA[[#This Row],[TGL.NOTA]]))</f>
        <v/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52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CTN]]*IF(NOTA[[#This Row],[C]]="",0,NOTA[[#This Row],[C]]))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38" t="str">
        <f ca="1">IF(NOTA[[#This Row],[ID]]="","",COUNTIF(NOTA[ID_H],NOTA[[#This Row],[ID_H]]))</f>
        <v/>
      </c>
      <c r="AI345" s="38" t="str">
        <f ca="1">IF(NOTA[[#This Row],[TGL.NOTA]]="",IF(NOTA[[#This Row],[SUPPLIER_H]]="","",AI344),MONTH(NOTA[[#This Row],[TGL.NOTA]]))</f>
        <v/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CTN]]*IF(NOTA[[#This Row],[C]]="",0,NOTA[[#This Row],[C]]))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38" t="str">
        <f ca="1">IF(NOTA[[#This Row],[ID]]="","",COUNTIF(NOTA[ID_H],NOTA[[#This Row],[ID_H]]))</f>
        <v/>
      </c>
      <c r="AI346" s="38" t="str">
        <f ca="1">IF(NOTA[[#This Row],[TGL.NOTA]]="",IF(NOTA[[#This Row],[SUPPLIER_H]]="","",AI345),MONTH(NOTA[[#This Row],[TGL.NOTA]]))</f>
        <v/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38"/>
      <c r="G347" s="38"/>
      <c r="H347" s="80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CTN]]*IF(NOTA[[#This Row],[C]]="",0,NOTA[[#This Row],[C]]))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38" t="str">
        <f ca="1">IF(NOTA[[#This Row],[ID]]="","",COUNTIF(NOTA[ID_H],NOTA[[#This Row],[ID_H]]))</f>
        <v/>
      </c>
      <c r="AI347" s="38" t="str">
        <f ca="1">IF(NOTA[[#This Row],[TGL.NOTA]]="",IF(NOTA[[#This Row],[SUPPLIER_H]]="","",AI346),MONTH(NOTA[[#This Row],[TGL.NOTA]]))</f>
        <v/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CTN]]*IF(NOTA[[#This Row],[C]]="",0,NOTA[[#This Row],[C]]))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CTN]]*IF(NOTA[[#This Row],[C]]="",0,NOTA[[#This Row],[C]]))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38" t="str">
        <f ca="1">IF(NOTA[[#This Row],[ID]]="","",COUNTIF(NOTA[ID_H],NOTA[[#This Row],[ID_H]]))</f>
        <v/>
      </c>
      <c r="AI349" s="38" t="str">
        <f ca="1">IF(NOTA[[#This Row],[TGL.NOTA]]="",IF(NOTA[[#This Row],[SUPPLIER_H]]="","",AI348),MONTH(NOTA[[#This Row],[TGL.NOTA]]))</f>
        <v/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CTN]]*IF(NOTA[[#This Row],[C]]="",0,NOTA[[#This Row],[C]]))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38" t="str">
        <f ca="1">IF(NOTA[[#This Row],[ID]]="","",COUNTIF(NOTA[ID_H],NOTA[[#This Row],[ID_H]]))</f>
        <v/>
      </c>
      <c r="AI351" s="38" t="str">
        <f ca="1">IF(NOTA[[#This Row],[TGL.NOTA]]="",IF(NOTA[[#This Row],[SUPPLIER_H]]="","",AI350),MONTH(NOTA[[#This Row],[TGL.NOTA]]))</f>
        <v/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38" t="str">
        <f ca="1">IF(NOTA[[#This Row],[ID]]="","",COUNTIF(NOTA[ID_H],NOTA[[#This Row],[ID_H]]))</f>
        <v/>
      </c>
      <c r="AI352" s="38" t="str">
        <f ca="1">IF(NOTA[[#This Row],[TGL.NOTA]]="",IF(NOTA[[#This Row],[SUPPLIER_H]]="","",AI351),MONTH(NOTA[[#This Row],[TGL.NOTA]]))</f>
        <v/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38" t="str">
        <f ca="1">IF(NOTA[[#This Row],[ID]]="","",COUNTIF(NOTA[ID_H],NOTA[[#This Row],[ID_H]]))</f>
        <v/>
      </c>
      <c r="AI353" s="38" t="str">
        <f ca="1">IF(NOTA[[#This Row],[TGL.NOTA]]="",IF(NOTA[[#This Row],[SUPPLIER_H]]="","",AI352),MONTH(NOTA[[#This Row],[TGL.NOTA]]))</f>
        <v/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38" t="str">
        <f ca="1">IF(NOTA[[#This Row],[ID]]="","",COUNTIF(NOTA[ID_H],NOTA[[#This Row],[ID_H]]))</f>
        <v/>
      </c>
      <c r="AI354" s="38" t="str">
        <f ca="1">IF(NOTA[[#This Row],[TGL.NOTA]]="",IF(NOTA[[#This Row],[SUPPLIER_H]]="","",AI353),MONTH(NOTA[[#This Row],[TGL.NOTA]]))</f>
        <v/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38" t="str">
        <f ca="1">IF(NOTA[[#This Row],[ID]]="","",COUNTIF(NOTA[ID_H],NOTA[[#This Row],[ID_H]]))</f>
        <v/>
      </c>
      <c r="AI356" s="38" t="str">
        <f ca="1">IF(NOTA[[#This Row],[TGL.NOTA]]="",IF(NOTA[[#This Row],[SUPPLIER_H]]="","",AI355),MONTH(NOTA[[#This Row],[TGL.NOTA]]))</f>
        <v/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38" t="str">
        <f ca="1">IF(NOTA[[#This Row],[ID]]="","",COUNTIF(NOTA[ID_H],NOTA[[#This Row],[ID_H]]))</f>
        <v/>
      </c>
      <c r="AI357" s="38" t="str">
        <f ca="1">IF(NOTA[[#This Row],[TGL.NOTA]]="",IF(NOTA[[#This Row],[SUPPLIER_H]]="","",AI356),MONTH(NOTA[[#This Row],[TGL.NOTA]]))</f>
        <v/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38" t="str">
        <f ca="1">IF(NOTA[[#This Row],[ID]]="","",COUNTIF(NOTA[ID_H],NOTA[[#This Row],[ID_H]]))</f>
        <v/>
      </c>
      <c r="AI358" s="38" t="str">
        <f ca="1">IF(NOTA[[#This Row],[TGL.NOTA]]="",IF(NOTA[[#This Row],[SUPPLIER_H]]="","",AI357),MONTH(NOTA[[#This Row],[TGL.NOTA]]))</f>
        <v/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38" t="str">
        <f ca="1">IF(NOTA[[#This Row],[ID]]="","",COUNTIF(NOTA[ID_H],NOTA[[#This Row],[ID_H]]))</f>
        <v/>
      </c>
      <c r="AI359" s="38" t="str">
        <f ca="1">IF(NOTA[[#This Row],[TGL.NOTA]]="",IF(NOTA[[#This Row],[SUPPLIER_H]]="","",AI358),MONTH(NOTA[[#This Row],[TGL.NOTA]]))</f>
        <v/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38" t="str">
        <f ca="1">IF(NOTA[[#This Row],[ID]]="","",COUNTIF(NOTA[ID_H],NOTA[[#This Row],[ID_H]]))</f>
        <v/>
      </c>
      <c r="AI360" s="38" t="str">
        <f ca="1">IF(NOTA[[#This Row],[TGL.NOTA]]="",IF(NOTA[[#This Row],[SUPPLIER_H]]="","",AI359),MONTH(NOTA[[#This Row],[TGL.NOTA]]))</f>
        <v/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38" t="str">
        <f ca="1">IF(NOTA[[#This Row],[ID]]="","",COUNTIF(NOTA[ID_H],NOTA[[#This Row],[ID_H]]))</f>
        <v/>
      </c>
      <c r="AI361" s="38" t="str">
        <f ca="1">IF(NOTA[[#This Row],[TGL.NOTA]]="",IF(NOTA[[#This Row],[SUPPLIER_H]]="","",AI360),MONTH(NOTA[[#This Row],[TGL.NOTA]]))</f>
        <v/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90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51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38" t="str">
        <f ca="1">IF(NOTA[[#This Row],[ID]]="","",COUNTIF(NOTA[ID_H],NOTA[[#This Row],[ID_H]]))</f>
        <v/>
      </c>
      <c r="AI363" s="38" t="str">
        <f ca="1">IF(NOTA[[#This Row],[TGL.NOTA]]="",IF(NOTA[[#This Row],[SUPPLIER_H]]="","",AI362),MONTH(NOTA[[#This Row],[TGL.NOTA]]))</f>
        <v/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38" t="str">
        <f ca="1">IF(NOTA[[#This Row],[ID]]="","",COUNTIF(NOTA[ID_H],NOTA[[#This Row],[ID_H]]))</f>
        <v/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38" t="str">
        <f ca="1">IF(NOTA[[#This Row],[ID]]="","",COUNTIF(NOTA[ID_H],NOTA[[#This Row],[ID_H]]))</f>
        <v/>
      </c>
      <c r="AI368" s="38" t="str">
        <f ca="1">IF(NOTA[[#This Row],[TGL.NOTA]]="",IF(NOTA[[#This Row],[SUPPLIER_H]]="","",AI367),MONTH(NOTA[[#This Row],[TGL.NOTA]]))</f>
        <v/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38" t="str">
        <f ca="1">IF(NOTA[[#This Row],[ID]]="","",COUNTIF(NOTA[ID_H],NOTA[[#This Row],[ID_H]]))</f>
        <v/>
      </c>
      <c r="AI369" s="38" t="str">
        <f ca="1">IF(NOTA[[#This Row],[TGL.NOTA]]="",IF(NOTA[[#This Row],[SUPPLIER_H]]="","",AI368),MONTH(NOTA[[#This Row],[TGL.NOTA]]))</f>
        <v/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38" t="str">
        <f ca="1">IF(NOTA[[#This Row],[ID]]="","",COUNTIF(NOTA[ID_H],NOTA[[#This Row],[ID_H]]))</f>
        <v/>
      </c>
      <c r="AI370" s="38" t="str">
        <f ca="1">IF(NOTA[[#This Row],[TGL.NOTA]]="",IF(NOTA[[#This Row],[SUPPLIER_H]]="","",AI369),MONTH(NOTA[[#This Row],[TGL.NOTA]]))</f>
        <v/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38" t="str">
        <f ca="1">IF(NOTA[[#This Row],[ID]]="","",COUNTIF(NOTA[ID_H],NOTA[[#This Row],[ID_H]]))</f>
        <v/>
      </c>
      <c r="AI371" s="38" t="str">
        <f ca="1">IF(NOTA[[#This Row],[TGL.NOTA]]="",IF(NOTA[[#This Row],[SUPPLIER_H]]="","",AI370),MONTH(NOTA[[#This Row],[TGL.NOTA]]))</f>
        <v/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38" t="str">
        <f ca="1">IF(NOTA[[#This Row],[ID]]="","",COUNTIF(NOTA[ID_H],NOTA[[#This Row],[ID_H]]))</f>
        <v/>
      </c>
      <c r="AI372" s="38" t="str">
        <f ca="1">IF(NOTA[[#This Row],[TGL.NOTA]]="",IF(NOTA[[#This Row],[SUPPLIER_H]]="","",AI371),MONTH(NOTA[[#This Row],[TGL.NOTA]]))</f>
        <v/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38" t="str">
        <f ca="1">IF(NOTA[[#This Row],[ID]]="","",COUNTIF(NOTA[ID_H],NOTA[[#This Row],[ID_H]]))</f>
        <v/>
      </c>
      <c r="AI373" s="38" t="str">
        <f ca="1">IF(NOTA[[#This Row],[TGL.NOTA]]="",IF(NOTA[[#This Row],[SUPPLIER_H]]="","",AI372),MONTH(NOTA[[#This Row],[TGL.NOTA]]))</f>
        <v/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38" t="str">
        <f ca="1">IF(NOTA[[#This Row],[ID]]="","",COUNTIF(NOTA[ID_H],NOTA[[#This Row],[ID_H]]))</f>
        <v/>
      </c>
      <c r="AI375" s="38" t="str">
        <f ca="1">IF(NOTA[[#This Row],[TGL.NOTA]]="",IF(NOTA[[#This Row],[SUPPLIER_H]]="","",AI374),MONTH(NOTA[[#This Row],[TGL.NOTA]]))</f>
        <v/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49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65" t="str">
        <f ca="1">IF(NOTA[[#This Row],[NAMA BARANG]]="","",INDEX(NOTA[SUPPLIER],MATCH(,INDIRECT(ADDRESS(ROW(NOTA[ID]),COLUMN(NOTA[ID]))&amp;":"&amp;ADDRESS(ROW(),COLUMN(NOTA[ID]))),-1)))</f>
        <v/>
      </c>
      <c r="AH376" s="38" t="str">
        <f ca="1">IF(NOTA[[#This Row],[ID]]="","",COUNTIF(NOTA[ID_H],NOTA[[#This Row],[ID_H]]))</f>
        <v/>
      </c>
      <c r="AI376" s="38" t="str">
        <f ca="1">IF(NOTA[[#This Row],[TGL.NOTA]]="",IF(NOTA[[#This Row],[SUPPLIER_H]]="","",AI375),MONTH(NOTA[[#This Row],[TGL.NOTA]]))</f>
        <v/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49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65" t="str">
        <f ca="1">IF(NOTA[[#This Row],[NAMA BARANG]]="","",INDEX(NOTA[SUPPLIER],MATCH(,INDIRECT(ADDRESS(ROW(NOTA[ID]),COLUMN(NOTA[ID]))&amp;":"&amp;ADDRESS(ROW(),COLUMN(NOTA[ID]))),-1)))</f>
        <v/>
      </c>
      <c r="AH377" s="38" t="str">
        <f ca="1">IF(NOTA[[#This Row],[ID]]="","",COUNTIF(NOTA[ID_H],NOTA[[#This Row],[ID_H]]))</f>
        <v/>
      </c>
      <c r="AI377" s="38" t="str">
        <f ca="1">IF(NOTA[[#This Row],[TGL.NOTA]]="",IF(NOTA[[#This Row],[SUPPLIER_H]]="","",AI376),MONTH(NOTA[[#This Row],[TGL.NOTA]]))</f>
        <v/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49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65" t="str">
        <f ca="1">IF(NOTA[[#This Row],[NAMA BARANG]]="","",INDEX(NOTA[SUPPLIER],MATCH(,INDIRECT(ADDRESS(ROW(NOTA[ID]),COLUMN(NOTA[ID]))&amp;":"&amp;ADDRESS(ROW(),COLUMN(NOTA[ID]))),-1)))</f>
        <v/>
      </c>
      <c r="AH378" s="38" t="str">
        <f ca="1">IF(NOTA[[#This Row],[ID]]="","",COUNTIF(NOTA[ID_H],NOTA[[#This Row],[ID_H]]))</f>
        <v/>
      </c>
      <c r="AI378" s="38" t="str">
        <f ca="1">IF(NOTA[[#This Row],[TGL.NOTA]]="",IF(NOTA[[#This Row],[SUPPLIER_H]]="","",AI377),MONTH(NOTA[[#This Row],[TGL.NOTA]]))</f>
        <v/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65" t="str">
        <f ca="1">IF(NOTA[[#This Row],[NAMA BARANG]]="","",INDEX(NOTA[SUPPLIER],MATCH(,INDIRECT(ADDRESS(ROW(NOTA[ID]),COLUMN(NOTA[ID]))&amp;":"&amp;ADDRESS(ROW(),COLUMN(NOTA[ID]))),-1)))</f>
        <v/>
      </c>
      <c r="AH379" s="38" t="str">
        <f ca="1">IF(NOTA[[#This Row],[ID]]="","",COUNTIF(NOTA[ID_H],NOTA[[#This Row],[ID_H]]))</f>
        <v/>
      </c>
      <c r="AI379" s="38" t="str">
        <f ca="1">IF(NOTA[[#This Row],[TGL.NOTA]]="",IF(NOTA[[#This Row],[SUPPLIER_H]]="","",AI378),MONTH(NOTA[[#This Row],[TGL.NOTA]]))</f>
        <v/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65" t="str">
        <f ca="1">IF(NOTA[[#This Row],[NAMA BARANG]]="","",INDEX(NOTA[SUPPLIER],MATCH(,INDIRECT(ADDRESS(ROW(NOTA[ID]),COLUMN(NOTA[ID]))&amp;":"&amp;ADDRESS(ROW(),COLUMN(NOTA[ID]))),-1)))</f>
        <v/>
      </c>
      <c r="AH381" s="38" t="str">
        <f ca="1">IF(NOTA[[#This Row],[ID]]="","",COUNTIF(NOTA[ID_H],NOTA[[#This Row],[ID_H]]))</f>
        <v/>
      </c>
      <c r="AI381" s="38" t="str">
        <f ca="1">IF(NOTA[[#This Row],[TGL.NOTA]]="",IF(NOTA[[#This Row],[SUPPLIER_H]]="","",AI380),MONTH(NOTA[[#This Row],[TGL.NOTA]]))</f>
        <v/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65" t="str">
        <f ca="1">IF(NOTA[[#This Row],[NAMA BARANG]]="","",INDEX(NOTA[SUPPLIER],MATCH(,INDIRECT(ADDRESS(ROW(NOTA[ID]),COLUMN(NOTA[ID]))&amp;":"&amp;ADDRESS(ROW(),COLUMN(NOTA[ID]))),-1)))</f>
        <v/>
      </c>
      <c r="AH382" s="38" t="str">
        <f ca="1">IF(NOTA[[#This Row],[ID]]="","",COUNTIF(NOTA[ID_H],NOTA[[#This Row],[ID_H]]))</f>
        <v/>
      </c>
      <c r="AI382" s="38" t="str">
        <f ca="1">IF(NOTA[[#This Row],[TGL.NOTA]]="",IF(NOTA[[#This Row],[SUPPLIER_H]]="","",AI381),MONTH(NOTA[[#This Row],[TGL.NOTA]]))</f>
        <v/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65" t="str">
        <f ca="1">IF(NOTA[[#This Row],[NAMA BARANG]]="","",INDEX(NOTA[SUPPLIER],MATCH(,INDIRECT(ADDRESS(ROW(NOTA[ID]),COLUMN(NOTA[ID]))&amp;":"&amp;ADDRESS(ROW(),COLUMN(NOTA[ID]))),-1)))</f>
        <v/>
      </c>
      <c r="AH384" s="38" t="str">
        <f ca="1">IF(NOTA[[#This Row],[ID]]="","",COUNTIF(NOTA[ID_H],NOTA[[#This Row],[ID_H]]))</f>
        <v/>
      </c>
      <c r="AI384" s="38" t="str">
        <f ca="1">IF(NOTA[[#This Row],[TGL.NOTA]]="",IF(NOTA[[#This Row],[SUPPLIER_H]]="","",AI383),MONTH(NOTA[[#This Row],[TGL.NOTA]]))</f>
        <v/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65" t="str">
        <f ca="1">IF(NOTA[[#This Row],[NAMA BARANG]]="","",INDEX(NOTA[SUPPLIER],MATCH(,INDIRECT(ADDRESS(ROW(NOTA[ID]),COLUMN(NOTA[ID]))&amp;":"&amp;ADDRESS(ROW(),COLUMN(NOTA[ID]))),-1)))</f>
        <v/>
      </c>
      <c r="AH385" s="38" t="str">
        <f ca="1">IF(NOTA[[#This Row],[ID]]="","",COUNTIF(NOTA[ID_H],NOTA[[#This Row],[ID_H]]))</f>
        <v/>
      </c>
      <c r="AI385" s="38" t="str">
        <f ca="1">IF(NOTA[[#This Row],[TGL.NOTA]]="",IF(NOTA[[#This Row],[SUPPLIER_H]]="","",AI384),MONTH(NOTA[[#This Row],[TGL.NOTA]]))</f>
        <v/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65" t="str">
        <f ca="1">IF(NOTA[[#This Row],[NAMA BARANG]]="","",INDEX(NOTA[SUPPLIER],MATCH(,INDIRECT(ADDRESS(ROW(NOTA[ID]),COLUMN(NOTA[ID]))&amp;":"&amp;ADDRESS(ROW(),COLUMN(NOTA[ID]))),-1)))</f>
        <v/>
      </c>
      <c r="AH386" s="38" t="str">
        <f ca="1">IF(NOTA[[#This Row],[ID]]="","",COUNTIF(NOTA[ID_H],NOTA[[#This Row],[ID_H]]))</f>
        <v/>
      </c>
      <c r="AI386" s="38" t="str">
        <f ca="1">IF(NOTA[[#This Row],[TGL.NOTA]]="",IF(NOTA[[#This Row],[SUPPLIER_H]]="","",AI385),MONTH(NOTA[[#This Row],[TGL.NOTA]]))</f>
        <v/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65" t="str">
        <f ca="1">IF(NOTA[[#This Row],[NAMA BARANG]]="","",INDEX(NOTA[SUPPLIER],MATCH(,INDIRECT(ADDRESS(ROW(NOTA[ID]),COLUMN(NOTA[ID]))&amp;":"&amp;ADDRESS(ROW(),COLUMN(NOTA[ID]))),-1)))</f>
        <v/>
      </c>
      <c r="AH388" s="38" t="str">
        <f ca="1">IF(NOTA[[#This Row],[ID]]="","",COUNTIF(NOTA[ID_H],NOTA[[#This Row],[ID_H]]))</f>
        <v/>
      </c>
      <c r="AI388" s="38" t="str">
        <f ca="1">IF(NOTA[[#This Row],[TGL.NOTA]]="",IF(NOTA[[#This Row],[SUPPLIER_H]]="","",AI387),MONTH(NOTA[[#This Row],[TGL.NOTA]]))</f>
        <v/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65" t="str">
        <f ca="1">IF(NOTA[[#This Row],[NAMA BARANG]]="","",INDEX(NOTA[SUPPLIER],MATCH(,INDIRECT(ADDRESS(ROW(NOTA[ID]),COLUMN(NOTA[ID]))&amp;":"&amp;ADDRESS(ROW(),COLUMN(NOTA[ID]))),-1)))</f>
        <v/>
      </c>
      <c r="AH389" s="38" t="str">
        <f ca="1">IF(NOTA[[#This Row],[ID]]="","",COUNTIF(NOTA[ID_H],NOTA[[#This Row],[ID_H]]))</f>
        <v/>
      </c>
      <c r="AI389" s="38" t="str">
        <f ca="1">IF(NOTA[[#This Row],[TGL.NOTA]]="",IF(NOTA[[#This Row],[SUPPLIER_H]]="","",AI388),MONTH(NOTA[[#This Row],[TGL.NOTA]]))</f>
        <v/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65" t="str">
        <f ca="1">IF(NOTA[[#This Row],[NAMA BARANG]]="","",INDEX(NOTA[SUPPLIER],MATCH(,INDIRECT(ADDRESS(ROW(NOTA[ID]),COLUMN(NOTA[ID]))&amp;":"&amp;ADDRESS(ROW(),COLUMN(NOTA[ID]))),-1)))</f>
        <v/>
      </c>
      <c r="AH391" s="38" t="str">
        <f ca="1">IF(NOTA[[#This Row],[ID]]="","",COUNTIF(NOTA[ID_H],NOTA[[#This Row],[ID_H]]))</f>
        <v/>
      </c>
      <c r="AI391" s="38" t="str">
        <f ca="1">IF(NOTA[[#This Row],[TGL.NOTA]]="",IF(NOTA[[#This Row],[SUPPLIER_H]]="","",AI390),MONTH(NOTA[[#This Row],[TGL.NOTA]]))</f>
        <v/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65" t="str">
        <f ca="1">IF(NOTA[[#This Row],[NAMA BARANG]]="","",INDEX(NOTA[SUPPLIER],MATCH(,INDIRECT(ADDRESS(ROW(NOTA[ID]),COLUMN(NOTA[ID]))&amp;":"&amp;ADDRESS(ROW(),COLUMN(NOTA[ID]))),-1)))</f>
        <v/>
      </c>
      <c r="AH393" s="38" t="str">
        <f ca="1">IF(NOTA[[#This Row],[ID]]="","",COUNTIF(NOTA[ID_H],NOTA[[#This Row],[ID_H]]))</f>
        <v/>
      </c>
      <c r="AI393" s="38" t="str">
        <f ca="1">IF(NOTA[[#This Row],[TGL.NOTA]]="",IF(NOTA[[#This Row],[SUPPLIER_H]]="","",AI392),MONTH(NOTA[[#This Row],[TGL.NOTA]]))</f>
        <v/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65" t="str">
        <f ca="1">IF(NOTA[[#This Row],[NAMA BARANG]]="","",INDEX(NOTA[SUPPLIER],MATCH(,INDIRECT(ADDRESS(ROW(NOTA[ID]),COLUMN(NOTA[ID]))&amp;":"&amp;ADDRESS(ROW(),COLUMN(NOTA[ID]))),-1)))</f>
        <v/>
      </c>
      <c r="AH395" s="38" t="str">
        <f ca="1">IF(NOTA[[#This Row],[ID]]="","",COUNTIF(NOTA[ID_H],NOTA[[#This Row],[ID_H]]))</f>
        <v/>
      </c>
      <c r="AI395" s="38" t="str">
        <f ca="1">IF(NOTA[[#This Row],[TGL.NOTA]]="",IF(NOTA[[#This Row],[SUPPLIER_H]]="","",AI394),MONTH(NOTA[[#This Row],[TGL.NOTA]]))</f>
        <v/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65" t="str">
        <f ca="1">IF(NOTA[[#This Row],[NAMA BARANG]]="","",INDEX(NOTA[SUPPLIER],MATCH(,INDIRECT(ADDRESS(ROW(NOTA[ID]),COLUMN(NOTA[ID]))&amp;":"&amp;ADDRESS(ROW(),COLUMN(NOTA[ID]))),-1)))</f>
        <v/>
      </c>
      <c r="AH396" s="38" t="str">
        <f ca="1">IF(NOTA[[#This Row],[ID]]="","",COUNTIF(NOTA[ID_H],NOTA[[#This Row],[ID_H]]))</f>
        <v/>
      </c>
      <c r="AI396" s="38" t="str">
        <f ca="1">IF(NOTA[[#This Row],[TGL.NOTA]]="",IF(NOTA[[#This Row],[SUPPLIER_H]]="","",AI395),MONTH(NOTA[[#This Row],[TGL.NOTA]]))</f>
        <v/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91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91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91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38" t="str">
        <f ca="1">IF(NOTA[[#This Row],[ID]]="","",COUNTIF(NOTA[ID_H],NOTA[[#This Row],[ID_H]]))</f>
        <v/>
      </c>
      <c r="AI400" s="38" t="str">
        <f ca="1">IF(NOTA[[#This Row],[TGL.NOTA]]="",IF(NOTA[[#This Row],[SUPPLIER_H]]="","",AI399),MONTH(NOTA[[#This Row],[TGL.NOTA]]))</f>
        <v/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91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38" t="str">
        <f ca="1">IF(NOTA[[#This Row],[ID]]="","",COUNTIF(NOTA[ID_H],NOTA[[#This Row],[ID_H]]))</f>
        <v/>
      </c>
      <c r="AI401" s="38" t="str">
        <f ca="1">IF(NOTA[[#This Row],[TGL.NOTA]]="",IF(NOTA[[#This Row],[SUPPLIER_H]]="","",AI400),MONTH(NOTA[[#This Row],[TGL.NOTA]]))</f>
        <v/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91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38" t="str">
        <f ca="1">IF(NOTA[[#This Row],[ID]]="","",COUNTIF(NOTA[ID_H],NOTA[[#This Row],[ID_H]]))</f>
        <v/>
      </c>
      <c r="AI402" s="38" t="str">
        <f ca="1">IF(NOTA[[#This Row],[TGL.NOTA]]="",IF(NOTA[[#This Row],[SUPPLIER_H]]="","",AI401),MONTH(NOTA[[#This Row],[TGL.NOTA]]))</f>
        <v/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38" t="str">
        <f ca="1">IF(NOTA[[#This Row],[ID]]="","",COUNTIF(NOTA[ID_H],NOTA[[#This Row],[ID_H]]))</f>
        <v/>
      </c>
      <c r="AI404" s="38" t="str">
        <f ca="1">IF(NOTA[[#This Row],[TGL.NOTA]]="",IF(NOTA[[#This Row],[SUPPLIER_H]]="","",AI403),MONTH(NOTA[[#This Row],[TGL.NOTA]]))</f>
        <v/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38" t="str">
        <f ca="1">IF(NOTA[[#This Row],[ID]]="","",COUNTIF(NOTA[ID_H],NOTA[[#This Row],[ID_H]]))</f>
        <v/>
      </c>
      <c r="AI405" s="38" t="str">
        <f ca="1">IF(NOTA[[#This Row],[TGL.NOTA]]="",IF(NOTA[[#This Row],[SUPPLIER_H]]="","",AI404),MONTH(NOTA[[#This Row],[TGL.NOTA]]))</f>
        <v/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38" t="str">
        <f ca="1">IF(NOTA[[#This Row],[ID]]="","",COUNTIF(NOTA[ID_H],NOTA[[#This Row],[ID_H]]))</f>
        <v/>
      </c>
      <c r="AI406" s="38" t="str">
        <f ca="1">IF(NOTA[[#This Row],[TGL.NOTA]]="",IF(NOTA[[#This Row],[SUPPLIER_H]]="","",AI405),MONTH(NOTA[[#This Row],[TGL.NOTA]]))</f>
        <v/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38" t="str">
        <f ca="1">IF(NOTA[[#This Row],[ID]]="","",COUNTIF(NOTA[ID_H],NOTA[[#This Row],[ID_H]]))</f>
        <v/>
      </c>
      <c r="AI407" s="38" t="str">
        <f ca="1">IF(NOTA[[#This Row],[TGL.NOTA]]="",IF(NOTA[[#This Row],[SUPPLIER_H]]="","",AI406),MONTH(NOTA[[#This Row],[TGL.NOTA]]))</f>
        <v/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38" t="str">
        <f ca="1">IF(NOTA[[#This Row],[ID]]="","",COUNTIF(NOTA[ID_H],NOTA[[#This Row],[ID_H]]))</f>
        <v/>
      </c>
      <c r="AI408" s="38" t="str">
        <f ca="1">IF(NOTA[[#This Row],[TGL.NOTA]]="",IF(NOTA[[#This Row],[SUPPLIER_H]]="","",AI407),MONTH(NOTA[[#This Row],[TGL.NOTA]]))</f>
        <v/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38" t="str">
        <f ca="1">IF(NOTA[[#This Row],[ID]]="","",COUNTIF(NOTA[ID_H],NOTA[[#This Row],[ID_H]]))</f>
        <v/>
      </c>
      <c r="AI410" s="38" t="str">
        <f ca="1">IF(NOTA[[#This Row],[TGL.NOTA]]="",IF(NOTA[[#This Row],[SUPPLIER_H]]="","",AI409),MONTH(NOTA[[#This Row],[TGL.NOTA]]))</f>
        <v/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54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38" t="str">
        <f ca="1">IF(NOTA[[#This Row],[ID]]="","",COUNTIF(NOTA[ID_H],NOTA[[#This Row],[ID_H]]))</f>
        <v/>
      </c>
      <c r="AI411" s="38" t="str">
        <f ca="1">IF(NOTA[[#This Row],[TGL.NOTA]]="",IF(NOTA[[#This Row],[SUPPLIER_H]]="","",AI410),MONTH(NOTA[[#This Row],[TGL.NOTA]]))</f>
        <v/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38" t="str">
        <f ca="1">IF(NOTA[[#This Row],[ID]]="","",COUNTIF(NOTA[ID_H],NOTA[[#This Row],[ID_H]]))</f>
        <v/>
      </c>
      <c r="AI412" s="38" t="str">
        <f ca="1">IF(NOTA[[#This Row],[TGL.NOTA]]="",IF(NOTA[[#This Row],[SUPPLIER_H]]="","",AI411),MONTH(NOTA[[#This Row],[TGL.NOTA]]))</f>
        <v/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38" t="str">
        <f ca="1">IF(NOTA[[#This Row],[ID]]="","",COUNTIF(NOTA[ID_H],NOTA[[#This Row],[ID_H]]))</f>
        <v/>
      </c>
      <c r="AI413" s="38" t="str">
        <f ca="1">IF(NOTA[[#This Row],[TGL.NOTA]]="",IF(NOTA[[#This Row],[SUPPLIER_H]]="","",AI412),MONTH(NOTA[[#This Row],[TGL.NOTA]]))</f>
        <v/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38" t="str">
        <f ca="1">IF(NOTA[[#This Row],[ID]]="","",COUNTIF(NOTA[ID_H],NOTA[[#This Row],[ID_H]]))</f>
        <v/>
      </c>
      <c r="AI416" s="38" t="str">
        <f ca="1">IF(NOTA[[#This Row],[TGL.NOTA]]="",IF(NOTA[[#This Row],[SUPPLIER_H]]="","",AI415),MONTH(NOTA[[#This Row],[TGL.NOTA]]))</f>
        <v/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38" t="str">
        <f ca="1">IF(NOTA[[#This Row],[ID]]="","",COUNTIF(NOTA[ID_H],NOTA[[#This Row],[ID_H]]))</f>
        <v/>
      </c>
      <c r="AI418" s="38" t="str">
        <f ca="1">IF(NOTA[[#This Row],[TGL.NOTA]]="",IF(NOTA[[#This Row],[SUPPLIER_H]]="","",AI417),MONTH(NOTA[[#This Row],[TGL.NOTA]]))</f>
        <v/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52"/>
      <c r="R419" s="39"/>
      <c r="S419" s="53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38" t="str">
        <f ca="1">IF(NOTA[[#This Row],[ID]]="","",COUNTIF(NOTA[ID_H],NOTA[[#This Row],[ID_H]]))</f>
        <v/>
      </c>
      <c r="AI419" s="38" t="str">
        <f ca="1">IF(NOTA[[#This Row],[TGL.NOTA]]="",IF(NOTA[[#This Row],[SUPPLIER_H]]="","",AI418),MONTH(NOTA[[#This Row],[TGL.NOTA]]))</f>
        <v/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38" t="str">
        <f ca="1">IF(NOTA[[#This Row],[ID]]="","",COUNTIF(NOTA[ID_H],NOTA[[#This Row],[ID_H]]))</f>
        <v/>
      </c>
      <c r="AI420" s="38" t="str">
        <f ca="1">IF(NOTA[[#This Row],[TGL.NOTA]]="",IF(NOTA[[#This Row],[SUPPLIER_H]]="","",AI419),MONTH(NOTA[[#This Row],[TGL.NOTA]]))</f>
        <v/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38" t="str">
        <f ca="1">IF(NOTA[[#This Row],[ID]]="","",COUNTIF(NOTA[ID_H],NOTA[[#This Row],[ID_H]]))</f>
        <v/>
      </c>
      <c r="AI421" s="38" t="str">
        <f ca="1">IF(NOTA[[#This Row],[TGL.NOTA]]="",IF(NOTA[[#This Row],[SUPPLIER_H]]="","",AI420),MONTH(NOTA[[#This Row],[TGL.NOTA]]))</f>
        <v/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38" t="str">
        <f ca="1">IF(NOTA[[#This Row],[ID]]="","",COUNTIF(NOTA[ID_H],NOTA[[#This Row],[ID_H]]))</f>
        <v/>
      </c>
      <c r="AI424" s="38" t="str">
        <f ca="1">IF(NOTA[[#This Row],[TGL.NOTA]]="",IF(NOTA[[#This Row],[SUPPLIER_H]]="","",AI423),MONTH(NOTA[[#This Row],[TGL.NOTA]]))</f>
        <v/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38" t="str">
        <f ca="1">IF(NOTA[[#This Row],[ID]]="","",COUNTIF(NOTA[ID_H],NOTA[[#This Row],[ID_H]]))</f>
        <v/>
      </c>
      <c r="AI425" s="38" t="str">
        <f ca="1">IF(NOTA[[#This Row],[TGL.NOTA]]="",IF(NOTA[[#This Row],[SUPPLIER_H]]="","",AI424),MONTH(NOTA[[#This Row],[TGL.NOTA]]))</f>
        <v/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38" t="str">
        <f ca="1">IF(NOTA[[#This Row],[ID]]="","",COUNTIF(NOTA[ID_H],NOTA[[#This Row],[ID_H]]))</f>
        <v/>
      </c>
      <c r="AI426" s="38" t="str">
        <f ca="1">IF(NOTA[[#This Row],[TGL.NOTA]]="",IF(NOTA[[#This Row],[SUPPLIER_H]]="","",AI425),MONTH(NOTA[[#This Row],[TGL.NOTA]]))</f>
        <v/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38" t="str">
        <f ca="1">IF(NOTA[[#This Row],[ID]]="","",COUNTIF(NOTA[ID_H],NOTA[[#This Row],[ID_H]]))</f>
        <v/>
      </c>
      <c r="AI427" s="38" t="str">
        <f ca="1">IF(NOTA[[#This Row],[TGL.NOTA]]="",IF(NOTA[[#This Row],[SUPPLIER_H]]="","",AI426),MONTH(NOTA[[#This Row],[TGL.NOTA]]))</f>
        <v/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38" t="str">
        <f ca="1">IF(NOTA[[#This Row],[ID]]="","",COUNTIF(NOTA[ID_H],NOTA[[#This Row],[ID_H]]))</f>
        <v/>
      </c>
      <c r="AI429" s="38" t="str">
        <f ca="1">IF(NOTA[[#This Row],[TGL.NOTA]]="",IF(NOTA[[#This Row],[SUPPLIER_H]]="","",AI428),MONTH(NOTA[[#This Row],[TGL.NOTA]]))</f>
        <v/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38" t="str">
        <f ca="1">IF(NOTA[[#This Row],[ID]]="","",COUNTIF(NOTA[ID_H],NOTA[[#This Row],[ID_H]]))</f>
        <v/>
      </c>
      <c r="AI430" s="38" t="str">
        <f ca="1">IF(NOTA[[#This Row],[TGL.NOTA]]="",IF(NOTA[[#This Row],[SUPPLIER_H]]="","",AI429),MONTH(NOTA[[#This Row],[TGL.NOTA]]))</f>
        <v/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38" t="str">
        <f ca="1">IF(NOTA[[#This Row],[ID]]="","",COUNTIF(NOTA[ID_H],NOTA[[#This Row],[ID_H]]))</f>
        <v/>
      </c>
      <c r="AI431" s="38" t="str">
        <f ca="1">IF(NOTA[[#This Row],[TGL.NOTA]]="",IF(NOTA[[#This Row],[SUPPLIER_H]]="","",AI430),MONTH(NOTA[[#This Row],[TGL.NOTA]]))</f>
        <v/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49" t="str">
        <f ca="1">IF(NOTA[[#This Row],[NAMA BARANG]]="","",INDEX(NOTA[SUPPLIER],MATCH(,INDIRECT(ADDRESS(ROW(NOTA[ID]),COLUMN(NOTA[ID]))&amp;":"&amp;ADDRESS(ROW(),COLUMN(NOTA[ID]))),-1)))</f>
        <v/>
      </c>
      <c r="AH433" s="38" t="str">
        <f ca="1">IF(NOTA[[#This Row],[ID]]="","",COUNTIF(NOTA[ID_H],NOTA[[#This Row],[ID_H]]))</f>
        <v/>
      </c>
      <c r="AI433" s="38" t="str">
        <f ca="1">IF(NOTA[[#This Row],[TGL.NOTA]]="",IF(NOTA[[#This Row],[SUPPLIER_H]]="","",AI432),MONTH(NOTA[[#This Row],[TGL.NOTA]]))</f>
        <v/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92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93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49" t="str">
        <f ca="1">IF(NOTA[[#This Row],[NAMA BARANG]]="","",INDEX(NOTA[SUPPLIER],MATCH(,INDIRECT(ADDRESS(ROW(NOTA[ID]),COLUMN(NOTA[ID]))&amp;":"&amp;ADDRESS(ROW(),COLUMN(NOTA[ID]))),-1)))</f>
        <v/>
      </c>
      <c r="AH436" s="38" t="str">
        <f ca="1">IF(NOTA[[#This Row],[ID]]="","",COUNTIF(NOTA[ID_H],NOTA[[#This Row],[ID_H]]))</f>
        <v/>
      </c>
      <c r="AI436" s="38" t="str">
        <f ca="1">IF(NOTA[[#This Row],[TGL.NOTA]]="",IF(NOTA[[#This Row],[SUPPLIER_H]]="","",AI435),MONTH(NOTA[[#This Row],[TGL.NOTA]]))</f>
        <v/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49" t="str">
        <f ca="1">IF(NOTA[[#This Row],[NAMA BARANG]]="","",INDEX(NOTA[SUPPLIER],MATCH(,INDIRECT(ADDRESS(ROW(NOTA[ID]),COLUMN(NOTA[ID]))&amp;":"&amp;ADDRESS(ROW(),COLUMN(NOTA[ID]))),-1)))</f>
        <v/>
      </c>
      <c r="AH438" s="38" t="str">
        <f ca="1">IF(NOTA[[#This Row],[ID]]="","",COUNTIF(NOTA[ID_H],NOTA[[#This Row],[ID_H]]))</f>
        <v/>
      </c>
      <c r="AI438" s="38" t="str">
        <f ca="1">IF(NOTA[[#This Row],[TGL.NOTA]]="",IF(NOTA[[#This Row],[SUPPLIER_H]]="","",AI437),MONTH(NOTA[[#This Row],[TGL.NOTA]]))</f>
        <v/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49" t="str">
        <f ca="1">IF(NOTA[[#This Row],[NAMA BARANG]]="","",INDEX(NOTA[SUPPLIER],MATCH(,INDIRECT(ADDRESS(ROW(NOTA[ID]),COLUMN(NOTA[ID]))&amp;":"&amp;ADDRESS(ROW(),COLUMN(NOTA[ID]))),-1)))</f>
        <v/>
      </c>
      <c r="AH439" s="38" t="str">
        <f ca="1">IF(NOTA[[#This Row],[ID]]="","",COUNTIF(NOTA[ID_H],NOTA[[#This Row],[ID_H]]))</f>
        <v/>
      </c>
      <c r="AI439" s="38" t="str">
        <f ca="1">IF(NOTA[[#This Row],[TGL.NOTA]]="",IF(NOTA[[#This Row],[SUPPLIER_H]]="","",AI438),MONTH(NOTA[[#This Row],[TGL.NOTA]]))</f>
        <v/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49" t="str">
        <f ca="1">IF(NOTA[[#This Row],[NAMA BARANG]]="","",INDEX(NOTA[SUPPLIER],MATCH(,INDIRECT(ADDRESS(ROW(NOTA[ID]),COLUMN(NOTA[ID]))&amp;":"&amp;ADDRESS(ROW(),COLUMN(NOTA[ID]))),-1)))</f>
        <v/>
      </c>
      <c r="AH440" s="38" t="str">
        <f ca="1">IF(NOTA[[#This Row],[ID]]="","",COUNTIF(NOTA[ID_H],NOTA[[#This Row],[ID_H]]))</f>
        <v/>
      </c>
      <c r="AI440" s="38" t="str">
        <f ca="1">IF(NOTA[[#This Row],[TGL.NOTA]]="",IF(NOTA[[#This Row],[SUPPLIER_H]]="","",AI439),MONTH(NOTA[[#This Row],[TGL.NOTA]]))</f>
        <v/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49" t="str">
        <f ca="1">IF(NOTA[[#This Row],[NAMA BARANG]]="","",INDEX(NOTA[SUPPLIER],MATCH(,INDIRECT(ADDRESS(ROW(NOTA[ID]),COLUMN(NOTA[ID]))&amp;":"&amp;ADDRESS(ROW(),COLUMN(NOTA[ID]))),-1)))</f>
        <v/>
      </c>
      <c r="AH441" s="38" t="str">
        <f ca="1">IF(NOTA[[#This Row],[ID]]="","",COUNTIF(NOTA[ID_H],NOTA[[#This Row],[ID_H]]))</f>
        <v/>
      </c>
      <c r="AI441" s="38" t="str">
        <f ca="1">IF(NOTA[[#This Row],[TGL.NOTA]]="",IF(NOTA[[#This Row],[SUPPLIER_H]]="","",AI440),MONTH(NOTA[[#This Row],[TGL.NOTA]]))</f>
        <v/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175"/>
      <c r="R442" s="176"/>
      <c r="S442" s="177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49" t="str">
        <f ca="1">IF(NOTA[[#This Row],[NAMA BARANG]]="","",INDEX(NOTA[SUPPLIER],MATCH(,INDIRECT(ADDRESS(ROW(NOTA[ID]),COLUMN(NOTA[ID]))&amp;":"&amp;ADDRESS(ROW(),COLUMN(NOTA[ID]))),-1)))</f>
        <v/>
      </c>
      <c r="AH443" s="38" t="str">
        <f ca="1">IF(NOTA[[#This Row],[ID]]="","",COUNTIF(NOTA[ID_H],NOTA[[#This Row],[ID_H]]))</f>
        <v/>
      </c>
      <c r="AI443" s="38" t="str">
        <f ca="1">IF(NOTA[[#This Row],[TGL.NOTA]]="",IF(NOTA[[#This Row],[SUPPLIER_H]]="","",AI442),MONTH(NOTA[[#This Row],[TGL.NOTA]]))</f>
        <v/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49" t="str">
        <f ca="1">IF(NOTA[[#This Row],[NAMA BARANG]]="","",INDEX(NOTA[SUPPLIER],MATCH(,INDIRECT(ADDRESS(ROW(NOTA[ID]),COLUMN(NOTA[ID]))&amp;":"&amp;ADDRESS(ROW(),COLUMN(NOTA[ID]))),-1)))</f>
        <v/>
      </c>
      <c r="AH444" s="38" t="str">
        <f ca="1">IF(NOTA[[#This Row],[ID]]="","",COUNTIF(NOTA[ID_H],NOTA[[#This Row],[ID_H]]))</f>
        <v/>
      </c>
      <c r="AI444" s="38" t="str">
        <f ca="1">IF(NOTA[[#This Row],[TGL.NOTA]]="",IF(NOTA[[#This Row],[SUPPLIER_H]]="","",AI443),MONTH(NOTA[[#This Row],[TGL.NOTA]]))</f>
        <v/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49" t="str">
        <f ca="1">IF(NOTA[[#This Row],[NAMA BARANG]]="","",INDEX(NOTA[SUPPLIER],MATCH(,INDIRECT(ADDRESS(ROW(NOTA[ID]),COLUMN(NOTA[ID]))&amp;":"&amp;ADDRESS(ROW(),COLUMN(NOTA[ID]))),-1)))</f>
        <v/>
      </c>
      <c r="AH445" s="38" t="str">
        <f ca="1">IF(NOTA[[#This Row],[ID]]="","",COUNTIF(NOTA[ID_H],NOTA[[#This Row],[ID_H]]))</f>
        <v/>
      </c>
      <c r="AI445" s="38" t="str">
        <f ca="1">IF(NOTA[[#This Row],[TGL.NOTA]]="",IF(NOTA[[#This Row],[SUPPLIER_H]]="","",AI444),MONTH(NOTA[[#This Row],[TGL.NOTA]]))</f>
        <v/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49" t="str">
        <f ca="1">IF(NOTA[[#This Row],[NAMA BARANG]]="","",INDEX(NOTA[SUPPLIER],MATCH(,INDIRECT(ADDRESS(ROW(NOTA[ID]),COLUMN(NOTA[ID]))&amp;":"&amp;ADDRESS(ROW(),COLUMN(NOTA[ID]))),-1)))</f>
        <v/>
      </c>
      <c r="AH447" s="38" t="str">
        <f ca="1">IF(NOTA[[#This Row],[ID]]="","",COUNTIF(NOTA[ID_H],NOTA[[#This Row],[ID_H]]))</f>
        <v/>
      </c>
      <c r="AI447" s="38" t="str">
        <f ca="1">IF(NOTA[[#This Row],[TGL.NOTA]]="",IF(NOTA[[#This Row],[SUPPLIER_H]]="","",AI446),MONTH(NOTA[[#This Row],[TGL.NOTA]]))</f>
        <v/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49" t="str">
        <f ca="1">IF(NOTA[[#This Row],[NAMA BARANG]]="","",INDEX(NOTA[SUPPLIER],MATCH(,INDIRECT(ADDRESS(ROW(NOTA[ID]),COLUMN(NOTA[ID]))&amp;":"&amp;ADDRESS(ROW(),COLUMN(NOTA[ID]))),-1)))</f>
        <v/>
      </c>
      <c r="AH448" s="38" t="str">
        <f ca="1">IF(NOTA[[#This Row],[ID]]="","",COUNTIF(NOTA[ID_H],NOTA[[#This Row],[ID_H]]))</f>
        <v/>
      </c>
      <c r="AI448" s="38" t="str">
        <f ca="1">IF(NOTA[[#This Row],[TGL.NOTA]]="",IF(NOTA[[#This Row],[SUPPLIER_H]]="","",AI447),MONTH(NOTA[[#This Row],[TGL.NOTA]]))</f>
        <v/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49" t="str">
        <f ca="1">IF(NOTA[[#This Row],[NAMA BARANG]]="","",INDEX(NOTA[SUPPLIER],MATCH(,INDIRECT(ADDRESS(ROW(NOTA[ID]),COLUMN(NOTA[ID]))&amp;":"&amp;ADDRESS(ROW(),COLUMN(NOTA[ID]))),-1)))</f>
        <v/>
      </c>
      <c r="AH450" s="38" t="str">
        <f ca="1">IF(NOTA[[#This Row],[ID]]="","",COUNTIF(NOTA[ID_H],NOTA[[#This Row],[ID_H]]))</f>
        <v/>
      </c>
      <c r="AI450" s="38" t="str">
        <f ca="1">IF(NOTA[[#This Row],[TGL.NOTA]]="",IF(NOTA[[#This Row],[SUPPLIER_H]]="","",AI449),MONTH(NOTA[[#This Row],[TGL.NOTA]]))</f>
        <v/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49" t="str">
        <f ca="1">IF(NOTA[[#This Row],[NAMA BARANG]]="","",INDEX(NOTA[SUPPLIER],MATCH(,INDIRECT(ADDRESS(ROW(NOTA[ID]),COLUMN(NOTA[ID]))&amp;":"&amp;ADDRESS(ROW(),COLUMN(NOTA[ID]))),-1)))</f>
        <v/>
      </c>
      <c r="AH451" s="38" t="str">
        <f ca="1">IF(NOTA[[#This Row],[ID]]="","",COUNTIF(NOTA[ID_H],NOTA[[#This Row],[ID_H]]))</f>
        <v/>
      </c>
      <c r="AI451" s="38" t="str">
        <f ca="1">IF(NOTA[[#This Row],[TGL.NOTA]]="",IF(NOTA[[#This Row],[SUPPLIER_H]]="","",AI450),MONTH(NOTA[[#This Row],[TGL.NOTA]]))</f>
        <v/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49" t="str">
        <f ca="1">IF(NOTA[[#This Row],[NAMA BARANG]]="","",INDEX(NOTA[SUPPLIER],MATCH(,INDIRECT(ADDRESS(ROW(NOTA[ID]),COLUMN(NOTA[ID]))&amp;":"&amp;ADDRESS(ROW(),COLUMN(NOTA[ID]))),-1)))</f>
        <v/>
      </c>
      <c r="AH453" s="38" t="str">
        <f ca="1">IF(NOTA[[#This Row],[ID]]="","",COUNTIF(NOTA[ID_H],NOTA[[#This Row],[ID_H]]))</f>
        <v/>
      </c>
      <c r="AI453" s="38" t="str">
        <f ca="1">IF(NOTA[[#This Row],[TGL.NOTA]]="",IF(NOTA[[#This Row],[SUPPLIER_H]]="","",AI452),MONTH(NOTA[[#This Row],[TGL.NOTA]]))</f>
        <v/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23"/>
      <c r="F454" s="26"/>
      <c r="G454" s="26"/>
      <c r="H454" s="31"/>
      <c r="I454" s="26"/>
      <c r="J454" s="51"/>
      <c r="K454" s="26"/>
      <c r="L454" s="26"/>
      <c r="M454" s="39"/>
      <c r="N454" s="26"/>
      <c r="O454" s="26"/>
      <c r="P454" s="49"/>
      <c r="Q454" s="52"/>
      <c r="R454" s="39"/>
      <c r="S454" s="53"/>
      <c r="T454" s="53"/>
      <c r="U454" s="54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49" t="str">
        <f ca="1">IF(NOTA[[#This Row],[NAMA BARANG]]="","",INDEX(NOTA[SUPPLIER],MATCH(,INDIRECT(ADDRESS(ROW(NOTA[ID]),COLUMN(NOTA[ID]))&amp;":"&amp;ADDRESS(ROW(),COLUMN(NOTA[ID]))),-1)))</f>
        <v/>
      </c>
      <c r="AH454" s="38" t="str">
        <f ca="1">IF(NOTA[[#This Row],[ID]]="","",COUNTIF(NOTA[ID_H],NOTA[[#This Row],[ID_H]]))</f>
        <v/>
      </c>
      <c r="AI454" s="38" t="str">
        <f ca="1">IF(NOTA[[#This Row],[TGL.NOTA]]="",IF(NOTA[[#This Row],[SUPPLIER_H]]="","",AI453),MONTH(NOTA[[#This Row],[TGL.NOTA]]))</f>
        <v/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23"/>
      <c r="F455" s="26"/>
      <c r="G455" s="26"/>
      <c r="H455" s="31"/>
      <c r="I455" s="26"/>
      <c r="J455" s="51"/>
      <c r="K455" s="26"/>
      <c r="L455" s="26"/>
      <c r="M455" s="39"/>
      <c r="N455" s="26"/>
      <c r="O455" s="26"/>
      <c r="P455" s="49"/>
      <c r="Q455" s="52"/>
      <c r="R455" s="39"/>
      <c r="S455" s="53"/>
      <c r="T455" s="53"/>
      <c r="U455" s="54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65" t="str">
        <f ca="1">IF(NOTA[[#This Row],[NAMA BARANG]]="","",INDEX(NOTA[SUPPLIER],MATCH(,INDIRECT(ADDRESS(ROW(NOTA[ID]),COLUMN(NOTA[ID]))&amp;":"&amp;ADDRESS(ROW(),COLUMN(NOTA[ID]))),-1)))</f>
        <v/>
      </c>
      <c r="AH455" s="38" t="str">
        <f ca="1">IF(NOTA[[#This Row],[ID]]="","",COUNTIF(NOTA[ID_H],NOTA[[#This Row],[ID_H]]))</f>
        <v/>
      </c>
      <c r="AI455" s="38" t="str">
        <f ca="1">IF(NOTA[[#This Row],[TGL.NOTA]]="",IF(NOTA[[#This Row],[SUPPLIER_H]]="","",AI454),MONTH(NOTA[[#This Row],[TGL.NOTA]]))</f>
        <v/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23"/>
      <c r="F456" s="26"/>
      <c r="G456" s="26"/>
      <c r="H456" s="31"/>
      <c r="I456" s="26"/>
      <c r="J456" s="51"/>
      <c r="K456" s="26"/>
      <c r="L456" s="26"/>
      <c r="M456" s="39"/>
      <c r="N456" s="26"/>
      <c r="O456" s="26"/>
      <c r="P456" s="49"/>
      <c r="Q456" s="52"/>
      <c r="R456" s="39"/>
      <c r="S456" s="53"/>
      <c r="T456" s="53"/>
      <c r="U456" s="54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65" t="str">
        <f ca="1">IF(NOTA[[#This Row],[NAMA BARANG]]="","",INDEX(NOTA[SUPPLIER],MATCH(,INDIRECT(ADDRESS(ROW(NOTA[ID]),COLUMN(NOTA[ID]))&amp;":"&amp;ADDRESS(ROW(),COLUMN(NOTA[ID]))),-1)))</f>
        <v/>
      </c>
      <c r="AH456" s="38" t="str">
        <f ca="1">IF(NOTA[[#This Row],[ID]]="","",COUNTIF(NOTA[ID_H],NOTA[[#This Row],[ID_H]]))</f>
        <v/>
      </c>
      <c r="AI456" s="38" t="str">
        <f ca="1">IF(NOTA[[#This Row],[TGL.NOTA]]="",IF(NOTA[[#This Row],[SUPPLIER_H]]="","",#REF!),MONTH(NOTA[[#This Row],[TGL.NOTA]]))</f>
        <v/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65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23"/>
      <c r="F458" s="26"/>
      <c r="G458" s="26"/>
      <c r="H458" s="31"/>
      <c r="I458" s="26"/>
      <c r="J458" s="51"/>
      <c r="K458" s="26"/>
      <c r="L458" s="26"/>
      <c r="M458" s="39"/>
      <c r="N458" s="26"/>
      <c r="O458" s="26"/>
      <c r="P458" s="49"/>
      <c r="Q458" s="52"/>
      <c r="R458" s="39"/>
      <c r="S458" s="53"/>
      <c r="T458" s="53"/>
      <c r="U458" s="54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65" t="str">
        <f ca="1">IF(NOTA[[#This Row],[NAMA BARANG]]="","",INDEX(NOTA[SUPPLIER],MATCH(,INDIRECT(ADDRESS(ROW(NOTA[ID]),COLUMN(NOTA[ID]))&amp;":"&amp;ADDRESS(ROW(),COLUMN(NOTA[ID]))),-1)))</f>
        <v/>
      </c>
      <c r="AH458" s="38" t="str">
        <f ca="1">IF(NOTA[[#This Row],[ID]]="","",COUNTIF(NOTA[ID_H],NOTA[[#This Row],[ID_H]]))</f>
        <v/>
      </c>
      <c r="AI458" s="38" t="str">
        <f ca="1">IF(NOTA[[#This Row],[TGL.NOTA]]="",IF(NOTA[[#This Row],[SUPPLIER_H]]="","",AI457),MONTH(NOTA[[#This Row],[TGL.NOTA]]))</f>
        <v/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23"/>
      <c r="F459" s="26"/>
      <c r="G459" s="26"/>
      <c r="H459" s="31"/>
      <c r="I459" s="26"/>
      <c r="J459" s="51"/>
      <c r="K459" s="26"/>
      <c r="L459" s="26"/>
      <c r="M459" s="39"/>
      <c r="N459" s="26"/>
      <c r="O459" s="26"/>
      <c r="P459" s="49"/>
      <c r="Q459" s="52"/>
      <c r="R459" s="39"/>
      <c r="S459" s="53"/>
      <c r="T459" s="53"/>
      <c r="U459" s="54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38" t="str">
        <f ca="1">IF(NOTA[[#This Row],[ID]]="","",COUNTIF(NOTA[ID_H],NOTA[[#This Row],[ID_H]]))</f>
        <v/>
      </c>
      <c r="AI459" s="38" t="str">
        <f ca="1">IF(NOTA[[#This Row],[TGL.NOTA]]="",IF(NOTA[[#This Row],[SUPPLIER_H]]="","",AI458),MONTH(NOTA[[#This Row],[TGL.NOTA]]))</f>
        <v/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23"/>
      <c r="F460" s="26"/>
      <c r="G460" s="26"/>
      <c r="H460" s="31"/>
      <c r="I460" s="26"/>
      <c r="J460" s="51"/>
      <c r="K460" s="26"/>
      <c r="L460" s="26"/>
      <c r="M460" s="39"/>
      <c r="N460" s="26"/>
      <c r="O460" s="26"/>
      <c r="P460" s="49"/>
      <c r="Q460" s="52"/>
      <c r="R460" s="39"/>
      <c r="S460" s="53"/>
      <c r="T460" s="53"/>
      <c r="U460" s="54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65" t="str">
        <f ca="1">IF(NOTA[[#This Row],[NAMA BARANG]]="","",INDEX(NOTA[SUPPLIER],MATCH(,INDIRECT(ADDRESS(ROW(NOTA[ID]),COLUMN(NOTA[ID]))&amp;":"&amp;ADDRESS(ROW(),COLUMN(NOTA[ID]))),-1)))</f>
        <v/>
      </c>
      <c r="AH460" s="38" t="str">
        <f ca="1">IF(NOTA[[#This Row],[ID]]="","",COUNTIF(NOTA[ID_H],NOTA[[#This Row],[ID_H]]))</f>
        <v/>
      </c>
      <c r="AI460" s="38" t="str">
        <f ca="1">IF(NOTA[[#This Row],[TGL.NOTA]]="",IF(NOTA[[#This Row],[SUPPLIER_H]]="","",AI459),MONTH(NOTA[[#This Row],[TGL.NOTA]]))</f>
        <v/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65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23"/>
      <c r="F462" s="26"/>
      <c r="G462" s="26"/>
      <c r="H462" s="31"/>
      <c r="I462" s="26"/>
      <c r="J462" s="51"/>
      <c r="K462" s="26"/>
      <c r="L462" s="26"/>
      <c r="M462" s="39"/>
      <c r="N462" s="26"/>
      <c r="O462" s="26"/>
      <c r="P462" s="49"/>
      <c r="Q462" s="52"/>
      <c r="R462" s="39"/>
      <c r="S462" s="53"/>
      <c r="T462" s="53"/>
      <c r="U462" s="54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65" t="str">
        <f ca="1">IF(NOTA[[#This Row],[NAMA BARANG]]="","",INDEX(NOTA[SUPPLIER],MATCH(,INDIRECT(ADDRESS(ROW(NOTA[ID]),COLUMN(NOTA[ID]))&amp;":"&amp;ADDRESS(ROW(),COLUMN(NOTA[ID]))),-1)))</f>
        <v/>
      </c>
      <c r="AH462" s="38" t="str">
        <f ca="1">IF(NOTA[[#This Row],[ID]]="","",COUNTIF(NOTA[ID_H],NOTA[[#This Row],[ID_H]]))</f>
        <v/>
      </c>
      <c r="AI462" s="38" t="str">
        <f ca="1">IF(NOTA[[#This Row],[TGL.NOTA]]="",IF(NOTA[[#This Row],[SUPPLIER_H]]="","",AI461),MONTH(NOTA[[#This Row],[TGL.NOTA]]))</f>
        <v/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23"/>
      <c r="F463" s="26"/>
      <c r="G463" s="26"/>
      <c r="H463" s="31"/>
      <c r="I463" s="26"/>
      <c r="J463" s="51"/>
      <c r="K463" s="26"/>
      <c r="L463" s="26"/>
      <c r="M463" s="39"/>
      <c r="N463" s="26"/>
      <c r="O463" s="26"/>
      <c r="P463" s="49"/>
      <c r="Q463" s="52"/>
      <c r="R463" s="39"/>
      <c r="S463" s="53"/>
      <c r="T463" s="53"/>
      <c r="U463" s="54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38" t="str">
        <f ca="1">IF(NOTA[[#This Row],[ID]]="","",COUNTIF(NOTA[ID_H],NOTA[[#This Row],[ID_H]]))</f>
        <v/>
      </c>
      <c r="AI463" s="38" t="str">
        <f ca="1">IF(NOTA[[#This Row],[TGL.NOTA]]="",IF(NOTA[[#This Row],[SUPPLIER_H]]="","",AI462),MONTH(NOTA[[#This Row],[TGL.NOTA]]))</f>
        <v/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23"/>
      <c r="F464" s="26"/>
      <c r="G464" s="26"/>
      <c r="H464" s="31"/>
      <c r="I464" s="26"/>
      <c r="J464" s="51"/>
      <c r="K464" s="26"/>
      <c r="L464" s="26"/>
      <c r="M464" s="39"/>
      <c r="N464" s="26"/>
      <c r="O464" s="26"/>
      <c r="P464" s="49"/>
      <c r="Q464" s="52"/>
      <c r="R464" s="39"/>
      <c r="S464" s="53"/>
      <c r="T464" s="53"/>
      <c r="U464" s="54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65" t="str">
        <f ca="1">IF(NOTA[[#This Row],[NAMA BARANG]]="","",INDEX(NOTA[SUPPLIER],MATCH(,INDIRECT(ADDRESS(ROW(NOTA[ID]),COLUMN(NOTA[ID]))&amp;":"&amp;ADDRESS(ROW(),COLUMN(NOTA[ID]))),-1)))</f>
        <v/>
      </c>
      <c r="AH464" s="38" t="str">
        <f ca="1">IF(NOTA[[#This Row],[ID]]="","",COUNTIF(NOTA[ID_H],NOTA[[#This Row],[ID_H]]))</f>
        <v/>
      </c>
      <c r="AI464" s="38" t="str">
        <f ca="1">IF(NOTA[[#This Row],[TGL.NOTA]]="",IF(NOTA[[#This Row],[SUPPLIER_H]]="","",AI463),MONTH(NOTA[[#This Row],[TGL.NOTA]]))</f>
        <v/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23"/>
      <c r="F465" s="26"/>
      <c r="G465" s="26"/>
      <c r="H465" s="31"/>
      <c r="I465" s="26"/>
      <c r="J465" s="51"/>
      <c r="K465" s="26"/>
      <c r="L465" s="26"/>
      <c r="M465" s="39"/>
      <c r="N465" s="26"/>
      <c r="O465" s="26"/>
      <c r="P465" s="49"/>
      <c r="Q465" s="52"/>
      <c r="R465" s="39"/>
      <c r="S465" s="53"/>
      <c r="T465" s="53"/>
      <c r="U465" s="54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65" t="str">
        <f ca="1">IF(NOTA[[#This Row],[NAMA BARANG]]="","",INDEX(NOTA[SUPPLIER],MATCH(,INDIRECT(ADDRESS(ROW(NOTA[ID]),COLUMN(NOTA[ID]))&amp;":"&amp;ADDRESS(ROW(),COLUMN(NOTA[ID]))),-1)))</f>
        <v/>
      </c>
      <c r="AH465" s="38" t="str">
        <f ca="1">IF(NOTA[[#This Row],[ID]]="","",COUNTIF(NOTA[ID_H],NOTA[[#This Row],[ID_H]]))</f>
        <v/>
      </c>
      <c r="AI465" s="38" t="str">
        <f ca="1">IF(NOTA[[#This Row],[TGL.NOTA]]="",IF(NOTA[[#This Row],[SUPPLIER_H]]="","",AI464),MONTH(NOTA[[#This Row],[TGL.NOTA]]))</f>
        <v/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23"/>
      <c r="F466" s="26"/>
      <c r="G466" s="26"/>
      <c r="H466" s="31"/>
      <c r="I466" s="26"/>
      <c r="J466" s="51"/>
      <c r="K466" s="26"/>
      <c r="L466" s="26"/>
      <c r="M466" s="39"/>
      <c r="N466" s="26"/>
      <c r="O466" s="26"/>
      <c r="P466" s="49"/>
      <c r="Q466" s="52"/>
      <c r="R466" s="39"/>
      <c r="S466" s="53"/>
      <c r="T466" s="53"/>
      <c r="U466" s="54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38" t="str">
        <f ca="1">IF(NOTA[[#This Row],[ID]]="","",COUNTIF(NOTA[ID_H],NOTA[[#This Row],[ID_H]]))</f>
        <v/>
      </c>
      <c r="AI466" s="38" t="str">
        <f ca="1">IF(NOTA[[#This Row],[TGL.NOTA]]="",IF(NOTA[[#This Row],[SUPPLIER_H]]="","",AI465),MONTH(NOTA[[#This Row],[TGL.NOTA]]))</f>
        <v/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23"/>
      <c r="F467" s="26"/>
      <c r="G467" s="26"/>
      <c r="H467" s="31"/>
      <c r="I467" s="26"/>
      <c r="J467" s="51"/>
      <c r="K467" s="26"/>
      <c r="L467" s="26"/>
      <c r="M467" s="39"/>
      <c r="N467" s="26"/>
      <c r="O467" s="26"/>
      <c r="P467" s="49"/>
      <c r="Q467" s="52"/>
      <c r="R467" s="39"/>
      <c r="S467" s="53"/>
      <c r="T467" s="53"/>
      <c r="U467" s="54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65" t="str">
        <f ca="1">IF(NOTA[[#This Row],[NAMA BARANG]]="","",INDEX(NOTA[SUPPLIER],MATCH(,INDIRECT(ADDRESS(ROW(NOTA[ID]),COLUMN(NOTA[ID]))&amp;":"&amp;ADDRESS(ROW(),COLUMN(NOTA[ID]))),-1)))</f>
        <v/>
      </c>
      <c r="AH467" s="38" t="str">
        <f ca="1">IF(NOTA[[#This Row],[ID]]="","",COUNTIF(NOTA[ID_H],NOTA[[#This Row],[ID_H]]))</f>
        <v/>
      </c>
      <c r="AI467" s="38" t="str">
        <f ca="1">IF(NOTA[[#This Row],[TGL.NOTA]]="",IF(NOTA[[#This Row],[SUPPLIER_H]]="","",AI466),MONTH(NOTA[[#This Row],[TGL.NOTA]]))</f>
        <v/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23"/>
      <c r="F468" s="26"/>
      <c r="G468" s="26"/>
      <c r="H468" s="31"/>
      <c r="I468" s="26"/>
      <c r="J468" s="51"/>
      <c r="K468" s="26"/>
      <c r="L468" s="26"/>
      <c r="M468" s="39"/>
      <c r="N468" s="26"/>
      <c r="O468" s="26"/>
      <c r="P468" s="49"/>
      <c r="Q468" s="52"/>
      <c r="R468" s="39"/>
      <c r="S468" s="53"/>
      <c r="T468" s="53"/>
      <c r="U468" s="54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65" t="str">
        <f ca="1">IF(NOTA[[#This Row],[NAMA BARANG]]="","",INDEX(NOTA[SUPPLIER],MATCH(,INDIRECT(ADDRESS(ROW(NOTA[ID]),COLUMN(NOTA[ID]))&amp;":"&amp;ADDRESS(ROW(),COLUMN(NOTA[ID]))),-1)))</f>
        <v/>
      </c>
      <c r="AH468" s="38" t="str">
        <f ca="1">IF(NOTA[[#This Row],[ID]]="","",COUNTIF(NOTA[ID_H],NOTA[[#This Row],[ID_H]]))</f>
        <v/>
      </c>
      <c r="AI468" s="38" t="str">
        <f ca="1">IF(NOTA[[#This Row],[TGL.NOTA]]="",IF(NOTA[[#This Row],[SUPPLIER_H]]="","",AI467),MONTH(NOTA[[#This Row],[TGL.NOTA]]))</f>
        <v/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23"/>
      <c r="F470" s="26"/>
      <c r="G470" s="26"/>
      <c r="H470" s="31"/>
      <c r="I470" s="26"/>
      <c r="J470" s="51"/>
      <c r="K470" s="26"/>
      <c r="L470" s="26"/>
      <c r="M470" s="39"/>
      <c r="N470" s="26"/>
      <c r="O470" s="26"/>
      <c r="P470" s="49"/>
      <c r="Q470" s="52"/>
      <c r="R470" s="39"/>
      <c r="S470" s="53"/>
      <c r="T470" s="53"/>
      <c r="U470" s="54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65" t="str">
        <f ca="1">IF(NOTA[[#This Row],[NAMA BARANG]]="","",INDEX(NOTA[SUPPLIER],MATCH(,INDIRECT(ADDRESS(ROW(NOTA[ID]),COLUMN(NOTA[ID]))&amp;":"&amp;ADDRESS(ROW(),COLUMN(NOTA[ID]))),-1)))</f>
        <v/>
      </c>
      <c r="AH470" s="38" t="str">
        <f ca="1">IF(NOTA[[#This Row],[ID]]="","",COUNTIF(NOTA[ID_H],NOTA[[#This Row],[ID_H]]))</f>
        <v/>
      </c>
      <c r="AI470" s="38" t="str">
        <f ca="1">IF(NOTA[[#This Row],[TGL.NOTA]]="",IF(NOTA[[#This Row],[SUPPLIER_H]]="","",AI469),MONTH(NOTA[[#This Row],[TGL.NOTA]]))</f>
        <v/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23"/>
      <c r="F471" s="26"/>
      <c r="G471" s="26"/>
      <c r="H471" s="31"/>
      <c r="I471" s="26"/>
      <c r="J471" s="51"/>
      <c r="K471" s="26"/>
      <c r="L471" s="26"/>
      <c r="M471" s="39"/>
      <c r="N471" s="26"/>
      <c r="O471" s="26"/>
      <c r="P471" s="49"/>
      <c r="Q471" s="52"/>
      <c r="R471" s="39"/>
      <c r="S471" s="53"/>
      <c r="T471" s="53"/>
      <c r="U471" s="54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38" t="str">
        <f ca="1">IF(NOTA[[#This Row],[ID]]="","",COUNTIF(NOTA[ID_H],NOTA[[#This Row],[ID_H]]))</f>
        <v/>
      </c>
      <c r="AI471" s="38" t="str">
        <f ca="1">IF(NOTA[[#This Row],[TGL.NOTA]]="",IF(NOTA[[#This Row],[SUPPLIER_H]]="","",AI470),MONTH(NOTA[[#This Row],[TGL.NOTA]]))</f>
        <v/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23"/>
      <c r="F472" s="26"/>
      <c r="G472" s="26"/>
      <c r="H472" s="31"/>
      <c r="I472" s="26"/>
      <c r="J472" s="51"/>
      <c r="K472" s="26"/>
      <c r="L472" s="26"/>
      <c r="M472" s="39"/>
      <c r="N472" s="26"/>
      <c r="O472" s="26"/>
      <c r="P472" s="49"/>
      <c r="Q472" s="52"/>
      <c r="R472" s="39"/>
      <c r="S472" s="53"/>
      <c r="T472" s="53"/>
      <c r="U472" s="54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65" t="str">
        <f ca="1">IF(NOTA[[#This Row],[NAMA BARANG]]="","",INDEX(NOTA[SUPPLIER],MATCH(,INDIRECT(ADDRESS(ROW(NOTA[ID]),COLUMN(NOTA[ID]))&amp;":"&amp;ADDRESS(ROW(),COLUMN(NOTA[ID]))),-1)))</f>
        <v/>
      </c>
      <c r="AH472" s="38" t="str">
        <f ca="1">IF(NOTA[[#This Row],[ID]]="","",COUNTIF(NOTA[ID_H],NOTA[[#This Row],[ID_H]]))</f>
        <v/>
      </c>
      <c r="AI472" s="38" t="str">
        <f ca="1">IF(NOTA[[#This Row],[TGL.NOTA]]="",IF(NOTA[[#This Row],[SUPPLIER_H]]="","",AI471),MONTH(NOTA[[#This Row],[TGL.NOTA]]))</f>
        <v/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23"/>
      <c r="F473" s="26"/>
      <c r="G473" s="26"/>
      <c r="H473" s="31"/>
      <c r="I473" s="26"/>
      <c r="J473" s="51"/>
      <c r="K473" s="26"/>
      <c r="L473" s="26"/>
      <c r="M473" s="39"/>
      <c r="N473" s="26"/>
      <c r="O473" s="26"/>
      <c r="P473" s="49"/>
      <c r="Q473" s="52"/>
      <c r="R473" s="39"/>
      <c r="S473" s="53"/>
      <c r="T473" s="53"/>
      <c r="U473" s="54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65" t="str">
        <f ca="1">IF(NOTA[[#This Row],[NAMA BARANG]]="","",INDEX(NOTA[SUPPLIER],MATCH(,INDIRECT(ADDRESS(ROW(NOTA[ID]),COLUMN(NOTA[ID]))&amp;":"&amp;ADDRESS(ROW(),COLUMN(NOTA[ID]))),-1)))</f>
        <v/>
      </c>
      <c r="AH473" s="38" t="str">
        <f ca="1">IF(NOTA[[#This Row],[ID]]="","",COUNTIF(NOTA[ID_H],NOTA[[#This Row],[ID_H]]))</f>
        <v/>
      </c>
      <c r="AI473" s="38" t="str">
        <f ca="1">IF(NOTA[[#This Row],[TGL.NOTA]]="",IF(NOTA[[#This Row],[SUPPLIER_H]]="","",AI472),MONTH(NOTA[[#This Row],[TGL.NOTA]]))</f>
        <v/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39"/>
      <c r="N474" s="26"/>
      <c r="O474" s="26"/>
      <c r="P474" s="49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65" t="str">
        <f ca="1">IF(NOTA[[#This Row],[NAMA BARANG]]="","",INDEX(NOTA[SUPPLIER],MATCH(,INDIRECT(ADDRESS(ROW(NOTA[ID]),COLUMN(NOTA[ID]))&amp;":"&amp;ADDRESS(ROW(),COLUMN(NOTA[ID]))),-1)))</f>
        <v/>
      </c>
      <c r="AH474" s="38" t="str">
        <f ca="1">IF(NOTA[[#This Row],[ID]]="","",COUNTIF(NOTA[ID_H],NOTA[[#This Row],[ID_H]]))</f>
        <v/>
      </c>
      <c r="AI474" s="38" t="str">
        <f ca="1">IF(NOTA[[#This Row],[TGL.NOTA]]="",IF(NOTA[[#This Row],[SUPPLIER_H]]="","",AI473),MONTH(NOTA[[#This Row],[TGL.NOTA]]))</f>
        <v/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150"/>
      <c r="F475" s="26"/>
      <c r="G475" s="26"/>
      <c r="H475" s="23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65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81"/>
      <c r="F477" s="26"/>
      <c r="G477" s="26"/>
      <c r="H477" s="31"/>
      <c r="I477" s="26"/>
      <c r="J477" s="82"/>
      <c r="K477" s="26"/>
      <c r="L477" s="26"/>
      <c r="M477" s="39"/>
      <c r="N477" s="26"/>
      <c r="O477" s="26"/>
      <c r="P477" s="49"/>
      <c r="Q477" s="86"/>
      <c r="R477" s="39"/>
      <c r="S477" s="87"/>
      <c r="T477" s="87"/>
      <c r="U477" s="88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81"/>
      <c r="F478" s="26"/>
      <c r="G478" s="26"/>
      <c r="H478" s="31"/>
      <c r="I478" s="83"/>
      <c r="J478" s="82"/>
      <c r="K478" s="26"/>
      <c r="L478" s="26"/>
      <c r="M478" s="39"/>
      <c r="N478" s="26"/>
      <c r="O478" s="26"/>
      <c r="P478" s="49"/>
      <c r="Q478" s="86"/>
      <c r="R478" s="39"/>
      <c r="S478" s="87"/>
      <c r="T478" s="87"/>
      <c r="U478" s="88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65" t="str">
        <f ca="1">IF(NOTA[[#This Row],[NAMA BARANG]]="","",INDEX(NOTA[SUPPLIER],MATCH(,INDIRECT(ADDRESS(ROW(NOTA[ID]),COLUMN(NOTA[ID]))&amp;":"&amp;ADDRESS(ROW(),COLUMN(NOTA[ID]))),-1)))</f>
        <v/>
      </c>
      <c r="AH478" s="38" t="str">
        <f ca="1">IF(NOTA[[#This Row],[ID]]="","",COUNTIF(NOTA[ID_H],NOTA[[#This Row],[ID_H]]))</f>
        <v/>
      </c>
      <c r="AI478" s="38" t="str">
        <f ca="1">IF(NOTA[[#This Row],[TGL.NOTA]]="",IF(NOTA[[#This Row],[SUPPLIER_H]]="","",AI477),MONTH(NOTA[[#This Row],[TGL.NOTA]]))</f>
        <v/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81"/>
      <c r="F479" s="26"/>
      <c r="G479" s="26"/>
      <c r="H479" s="31"/>
      <c r="I479" s="83"/>
      <c r="J479" s="82"/>
      <c r="K479" s="26"/>
      <c r="L479" s="26"/>
      <c r="M479" s="39"/>
      <c r="N479" s="26"/>
      <c r="O479" s="26"/>
      <c r="P479" s="49"/>
      <c r="Q479" s="86"/>
      <c r="R479" s="39"/>
      <c r="S479" s="87"/>
      <c r="T479" s="87"/>
      <c r="U479" s="88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65" t="str">
        <f ca="1">IF(NOTA[[#This Row],[NAMA BARANG]]="","",INDEX(NOTA[SUPPLIER],MATCH(,INDIRECT(ADDRESS(ROW(NOTA[ID]),COLUMN(NOTA[ID]))&amp;":"&amp;ADDRESS(ROW(),COLUMN(NOTA[ID]))),-1)))</f>
        <v/>
      </c>
      <c r="AH479" s="38" t="str">
        <f ca="1">IF(NOTA[[#This Row],[ID]]="","",COUNTIF(NOTA[ID_H],NOTA[[#This Row],[ID_H]]))</f>
        <v/>
      </c>
      <c r="AI479" s="38" t="str">
        <f ca="1">IF(NOTA[[#This Row],[TGL.NOTA]]="",IF(NOTA[[#This Row],[SUPPLIER_H]]="","",AI478),MONTH(NOTA[[#This Row],[TGL.NOTA]]))</f>
        <v/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81"/>
      <c r="F480" s="26"/>
      <c r="G480" s="26"/>
      <c r="H480" s="31"/>
      <c r="I480" s="26"/>
      <c r="J480" s="82"/>
      <c r="K480" s="26"/>
      <c r="L480" s="26"/>
      <c r="M480" s="39"/>
      <c r="N480" s="26"/>
      <c r="O480" s="26"/>
      <c r="P480" s="49"/>
      <c r="Q480" s="86"/>
      <c r="R480" s="39"/>
      <c r="S480" s="87"/>
      <c r="T480" s="87"/>
      <c r="U480" s="88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65" t="str">
        <f ca="1">IF(NOTA[[#This Row],[NAMA BARANG]]="","",INDEX(NOTA[SUPPLIER],MATCH(,INDIRECT(ADDRESS(ROW(NOTA[ID]),COLUMN(NOTA[ID]))&amp;":"&amp;ADDRESS(ROW(),COLUMN(NOTA[ID]))),-1)))</f>
        <v/>
      </c>
      <c r="AH480" s="38" t="str">
        <f ca="1">IF(NOTA[[#This Row],[ID]]="","",COUNTIF(NOTA[ID_H],NOTA[[#This Row],[ID_H]]))</f>
        <v/>
      </c>
      <c r="AI480" s="38" t="str">
        <f ca="1">IF(NOTA[[#This Row],[TGL.NOTA]]="",IF(NOTA[[#This Row],[SUPPLIER_H]]="","",AI479),MONTH(NOTA[[#This Row],[TGL.NOTA]]))</f>
        <v/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81"/>
      <c r="F481" s="26"/>
      <c r="G481" s="26"/>
      <c r="H481" s="31"/>
      <c r="I481" s="26"/>
      <c r="J481" s="82"/>
      <c r="K481" s="26"/>
      <c r="L481" s="26"/>
      <c r="M481" s="39"/>
      <c r="N481" s="26"/>
      <c r="O481" s="26"/>
      <c r="P481" s="49"/>
      <c r="Q481" s="86"/>
      <c r="R481" s="39"/>
      <c r="S481" s="87"/>
      <c r="T481" s="87"/>
      <c r="U481" s="88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65" t="str">
        <f ca="1">IF(NOTA[[#This Row],[NAMA BARANG]]="","",INDEX(NOTA[SUPPLIER],MATCH(,INDIRECT(ADDRESS(ROW(NOTA[ID]),COLUMN(NOTA[ID]))&amp;":"&amp;ADDRESS(ROW(),COLUMN(NOTA[ID]))),-1)))</f>
        <v/>
      </c>
      <c r="AH481" s="38" t="str">
        <f ca="1">IF(NOTA[[#This Row],[ID]]="","",COUNTIF(NOTA[ID_H],NOTA[[#This Row],[ID_H]]))</f>
        <v/>
      </c>
      <c r="AI481" s="38" t="str">
        <f ca="1">IF(NOTA[[#This Row],[TGL.NOTA]]="",IF(NOTA[[#This Row],[SUPPLIER_H]]="","",AI480),MONTH(NOTA[[#This Row],[TGL.NOTA]]))</f>
        <v/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81"/>
      <c r="F482" s="26"/>
      <c r="G482" s="26"/>
      <c r="H482" s="31"/>
      <c r="I482" s="26"/>
      <c r="J482" s="82"/>
      <c r="K482" s="26"/>
      <c r="L482" s="26"/>
      <c r="M482" s="39"/>
      <c r="N482" s="26"/>
      <c r="O482" s="26"/>
      <c r="P482" s="49"/>
      <c r="Q482" s="86"/>
      <c r="R482" s="39"/>
      <c r="S482" s="87"/>
      <c r="T482" s="87"/>
      <c r="U482" s="88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81"/>
      <c r="F483" s="83"/>
      <c r="G483" s="83"/>
      <c r="H483" s="89"/>
      <c r="I483" s="83"/>
      <c r="J483" s="82"/>
      <c r="K483" s="26"/>
      <c r="L483" s="26"/>
      <c r="M483" s="39"/>
      <c r="N483" s="26"/>
      <c r="O483" s="26"/>
      <c r="P483" s="49"/>
      <c r="Q483" s="86"/>
      <c r="R483" s="39"/>
      <c r="S483" s="87"/>
      <c r="T483" s="87"/>
      <c r="U483" s="88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65" t="str">
        <f ca="1">IF(NOTA[[#This Row],[NAMA BARANG]]="","",INDEX(NOTA[SUPPLIER],MATCH(,INDIRECT(ADDRESS(ROW(NOTA[ID]),COLUMN(NOTA[ID]))&amp;":"&amp;ADDRESS(ROW(),COLUMN(NOTA[ID]))),-1)))</f>
        <v/>
      </c>
      <c r="AH483" s="38" t="str">
        <f ca="1">IF(NOTA[[#This Row],[ID]]="","",COUNTIF(NOTA[ID_H],NOTA[[#This Row],[ID_H]]))</f>
        <v/>
      </c>
      <c r="AI483" s="38" t="str">
        <f ca="1">IF(NOTA[[#This Row],[TGL.NOTA]]="",IF(NOTA[[#This Row],[SUPPLIER_H]]="","",AI482),MONTH(NOTA[[#This Row],[TGL.NOTA]]))</f>
        <v/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81"/>
      <c r="F484" s="26"/>
      <c r="G484" s="26"/>
      <c r="H484" s="31"/>
      <c r="I484" s="26"/>
      <c r="J484" s="82"/>
      <c r="K484" s="38"/>
      <c r="L484" s="26"/>
      <c r="M484" s="39"/>
      <c r="N484" s="26"/>
      <c r="O484" s="26"/>
      <c r="P484" s="49"/>
      <c r="Q484" s="86"/>
      <c r="R484" s="39"/>
      <c r="S484" s="87"/>
      <c r="T484" s="87"/>
      <c r="U484" s="88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81"/>
      <c r="F485" s="26"/>
      <c r="G485" s="26"/>
      <c r="H485" s="31"/>
      <c r="I485" s="26"/>
      <c r="J485" s="82"/>
      <c r="K485" s="26"/>
      <c r="L485" s="26"/>
      <c r="M485" s="39"/>
      <c r="N485" s="26"/>
      <c r="O485" s="26"/>
      <c r="P485" s="49"/>
      <c r="Q485" s="86"/>
      <c r="R485" s="39"/>
      <c r="S485" s="87"/>
      <c r="T485" s="87"/>
      <c r="U485" s="88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65" t="str">
        <f ca="1">IF(NOTA[[#This Row],[NAMA BARANG]]="","",INDEX(NOTA[SUPPLIER],MATCH(,INDIRECT(ADDRESS(ROW(NOTA[ID]),COLUMN(NOTA[ID]))&amp;":"&amp;ADDRESS(ROW(),COLUMN(NOTA[ID]))),-1)))</f>
        <v/>
      </c>
      <c r="AH485" s="38" t="str">
        <f ca="1">IF(NOTA[[#This Row],[ID]]="","",COUNTIF(NOTA[ID_H],NOTA[[#This Row],[ID_H]]))</f>
        <v/>
      </c>
      <c r="AI485" s="38" t="str">
        <f ca="1">IF(NOTA[[#This Row],[TGL.NOTA]]="",IF(NOTA[[#This Row],[SUPPLIER_H]]="","",AI484),MONTH(NOTA[[#This Row],[TGL.NOTA]]))</f>
        <v/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81"/>
      <c r="F486" s="26"/>
      <c r="G486" s="26"/>
      <c r="H486" s="31"/>
      <c r="I486" s="26"/>
      <c r="J486" s="82"/>
      <c r="K486" s="83"/>
      <c r="L486" s="26"/>
      <c r="M486" s="84"/>
      <c r="N486" s="83"/>
      <c r="O486" s="26"/>
      <c r="P486" s="85"/>
      <c r="Q486" s="86"/>
      <c r="R486" s="39"/>
      <c r="S486" s="87"/>
      <c r="T486" s="87"/>
      <c r="U486" s="88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81"/>
      <c r="F487" s="26"/>
      <c r="G487" s="26"/>
      <c r="H487" s="31"/>
      <c r="I487" s="83"/>
      <c r="J487" s="82"/>
      <c r="K487" s="26"/>
      <c r="L487" s="26"/>
      <c r="M487" s="84"/>
      <c r="N487" s="83"/>
      <c r="O487" s="26"/>
      <c r="P487" s="85"/>
      <c r="Q487" s="86"/>
      <c r="R487" s="39"/>
      <c r="S487" s="87"/>
      <c r="T487" s="87"/>
      <c r="U487" s="88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65" t="str">
        <f ca="1">IF(NOTA[[#This Row],[NAMA BARANG]]="","",INDEX(NOTA[SUPPLIER],MATCH(,INDIRECT(ADDRESS(ROW(NOTA[ID]),COLUMN(NOTA[ID]))&amp;":"&amp;ADDRESS(ROW(),COLUMN(NOTA[ID]))),-1)))</f>
        <v/>
      </c>
      <c r="AH487" s="38" t="str">
        <f ca="1">IF(NOTA[[#This Row],[ID]]="","",COUNTIF(NOTA[ID_H],NOTA[[#This Row],[ID_H]]))</f>
        <v/>
      </c>
      <c r="AI487" s="38" t="str">
        <f ca="1">IF(NOTA[[#This Row],[TGL.NOTA]]="",IF(NOTA[[#This Row],[SUPPLIER_H]]="","",AI486),MONTH(NOTA[[#This Row],[TGL.NOTA]]))</f>
        <v/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81"/>
      <c r="F488" s="26"/>
      <c r="G488" s="26"/>
      <c r="H488" s="31"/>
      <c r="I488" s="83"/>
      <c r="J488" s="82"/>
      <c r="K488" s="26"/>
      <c r="L488" s="26"/>
      <c r="M488" s="84"/>
      <c r="N488" s="83"/>
      <c r="O488" s="26"/>
      <c r="P488" s="85"/>
      <c r="Q488" s="86"/>
      <c r="R488" s="39"/>
      <c r="S488" s="87"/>
      <c r="T488" s="87"/>
      <c r="U488" s="88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65" t="str">
        <f ca="1">IF(NOTA[[#This Row],[NAMA BARANG]]="","",INDEX(NOTA[SUPPLIER],MATCH(,INDIRECT(ADDRESS(ROW(NOTA[ID]),COLUMN(NOTA[ID]))&amp;":"&amp;ADDRESS(ROW(),COLUMN(NOTA[ID]))),-1)))</f>
        <v/>
      </c>
      <c r="AH488" s="38" t="str">
        <f ca="1">IF(NOTA[[#This Row],[ID]]="","",COUNTIF(NOTA[ID_H],NOTA[[#This Row],[ID_H]]))</f>
        <v/>
      </c>
      <c r="AI488" s="38" t="str">
        <f ca="1">IF(NOTA[[#This Row],[TGL.NOTA]]="",IF(NOTA[[#This Row],[SUPPLIER_H]]="","",AI487),MONTH(NOTA[[#This Row],[TGL.NOTA]]))</f>
        <v/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81"/>
      <c r="F489" s="26"/>
      <c r="G489" s="26"/>
      <c r="H489" s="31"/>
      <c r="I489" s="83"/>
      <c r="J489" s="82"/>
      <c r="K489" s="26"/>
      <c r="L489" s="26"/>
      <c r="M489" s="84"/>
      <c r="N489" s="83"/>
      <c r="O489" s="26"/>
      <c r="P489" s="85"/>
      <c r="Q489" s="86"/>
      <c r="R489" s="39"/>
      <c r="S489" s="87"/>
      <c r="T489" s="87"/>
      <c r="U489" s="88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65" t="str">
        <f ca="1">IF(NOTA[[#This Row],[NAMA BARANG]]="","",INDEX(NOTA[SUPPLIER],MATCH(,INDIRECT(ADDRESS(ROW(NOTA[ID]),COLUMN(NOTA[ID]))&amp;":"&amp;ADDRESS(ROW(),COLUMN(NOTA[ID]))),-1)))</f>
        <v/>
      </c>
      <c r="AH489" s="38" t="str">
        <f ca="1">IF(NOTA[[#This Row],[ID]]="","",COUNTIF(NOTA[ID_H],NOTA[[#This Row],[ID_H]]))</f>
        <v/>
      </c>
      <c r="AI489" s="38" t="str">
        <f ca="1">IF(NOTA[[#This Row],[TGL.NOTA]]="",IF(NOTA[[#This Row],[SUPPLIER_H]]="","",AI488),MONTH(NOTA[[#This Row],[TGL.NOTA]]))</f>
        <v/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81"/>
      <c r="F490" s="26"/>
      <c r="G490" s="26"/>
      <c r="H490" s="31"/>
      <c r="I490" s="83"/>
      <c r="J490" s="82"/>
      <c r="K490" s="26"/>
      <c r="L490" s="26"/>
      <c r="M490" s="84"/>
      <c r="N490" s="83"/>
      <c r="O490" s="26"/>
      <c r="P490" s="85"/>
      <c r="Q490" s="86"/>
      <c r="R490" s="39"/>
      <c r="S490" s="87"/>
      <c r="T490" s="87"/>
      <c r="U490" s="88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65" t="str">
        <f ca="1">IF(NOTA[[#This Row],[NAMA BARANG]]="","",INDEX(NOTA[SUPPLIER],MATCH(,INDIRECT(ADDRESS(ROW(NOTA[ID]),COLUMN(NOTA[ID]))&amp;":"&amp;ADDRESS(ROW(),COLUMN(NOTA[ID]))),-1)))</f>
        <v/>
      </c>
      <c r="AH490" s="38" t="str">
        <f ca="1">IF(NOTA[[#This Row],[ID]]="","",COUNTIF(NOTA[ID_H],NOTA[[#This Row],[ID_H]]))</f>
        <v/>
      </c>
      <c r="AI490" s="38" t="str">
        <f ca="1">IF(NOTA[[#This Row],[TGL.NOTA]]="",IF(NOTA[[#This Row],[SUPPLIER_H]]="","",AI489),MONTH(NOTA[[#This Row],[TGL.NOTA]]))</f>
        <v/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81"/>
      <c r="F491" s="26"/>
      <c r="G491" s="26"/>
      <c r="H491" s="31"/>
      <c r="I491" s="83"/>
      <c r="J491" s="82"/>
      <c r="K491" s="26"/>
      <c r="L491" s="26"/>
      <c r="M491" s="84"/>
      <c r="N491" s="83"/>
      <c r="O491" s="26"/>
      <c r="P491" s="85"/>
      <c r="Q491" s="86"/>
      <c r="R491" s="39"/>
      <c r="S491" s="87"/>
      <c r="T491" s="87"/>
      <c r="U491" s="88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65" t="str">
        <f ca="1">IF(NOTA[[#This Row],[NAMA BARANG]]="","",INDEX(NOTA[SUPPLIER],MATCH(,INDIRECT(ADDRESS(ROW(NOTA[ID]),COLUMN(NOTA[ID]))&amp;":"&amp;ADDRESS(ROW(),COLUMN(NOTA[ID]))),-1)))</f>
        <v/>
      </c>
      <c r="AH491" s="38" t="str">
        <f ca="1">IF(NOTA[[#This Row],[ID]]="","",COUNTIF(NOTA[ID_H],NOTA[[#This Row],[ID_H]]))</f>
        <v/>
      </c>
      <c r="AI491" s="38" t="str">
        <f ca="1">IF(NOTA[[#This Row],[TGL.NOTA]]="",IF(NOTA[[#This Row],[SUPPLIER_H]]="","",AI490),MONTH(NOTA[[#This Row],[TGL.NOTA]]))</f>
        <v/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81"/>
      <c r="F492" s="26"/>
      <c r="G492" s="26"/>
      <c r="H492" s="31"/>
      <c r="I492" s="83"/>
      <c r="J492" s="82"/>
      <c r="K492" s="26"/>
      <c r="L492" s="26"/>
      <c r="M492" s="84"/>
      <c r="N492" s="83"/>
      <c r="O492" s="26"/>
      <c r="P492" s="85"/>
      <c r="Q492" s="86"/>
      <c r="R492" s="39"/>
      <c r="S492" s="87"/>
      <c r="T492" s="87"/>
      <c r="U492" s="88"/>
      <c r="V492" s="37"/>
      <c r="W492" s="54" t="str">
        <f>IF(NOTA[[#This Row],[HARGA/ CTN]]="",NOTA[[#This Row],[JUMLAH_H]],NOTA[[#This Row],[HARGA/ CTN]]*IF(NOTA[[#This Row],[C]]="",0,NOTA[[#This Row],[C]]))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 t="str">
        <f ca="1">IF(NOTA[[#This Row],[NAMA BARANG]]="","",INDEX(NOTA[ID],MATCH(,INDIRECT(ADDRESS(ROW(NOTA[ID]),COLUMN(NOTA[ID]))&amp;":"&amp;ADDRESS(ROW(),COLUMN(NOTA[ID]))),-1)))</f>
        <v/>
      </c>
      <c r="E493" s="81"/>
      <c r="F493" s="26"/>
      <c r="G493" s="26"/>
      <c r="H493" s="31"/>
      <c r="I493" s="26"/>
      <c r="J493" s="51"/>
      <c r="K493" s="26"/>
      <c r="L493" s="26"/>
      <c r="M493" s="84"/>
      <c r="N493" s="83"/>
      <c r="O493" s="26"/>
      <c r="P493" s="85"/>
      <c r="Q493" s="86"/>
      <c r="R493" s="39"/>
      <c r="S493" s="87"/>
      <c r="T493" s="87"/>
      <c r="U493" s="88"/>
      <c r="V493" s="37"/>
      <c r="W493" s="54" t="str">
        <f>IF(NOTA[[#This Row],[HARGA/ CTN]]="",NOTA[[#This Row],[JUMLAH_H]],NOTA[[#This Row],[HARGA/ CTN]]*IF(NOTA[[#This Row],[C]]="",0,NOTA[[#This Row],[C]]))</f>
        <v/>
      </c>
      <c r="X493" s="54" t="str">
        <f>IF(NOTA[[#This Row],[JUMLAH]]="","",NOTA[[#This Row],[JUMLAH]]*NOTA[[#This Row],[DISC 1]])</f>
        <v/>
      </c>
      <c r="Y493" s="54" t="str">
        <f>IF(NOTA[[#This Row],[JUMLAH]]="","",(NOTA[[#This Row],[JUMLAH]]-NOTA[[#This Row],[DISC 1-]])*NOTA[[#This Row],[DISC 2]])</f>
        <v/>
      </c>
      <c r="Z493" s="54" t="str">
        <f>IF(NOTA[[#This Row],[JUMLAH]]="","",NOTA[[#This Row],[DISC 1-]]+NOTA[[#This Row],[DISC 2-]])</f>
        <v/>
      </c>
      <c r="AA493" s="54" t="str">
        <f>IF(NOTA[[#This Row],[JUMLAH]]="","",NOTA[[#This Row],[JUMLAH]]-NOTA[[#This Row],[DISC]])</f>
        <v/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54" t="str">
        <f>IF(OR(NOTA[[#This Row],[QTY]]="",NOTA[[#This Row],[HARGA SATUAN]]="",),"",NOTA[[#This Row],[QTY]]*NOTA[[#This Row],[HARGA SATUAN]])</f>
        <v/>
      </c>
      <c r="AF493" s="51" t="str">
        <f ca="1">IF(NOTA[ID_H]="","",INDEX(NOTA[TANGGAL],MATCH(,INDIRECT(ADDRESS(ROW(NOTA[TANGGAL]),COLUMN(NOTA[TANGGAL]))&amp;":"&amp;ADDRESS(ROW(),COLUMN(NOTA[TANGGAL]))),-1)))</f>
        <v/>
      </c>
      <c r="AG493" s="65" t="str">
        <f ca="1">IF(NOTA[[#This Row],[NAMA BARANG]]="","",INDEX(NOTA[SUPPLIER],MATCH(,INDIRECT(ADDRESS(ROW(NOTA[ID]),COLUMN(NOTA[ID]))&amp;":"&amp;ADDRESS(ROW(),COLUMN(NOTA[ID]))),-1)))</f>
        <v/>
      </c>
      <c r="AH493" s="38" t="str">
        <f ca="1">IF(NOTA[[#This Row],[ID]]="","",COUNTIF(NOTA[ID_H],NOTA[[#This Row],[ID_H]]))</f>
        <v/>
      </c>
      <c r="AI493" s="38" t="str">
        <f ca="1">IF(NOTA[[#This Row],[TGL.NOTA]]="",IF(NOTA[[#This Row],[SUPPLIER_H]]="","",AI492),MONTH(NOTA[[#This Row],[TGL.NOTA]]))</f>
        <v/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81"/>
      <c r="F494" s="38"/>
      <c r="G494" s="38"/>
      <c r="H494" s="80"/>
      <c r="I494" s="83"/>
      <c r="J494" s="82"/>
      <c r="K494" s="26"/>
      <c r="L494" s="26"/>
      <c r="M494" s="84"/>
      <c r="N494" s="83"/>
      <c r="O494" s="26"/>
      <c r="P494" s="85"/>
      <c r="Q494" s="86"/>
      <c r="R494" s="39"/>
      <c r="S494" s="87"/>
      <c r="T494" s="87"/>
      <c r="U494" s="88"/>
      <c r="V494" s="37"/>
      <c r="W494" s="54" t="str">
        <f>IF(NOTA[[#This Row],[HARGA/ CTN]]="",NOTA[[#This Row],[JUMLAH_H]],NOTA[[#This Row],[HARGA/ CTN]]*IF(NOTA[[#This Row],[C]]="",0,NOTA[[#This Row],[C]]))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 t="str">
        <f ca="1">IF(NOTA[[#This Row],[NAMA BARANG]]="","",INDEX(NOTA[ID],MATCH(,INDIRECT(ADDRESS(ROW(NOTA[ID]),COLUMN(NOTA[ID]))&amp;":"&amp;ADDRESS(ROW(),COLUMN(NOTA[ID]))),-1)))</f>
        <v/>
      </c>
      <c r="E495" s="81"/>
      <c r="F495" s="26"/>
      <c r="G495" s="26"/>
      <c r="H495" s="31"/>
      <c r="I495" s="83"/>
      <c r="J495" s="82"/>
      <c r="K495" s="26"/>
      <c r="L495" s="26"/>
      <c r="M495" s="84"/>
      <c r="N495" s="83"/>
      <c r="O495" s="26"/>
      <c r="P495" s="85"/>
      <c r="Q495" s="86"/>
      <c r="R495" s="39"/>
      <c r="S495" s="87"/>
      <c r="T495" s="87"/>
      <c r="U495" s="88"/>
      <c r="V495" s="37"/>
      <c r="W495" s="54" t="str">
        <f>IF(NOTA[[#This Row],[HARGA/ CTN]]="",NOTA[[#This Row],[JUMLAH_H]],NOTA[[#This Row],[HARGA/ CTN]]*IF(NOTA[[#This Row],[C]]="",0,NOTA[[#This Row],[C]]))</f>
        <v/>
      </c>
      <c r="X495" s="54" t="str">
        <f>IF(NOTA[[#This Row],[JUMLAH]]="","",NOTA[[#This Row],[JUMLAH]]*NOTA[[#This Row],[DISC 1]])</f>
        <v/>
      </c>
      <c r="Y495" s="54" t="str">
        <f>IF(NOTA[[#This Row],[JUMLAH]]="","",(NOTA[[#This Row],[JUMLAH]]-NOTA[[#This Row],[DISC 1-]])*NOTA[[#This Row],[DISC 2]])</f>
        <v/>
      </c>
      <c r="Z495" s="54" t="str">
        <f>IF(NOTA[[#This Row],[JUMLAH]]="","",NOTA[[#This Row],[DISC 1-]]+NOTA[[#This Row],[DISC 2-]])</f>
        <v/>
      </c>
      <c r="AA495" s="54" t="str">
        <f>IF(NOTA[[#This Row],[JUMLAH]]="","",NOTA[[#This Row],[JUMLAH]]-NOTA[[#This Row],[DISC]])</f>
        <v/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54" t="str">
        <f>IF(OR(NOTA[[#This Row],[QTY]]="",NOTA[[#This Row],[HARGA SATUAN]]="",),"",NOTA[[#This Row],[QTY]]*NOTA[[#This Row],[HARGA SATUAN]])</f>
        <v/>
      </c>
      <c r="AF495" s="51" t="str">
        <f ca="1">IF(NOTA[ID_H]="","",INDEX(NOTA[TANGGAL],MATCH(,INDIRECT(ADDRESS(ROW(NOTA[TANGGAL]),COLUMN(NOTA[TANGGAL]))&amp;":"&amp;ADDRESS(ROW(),COLUMN(NOTA[TANGGAL]))),-1)))</f>
        <v/>
      </c>
      <c r="AG495" s="65" t="str">
        <f ca="1">IF(NOTA[[#This Row],[NAMA BARANG]]="","",INDEX(NOTA[SUPPLIER],MATCH(,INDIRECT(ADDRESS(ROW(NOTA[ID]),COLUMN(NOTA[ID]))&amp;":"&amp;ADDRESS(ROW(),COLUMN(NOTA[ID]))),-1)))</f>
        <v/>
      </c>
      <c r="AH495" s="38" t="str">
        <f ca="1">IF(NOTA[[#This Row],[ID]]="","",COUNTIF(NOTA[ID_H],NOTA[[#This Row],[ID_H]]))</f>
        <v/>
      </c>
      <c r="AI495" s="38" t="str">
        <f ca="1">IF(NOTA[[#This Row],[TGL.NOTA]]="",IF(NOTA[[#This Row],[SUPPLIER_H]]="","",AI494),MONTH(NOTA[[#This Row],[TGL.NOTA]]))</f>
        <v/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 t="str">
        <f ca="1">IF(NOTA[[#This Row],[NAMA BARANG]]="","",INDEX(NOTA[ID],MATCH(,INDIRECT(ADDRESS(ROW(NOTA[ID]),COLUMN(NOTA[ID]))&amp;":"&amp;ADDRESS(ROW(),COLUMN(NOTA[ID]))),-1)))</f>
        <v/>
      </c>
      <c r="E496" s="81"/>
      <c r="F496" s="26"/>
      <c r="G496" s="26"/>
      <c r="H496" s="31"/>
      <c r="I496" s="26"/>
      <c r="J496" s="82"/>
      <c r="K496" s="26"/>
      <c r="L496" s="26"/>
      <c r="M496" s="84"/>
      <c r="N496" s="83"/>
      <c r="O496" s="26"/>
      <c r="P496" s="85"/>
      <c r="Q496" s="86"/>
      <c r="R496" s="39"/>
      <c r="S496" s="87"/>
      <c r="T496" s="87"/>
      <c r="U496" s="88"/>
      <c r="V496" s="37"/>
      <c r="W496" s="54" t="str">
        <f>IF(NOTA[[#This Row],[HARGA/ CTN]]="",NOTA[[#This Row],[JUMLAH_H]],NOTA[[#This Row],[HARGA/ CTN]]*IF(NOTA[[#This Row],[C]]="",0,NOTA[[#This Row],[C]]))</f>
        <v/>
      </c>
      <c r="X496" s="54" t="str">
        <f>IF(NOTA[[#This Row],[JUMLAH]]="","",NOTA[[#This Row],[JUMLAH]]*NOTA[[#This Row],[DISC 1]])</f>
        <v/>
      </c>
      <c r="Y496" s="54" t="str">
        <f>IF(NOTA[[#This Row],[JUMLAH]]="","",(NOTA[[#This Row],[JUMLAH]]-NOTA[[#This Row],[DISC 1-]])*NOTA[[#This Row],[DISC 2]])</f>
        <v/>
      </c>
      <c r="Z496" s="54" t="str">
        <f>IF(NOTA[[#This Row],[JUMLAH]]="","",NOTA[[#This Row],[DISC 1-]]+NOTA[[#This Row],[DISC 2-]])</f>
        <v/>
      </c>
      <c r="AA496" s="54" t="str">
        <f>IF(NOTA[[#This Row],[JUMLAH]]="","",NOTA[[#This Row],[JUMLAH]]-NOTA[[#This Row],[DISC]])</f>
        <v/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54" t="str">
        <f>IF(OR(NOTA[[#This Row],[QTY]]="",NOTA[[#This Row],[HARGA SATUAN]]="",),"",NOTA[[#This Row],[QTY]]*NOTA[[#This Row],[HARGA SATUAN]])</f>
        <v/>
      </c>
      <c r="AF496" s="51" t="str">
        <f ca="1">IF(NOTA[ID_H]="","",INDEX(NOTA[TANGGAL],MATCH(,INDIRECT(ADDRESS(ROW(NOTA[TANGGAL]),COLUMN(NOTA[TANGGAL]))&amp;":"&amp;ADDRESS(ROW(),COLUMN(NOTA[TANGGAL]))),-1)))</f>
        <v/>
      </c>
      <c r="AG496" s="65" t="str">
        <f ca="1">IF(NOTA[[#This Row],[NAMA BARANG]]="","",INDEX(NOTA[SUPPLIER],MATCH(,INDIRECT(ADDRESS(ROW(NOTA[ID]),COLUMN(NOTA[ID]))&amp;":"&amp;ADDRESS(ROW(),COLUMN(NOTA[ID]))),-1)))</f>
        <v/>
      </c>
      <c r="AH496" s="38" t="str">
        <f ca="1">IF(NOTA[[#This Row],[ID]]="","",COUNTIF(NOTA[ID_H],NOTA[[#This Row],[ID_H]]))</f>
        <v/>
      </c>
      <c r="AI496" s="38" t="str">
        <f ca="1">IF(NOTA[[#This Row],[TGL.NOTA]]="",IF(NOTA[[#This Row],[SUPPLIER_H]]="","",AI495),MONTH(NOTA[[#This Row],[TGL.NOTA]]))</f>
        <v/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 t="str">
        <f ca="1">IF(NOTA[[#This Row],[NAMA BARANG]]="","",INDEX(NOTA[ID],MATCH(,INDIRECT(ADDRESS(ROW(NOTA[ID]),COLUMN(NOTA[ID]))&amp;":"&amp;ADDRESS(ROW(),COLUMN(NOTA[ID]))),-1)))</f>
        <v/>
      </c>
      <c r="E497" s="81"/>
      <c r="F497" s="26"/>
      <c r="G497" s="26"/>
      <c r="H497" s="31"/>
      <c r="I497" s="83"/>
      <c r="J497" s="82"/>
      <c r="K497" s="26"/>
      <c r="L497" s="26"/>
      <c r="M497" s="84"/>
      <c r="N497" s="83"/>
      <c r="O497" s="26"/>
      <c r="P497" s="85"/>
      <c r="Q497" s="86"/>
      <c r="R497" s="39"/>
      <c r="S497" s="87"/>
      <c r="T497" s="87"/>
      <c r="U497" s="88"/>
      <c r="V497" s="37"/>
      <c r="W497" s="54" t="str">
        <f>IF(NOTA[[#This Row],[HARGA/ CTN]]="",NOTA[[#This Row],[JUMLAH_H]],NOTA[[#This Row],[HARGA/ CTN]]*IF(NOTA[[#This Row],[C]]="",0,NOTA[[#This Row],[C]]))</f>
        <v/>
      </c>
      <c r="X497" s="54" t="str">
        <f>IF(NOTA[[#This Row],[JUMLAH]]="","",NOTA[[#This Row],[JUMLAH]]*NOTA[[#This Row],[DISC 1]])</f>
        <v/>
      </c>
      <c r="Y497" s="54" t="str">
        <f>IF(NOTA[[#This Row],[JUMLAH]]="","",(NOTA[[#This Row],[JUMLAH]]-NOTA[[#This Row],[DISC 1-]])*NOTA[[#This Row],[DISC 2]])</f>
        <v/>
      </c>
      <c r="Z497" s="54" t="str">
        <f>IF(NOTA[[#This Row],[JUMLAH]]="","",NOTA[[#This Row],[DISC 1-]]+NOTA[[#This Row],[DISC 2-]])</f>
        <v/>
      </c>
      <c r="AA497" s="54" t="str">
        <f>IF(NOTA[[#This Row],[JUMLAH]]="","",NOTA[[#This Row],[JUMLAH]]-NOTA[[#This Row],[DISC]])</f>
        <v/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54" t="str">
        <f>IF(OR(NOTA[[#This Row],[QTY]]="",NOTA[[#This Row],[HARGA SATUAN]]="",),"",NOTA[[#This Row],[QTY]]*NOTA[[#This Row],[HARGA SATUAN]])</f>
        <v/>
      </c>
      <c r="AF497" s="51" t="str">
        <f ca="1">IF(NOTA[ID_H]="","",INDEX(NOTA[TANGGAL],MATCH(,INDIRECT(ADDRESS(ROW(NOTA[TANGGAL]),COLUMN(NOTA[TANGGAL]))&amp;":"&amp;ADDRESS(ROW(),COLUMN(NOTA[TANGGAL]))),-1)))</f>
        <v/>
      </c>
      <c r="AG497" s="65" t="str">
        <f ca="1">IF(NOTA[[#This Row],[NAMA BARANG]]="","",INDEX(NOTA[SUPPLIER],MATCH(,INDIRECT(ADDRESS(ROW(NOTA[ID]),COLUMN(NOTA[ID]))&amp;":"&amp;ADDRESS(ROW(),COLUMN(NOTA[ID]))),-1)))</f>
        <v/>
      </c>
      <c r="AH497" s="38" t="str">
        <f ca="1">IF(NOTA[[#This Row],[ID]]="","",COUNTIF(NOTA[ID_H],NOTA[[#This Row],[ID_H]]))</f>
        <v/>
      </c>
      <c r="AI497" s="38" t="str">
        <f ca="1">IF(NOTA[[#This Row],[TGL.NOTA]]="",IF(NOTA[[#This Row],[SUPPLIER_H]]="","",AI496),MONTH(NOTA[[#This Row],[TGL.NOTA]]))</f>
        <v/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 t="str">
        <f ca="1">IF(NOTA[[#This Row],[NAMA BARANG]]="","",INDEX(NOTA[ID],MATCH(,INDIRECT(ADDRESS(ROW(NOTA[ID]),COLUMN(NOTA[ID]))&amp;":"&amp;ADDRESS(ROW(),COLUMN(NOTA[ID]))),-1)))</f>
        <v/>
      </c>
      <c r="E498" s="23"/>
      <c r="F498" s="26"/>
      <c r="G498" s="26"/>
      <c r="H498" s="31"/>
      <c r="I498" s="26"/>
      <c r="J498" s="51"/>
      <c r="K498" s="26"/>
      <c r="L498" s="26"/>
      <c r="M498" s="84"/>
      <c r="N498" s="83"/>
      <c r="O498" s="26"/>
      <c r="P498" s="85"/>
      <c r="Q498" s="52"/>
      <c r="R498" s="39"/>
      <c r="S498" s="53"/>
      <c r="T498" s="53"/>
      <c r="U498" s="54"/>
      <c r="V498" s="37"/>
      <c r="W498" s="54" t="str">
        <f>IF(NOTA[[#This Row],[HARGA/ CTN]]="",NOTA[[#This Row],[JUMLAH_H]],NOTA[[#This Row],[HARGA/ CTN]]*IF(NOTA[[#This Row],[C]]="",0,NOTA[[#This Row],[C]]))</f>
        <v/>
      </c>
      <c r="X498" s="54" t="str">
        <f>IF(NOTA[[#This Row],[JUMLAH]]="","",NOTA[[#This Row],[JUMLAH]]*NOTA[[#This Row],[DISC 1]])</f>
        <v/>
      </c>
      <c r="Y498" s="54" t="str">
        <f>IF(NOTA[[#This Row],[JUMLAH]]="","",(NOTA[[#This Row],[JUMLAH]]-NOTA[[#This Row],[DISC 1-]])*NOTA[[#This Row],[DISC 2]])</f>
        <v/>
      </c>
      <c r="Z498" s="54" t="str">
        <f>IF(NOTA[[#This Row],[JUMLAH]]="","",NOTA[[#This Row],[DISC 1-]]+NOTA[[#This Row],[DISC 2-]])</f>
        <v/>
      </c>
      <c r="AA498" s="54" t="str">
        <f>IF(NOTA[[#This Row],[JUMLAH]]="","",NOTA[[#This Row],[JUMLAH]]-NOTA[[#This Row],[DISC]])</f>
        <v/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54" t="str">
        <f>IF(OR(NOTA[[#This Row],[QTY]]="",NOTA[[#This Row],[HARGA SATUAN]]="",),"",NOTA[[#This Row],[QTY]]*NOTA[[#This Row],[HARGA SATUAN]])</f>
        <v/>
      </c>
      <c r="AF498" s="51" t="str">
        <f ca="1">IF(NOTA[ID_H]="","",INDEX(NOTA[TANGGAL],MATCH(,INDIRECT(ADDRESS(ROW(NOTA[TANGGAL]),COLUMN(NOTA[TANGGAL]))&amp;":"&amp;ADDRESS(ROW(),COLUMN(NOTA[TANGGAL]))),-1)))</f>
        <v/>
      </c>
      <c r="AG498" s="65" t="str">
        <f ca="1">IF(NOTA[[#This Row],[NAMA BARANG]]="","",INDEX(NOTA[SUPPLIER],MATCH(,INDIRECT(ADDRESS(ROW(NOTA[ID]),COLUMN(NOTA[ID]))&amp;":"&amp;ADDRESS(ROW(),COLUMN(NOTA[ID]))),-1)))</f>
        <v/>
      </c>
      <c r="AH498" s="38" t="str">
        <f ca="1">IF(NOTA[[#This Row],[ID]]="","",COUNTIF(NOTA[ID_H],NOTA[[#This Row],[ID_H]]))</f>
        <v/>
      </c>
      <c r="AI498" s="38" t="str">
        <f ca="1">IF(NOTA[[#This Row],[TGL.NOTA]]="",IF(NOTA[[#This Row],[SUPPLIER_H]]="","",AI497),MONTH(NOTA[[#This Row],[TGL.NOTA]]))</f>
        <v/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 t="str">
        <f ca="1">IF(NOTA[[#This Row],[NAMA BARANG]]="","",INDEX(NOTA[ID],MATCH(,INDIRECT(ADDRESS(ROW(NOTA[ID]),COLUMN(NOTA[ID]))&amp;":"&amp;ADDRESS(ROW(),COLUMN(NOTA[ID]))),-1)))</f>
        <v/>
      </c>
      <c r="E499" s="23"/>
      <c r="F499" s="26"/>
      <c r="G499" s="26"/>
      <c r="H499" s="31"/>
      <c r="I499" s="26"/>
      <c r="J499" s="51"/>
      <c r="K499" s="26"/>
      <c r="L499" s="26"/>
      <c r="M499" s="84"/>
      <c r="N499" s="83"/>
      <c r="O499" s="26"/>
      <c r="P499" s="85"/>
      <c r="Q499" s="52"/>
      <c r="R499" s="39"/>
      <c r="S499" s="53"/>
      <c r="T499" s="53"/>
      <c r="U499" s="54"/>
      <c r="V499" s="37"/>
      <c r="W499" s="54" t="str">
        <f>IF(NOTA[[#This Row],[HARGA/ CTN]]="",NOTA[[#This Row],[JUMLAH_H]],NOTA[[#This Row],[HARGA/ CTN]]*IF(NOTA[[#This Row],[C]]="",0,NOTA[[#This Row],[C]]))</f>
        <v/>
      </c>
      <c r="X499" s="54" t="str">
        <f>IF(NOTA[[#This Row],[JUMLAH]]="","",NOTA[[#This Row],[JUMLAH]]*NOTA[[#This Row],[DISC 1]])</f>
        <v/>
      </c>
      <c r="Y499" s="54" t="str">
        <f>IF(NOTA[[#This Row],[JUMLAH]]="","",(NOTA[[#This Row],[JUMLAH]]-NOTA[[#This Row],[DISC 1-]])*NOTA[[#This Row],[DISC 2]])</f>
        <v/>
      </c>
      <c r="Z499" s="54" t="str">
        <f>IF(NOTA[[#This Row],[JUMLAH]]="","",NOTA[[#This Row],[DISC 1-]]+NOTA[[#This Row],[DISC 2-]])</f>
        <v/>
      </c>
      <c r="AA499" s="54" t="str">
        <f>IF(NOTA[[#This Row],[JUMLAH]]="","",NOTA[[#This Row],[JUMLAH]]-NOTA[[#This Row],[DISC]])</f>
        <v/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54" t="str">
        <f>IF(OR(NOTA[[#This Row],[QTY]]="",NOTA[[#This Row],[HARGA SATUAN]]="",),"",NOTA[[#This Row],[QTY]]*NOTA[[#This Row],[HARGA SATUAN]])</f>
        <v/>
      </c>
      <c r="AF499" s="51" t="str">
        <f ca="1">IF(NOTA[ID_H]="","",INDEX(NOTA[TANGGAL],MATCH(,INDIRECT(ADDRESS(ROW(NOTA[TANGGAL]),COLUMN(NOTA[TANGGAL]))&amp;":"&amp;ADDRESS(ROW(),COLUMN(NOTA[TANGGAL]))),-1)))</f>
        <v/>
      </c>
      <c r="AG499" s="49" t="str">
        <f ca="1">IF(NOTA[[#This Row],[NAMA BARANG]]="","",INDEX(NOTA[SUPPLIER],MATCH(,INDIRECT(ADDRESS(ROW(NOTA[ID]),COLUMN(NOTA[ID]))&amp;":"&amp;ADDRESS(ROW(),COLUMN(NOTA[ID]))),-1)))</f>
        <v/>
      </c>
      <c r="AH499" s="38" t="str">
        <f ca="1">IF(NOTA[[#This Row],[ID]]="","",COUNTIF(NOTA[ID_H],NOTA[[#This Row],[ID_H]]))</f>
        <v/>
      </c>
      <c r="AI499" s="38" t="str">
        <f ca="1">IF(NOTA[[#This Row],[TGL.NOTA]]="",IF(NOTA[[#This Row],[SUPPLIER_H]]="","",AI498),MONTH(NOTA[[#This Row],[TGL.NOTA]]))</f>
        <v/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84"/>
      <c r="N500" s="83"/>
      <c r="O500" s="26"/>
      <c r="P500" s="85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CTN]]*IF(NOTA[[#This Row],[C]]="",0,NOTA[[#This Row],[C]]))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49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 t="str">
        <f ca="1">IF(NOTA[[#This Row],[NAMA BARANG]]="","",INDEX(NOTA[ID],MATCH(,INDIRECT(ADDRESS(ROW(NOTA[ID]),COLUMN(NOTA[ID]))&amp;":"&amp;ADDRESS(ROW(),COLUMN(NOTA[ID]))),-1)))</f>
        <v/>
      </c>
      <c r="E501" s="23"/>
      <c r="F501" s="26"/>
      <c r="G501" s="26"/>
      <c r="H501" s="31"/>
      <c r="I501" s="26"/>
      <c r="J501" s="51"/>
      <c r="K501" s="51"/>
      <c r="L501" s="26"/>
      <c r="M501" s="84"/>
      <c r="N501" s="83"/>
      <c r="O501" s="26"/>
      <c r="P501" s="85"/>
      <c r="Q501" s="52"/>
      <c r="R501" s="39"/>
      <c r="S501" s="53"/>
      <c r="T501" s="53"/>
      <c r="U501" s="54"/>
      <c r="V501" s="37"/>
      <c r="W501" s="54" t="str">
        <f>IF(NOTA[[#This Row],[HARGA/ CTN]]="",NOTA[[#This Row],[JUMLAH_H]],NOTA[[#This Row],[HARGA/ CTN]]*IF(NOTA[[#This Row],[C]]="",0,NOTA[[#This Row],[C]]))</f>
        <v/>
      </c>
      <c r="X501" s="54" t="str">
        <f>IF(NOTA[[#This Row],[JUMLAH]]="","",NOTA[[#This Row],[JUMLAH]]*NOTA[[#This Row],[DISC 1]])</f>
        <v/>
      </c>
      <c r="Y501" s="54" t="str">
        <f>IF(NOTA[[#This Row],[JUMLAH]]="","",(NOTA[[#This Row],[JUMLAH]]-NOTA[[#This Row],[DISC 1-]])*NOTA[[#This Row],[DISC 2]])</f>
        <v/>
      </c>
      <c r="Z501" s="54" t="str">
        <f>IF(NOTA[[#This Row],[JUMLAH]]="","",NOTA[[#This Row],[DISC 1-]]+NOTA[[#This Row],[DISC 2-]])</f>
        <v/>
      </c>
      <c r="AA501" s="54" t="str">
        <f>IF(NOTA[[#This Row],[JUMLAH]]="","",NOTA[[#This Row],[JUMLAH]]-NOTA[[#This Row],[DISC]])</f>
        <v/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54" t="str">
        <f>IF(OR(NOTA[[#This Row],[QTY]]="",NOTA[[#This Row],[HARGA SATUAN]]="",),"",NOTA[[#This Row],[QTY]]*NOTA[[#This Row],[HARGA SATUAN]])</f>
        <v/>
      </c>
      <c r="AF501" s="51" t="str">
        <f ca="1">IF(NOTA[ID_H]="","",INDEX(NOTA[TANGGAL],MATCH(,INDIRECT(ADDRESS(ROW(NOTA[TANGGAL]),COLUMN(NOTA[TANGGAL]))&amp;":"&amp;ADDRESS(ROW(),COLUMN(NOTA[TANGGAL]))),-1)))</f>
        <v/>
      </c>
      <c r="AG501" s="49" t="str">
        <f ca="1">IF(NOTA[[#This Row],[NAMA BARANG]]="","",INDEX(NOTA[SUPPLIER],MATCH(,INDIRECT(ADDRESS(ROW(NOTA[ID]),COLUMN(NOTA[ID]))&amp;":"&amp;ADDRESS(ROW(),COLUMN(NOTA[ID]))),-1)))</f>
        <v/>
      </c>
      <c r="AH501" s="38" t="str">
        <f ca="1">IF(NOTA[[#This Row],[ID]]="","",COUNTIF(NOTA[ID_H],NOTA[[#This Row],[ID_H]]))</f>
        <v/>
      </c>
      <c r="AI501" s="38" t="str">
        <f ca="1">IF(NOTA[[#This Row],[TGL.NOTA]]="",IF(NOTA[[#This Row],[SUPPLIER_H]]="","",AI500),MONTH(NOTA[[#This Row],[TGL.NOTA]]))</f>
        <v/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CTN]]*IF(NOTA[[#This Row],[C]]="",0,NOTA[[#This Row],[C]]))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49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 t="str">
        <f ca="1">IF(NOTA[[#This Row],[NAMA BARANG]]="","",INDEX(NOTA[ID],MATCH(,INDIRECT(ADDRESS(ROW(NOTA[ID]),COLUMN(NOTA[ID]))&amp;":"&amp;ADDRESS(ROW(),COLUMN(NOTA[ID]))),-1)))</f>
        <v/>
      </c>
      <c r="E503" s="23"/>
      <c r="F503" s="26"/>
      <c r="G503" s="26"/>
      <c r="H503" s="31"/>
      <c r="I503" s="26"/>
      <c r="J503" s="51"/>
      <c r="K503" s="26"/>
      <c r="L503" s="26"/>
      <c r="M503" s="39"/>
      <c r="N503" s="26"/>
      <c r="O503" s="26"/>
      <c r="P503" s="49"/>
      <c r="Q503" s="52"/>
      <c r="R503" s="39"/>
      <c r="S503" s="53"/>
      <c r="T503" s="53"/>
      <c r="U503" s="54"/>
      <c r="V503" s="37"/>
      <c r="W503" s="54" t="str">
        <f>IF(NOTA[[#This Row],[HARGA/ CTN]]="",NOTA[[#This Row],[JUMLAH_H]],NOTA[[#This Row],[HARGA/ CTN]]*IF(NOTA[[#This Row],[C]]="",0,NOTA[[#This Row],[C]]))</f>
        <v/>
      </c>
      <c r="X503" s="54" t="str">
        <f>IF(NOTA[[#This Row],[JUMLAH]]="","",NOTA[[#This Row],[JUMLAH]]*NOTA[[#This Row],[DISC 1]])</f>
        <v/>
      </c>
      <c r="Y503" s="54" t="str">
        <f>IF(NOTA[[#This Row],[JUMLAH]]="","",(NOTA[[#This Row],[JUMLAH]]-NOTA[[#This Row],[DISC 1-]])*NOTA[[#This Row],[DISC 2]])</f>
        <v/>
      </c>
      <c r="Z503" s="54" t="str">
        <f>IF(NOTA[[#This Row],[JUMLAH]]="","",NOTA[[#This Row],[DISC 1-]]+NOTA[[#This Row],[DISC 2-]])</f>
        <v/>
      </c>
      <c r="AA503" s="54" t="str">
        <f>IF(NOTA[[#This Row],[JUMLAH]]="","",NOTA[[#This Row],[JUMLAH]]-NOTA[[#This Row],[DISC]])</f>
        <v/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54" t="str">
        <f>IF(OR(NOTA[[#This Row],[QTY]]="",NOTA[[#This Row],[HARGA SATUAN]]="",),"",NOTA[[#This Row],[QTY]]*NOTA[[#This Row],[HARGA SATUAN]])</f>
        <v/>
      </c>
      <c r="AF503" s="51" t="str">
        <f ca="1">IF(NOTA[ID_H]="","",INDEX(NOTA[TANGGAL],MATCH(,INDIRECT(ADDRESS(ROW(NOTA[TANGGAL]),COLUMN(NOTA[TANGGAL]))&amp;":"&amp;ADDRESS(ROW(),COLUMN(NOTA[TANGGAL]))),-1)))</f>
        <v/>
      </c>
      <c r="AG503" s="49" t="str">
        <f ca="1">IF(NOTA[[#This Row],[NAMA BARANG]]="","",INDEX(NOTA[SUPPLIER],MATCH(,INDIRECT(ADDRESS(ROW(NOTA[ID]),COLUMN(NOTA[ID]))&amp;":"&amp;ADDRESS(ROW(),COLUMN(NOTA[ID]))),-1)))</f>
        <v/>
      </c>
      <c r="AH503" s="38" t="str">
        <f ca="1">IF(NOTA[[#This Row],[ID]]="","",COUNTIF(NOTA[ID_H],NOTA[[#This Row],[ID_H]]))</f>
        <v/>
      </c>
      <c r="AI503" s="38" t="str">
        <f ca="1">IF(NOTA[[#This Row],[TGL.NOTA]]="",IF(NOTA[[#This Row],[SUPPLIER_H]]="","",AI502),MONTH(NOTA[[#This Row],[TGL.NOTA]]))</f>
        <v/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 t="str">
        <f ca="1">IF(NOTA[[#This Row],[NAMA BARANG]]="","",INDEX(NOTA[ID],MATCH(,INDIRECT(ADDRESS(ROW(NOTA[ID]),COLUMN(NOTA[ID]))&amp;":"&amp;ADDRESS(ROW(),COLUMN(NOTA[ID]))),-1)))</f>
        <v/>
      </c>
      <c r="E504" s="23"/>
      <c r="F504" s="26"/>
      <c r="G504" s="26"/>
      <c r="H504" s="31"/>
      <c r="I504" s="26"/>
      <c r="J504" s="51"/>
      <c r="K504" s="26"/>
      <c r="L504" s="26"/>
      <c r="M504" s="39"/>
      <c r="N504" s="26"/>
      <c r="O504" s="26"/>
      <c r="P504" s="49"/>
      <c r="Q504" s="52"/>
      <c r="R504" s="39"/>
      <c r="S504" s="53"/>
      <c r="T504" s="53"/>
      <c r="U504" s="54"/>
      <c r="V504" s="37"/>
      <c r="W504" s="54" t="str">
        <f>IF(NOTA[[#This Row],[HARGA/ CTN]]="",NOTA[[#This Row],[JUMLAH_H]],NOTA[[#This Row],[HARGA/ CTN]]*IF(NOTA[[#This Row],[C]]="",0,NOTA[[#This Row],[C]]))</f>
        <v/>
      </c>
      <c r="X504" s="54" t="str">
        <f>IF(NOTA[[#This Row],[JUMLAH]]="","",NOTA[[#This Row],[JUMLAH]]*NOTA[[#This Row],[DISC 1]])</f>
        <v/>
      </c>
      <c r="Y504" s="54" t="str">
        <f>IF(NOTA[[#This Row],[JUMLAH]]="","",(NOTA[[#This Row],[JUMLAH]]-NOTA[[#This Row],[DISC 1-]])*NOTA[[#This Row],[DISC 2]])</f>
        <v/>
      </c>
      <c r="Z504" s="54" t="str">
        <f>IF(NOTA[[#This Row],[JUMLAH]]="","",NOTA[[#This Row],[DISC 1-]]+NOTA[[#This Row],[DISC 2-]])</f>
        <v/>
      </c>
      <c r="AA504" s="54" t="str">
        <f>IF(NOTA[[#This Row],[JUMLAH]]="","",NOTA[[#This Row],[JUMLAH]]-NOTA[[#This Row],[DISC]])</f>
        <v/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54" t="str">
        <f>IF(OR(NOTA[[#This Row],[QTY]]="",NOTA[[#This Row],[HARGA SATUAN]]="",),"",NOTA[[#This Row],[QTY]]*NOTA[[#This Row],[HARGA SATUAN]])</f>
        <v/>
      </c>
      <c r="AF504" s="51" t="str">
        <f ca="1">IF(NOTA[ID_H]="","",INDEX(NOTA[TANGGAL],MATCH(,INDIRECT(ADDRESS(ROW(NOTA[TANGGAL]),COLUMN(NOTA[TANGGAL]))&amp;":"&amp;ADDRESS(ROW(),COLUMN(NOTA[TANGGAL]))),-1)))</f>
        <v/>
      </c>
      <c r="AG504" s="49" t="str">
        <f ca="1">IF(NOTA[[#This Row],[NAMA BARANG]]="","",INDEX(NOTA[SUPPLIER],MATCH(,INDIRECT(ADDRESS(ROW(NOTA[ID]),COLUMN(NOTA[ID]))&amp;":"&amp;ADDRESS(ROW(),COLUMN(NOTA[ID]))),-1)))</f>
        <v/>
      </c>
      <c r="AH504" s="38" t="str">
        <f ca="1">IF(NOTA[[#This Row],[ID]]="","",COUNTIF(NOTA[ID_H],NOTA[[#This Row],[ID_H]]))</f>
        <v/>
      </c>
      <c r="AI504" s="38" t="str">
        <f ca="1">IF(NOTA[[#This Row],[TGL.NOTA]]="",IF(NOTA[[#This Row],[SUPPLIER_H]]="","",AI503),MONTH(NOTA[[#This Row],[TGL.NOTA]]))</f>
        <v/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23"/>
      <c r="F505" s="26"/>
      <c r="G505" s="26"/>
      <c r="H505" s="31"/>
      <c r="I505" s="26"/>
      <c r="J505" s="51"/>
      <c r="K505" s="26"/>
      <c r="L505" s="26"/>
      <c r="M505" s="39"/>
      <c r="N505" s="26"/>
      <c r="O505" s="26"/>
      <c r="P505" s="49"/>
      <c r="Q505" s="52"/>
      <c r="R505" s="39"/>
      <c r="S505" s="53"/>
      <c r="T505" s="53"/>
      <c r="U505" s="54"/>
      <c r="V505" s="37"/>
      <c r="W505" s="54" t="str">
        <f>IF(NOTA[[#This Row],[HARGA/ CTN]]="",NOTA[[#This Row],[JUMLAH_H]],NOTA[[#This Row],[HARGA/ CTN]]*IF(NOTA[[#This Row],[C]]="",0,NOTA[[#This Row],[C]]))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49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23"/>
      <c r="F506" s="26"/>
      <c r="G506" s="26"/>
      <c r="H506" s="31"/>
      <c r="I506" s="26"/>
      <c r="J506" s="51"/>
      <c r="K506" s="26"/>
      <c r="L506" s="26"/>
      <c r="M506" s="39"/>
      <c r="N506" s="26"/>
      <c r="O506" s="26"/>
      <c r="P506" s="49"/>
      <c r="Q506" s="52"/>
      <c r="R506" s="39"/>
      <c r="S506" s="53"/>
      <c r="T506" s="53"/>
      <c r="U506" s="54"/>
      <c r="V506" s="37"/>
      <c r="W506" s="54" t="str">
        <f>IF(NOTA[[#This Row],[HARGA/ CTN]]="",NOTA[[#This Row],[JUMLAH_H]],NOTA[[#This Row],[HARGA/ CTN]]*IF(NOTA[[#This Row],[C]]="",0,NOTA[[#This Row],[C]]))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49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 t="str">
        <f ca="1">IF(NOTA[[#This Row],[NAMA BARANG]]="","",INDEX(NOTA[ID],MATCH(,INDIRECT(ADDRESS(ROW(NOTA[ID]),COLUMN(NOTA[ID]))&amp;":"&amp;ADDRESS(ROW(),COLUMN(NOTA[ID]))),-1)))</f>
        <v/>
      </c>
      <c r="E507" s="23"/>
      <c r="F507" s="26"/>
      <c r="G507" s="26"/>
      <c r="H507" s="31"/>
      <c r="I507" s="26"/>
      <c r="J507" s="51"/>
      <c r="K507" s="26"/>
      <c r="L507" s="26"/>
      <c r="M507" s="39"/>
      <c r="N507" s="26"/>
      <c r="O507" s="26"/>
      <c r="P507" s="49"/>
      <c r="Q507" s="52"/>
      <c r="R507" s="39"/>
      <c r="S507" s="53"/>
      <c r="T507" s="53"/>
      <c r="U507" s="54"/>
      <c r="V507" s="37"/>
      <c r="W507" s="54" t="str">
        <f>IF(NOTA[[#This Row],[HARGA/ CTN]]="",NOTA[[#This Row],[JUMLAH_H]],NOTA[[#This Row],[HARGA/ CTN]]*IF(NOTA[[#This Row],[C]]="",0,NOTA[[#This Row],[C]]))</f>
        <v/>
      </c>
      <c r="X507" s="54" t="str">
        <f>IF(NOTA[[#This Row],[JUMLAH]]="","",NOTA[[#This Row],[JUMLAH]]*NOTA[[#This Row],[DISC 1]])</f>
        <v/>
      </c>
      <c r="Y507" s="54" t="str">
        <f>IF(NOTA[[#This Row],[JUMLAH]]="","",(NOTA[[#This Row],[JUMLAH]]-NOTA[[#This Row],[DISC 1-]])*NOTA[[#This Row],[DISC 2]])</f>
        <v/>
      </c>
      <c r="Z507" s="54" t="str">
        <f>IF(NOTA[[#This Row],[JUMLAH]]="","",NOTA[[#This Row],[DISC 1-]]+NOTA[[#This Row],[DISC 2-]])</f>
        <v/>
      </c>
      <c r="AA507" s="54" t="str">
        <f>IF(NOTA[[#This Row],[JUMLAH]]="","",NOTA[[#This Row],[JUMLAH]]-NOTA[[#This Row],[DISC]])</f>
        <v/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54" t="str">
        <f>IF(OR(NOTA[[#This Row],[QTY]]="",NOTA[[#This Row],[HARGA SATUAN]]="",),"",NOTA[[#This Row],[QTY]]*NOTA[[#This Row],[HARGA SATUAN]])</f>
        <v/>
      </c>
      <c r="AF507" s="51" t="str">
        <f ca="1">IF(NOTA[ID_H]="","",INDEX(NOTA[TANGGAL],MATCH(,INDIRECT(ADDRESS(ROW(NOTA[TANGGAL]),COLUMN(NOTA[TANGGAL]))&amp;":"&amp;ADDRESS(ROW(),COLUMN(NOTA[TANGGAL]))),-1)))</f>
        <v/>
      </c>
      <c r="AG507" s="49" t="str">
        <f ca="1">IF(NOTA[[#This Row],[NAMA BARANG]]="","",INDEX(NOTA[SUPPLIER],MATCH(,INDIRECT(ADDRESS(ROW(NOTA[ID]),COLUMN(NOTA[ID]))&amp;":"&amp;ADDRESS(ROW(),COLUMN(NOTA[ID]))),-1)))</f>
        <v/>
      </c>
      <c r="AH507" s="38" t="str">
        <f ca="1">IF(NOTA[[#This Row],[ID]]="","",COUNTIF(NOTA[ID_H],NOTA[[#This Row],[ID_H]]))</f>
        <v/>
      </c>
      <c r="AI507" s="38" t="str">
        <f ca="1">IF(NOTA[[#This Row],[TGL.NOTA]]="",IF(NOTA[[#This Row],[SUPPLIER_H]]="","",AI506),MONTH(NOTA[[#This Row],[TGL.NOTA]]))</f>
        <v/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23"/>
      <c r="F508" s="26"/>
      <c r="G508" s="26"/>
      <c r="H508" s="31"/>
      <c r="I508" s="26"/>
      <c r="J508" s="51"/>
      <c r="K508" s="26"/>
      <c r="L508" s="26"/>
      <c r="M508" s="39"/>
      <c r="N508" s="26"/>
      <c r="O508" s="26"/>
      <c r="P508" s="49"/>
      <c r="Q508" s="52"/>
      <c r="R508" s="39"/>
      <c r="S508" s="53"/>
      <c r="T508" s="53"/>
      <c r="U508" s="54"/>
      <c r="V508" s="37"/>
      <c r="W508" s="54" t="str">
        <f>IF(NOTA[[#This Row],[HARGA/ CTN]]="",NOTA[[#This Row],[JUMLAH_H]],NOTA[[#This Row],[HARGA/ CTN]]*IF(NOTA[[#This Row],[C]]="",0,NOTA[[#This Row],[C]]))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49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 t="str">
        <f ca="1">IF(NOTA[[#This Row],[NAMA BARANG]]="","",INDEX(NOTA[ID],MATCH(,INDIRECT(ADDRESS(ROW(NOTA[ID]),COLUMN(NOTA[ID]))&amp;":"&amp;ADDRESS(ROW(),COLUMN(NOTA[ID]))),-1)))</f>
        <v/>
      </c>
      <c r="E509" s="23"/>
      <c r="F509" s="26"/>
      <c r="G509" s="26"/>
      <c r="H509" s="31"/>
      <c r="I509" s="26"/>
      <c r="J509" s="51"/>
      <c r="K509" s="26"/>
      <c r="L509" s="26"/>
      <c r="M509" s="39"/>
      <c r="N509" s="26"/>
      <c r="O509" s="26"/>
      <c r="P509" s="49"/>
      <c r="Q509" s="52"/>
      <c r="R509" s="39"/>
      <c r="S509" s="53"/>
      <c r="T509" s="53"/>
      <c r="U509" s="54"/>
      <c r="V509" s="37"/>
      <c r="W509" s="54" t="str">
        <f>IF(NOTA[[#This Row],[HARGA/ CTN]]="",NOTA[[#This Row],[JUMLAH_H]],NOTA[[#This Row],[HARGA/ CTN]]*IF(NOTA[[#This Row],[C]]="",0,NOTA[[#This Row],[C]]))</f>
        <v/>
      </c>
      <c r="X509" s="54" t="str">
        <f>IF(NOTA[[#This Row],[JUMLAH]]="","",NOTA[[#This Row],[JUMLAH]]*NOTA[[#This Row],[DISC 1]])</f>
        <v/>
      </c>
      <c r="Y509" s="54" t="str">
        <f>IF(NOTA[[#This Row],[JUMLAH]]="","",(NOTA[[#This Row],[JUMLAH]]-NOTA[[#This Row],[DISC 1-]])*NOTA[[#This Row],[DISC 2]])</f>
        <v/>
      </c>
      <c r="Z509" s="54" t="str">
        <f>IF(NOTA[[#This Row],[JUMLAH]]="","",NOTA[[#This Row],[DISC 1-]]+NOTA[[#This Row],[DISC 2-]])</f>
        <v/>
      </c>
      <c r="AA509" s="54" t="str">
        <f>IF(NOTA[[#This Row],[JUMLAH]]="","",NOTA[[#This Row],[JUMLAH]]-NOTA[[#This Row],[DISC]])</f>
        <v/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54" t="str">
        <f>IF(OR(NOTA[[#This Row],[QTY]]="",NOTA[[#This Row],[HARGA SATUAN]]="",),"",NOTA[[#This Row],[QTY]]*NOTA[[#This Row],[HARGA SATUAN]])</f>
        <v/>
      </c>
      <c r="AF509" s="51" t="str">
        <f ca="1">IF(NOTA[ID_H]="","",INDEX(NOTA[TANGGAL],MATCH(,INDIRECT(ADDRESS(ROW(NOTA[TANGGAL]),COLUMN(NOTA[TANGGAL]))&amp;":"&amp;ADDRESS(ROW(),COLUMN(NOTA[TANGGAL]))),-1)))</f>
        <v/>
      </c>
      <c r="AG509" s="49" t="str">
        <f ca="1">IF(NOTA[[#This Row],[NAMA BARANG]]="","",INDEX(NOTA[SUPPLIER],MATCH(,INDIRECT(ADDRESS(ROW(NOTA[ID]),COLUMN(NOTA[ID]))&amp;":"&amp;ADDRESS(ROW(),COLUMN(NOTA[ID]))),-1)))</f>
        <v/>
      </c>
      <c r="AH509" s="38" t="str">
        <f ca="1">IF(NOTA[[#This Row],[ID]]="","",COUNTIF(NOTA[ID_H],NOTA[[#This Row],[ID_H]]))</f>
        <v/>
      </c>
      <c r="AI509" s="38" t="str">
        <f ca="1">IF(NOTA[[#This Row],[TGL.NOTA]]="",IF(NOTA[[#This Row],[SUPPLIER_H]]="","",AI508),MONTH(NOTA[[#This Row],[TGL.NOTA]]))</f>
        <v/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 t="str">
        <f ca="1">IF(NOTA[[#This Row],[NAMA BARANG]]="","",INDEX(NOTA[ID],MATCH(,INDIRECT(ADDRESS(ROW(NOTA[ID]),COLUMN(NOTA[ID]))&amp;":"&amp;ADDRESS(ROW(),COLUMN(NOTA[ID]))),-1)))</f>
        <v/>
      </c>
      <c r="E510" s="23"/>
      <c r="F510" s="26"/>
      <c r="G510" s="26"/>
      <c r="H510" s="31"/>
      <c r="I510" s="26"/>
      <c r="J510" s="51"/>
      <c r="K510" s="26"/>
      <c r="L510" s="26"/>
      <c r="M510" s="39"/>
      <c r="N510" s="26"/>
      <c r="O510" s="26"/>
      <c r="P510" s="49"/>
      <c r="Q510" s="52"/>
      <c r="R510" s="39"/>
      <c r="S510" s="53"/>
      <c r="T510" s="53"/>
      <c r="U510" s="54"/>
      <c r="V510" s="37"/>
      <c r="W510" s="54" t="str">
        <f>IF(NOTA[[#This Row],[HARGA/ CTN]]="",NOTA[[#This Row],[JUMLAH_H]],NOTA[[#This Row],[HARGA/ CTN]]*IF(NOTA[[#This Row],[C]]="",0,NOTA[[#This Row],[C]]))</f>
        <v/>
      </c>
      <c r="X510" s="54" t="str">
        <f>IF(NOTA[[#This Row],[JUMLAH]]="","",NOTA[[#This Row],[JUMLAH]]*NOTA[[#This Row],[DISC 1]])</f>
        <v/>
      </c>
      <c r="Y510" s="54" t="str">
        <f>IF(NOTA[[#This Row],[JUMLAH]]="","",(NOTA[[#This Row],[JUMLAH]]-NOTA[[#This Row],[DISC 1-]])*NOTA[[#This Row],[DISC 2]])</f>
        <v/>
      </c>
      <c r="Z510" s="54" t="str">
        <f>IF(NOTA[[#This Row],[JUMLAH]]="","",NOTA[[#This Row],[DISC 1-]]+NOTA[[#This Row],[DISC 2-]])</f>
        <v/>
      </c>
      <c r="AA510" s="54" t="str">
        <f>IF(NOTA[[#This Row],[JUMLAH]]="","",NOTA[[#This Row],[JUMLAH]]-NOTA[[#This Row],[DISC]])</f>
        <v/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54" t="str">
        <f>IF(OR(NOTA[[#This Row],[QTY]]="",NOTA[[#This Row],[HARGA SATUAN]]="",),"",NOTA[[#This Row],[QTY]]*NOTA[[#This Row],[HARGA SATUAN]])</f>
        <v/>
      </c>
      <c r="AF510" s="51" t="str">
        <f ca="1">IF(NOTA[ID_H]="","",INDEX(NOTA[TANGGAL],MATCH(,INDIRECT(ADDRESS(ROW(NOTA[TANGGAL]),COLUMN(NOTA[TANGGAL]))&amp;":"&amp;ADDRESS(ROW(),COLUMN(NOTA[TANGGAL]))),-1)))</f>
        <v/>
      </c>
      <c r="AG510" s="49" t="str">
        <f ca="1">IF(NOTA[[#This Row],[NAMA BARANG]]="","",INDEX(NOTA[SUPPLIER],MATCH(,INDIRECT(ADDRESS(ROW(NOTA[ID]),COLUMN(NOTA[ID]))&amp;":"&amp;ADDRESS(ROW(),COLUMN(NOTA[ID]))),-1)))</f>
        <v/>
      </c>
      <c r="AH510" s="38" t="str">
        <f ca="1">IF(NOTA[[#This Row],[ID]]="","",COUNTIF(NOTA[ID_H],NOTA[[#This Row],[ID_H]]))</f>
        <v/>
      </c>
      <c r="AI510" s="38" t="str">
        <f ca="1">IF(NOTA[[#This Row],[TGL.NOTA]]="",IF(NOTA[[#This Row],[SUPPLIER_H]]="","",AI509),MONTH(NOTA[[#This Row],[TGL.NOTA]]))</f>
        <v/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 t="str">
        <f ca="1">IF(NOTA[[#This Row],[NAMA BARANG]]="","",INDEX(NOTA[ID],MATCH(,INDIRECT(ADDRESS(ROW(NOTA[ID]),COLUMN(NOTA[ID]))&amp;":"&amp;ADDRESS(ROW(),COLUMN(NOTA[ID]))),-1)))</f>
        <v/>
      </c>
      <c r="E511" s="23"/>
      <c r="F511" s="26"/>
      <c r="G511" s="26"/>
      <c r="H511" s="31"/>
      <c r="I511" s="26"/>
      <c r="J511" s="51"/>
      <c r="K511" s="26"/>
      <c r="L511" s="26"/>
      <c r="M511" s="39"/>
      <c r="N511" s="26"/>
      <c r="O511" s="26"/>
      <c r="P511" s="49"/>
      <c r="Q511" s="52"/>
      <c r="R511" s="39"/>
      <c r="S511" s="53"/>
      <c r="T511" s="53"/>
      <c r="U511" s="54"/>
      <c r="V511" s="37"/>
      <c r="W511" s="54" t="str">
        <f>IF(NOTA[[#This Row],[HARGA/ CTN]]="",NOTA[[#This Row],[JUMLAH_H]],NOTA[[#This Row],[HARGA/ CTN]]*IF(NOTA[[#This Row],[C]]="",0,NOTA[[#This Row],[C]]))</f>
        <v/>
      </c>
      <c r="X511" s="54" t="str">
        <f>IF(NOTA[[#This Row],[JUMLAH]]="","",NOTA[[#This Row],[JUMLAH]]*NOTA[[#This Row],[DISC 1]])</f>
        <v/>
      </c>
      <c r="Y511" s="54" t="str">
        <f>IF(NOTA[[#This Row],[JUMLAH]]="","",(NOTA[[#This Row],[JUMLAH]]-NOTA[[#This Row],[DISC 1-]])*NOTA[[#This Row],[DISC 2]])</f>
        <v/>
      </c>
      <c r="Z511" s="54" t="str">
        <f>IF(NOTA[[#This Row],[JUMLAH]]="","",NOTA[[#This Row],[DISC 1-]]+NOTA[[#This Row],[DISC 2-]])</f>
        <v/>
      </c>
      <c r="AA511" s="54" t="str">
        <f>IF(NOTA[[#This Row],[JUMLAH]]="","",NOTA[[#This Row],[JUMLAH]]-NOTA[[#This Row],[DISC]])</f>
        <v/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54" t="str">
        <f>IF(OR(NOTA[[#This Row],[QTY]]="",NOTA[[#This Row],[HARGA SATUAN]]="",),"",NOTA[[#This Row],[QTY]]*NOTA[[#This Row],[HARGA SATUAN]])</f>
        <v/>
      </c>
      <c r="AF511" s="51" t="str">
        <f ca="1">IF(NOTA[ID_H]="","",INDEX(NOTA[TANGGAL],MATCH(,INDIRECT(ADDRESS(ROW(NOTA[TANGGAL]),COLUMN(NOTA[TANGGAL]))&amp;":"&amp;ADDRESS(ROW(),COLUMN(NOTA[TANGGAL]))),-1)))</f>
        <v/>
      </c>
      <c r="AG511" s="49" t="str">
        <f ca="1">IF(NOTA[[#This Row],[NAMA BARANG]]="","",INDEX(NOTA[SUPPLIER],MATCH(,INDIRECT(ADDRESS(ROW(NOTA[ID]),COLUMN(NOTA[ID]))&amp;":"&amp;ADDRESS(ROW(),COLUMN(NOTA[ID]))),-1)))</f>
        <v/>
      </c>
      <c r="AH511" s="38" t="str">
        <f ca="1">IF(NOTA[[#This Row],[ID]]="","",COUNTIF(NOTA[ID_H],NOTA[[#This Row],[ID_H]]))</f>
        <v/>
      </c>
      <c r="AI511" s="38" t="str">
        <f ca="1">IF(NOTA[[#This Row],[TGL.NOTA]]="",IF(NOTA[[#This Row],[SUPPLIER_H]]="","",AI510),MONTH(NOTA[[#This Row],[TGL.NOTA]]))</f>
        <v/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23"/>
      <c r="F512" s="26"/>
      <c r="G512" s="26"/>
      <c r="H512" s="31"/>
      <c r="I512" s="26"/>
      <c r="J512" s="51"/>
      <c r="K512" s="26"/>
      <c r="L512" s="26"/>
      <c r="M512" s="39"/>
      <c r="N512" s="26"/>
      <c r="O512" s="26"/>
      <c r="P512" s="49"/>
      <c r="Q512" s="52"/>
      <c r="R512" s="39"/>
      <c r="S512" s="53"/>
      <c r="T512" s="53"/>
      <c r="U512" s="54"/>
      <c r="V512" s="37"/>
      <c r="W512" s="54" t="str">
        <f>IF(NOTA[[#This Row],[HARGA/ CTN]]="",NOTA[[#This Row],[JUMLAH_H]],NOTA[[#This Row],[HARGA/ CTN]]*IF(NOTA[[#This Row],[C]]="",0,NOTA[[#This Row],[C]]))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49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 t="str">
        <f ca="1">IF(NOTA[[#This Row],[NAMA BARANG]]="","",INDEX(NOTA[ID],MATCH(,INDIRECT(ADDRESS(ROW(NOTA[ID]),COLUMN(NOTA[ID]))&amp;":"&amp;ADDRESS(ROW(),COLUMN(NOTA[ID]))),-1)))</f>
        <v/>
      </c>
      <c r="E513" s="23"/>
      <c r="F513" s="26"/>
      <c r="G513" s="26"/>
      <c r="H513" s="31"/>
      <c r="I513" s="26"/>
      <c r="J513" s="51"/>
      <c r="K513" s="26"/>
      <c r="L513" s="26"/>
      <c r="M513" s="39"/>
      <c r="N513" s="26"/>
      <c r="O513" s="26"/>
      <c r="P513" s="49"/>
      <c r="Q513" s="52"/>
      <c r="R513" s="39"/>
      <c r="S513" s="53"/>
      <c r="T513" s="53"/>
      <c r="U513" s="54"/>
      <c r="V513" s="37"/>
      <c r="W513" s="54" t="str">
        <f>IF(NOTA[[#This Row],[HARGA/ CTN]]="",NOTA[[#This Row],[JUMLAH_H]],NOTA[[#This Row],[HARGA/ CTN]]*IF(NOTA[[#This Row],[C]]="",0,NOTA[[#This Row],[C]]))</f>
        <v/>
      </c>
      <c r="X513" s="54" t="str">
        <f>IF(NOTA[[#This Row],[JUMLAH]]="","",NOTA[[#This Row],[JUMLAH]]*NOTA[[#This Row],[DISC 1]])</f>
        <v/>
      </c>
      <c r="Y513" s="54" t="str">
        <f>IF(NOTA[[#This Row],[JUMLAH]]="","",(NOTA[[#This Row],[JUMLAH]]-NOTA[[#This Row],[DISC 1-]])*NOTA[[#This Row],[DISC 2]])</f>
        <v/>
      </c>
      <c r="Z513" s="54" t="str">
        <f>IF(NOTA[[#This Row],[JUMLAH]]="","",NOTA[[#This Row],[DISC 1-]]+NOTA[[#This Row],[DISC 2-]])</f>
        <v/>
      </c>
      <c r="AA513" s="54" t="str">
        <f>IF(NOTA[[#This Row],[JUMLAH]]="","",NOTA[[#This Row],[JUMLAH]]-NOTA[[#This Row],[DISC]])</f>
        <v/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54" t="str">
        <f>IF(OR(NOTA[[#This Row],[QTY]]="",NOTA[[#This Row],[HARGA SATUAN]]="",),"",NOTA[[#This Row],[QTY]]*NOTA[[#This Row],[HARGA SATUAN]])</f>
        <v/>
      </c>
      <c r="AF513" s="51" t="str">
        <f ca="1">IF(NOTA[ID_H]="","",INDEX(NOTA[TANGGAL],MATCH(,INDIRECT(ADDRESS(ROW(NOTA[TANGGAL]),COLUMN(NOTA[TANGGAL]))&amp;":"&amp;ADDRESS(ROW(),COLUMN(NOTA[TANGGAL]))),-1)))</f>
        <v/>
      </c>
      <c r="AG513" s="49" t="str">
        <f ca="1">IF(NOTA[[#This Row],[NAMA BARANG]]="","",INDEX(NOTA[SUPPLIER],MATCH(,INDIRECT(ADDRESS(ROW(NOTA[ID]),COLUMN(NOTA[ID]))&amp;":"&amp;ADDRESS(ROW(),COLUMN(NOTA[ID]))),-1)))</f>
        <v/>
      </c>
      <c r="AH513" s="38" t="str">
        <f ca="1">IF(NOTA[[#This Row],[ID]]="","",COUNTIF(NOTA[ID_H],NOTA[[#This Row],[ID_H]]))</f>
        <v/>
      </c>
      <c r="AI513" s="38" t="str">
        <f ca="1">IF(NOTA[[#This Row],[TGL.NOTA]]="",IF(NOTA[[#This Row],[SUPPLIER_H]]="","",AI512),MONTH(NOTA[[#This Row],[TGL.NOTA]]))</f>
        <v/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 t="str">
        <f ca="1">IF(NOTA[[#This Row],[NAMA BARANG]]="","",INDEX(NOTA[ID],MATCH(,INDIRECT(ADDRESS(ROW(NOTA[ID]),COLUMN(NOTA[ID]))&amp;":"&amp;ADDRESS(ROW(),COLUMN(NOTA[ID]))),-1)))</f>
        <v/>
      </c>
      <c r="E514" s="23"/>
      <c r="F514" s="26"/>
      <c r="G514" s="26"/>
      <c r="H514" s="31"/>
      <c r="I514" s="26"/>
      <c r="J514" s="51"/>
      <c r="K514" s="26"/>
      <c r="L514" s="26"/>
      <c r="M514" s="39"/>
      <c r="N514" s="26"/>
      <c r="O514" s="26"/>
      <c r="P514" s="49"/>
      <c r="Q514" s="52"/>
      <c r="R514" s="39"/>
      <c r="S514" s="53"/>
      <c r="T514" s="53"/>
      <c r="U514" s="54"/>
      <c r="V514" s="37"/>
      <c r="W514" s="54" t="str">
        <f>IF(NOTA[[#This Row],[HARGA/ CTN]]="",NOTA[[#This Row],[JUMLAH_H]],NOTA[[#This Row],[HARGA/ CTN]]*IF(NOTA[[#This Row],[C]]="",0,NOTA[[#This Row],[C]]))</f>
        <v/>
      </c>
      <c r="X514" s="54" t="str">
        <f>IF(NOTA[[#This Row],[JUMLAH]]="","",NOTA[[#This Row],[JUMLAH]]*NOTA[[#This Row],[DISC 1]])</f>
        <v/>
      </c>
      <c r="Y514" s="54" t="str">
        <f>IF(NOTA[[#This Row],[JUMLAH]]="","",(NOTA[[#This Row],[JUMLAH]]-NOTA[[#This Row],[DISC 1-]])*NOTA[[#This Row],[DISC 2]])</f>
        <v/>
      </c>
      <c r="Z514" s="54" t="str">
        <f>IF(NOTA[[#This Row],[JUMLAH]]="","",NOTA[[#This Row],[DISC 1-]]+NOTA[[#This Row],[DISC 2-]])</f>
        <v/>
      </c>
      <c r="AA514" s="54" t="str">
        <f>IF(NOTA[[#This Row],[JUMLAH]]="","",NOTA[[#This Row],[JUMLAH]]-NOTA[[#This Row],[DISC]])</f>
        <v/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54" t="str">
        <f>IF(OR(NOTA[[#This Row],[QTY]]="",NOTA[[#This Row],[HARGA SATUAN]]="",),"",NOTA[[#This Row],[QTY]]*NOTA[[#This Row],[HARGA SATUAN]])</f>
        <v/>
      </c>
      <c r="AF514" s="51" t="str">
        <f ca="1">IF(NOTA[ID_H]="","",INDEX(NOTA[TANGGAL],MATCH(,INDIRECT(ADDRESS(ROW(NOTA[TANGGAL]),COLUMN(NOTA[TANGGAL]))&amp;":"&amp;ADDRESS(ROW(),COLUMN(NOTA[TANGGAL]))),-1)))</f>
        <v/>
      </c>
      <c r="AG514" s="49" t="str">
        <f ca="1">IF(NOTA[[#This Row],[NAMA BARANG]]="","",INDEX(NOTA[SUPPLIER],MATCH(,INDIRECT(ADDRESS(ROW(NOTA[ID]),COLUMN(NOTA[ID]))&amp;":"&amp;ADDRESS(ROW(),COLUMN(NOTA[ID]))),-1)))</f>
        <v/>
      </c>
      <c r="AH514" s="38" t="str">
        <f ca="1">IF(NOTA[[#This Row],[ID]]="","",COUNTIF(NOTA[ID_H],NOTA[[#This Row],[ID_H]]))</f>
        <v/>
      </c>
      <c r="AI514" s="38" t="str">
        <f ca="1">IF(NOTA[[#This Row],[TGL.NOTA]]="",IF(NOTA[[#This Row],[SUPPLIER_H]]="","",AI513),MONTH(NOTA[[#This Row],[TGL.NOTA]]))</f>
        <v/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23"/>
      <c r="F515" s="26"/>
      <c r="G515" s="26"/>
      <c r="H515" s="31"/>
      <c r="I515" s="26"/>
      <c r="J515" s="51"/>
      <c r="K515" s="26"/>
      <c r="L515" s="26"/>
      <c r="M515" s="39"/>
      <c r="N515" s="26"/>
      <c r="O515" s="26"/>
      <c r="P515" s="49"/>
      <c r="Q515" s="52"/>
      <c r="R515" s="39"/>
      <c r="S515" s="53"/>
      <c r="T515" s="53"/>
      <c r="U515" s="54"/>
      <c r="V515" s="37"/>
      <c r="W515" s="54" t="str">
        <f>IF(NOTA[[#This Row],[HARGA/ CTN]]="",NOTA[[#This Row],[JUMLAH_H]],NOTA[[#This Row],[HARGA/ CTN]]*IF(NOTA[[#This Row],[C]]="",0,NOTA[[#This Row],[C]]))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49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4" t="str">
        <f>IF(NOTA[[#This Row],[ID_P]]="","",MATCH(NOTA[[#This Row],[ID_P]],[1]!B_MSK[N_ID],0))</f>
        <v/>
      </c>
      <c r="D516" s="94" t="str">
        <f ca="1">IF(NOTA[[#This Row],[NAMA BARANG]]="","",INDEX(NOTA[ID],MATCH(,INDIRECT(ADDRESS(ROW(NOTA[ID]),COLUMN(NOTA[ID]))&amp;":"&amp;ADDRESS(ROW(),COLUMN(NOTA[ID]))),-1)))</f>
        <v/>
      </c>
      <c r="E516" s="81"/>
      <c r="F516" s="26"/>
      <c r="G516" s="26"/>
      <c r="H516" s="31"/>
      <c r="I516" s="26"/>
      <c r="J516" s="82"/>
      <c r="K516" s="83"/>
      <c r="L516" s="26"/>
      <c r="M516" s="84"/>
      <c r="N516" s="83"/>
      <c r="O516" s="26"/>
      <c r="P516" s="85"/>
      <c r="Q516" s="86"/>
      <c r="R516" s="39"/>
      <c r="S516" s="87"/>
      <c r="T516" s="87"/>
      <c r="U516" s="88"/>
      <c r="V516" s="37"/>
      <c r="W516" s="88" t="str">
        <f>IF(NOTA[[#This Row],[HARGA/ CTN]]="",NOTA[[#This Row],[JUMLAH_H]],NOTA[[#This Row],[HARGA/ CTN]]*IF(NOTA[[#This Row],[C]]="",0,NOTA[[#This Row],[C]]))</f>
        <v/>
      </c>
      <c r="X516" s="88" t="str">
        <f>IF(NOTA[[#This Row],[JUMLAH]]="","",NOTA[[#This Row],[JUMLAH]]*NOTA[[#This Row],[DISC 1]])</f>
        <v/>
      </c>
      <c r="Y516" s="88" t="str">
        <f>IF(NOTA[[#This Row],[JUMLAH]]="","",(NOTA[[#This Row],[JUMLAH]]-NOTA[[#This Row],[DISC 1-]])*NOTA[[#This Row],[DISC 2]])</f>
        <v/>
      </c>
      <c r="Z516" s="88" t="str">
        <f>IF(NOTA[[#This Row],[JUMLAH]]="","",NOTA[[#This Row],[DISC 1-]]+NOTA[[#This Row],[DISC 2-]])</f>
        <v/>
      </c>
      <c r="AA516" s="88" t="str">
        <f>IF(NOTA[[#This Row],[JUMLAH]]="","",NOTA[[#This Row],[JUMLAH]]-NOTA[[#This Row],[DISC]])</f>
        <v/>
      </c>
      <c r="AB5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88" t="str">
        <f>IF(OR(NOTA[[#This Row],[QTY]]="",NOTA[[#This Row],[HARGA SATUAN]]="",),"",NOTA[[#This Row],[QTY]]*NOTA[[#This Row],[HARGA SATUAN]])</f>
        <v/>
      </c>
      <c r="AF516" s="82" t="str">
        <f ca="1">IF(NOTA[ID_H]="","",INDEX(NOTA[TANGGAL],MATCH(,INDIRECT(ADDRESS(ROW(NOTA[TANGGAL]),COLUMN(NOTA[TANGGAL]))&amp;":"&amp;ADDRESS(ROW(),COLUMN(NOTA[TANGGAL]))),-1)))</f>
        <v/>
      </c>
      <c r="AG516" s="85" t="str">
        <f ca="1">IF(NOTA[[#This Row],[NAMA BARANG]]="","",INDEX(NOTA[SUPPLIER],MATCH(,INDIRECT(ADDRESS(ROW(NOTA[ID]),COLUMN(NOTA[ID]))&amp;":"&amp;ADDRESS(ROW(),COLUMN(NOTA[ID]))),-1)))</f>
        <v/>
      </c>
      <c r="AH516" s="38" t="str">
        <f ca="1">IF(NOTA[[#This Row],[ID]]="","",COUNTIF(NOTA[ID_H],NOTA[[#This Row],[ID_H]]))</f>
        <v/>
      </c>
      <c r="AI516" s="38" t="str">
        <f ca="1">IF(NOTA[[#This Row],[TGL.NOTA]]="",IF(NOTA[[#This Row],[SUPPLIER_H]]="","",AI515),MONTH(NOTA[[#This Row],[TGL.NOTA]]))</f>
        <v/>
      </c>
      <c r="AJ516" s="14"/>
    </row>
    <row r="517" spans="1:36" ht="20.100000000000001" customHeight="1" x14ac:dyDescent="0.25">
      <c r="A51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4" t="str">
        <f>IF(NOTA[[#This Row],[ID_P]]="","",MATCH(NOTA[[#This Row],[ID_P]],[1]!B_MSK[N_ID],0))</f>
        <v/>
      </c>
      <c r="D517" s="94" t="str">
        <f ca="1">IF(NOTA[[#This Row],[NAMA BARANG]]="","",INDEX(NOTA[ID],MATCH(,INDIRECT(ADDRESS(ROW(NOTA[ID]),COLUMN(NOTA[ID]))&amp;":"&amp;ADDRESS(ROW(),COLUMN(NOTA[ID]))),-1)))</f>
        <v/>
      </c>
      <c r="E517" s="23"/>
      <c r="F517" s="26"/>
      <c r="G517" s="26"/>
      <c r="H517" s="31"/>
      <c r="I517" s="83"/>
      <c r="J517" s="82"/>
      <c r="K517" s="83"/>
      <c r="L517" s="26"/>
      <c r="M517" s="84"/>
      <c r="N517" s="83"/>
      <c r="O517" s="26"/>
      <c r="P517" s="85"/>
      <c r="Q517" s="86"/>
      <c r="R517" s="39"/>
      <c r="S517" s="87"/>
      <c r="T517" s="87"/>
      <c r="U517" s="88"/>
      <c r="V517" s="37"/>
      <c r="W517" s="88" t="str">
        <f>IF(NOTA[[#This Row],[HARGA/ CTN]]="",NOTA[[#This Row],[JUMLAH_H]],NOTA[[#This Row],[HARGA/ CTN]]*IF(NOTA[[#This Row],[C]]="",0,NOTA[[#This Row],[C]]))</f>
        <v/>
      </c>
      <c r="X517" s="88" t="str">
        <f>IF(NOTA[[#This Row],[JUMLAH]]="","",NOTA[[#This Row],[JUMLAH]]*NOTA[[#This Row],[DISC 1]])</f>
        <v/>
      </c>
      <c r="Y517" s="88" t="str">
        <f>IF(NOTA[[#This Row],[JUMLAH]]="","",(NOTA[[#This Row],[JUMLAH]]-NOTA[[#This Row],[DISC 1-]])*NOTA[[#This Row],[DISC 2]])</f>
        <v/>
      </c>
      <c r="Z517" s="88" t="str">
        <f>IF(NOTA[[#This Row],[JUMLAH]]="","",NOTA[[#This Row],[DISC 1-]]+NOTA[[#This Row],[DISC 2-]])</f>
        <v/>
      </c>
      <c r="AA517" s="88" t="str">
        <f>IF(NOTA[[#This Row],[JUMLAH]]="","",NOTA[[#This Row],[JUMLAH]]-NOTA[[#This Row],[DISC]])</f>
        <v/>
      </c>
      <c r="AB5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88" t="str">
        <f>IF(OR(NOTA[[#This Row],[QTY]]="",NOTA[[#This Row],[HARGA SATUAN]]="",),"",NOTA[[#This Row],[QTY]]*NOTA[[#This Row],[HARGA SATUAN]])</f>
        <v/>
      </c>
      <c r="AF517" s="82" t="str">
        <f ca="1">IF(NOTA[ID_H]="","",INDEX(NOTA[TANGGAL],MATCH(,INDIRECT(ADDRESS(ROW(NOTA[TANGGAL]),COLUMN(NOTA[TANGGAL]))&amp;":"&amp;ADDRESS(ROW(),COLUMN(NOTA[TANGGAL]))),-1)))</f>
        <v/>
      </c>
      <c r="AG517" s="85" t="str">
        <f ca="1">IF(NOTA[[#This Row],[NAMA BARANG]]="","",INDEX(NOTA[SUPPLIER],MATCH(,INDIRECT(ADDRESS(ROW(NOTA[ID]),COLUMN(NOTA[ID]))&amp;":"&amp;ADDRESS(ROW(),COLUMN(NOTA[ID]))),-1)))</f>
        <v/>
      </c>
      <c r="AH517" s="38" t="str">
        <f ca="1">IF(NOTA[[#This Row],[ID]]="","",COUNTIF(NOTA[ID_H],NOTA[[#This Row],[ID_H]]))</f>
        <v/>
      </c>
      <c r="AI517" s="38" t="str">
        <f ca="1">IF(NOTA[[#This Row],[TGL.NOTA]]="",IF(NOTA[[#This Row],[SUPPLIER_H]]="","",AI516),MONTH(NOTA[[#This Row],[TGL.NOTA]]))</f>
        <v/>
      </c>
      <c r="AJ517" s="14"/>
    </row>
    <row r="518" spans="1:36" ht="20.100000000000001" customHeight="1" x14ac:dyDescent="0.25">
      <c r="A51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4" t="str">
        <f>IF(NOTA[[#This Row],[ID_P]]="","",MATCH(NOTA[[#This Row],[ID_P]],[1]!B_MSK[N_ID],0))</f>
        <v/>
      </c>
      <c r="D518" s="94" t="str">
        <f ca="1">IF(NOTA[[#This Row],[NAMA BARANG]]="","",INDEX(NOTA[ID],MATCH(,INDIRECT(ADDRESS(ROW(NOTA[ID]),COLUMN(NOTA[ID]))&amp;":"&amp;ADDRESS(ROW(),COLUMN(NOTA[ID]))),-1)))</f>
        <v/>
      </c>
      <c r="E518" s="81"/>
      <c r="F518" s="83"/>
      <c r="G518" s="83"/>
      <c r="H518" s="89"/>
      <c r="I518" s="83"/>
      <c r="J518" s="82"/>
      <c r="K518" s="83"/>
      <c r="L518" s="26"/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88" t="str">
        <f>IF(NOTA[[#This Row],[HARGA/ CTN]]="",NOTA[[#This Row],[JUMLAH_H]],NOTA[[#This Row],[HARGA/ CTN]]*IF(NOTA[[#This Row],[C]]="",0,NOTA[[#This Row],[C]]))</f>
        <v/>
      </c>
      <c r="X518" s="88" t="str">
        <f>IF(NOTA[[#This Row],[JUMLAH]]="","",NOTA[[#This Row],[JUMLAH]]*NOTA[[#This Row],[DISC 1]])</f>
        <v/>
      </c>
      <c r="Y518" s="88" t="str">
        <f>IF(NOTA[[#This Row],[JUMLAH]]="","",(NOTA[[#This Row],[JUMLAH]]-NOTA[[#This Row],[DISC 1-]])*NOTA[[#This Row],[DISC 2]])</f>
        <v/>
      </c>
      <c r="Z518" s="88" t="str">
        <f>IF(NOTA[[#This Row],[JUMLAH]]="","",NOTA[[#This Row],[DISC 1-]]+NOTA[[#This Row],[DISC 2-]])</f>
        <v/>
      </c>
      <c r="AA518" s="88" t="str">
        <f>IF(NOTA[[#This Row],[JUMLAH]]="","",NOTA[[#This Row],[JUMLAH]]-NOTA[[#This Row],[DISC]])</f>
        <v/>
      </c>
      <c r="AB5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88" t="str">
        <f>IF(OR(NOTA[[#This Row],[QTY]]="",NOTA[[#This Row],[HARGA SATUAN]]="",),"",NOTA[[#This Row],[QTY]]*NOTA[[#This Row],[HARGA SATUAN]])</f>
        <v/>
      </c>
      <c r="AF518" s="82" t="str">
        <f ca="1">IF(NOTA[ID_H]="","",INDEX(NOTA[TANGGAL],MATCH(,INDIRECT(ADDRESS(ROW(NOTA[TANGGAL]),COLUMN(NOTA[TANGGAL]))&amp;":"&amp;ADDRESS(ROW(),COLUMN(NOTA[TANGGAL]))),-1)))</f>
        <v/>
      </c>
      <c r="AG518" s="85" t="str">
        <f ca="1">IF(NOTA[[#This Row],[NAMA BARANG]]="","",INDEX(NOTA[SUPPLIER],MATCH(,INDIRECT(ADDRESS(ROW(NOTA[ID]),COLUMN(NOTA[ID]))&amp;":"&amp;ADDRESS(ROW(),COLUMN(NOTA[ID]))),-1)))</f>
        <v/>
      </c>
      <c r="AH518" s="38" t="str">
        <f ca="1">IF(NOTA[[#This Row],[ID]]="","",COUNTIF(NOTA[ID_H],NOTA[[#This Row],[ID_H]]))</f>
        <v/>
      </c>
      <c r="AI518" s="38" t="str">
        <f ca="1">IF(NOTA[[#This Row],[TGL.NOTA]]="",IF(NOTA[[#This Row],[SUPPLIER_H]]="","",AI517),MONTH(NOTA[[#This Row],[TGL.NOTA]]))</f>
        <v/>
      </c>
      <c r="AJ518" s="14"/>
    </row>
    <row r="519" spans="1:36" ht="20.100000000000001" customHeight="1" x14ac:dyDescent="0.25">
      <c r="A51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4" t="str">
        <f>IF(NOTA[[#This Row],[ID_P]]="","",MATCH(NOTA[[#This Row],[ID_P]],[1]!B_MSK[N_ID],0))</f>
        <v/>
      </c>
      <c r="D519" s="94" t="str">
        <f ca="1">IF(NOTA[[#This Row],[NAMA BARANG]]="","",INDEX(NOTA[ID],MATCH(,INDIRECT(ADDRESS(ROW(NOTA[ID]),COLUMN(NOTA[ID]))&amp;":"&amp;ADDRESS(ROW(),COLUMN(NOTA[ID]))),-1)))</f>
        <v/>
      </c>
      <c r="E519" s="81"/>
      <c r="F519" s="26"/>
      <c r="G519" s="26"/>
      <c r="H519" s="31"/>
      <c r="I519" s="83"/>
      <c r="J519" s="82"/>
      <c r="K519" s="83"/>
      <c r="L519" s="26"/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88" t="str">
        <f>IF(NOTA[[#This Row],[HARGA/ CTN]]="",NOTA[[#This Row],[JUMLAH_H]],NOTA[[#This Row],[HARGA/ CTN]]*IF(NOTA[[#This Row],[C]]="",0,NOTA[[#This Row],[C]]))</f>
        <v/>
      </c>
      <c r="X519" s="88" t="str">
        <f>IF(NOTA[[#This Row],[JUMLAH]]="","",NOTA[[#This Row],[JUMLAH]]*NOTA[[#This Row],[DISC 1]])</f>
        <v/>
      </c>
      <c r="Y519" s="88" t="str">
        <f>IF(NOTA[[#This Row],[JUMLAH]]="","",(NOTA[[#This Row],[JUMLAH]]-NOTA[[#This Row],[DISC 1-]])*NOTA[[#This Row],[DISC 2]])</f>
        <v/>
      </c>
      <c r="Z519" s="88" t="str">
        <f>IF(NOTA[[#This Row],[JUMLAH]]="","",NOTA[[#This Row],[DISC 1-]]+NOTA[[#This Row],[DISC 2-]])</f>
        <v/>
      </c>
      <c r="AA519" s="88" t="str">
        <f>IF(NOTA[[#This Row],[JUMLAH]]="","",NOTA[[#This Row],[JUMLAH]]-NOTA[[#This Row],[DISC]])</f>
        <v/>
      </c>
      <c r="AB5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88" t="str">
        <f>IF(OR(NOTA[[#This Row],[QTY]]="",NOTA[[#This Row],[HARGA SATUAN]]="",),"",NOTA[[#This Row],[QTY]]*NOTA[[#This Row],[HARGA SATUAN]])</f>
        <v/>
      </c>
      <c r="AF519" s="82" t="str">
        <f ca="1">IF(NOTA[ID_H]="","",INDEX(NOTA[TANGGAL],MATCH(,INDIRECT(ADDRESS(ROW(NOTA[TANGGAL]),COLUMN(NOTA[TANGGAL]))&amp;":"&amp;ADDRESS(ROW(),COLUMN(NOTA[TANGGAL]))),-1)))</f>
        <v/>
      </c>
      <c r="AG519" s="85" t="str">
        <f ca="1">IF(NOTA[[#This Row],[NAMA BARANG]]="","",INDEX(NOTA[SUPPLIER],MATCH(,INDIRECT(ADDRESS(ROW(NOTA[ID]),COLUMN(NOTA[ID]))&amp;":"&amp;ADDRESS(ROW(),COLUMN(NOTA[ID]))),-1)))</f>
        <v/>
      </c>
      <c r="AH519" s="38" t="str">
        <f ca="1">IF(NOTA[[#This Row],[ID]]="","",COUNTIF(NOTA[ID_H],NOTA[[#This Row],[ID_H]]))</f>
        <v/>
      </c>
      <c r="AI519" s="38" t="str">
        <f ca="1">IF(NOTA[[#This Row],[TGL.NOTA]]="",IF(NOTA[[#This Row],[SUPPLIER_H]]="","",AI518),MONTH(NOTA[[#This Row],[TGL.NOTA]]))</f>
        <v/>
      </c>
      <c r="AJ519" s="14"/>
    </row>
    <row r="520" spans="1:36" ht="20.100000000000001" customHeight="1" x14ac:dyDescent="0.25">
      <c r="A52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4" t="str">
        <f>IF(NOTA[[#This Row],[ID_P]]="","",MATCH(NOTA[[#This Row],[ID_P]],[1]!B_MSK[N_ID],0))</f>
        <v/>
      </c>
      <c r="D520" s="94" t="str">
        <f ca="1">IF(NOTA[[#This Row],[NAMA BARANG]]="","",INDEX(NOTA[ID],MATCH(,INDIRECT(ADDRESS(ROW(NOTA[ID]),COLUMN(NOTA[ID]))&amp;":"&amp;ADDRESS(ROW(),COLUMN(NOTA[ID]))),-1)))</f>
        <v/>
      </c>
      <c r="E520" s="81"/>
      <c r="F520" s="83"/>
      <c r="G520" s="83"/>
      <c r="H520" s="89"/>
      <c r="I520" s="83"/>
      <c r="J520" s="82"/>
      <c r="K520" s="83"/>
      <c r="L520" s="26"/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88" t="str">
        <f>IF(NOTA[[#This Row],[HARGA/ CTN]]="",NOTA[[#This Row],[JUMLAH_H]],NOTA[[#This Row],[HARGA/ CTN]]*IF(NOTA[[#This Row],[C]]="",0,NOTA[[#This Row],[C]]))</f>
        <v/>
      </c>
      <c r="X520" s="88" t="str">
        <f>IF(NOTA[[#This Row],[JUMLAH]]="","",NOTA[[#This Row],[JUMLAH]]*NOTA[[#This Row],[DISC 1]])</f>
        <v/>
      </c>
      <c r="Y520" s="88" t="str">
        <f>IF(NOTA[[#This Row],[JUMLAH]]="","",(NOTA[[#This Row],[JUMLAH]]-NOTA[[#This Row],[DISC 1-]])*NOTA[[#This Row],[DISC 2]])</f>
        <v/>
      </c>
      <c r="Z520" s="88" t="str">
        <f>IF(NOTA[[#This Row],[JUMLAH]]="","",NOTA[[#This Row],[DISC 1-]]+NOTA[[#This Row],[DISC 2-]])</f>
        <v/>
      </c>
      <c r="AA520" s="88" t="str">
        <f>IF(NOTA[[#This Row],[JUMLAH]]="","",NOTA[[#This Row],[JUMLAH]]-NOTA[[#This Row],[DISC]])</f>
        <v/>
      </c>
      <c r="AB5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88" t="str">
        <f>IF(OR(NOTA[[#This Row],[QTY]]="",NOTA[[#This Row],[HARGA SATUAN]]="",),"",NOTA[[#This Row],[QTY]]*NOTA[[#This Row],[HARGA SATUAN]])</f>
        <v/>
      </c>
      <c r="AF520" s="82" t="str">
        <f ca="1">IF(NOTA[ID_H]="","",INDEX(NOTA[TANGGAL],MATCH(,INDIRECT(ADDRESS(ROW(NOTA[TANGGAL]),COLUMN(NOTA[TANGGAL]))&amp;":"&amp;ADDRESS(ROW(),COLUMN(NOTA[TANGGAL]))),-1)))</f>
        <v/>
      </c>
      <c r="AG520" s="85" t="str">
        <f ca="1">IF(NOTA[[#This Row],[NAMA BARANG]]="","",INDEX(NOTA[SUPPLIER],MATCH(,INDIRECT(ADDRESS(ROW(NOTA[ID]),COLUMN(NOTA[ID]))&amp;":"&amp;ADDRESS(ROW(),COLUMN(NOTA[ID]))),-1)))</f>
        <v/>
      </c>
      <c r="AH520" s="38" t="str">
        <f ca="1">IF(NOTA[[#This Row],[ID]]="","",COUNTIF(NOTA[ID_H],NOTA[[#This Row],[ID_H]]))</f>
        <v/>
      </c>
      <c r="AI520" s="38" t="str">
        <f ca="1">IF(NOTA[[#This Row],[TGL.NOTA]]="",IF(NOTA[[#This Row],[SUPPLIER_H]]="","",AI519),MONTH(NOTA[[#This Row],[TGL.NOTA]]))</f>
        <v/>
      </c>
      <c r="AJ520" s="14"/>
    </row>
    <row r="521" spans="1:36" ht="20.100000000000001" customHeight="1" x14ac:dyDescent="0.25">
      <c r="A52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4" t="str">
        <f>IF(NOTA[[#This Row],[ID_P]]="","",MATCH(NOTA[[#This Row],[ID_P]],[1]!B_MSK[N_ID],0))</f>
        <v/>
      </c>
      <c r="D521" s="94" t="str">
        <f ca="1">IF(NOTA[[#This Row],[NAMA BARANG]]="","",INDEX(NOTA[ID],MATCH(,INDIRECT(ADDRESS(ROW(NOTA[ID]),COLUMN(NOTA[ID]))&amp;":"&amp;ADDRESS(ROW(),COLUMN(NOTA[ID]))),-1)))</f>
        <v/>
      </c>
      <c r="E521" s="81"/>
      <c r="F521" s="26"/>
      <c r="G521" s="26"/>
      <c r="H521" s="31"/>
      <c r="I521" s="83"/>
      <c r="J521" s="82"/>
      <c r="K521" s="83"/>
      <c r="L521" s="26"/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88" t="str">
        <f>IF(NOTA[[#This Row],[HARGA/ CTN]]="",NOTA[[#This Row],[JUMLAH_H]],NOTA[[#This Row],[HARGA/ CTN]]*IF(NOTA[[#This Row],[C]]="",0,NOTA[[#This Row],[C]]))</f>
        <v/>
      </c>
      <c r="X521" s="88" t="str">
        <f>IF(NOTA[[#This Row],[JUMLAH]]="","",NOTA[[#This Row],[JUMLAH]]*NOTA[[#This Row],[DISC 1]])</f>
        <v/>
      </c>
      <c r="Y521" s="88" t="str">
        <f>IF(NOTA[[#This Row],[JUMLAH]]="","",(NOTA[[#This Row],[JUMLAH]]-NOTA[[#This Row],[DISC 1-]])*NOTA[[#This Row],[DISC 2]])</f>
        <v/>
      </c>
      <c r="Z521" s="88" t="str">
        <f>IF(NOTA[[#This Row],[JUMLAH]]="","",NOTA[[#This Row],[DISC 1-]]+NOTA[[#This Row],[DISC 2-]])</f>
        <v/>
      </c>
      <c r="AA521" s="88" t="str">
        <f>IF(NOTA[[#This Row],[JUMLAH]]="","",NOTA[[#This Row],[JUMLAH]]-NOTA[[#This Row],[DISC]])</f>
        <v/>
      </c>
      <c r="AB5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88" t="str">
        <f>IF(OR(NOTA[[#This Row],[QTY]]="",NOTA[[#This Row],[HARGA SATUAN]]="",),"",NOTA[[#This Row],[QTY]]*NOTA[[#This Row],[HARGA SATUAN]])</f>
        <v/>
      </c>
      <c r="AF521" s="82" t="str">
        <f ca="1">IF(NOTA[ID_H]="","",INDEX(NOTA[TANGGAL],MATCH(,INDIRECT(ADDRESS(ROW(NOTA[TANGGAL]),COLUMN(NOTA[TANGGAL]))&amp;":"&amp;ADDRESS(ROW(),COLUMN(NOTA[TANGGAL]))),-1)))</f>
        <v/>
      </c>
      <c r="AG521" s="85" t="str">
        <f ca="1">IF(NOTA[[#This Row],[NAMA BARANG]]="","",INDEX(NOTA[SUPPLIER],MATCH(,INDIRECT(ADDRESS(ROW(NOTA[ID]),COLUMN(NOTA[ID]))&amp;":"&amp;ADDRESS(ROW(),COLUMN(NOTA[ID]))),-1)))</f>
        <v/>
      </c>
      <c r="AH521" s="38" t="str">
        <f ca="1">IF(NOTA[[#This Row],[ID]]="","",COUNTIF(NOTA[ID_H],NOTA[[#This Row],[ID_H]]))</f>
        <v/>
      </c>
      <c r="AI521" s="38" t="str">
        <f ca="1">IF(NOTA[[#This Row],[TGL.NOTA]]="",IF(NOTA[[#This Row],[SUPPLIER_H]]="","",AI520),MONTH(NOTA[[#This Row],[TGL.NOTA]]))</f>
        <v/>
      </c>
      <c r="AJ521" s="14"/>
    </row>
    <row r="522" spans="1:36" ht="20.100000000000001" customHeight="1" x14ac:dyDescent="0.25">
      <c r="A52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4" t="str">
        <f>IF(NOTA[[#This Row],[ID_P]]="","",MATCH(NOTA[[#This Row],[ID_P]],[1]!B_MSK[N_ID],0))</f>
        <v/>
      </c>
      <c r="D522" s="94" t="str">
        <f ca="1">IF(NOTA[[#This Row],[NAMA BARANG]]="","",INDEX(NOTA[ID],MATCH(,INDIRECT(ADDRESS(ROW(NOTA[ID]),COLUMN(NOTA[ID]))&amp;":"&amp;ADDRESS(ROW(),COLUMN(NOTA[ID]))),-1)))</f>
        <v/>
      </c>
      <c r="E522" s="81"/>
      <c r="F522" s="26"/>
      <c r="G522" s="26"/>
      <c r="H522" s="31"/>
      <c r="I522" s="38"/>
      <c r="J522" s="82"/>
      <c r="K522" s="83"/>
      <c r="L522" s="26"/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88" t="str">
        <f>IF(NOTA[[#This Row],[HARGA/ CTN]]="",NOTA[[#This Row],[JUMLAH_H]],NOTA[[#This Row],[HARGA/ CTN]]*IF(NOTA[[#This Row],[C]]="",0,NOTA[[#This Row],[C]]))</f>
        <v/>
      </c>
      <c r="X522" s="88" t="str">
        <f>IF(NOTA[[#This Row],[JUMLAH]]="","",NOTA[[#This Row],[JUMLAH]]*NOTA[[#This Row],[DISC 1]])</f>
        <v/>
      </c>
      <c r="Y522" s="88" t="str">
        <f>IF(NOTA[[#This Row],[JUMLAH]]="","",(NOTA[[#This Row],[JUMLAH]]-NOTA[[#This Row],[DISC 1-]])*NOTA[[#This Row],[DISC 2]])</f>
        <v/>
      </c>
      <c r="Z522" s="88" t="str">
        <f>IF(NOTA[[#This Row],[JUMLAH]]="","",NOTA[[#This Row],[DISC 1-]]+NOTA[[#This Row],[DISC 2-]])</f>
        <v/>
      </c>
      <c r="AA522" s="88" t="str">
        <f>IF(NOTA[[#This Row],[JUMLAH]]="","",NOTA[[#This Row],[JUMLAH]]-NOTA[[#This Row],[DISC]])</f>
        <v/>
      </c>
      <c r="AB5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8" t="str">
        <f>IF(OR(NOTA[[#This Row],[QTY]]="",NOTA[[#This Row],[HARGA SATUAN]]="",),"",NOTA[[#This Row],[QTY]]*NOTA[[#This Row],[HARGA SATUAN]])</f>
        <v/>
      </c>
      <c r="AF522" s="82" t="str">
        <f ca="1">IF(NOTA[ID_H]="","",INDEX(NOTA[TANGGAL],MATCH(,INDIRECT(ADDRESS(ROW(NOTA[TANGGAL]),COLUMN(NOTA[TANGGAL]))&amp;":"&amp;ADDRESS(ROW(),COLUMN(NOTA[TANGGAL]))),-1)))</f>
        <v/>
      </c>
      <c r="AG522" s="85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4" t="str">
        <f>IF(NOTA[[#This Row],[ID_P]]="","",MATCH(NOTA[[#This Row],[ID_P]],[1]!B_MSK[N_ID],0))</f>
        <v/>
      </c>
      <c r="D523" s="94" t="str">
        <f ca="1">IF(NOTA[[#This Row],[NAMA BARANG]]="","",INDEX(NOTA[ID],MATCH(,INDIRECT(ADDRESS(ROW(NOTA[ID]),COLUMN(NOTA[ID]))&amp;":"&amp;ADDRESS(ROW(),COLUMN(NOTA[ID]))),-1)))</f>
        <v/>
      </c>
      <c r="E523" s="95"/>
      <c r="F523" s="38"/>
      <c r="G523" s="38"/>
      <c r="H523" s="80"/>
      <c r="I523" s="38"/>
      <c r="J523" s="96"/>
      <c r="K523" s="97"/>
      <c r="L523" s="38"/>
      <c r="M523" s="98"/>
      <c r="N523" s="97"/>
      <c r="O523" s="38"/>
      <c r="P523" s="99"/>
      <c r="Q523" s="100"/>
      <c r="R523" s="56"/>
      <c r="S523" s="101"/>
      <c r="T523" s="102"/>
      <c r="U523" s="103"/>
      <c r="V523" s="104"/>
      <c r="W523" s="88" t="str">
        <f>IF(NOTA[[#This Row],[HARGA/ CTN]]="",NOTA[[#This Row],[JUMLAH_H]],NOTA[[#This Row],[HARGA/ CTN]]*IF(NOTA[[#This Row],[C]]="",0,NOTA[[#This Row],[C]]))</f>
        <v/>
      </c>
      <c r="X523" s="88" t="str">
        <f>IF(NOTA[[#This Row],[JUMLAH]]="","",NOTA[[#This Row],[JUMLAH]]*NOTA[[#This Row],[DISC 1]])</f>
        <v/>
      </c>
      <c r="Y523" s="88" t="str">
        <f>IF(NOTA[[#This Row],[JUMLAH]]="","",(NOTA[[#This Row],[JUMLAH]]-NOTA[[#This Row],[DISC 1-]])*NOTA[[#This Row],[DISC 2]])</f>
        <v/>
      </c>
      <c r="Z523" s="88" t="str">
        <f>IF(NOTA[[#This Row],[JUMLAH]]="","",NOTA[[#This Row],[DISC 1-]]+NOTA[[#This Row],[DISC 2-]])</f>
        <v/>
      </c>
      <c r="AA523" s="88" t="str">
        <f>IF(NOTA[[#This Row],[JUMLAH]]="","",NOTA[[#This Row],[JUMLAH]]-NOTA[[#This Row],[DISC]])</f>
        <v/>
      </c>
      <c r="AB52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8" t="str">
        <f>IF(OR(NOTA[[#This Row],[QTY]]="",NOTA[[#This Row],[HARGA SATUAN]]="",),"",NOTA[[#This Row],[QTY]]*NOTA[[#This Row],[HARGA SATUAN]])</f>
        <v/>
      </c>
      <c r="AF523" s="82" t="str">
        <f ca="1">IF(NOTA[ID_H]="","",INDEX(NOTA[TANGGAL],MATCH(,INDIRECT(ADDRESS(ROW(NOTA[TANGGAL]),COLUMN(NOTA[TANGGAL]))&amp;":"&amp;ADDRESS(ROW(),COLUMN(NOTA[TANGGAL]))),-1)))</f>
        <v/>
      </c>
      <c r="AG523" s="85" t="str">
        <f ca="1">IF(NOTA[[#This Row],[NAMA BARANG]]="","",INDEX(NOTA[SUPPLIER],MATCH(,INDIRECT(ADDRESS(ROW(NOTA[ID]),COLUMN(NOTA[ID]))&amp;":"&amp;ADDRESS(ROW(),COLUMN(NOTA[ID]))),-1)))</f>
        <v/>
      </c>
      <c r="AH523" s="38" t="str">
        <f ca="1">IF(NOTA[[#This Row],[ID]]="","",COUNTIF(NOTA[ID_H],NOTA[[#This Row],[ID_H]]))</f>
        <v/>
      </c>
      <c r="AI523" s="38" t="str">
        <f ca="1">IF(NOTA[[#This Row],[TGL.NOTA]]="",IF(NOTA[[#This Row],[SUPPLIER_H]]="","",AI522),MONTH(NOTA[[#This Row],[TGL.NOTA]]))</f>
        <v/>
      </c>
      <c r="AJ523" s="14"/>
    </row>
    <row r="524" spans="1:36" ht="20.100000000000001" customHeight="1" x14ac:dyDescent="0.25">
      <c r="A52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4" t="str">
        <f>IF(NOTA[[#This Row],[ID_P]]="","",MATCH(NOTA[[#This Row],[ID_P]],[1]!B_MSK[N_ID],0))</f>
        <v/>
      </c>
      <c r="D524" s="94" t="str">
        <f ca="1">IF(NOTA[[#This Row],[NAMA BARANG]]="","",INDEX(NOTA[ID],MATCH(,INDIRECT(ADDRESS(ROW(NOTA[ID]),COLUMN(NOTA[ID]))&amp;":"&amp;ADDRESS(ROW(),COLUMN(NOTA[ID]))),-1)))</f>
        <v/>
      </c>
      <c r="E524" s="95"/>
      <c r="F524" s="97"/>
      <c r="G524" s="97"/>
      <c r="H524" s="105"/>
      <c r="I524" s="38"/>
      <c r="J524" s="96"/>
      <c r="K524" s="97"/>
      <c r="L524" s="38"/>
      <c r="M524" s="98"/>
      <c r="N524" s="97"/>
      <c r="O524" s="38"/>
      <c r="P524" s="99"/>
      <c r="Q524" s="100"/>
      <c r="R524" s="56"/>
      <c r="S524" s="101"/>
      <c r="T524" s="102"/>
      <c r="U524" s="103"/>
      <c r="V524" s="104"/>
      <c r="W524" s="88" t="str">
        <f>IF(NOTA[[#This Row],[HARGA/ CTN]]="",NOTA[[#This Row],[JUMLAH_H]],NOTA[[#This Row],[HARGA/ CTN]]*IF(NOTA[[#This Row],[C]]="",0,NOTA[[#This Row],[C]]))</f>
        <v/>
      </c>
      <c r="X524" s="88" t="str">
        <f>IF(NOTA[[#This Row],[JUMLAH]]="","",NOTA[[#This Row],[JUMLAH]]*NOTA[[#This Row],[DISC 1]])</f>
        <v/>
      </c>
      <c r="Y524" s="88" t="str">
        <f>IF(NOTA[[#This Row],[JUMLAH]]="","",(NOTA[[#This Row],[JUMLAH]]-NOTA[[#This Row],[DISC 1-]])*NOTA[[#This Row],[DISC 2]])</f>
        <v/>
      </c>
      <c r="Z524" s="88" t="str">
        <f>IF(NOTA[[#This Row],[JUMLAH]]="","",NOTA[[#This Row],[DISC 1-]]+NOTA[[#This Row],[DISC 2-]])</f>
        <v/>
      </c>
      <c r="AA524" s="88" t="str">
        <f>IF(NOTA[[#This Row],[JUMLAH]]="","",NOTA[[#This Row],[JUMLAH]]-NOTA[[#This Row],[DISC]])</f>
        <v/>
      </c>
      <c r="AB5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88" t="str">
        <f>IF(OR(NOTA[[#This Row],[QTY]]="",NOTA[[#This Row],[HARGA SATUAN]]="",),"",NOTA[[#This Row],[QTY]]*NOTA[[#This Row],[HARGA SATUAN]])</f>
        <v/>
      </c>
      <c r="AF524" s="82" t="str">
        <f ca="1">IF(NOTA[ID_H]="","",INDEX(NOTA[TANGGAL],MATCH(,INDIRECT(ADDRESS(ROW(NOTA[TANGGAL]),COLUMN(NOTA[TANGGAL]))&amp;":"&amp;ADDRESS(ROW(),COLUMN(NOTA[TANGGAL]))),-1)))</f>
        <v/>
      </c>
      <c r="AG524" s="85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4" t="str">
        <f>IF(NOTA[[#This Row],[ID_P]]="","",MATCH(NOTA[[#This Row],[ID_P]],[1]!B_MSK[N_ID],0))</f>
        <v/>
      </c>
      <c r="D525" s="94" t="str">
        <f ca="1">IF(NOTA[[#This Row],[NAMA BARANG]]="","",INDEX(NOTA[ID],MATCH(,INDIRECT(ADDRESS(ROW(NOTA[ID]),COLUMN(NOTA[ID]))&amp;":"&amp;ADDRESS(ROW(),COLUMN(NOTA[ID]))),-1)))</f>
        <v/>
      </c>
      <c r="E525" s="95"/>
      <c r="F525" s="38"/>
      <c r="G525" s="38"/>
      <c r="H525" s="80"/>
      <c r="I525" s="38"/>
      <c r="J525" s="96"/>
      <c r="K525" s="97"/>
      <c r="L525" s="38"/>
      <c r="M525" s="98"/>
      <c r="N525" s="97"/>
      <c r="O525" s="38"/>
      <c r="P525" s="99"/>
      <c r="Q525" s="100"/>
      <c r="R525" s="56"/>
      <c r="S525" s="101"/>
      <c r="T525" s="102"/>
      <c r="U525" s="103"/>
      <c r="V525" s="104"/>
      <c r="W525" s="88" t="str">
        <f>IF(NOTA[[#This Row],[HARGA/ CTN]]="",NOTA[[#This Row],[JUMLAH_H]],NOTA[[#This Row],[HARGA/ CTN]]*IF(NOTA[[#This Row],[C]]="",0,NOTA[[#This Row],[C]]))</f>
        <v/>
      </c>
      <c r="X525" s="88" t="str">
        <f>IF(NOTA[[#This Row],[JUMLAH]]="","",NOTA[[#This Row],[JUMLAH]]*NOTA[[#This Row],[DISC 1]])</f>
        <v/>
      </c>
      <c r="Y525" s="88" t="str">
        <f>IF(NOTA[[#This Row],[JUMLAH]]="","",(NOTA[[#This Row],[JUMLAH]]-NOTA[[#This Row],[DISC 1-]])*NOTA[[#This Row],[DISC 2]])</f>
        <v/>
      </c>
      <c r="Z525" s="88" t="str">
        <f>IF(NOTA[[#This Row],[JUMLAH]]="","",NOTA[[#This Row],[DISC 1-]]+NOTA[[#This Row],[DISC 2-]])</f>
        <v/>
      </c>
      <c r="AA525" s="88" t="str">
        <f>IF(NOTA[[#This Row],[JUMLAH]]="","",NOTA[[#This Row],[JUMLAH]]-NOTA[[#This Row],[DISC]])</f>
        <v/>
      </c>
      <c r="AB52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8" t="str">
        <f>IF(OR(NOTA[[#This Row],[QTY]]="",NOTA[[#This Row],[HARGA SATUAN]]="",),"",NOTA[[#This Row],[QTY]]*NOTA[[#This Row],[HARGA SATUAN]])</f>
        <v/>
      </c>
      <c r="AF525" s="82" t="str">
        <f ca="1">IF(NOTA[ID_H]="","",INDEX(NOTA[TANGGAL],MATCH(,INDIRECT(ADDRESS(ROW(NOTA[TANGGAL]),COLUMN(NOTA[TANGGAL]))&amp;":"&amp;ADDRESS(ROW(),COLUMN(NOTA[TANGGAL]))),-1)))</f>
        <v/>
      </c>
      <c r="AG525" s="85" t="str">
        <f ca="1">IF(NOTA[[#This Row],[NAMA BARANG]]="","",INDEX(NOTA[SUPPLIER],MATCH(,INDIRECT(ADDRESS(ROW(NOTA[ID]),COLUMN(NOTA[ID]))&amp;":"&amp;ADDRESS(ROW(),COLUMN(NOTA[ID]))),-1)))</f>
        <v/>
      </c>
      <c r="AH525" s="38" t="str">
        <f ca="1">IF(NOTA[[#This Row],[ID]]="","",COUNTIF(NOTA[ID_H],NOTA[[#This Row],[ID_H]]))</f>
        <v/>
      </c>
      <c r="AI525" s="38" t="str">
        <f ca="1">IF(NOTA[[#This Row],[TGL.NOTA]]="",IF(NOTA[[#This Row],[SUPPLIER_H]]="","",AI524),MONTH(NOTA[[#This Row],[TGL.NOTA]]))</f>
        <v/>
      </c>
      <c r="AJ525" s="14"/>
    </row>
    <row r="526" spans="1:36" ht="20.100000000000001" customHeight="1" x14ac:dyDescent="0.25">
      <c r="A52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4" t="str">
        <f>IF(NOTA[[#This Row],[ID_P]]="","",MATCH(NOTA[[#This Row],[ID_P]],[1]!B_MSK[N_ID],0))</f>
        <v/>
      </c>
      <c r="D526" s="94" t="str">
        <f ca="1">IF(NOTA[[#This Row],[NAMA BARANG]]="","",INDEX(NOTA[ID],MATCH(,INDIRECT(ADDRESS(ROW(NOTA[ID]),COLUMN(NOTA[ID]))&amp;":"&amp;ADDRESS(ROW(),COLUMN(NOTA[ID]))),-1)))</f>
        <v/>
      </c>
      <c r="E526" s="95"/>
      <c r="F526" s="97"/>
      <c r="G526" s="97"/>
      <c r="H526" s="105"/>
      <c r="I526" s="97"/>
      <c r="J526" s="96"/>
      <c r="K526" s="97"/>
      <c r="L526" s="38"/>
      <c r="M526" s="98"/>
      <c r="N526" s="97"/>
      <c r="O526" s="38"/>
      <c r="P526" s="99"/>
      <c r="Q526" s="100"/>
      <c r="R526" s="56"/>
      <c r="S526" s="101"/>
      <c r="T526" s="102"/>
      <c r="U526" s="103"/>
      <c r="V526" s="104"/>
      <c r="W526" s="88" t="str">
        <f>IF(NOTA[[#This Row],[HARGA/ CTN]]="",NOTA[[#This Row],[JUMLAH_H]],NOTA[[#This Row],[HARGA/ CTN]]*IF(NOTA[[#This Row],[C]]="",0,NOTA[[#This Row],[C]]))</f>
        <v/>
      </c>
      <c r="X526" s="88" t="str">
        <f>IF(NOTA[[#This Row],[JUMLAH]]="","",NOTA[[#This Row],[JUMLAH]]*NOTA[[#This Row],[DISC 1]])</f>
        <v/>
      </c>
      <c r="Y526" s="88" t="str">
        <f>IF(NOTA[[#This Row],[JUMLAH]]="","",(NOTA[[#This Row],[JUMLAH]]-NOTA[[#This Row],[DISC 1-]])*NOTA[[#This Row],[DISC 2]])</f>
        <v/>
      </c>
      <c r="Z526" s="88" t="str">
        <f>IF(NOTA[[#This Row],[JUMLAH]]="","",NOTA[[#This Row],[DISC 1-]]+NOTA[[#This Row],[DISC 2-]])</f>
        <v/>
      </c>
      <c r="AA526" s="88" t="str">
        <f>IF(NOTA[[#This Row],[JUMLAH]]="","",NOTA[[#This Row],[JUMLAH]]-NOTA[[#This Row],[DISC]])</f>
        <v/>
      </c>
      <c r="AB52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88" t="str">
        <f>IF(OR(NOTA[[#This Row],[QTY]]="",NOTA[[#This Row],[HARGA SATUAN]]="",),"",NOTA[[#This Row],[QTY]]*NOTA[[#This Row],[HARGA SATUAN]])</f>
        <v/>
      </c>
      <c r="AF526" s="82" t="str">
        <f ca="1">IF(NOTA[ID_H]="","",INDEX(NOTA[TANGGAL],MATCH(,INDIRECT(ADDRESS(ROW(NOTA[TANGGAL]),COLUMN(NOTA[TANGGAL]))&amp;":"&amp;ADDRESS(ROW(),COLUMN(NOTA[TANGGAL]))),-1)))</f>
        <v/>
      </c>
      <c r="AG526" s="85" t="str">
        <f ca="1">IF(NOTA[[#This Row],[NAMA BARANG]]="","",INDEX(NOTA[SUPPLIER],MATCH(,INDIRECT(ADDRESS(ROW(NOTA[ID]),COLUMN(NOTA[ID]))&amp;":"&amp;ADDRESS(ROW(),COLUMN(NOTA[ID]))),-1)))</f>
        <v/>
      </c>
      <c r="AH526" s="38" t="str">
        <f ca="1">IF(NOTA[[#This Row],[ID]]="","",COUNTIF(NOTA[ID_H],NOTA[[#This Row],[ID_H]]))</f>
        <v/>
      </c>
      <c r="AI526" s="38" t="str">
        <f ca="1">IF(NOTA[[#This Row],[TGL.NOTA]]="",IF(NOTA[[#This Row],[SUPPLIER_H]]="","",AI525),MONTH(NOTA[[#This Row],[TGL.NOTA]]))</f>
        <v/>
      </c>
      <c r="AJ526" s="14"/>
    </row>
    <row r="527" spans="1:36" ht="20.100000000000001" customHeight="1" x14ac:dyDescent="0.25">
      <c r="A52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4" t="str">
        <f>IF(NOTA[[#This Row],[ID_P]]="","",MATCH(NOTA[[#This Row],[ID_P]],[1]!B_MSK[N_ID],0))</f>
        <v/>
      </c>
      <c r="D527" s="94" t="str">
        <f ca="1">IF(NOTA[[#This Row],[NAMA BARANG]]="","",INDEX(NOTA[ID],MATCH(,INDIRECT(ADDRESS(ROW(NOTA[ID]),COLUMN(NOTA[ID]))&amp;":"&amp;ADDRESS(ROW(),COLUMN(NOTA[ID]))),-1)))</f>
        <v/>
      </c>
      <c r="E527" s="95"/>
      <c r="F527" s="38"/>
      <c r="G527" s="38"/>
      <c r="H527" s="80"/>
      <c r="I527" s="97"/>
      <c r="J527" s="96"/>
      <c r="K527" s="97"/>
      <c r="L527" s="38"/>
      <c r="M527" s="98"/>
      <c r="N527" s="97"/>
      <c r="O527" s="38"/>
      <c r="P527" s="91"/>
      <c r="Q527" s="106"/>
      <c r="R527" s="178"/>
      <c r="S527" s="101"/>
      <c r="T527" s="102"/>
      <c r="U527" s="103"/>
      <c r="V527" s="104"/>
      <c r="W527" s="88" t="str">
        <f>IF(NOTA[[#This Row],[HARGA/ CTN]]="",NOTA[[#This Row],[JUMLAH_H]],NOTA[[#This Row],[HARGA/ CTN]]*IF(NOTA[[#This Row],[C]]="",0,NOTA[[#This Row],[C]]))</f>
        <v/>
      </c>
      <c r="X527" s="88" t="str">
        <f>IF(NOTA[[#This Row],[JUMLAH]]="","",NOTA[[#This Row],[JUMLAH]]*NOTA[[#This Row],[DISC 1]])</f>
        <v/>
      </c>
      <c r="Y527" s="88" t="str">
        <f>IF(NOTA[[#This Row],[JUMLAH]]="","",(NOTA[[#This Row],[JUMLAH]]-NOTA[[#This Row],[DISC 1-]])*NOTA[[#This Row],[DISC 2]])</f>
        <v/>
      </c>
      <c r="Z527" s="88" t="str">
        <f>IF(NOTA[[#This Row],[JUMLAH]]="","",NOTA[[#This Row],[DISC 1-]]+NOTA[[#This Row],[DISC 2-]])</f>
        <v/>
      </c>
      <c r="AA527" s="88" t="str">
        <f>IF(NOTA[[#This Row],[JUMLAH]]="","",NOTA[[#This Row],[JUMLAH]]-NOTA[[#This Row],[DISC]])</f>
        <v/>
      </c>
      <c r="AB52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8" t="str">
        <f>IF(OR(NOTA[[#This Row],[QTY]]="",NOTA[[#This Row],[HARGA SATUAN]]="",),"",NOTA[[#This Row],[QTY]]*NOTA[[#This Row],[HARGA SATUAN]])</f>
        <v/>
      </c>
      <c r="AF527" s="82" t="str">
        <f ca="1">IF(NOTA[ID_H]="","",INDEX(NOTA[TANGGAL],MATCH(,INDIRECT(ADDRESS(ROW(NOTA[TANGGAL]),COLUMN(NOTA[TANGGAL]))&amp;":"&amp;ADDRESS(ROW(),COLUMN(NOTA[TANGGAL]))),-1)))</f>
        <v/>
      </c>
      <c r="AG527" s="85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94" t="str">
        <f>IF(NOTA[[#This Row],[ID_P]]="","",MATCH(NOTA[[#This Row],[ID_P]],[1]!B_MSK[N_ID],0))</f>
        <v/>
      </c>
      <c r="D528" s="94" t="str">
        <f ca="1">IF(NOTA[[#This Row],[NAMA BARANG]]="","",INDEX(NOTA[ID],MATCH(,INDIRECT(ADDRESS(ROW(NOTA[ID]),COLUMN(NOTA[ID]))&amp;":"&amp;ADDRESS(ROW(),COLUMN(NOTA[ID]))),-1)))</f>
        <v/>
      </c>
      <c r="E528" s="95"/>
      <c r="F528" s="38"/>
      <c r="G528" s="38"/>
      <c r="H528" s="80"/>
      <c r="I528" s="97"/>
      <c r="J528" s="96"/>
      <c r="K528" s="97"/>
      <c r="L528" s="38"/>
      <c r="M528" s="98"/>
      <c r="N528" s="97"/>
      <c r="O528" s="38"/>
      <c r="P528" s="99"/>
      <c r="Q528" s="100"/>
      <c r="R528" s="56"/>
      <c r="S528" s="101"/>
      <c r="T528" s="102"/>
      <c r="U528" s="103"/>
      <c r="V528" s="104"/>
      <c r="W528" s="88" t="str">
        <f>IF(NOTA[[#This Row],[HARGA/ CTN]]="",NOTA[[#This Row],[JUMLAH_H]],NOTA[[#This Row],[HARGA/ CTN]]*IF(NOTA[[#This Row],[C]]="",0,NOTA[[#This Row],[C]]))</f>
        <v/>
      </c>
      <c r="X528" s="88" t="str">
        <f>IF(NOTA[[#This Row],[JUMLAH]]="","",NOTA[[#This Row],[JUMLAH]]*NOTA[[#This Row],[DISC 1]])</f>
        <v/>
      </c>
      <c r="Y528" s="88" t="str">
        <f>IF(NOTA[[#This Row],[JUMLAH]]="","",(NOTA[[#This Row],[JUMLAH]]-NOTA[[#This Row],[DISC 1-]])*NOTA[[#This Row],[DISC 2]])</f>
        <v/>
      </c>
      <c r="Z528" s="88" t="str">
        <f>IF(NOTA[[#This Row],[JUMLAH]]="","",NOTA[[#This Row],[DISC 1-]]+NOTA[[#This Row],[DISC 2-]])</f>
        <v/>
      </c>
      <c r="AA528" s="88" t="str">
        <f>IF(NOTA[[#This Row],[JUMLAH]]="","",NOTA[[#This Row],[JUMLAH]]-NOTA[[#This Row],[DISC]])</f>
        <v/>
      </c>
      <c r="AB52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88" t="str">
        <f>IF(OR(NOTA[[#This Row],[QTY]]="",NOTA[[#This Row],[HARGA SATUAN]]="",),"",NOTA[[#This Row],[QTY]]*NOTA[[#This Row],[HARGA SATUAN]])</f>
        <v/>
      </c>
      <c r="AF528" s="82" t="str">
        <f ca="1">IF(NOTA[ID_H]="","",INDEX(NOTA[TANGGAL],MATCH(,INDIRECT(ADDRESS(ROW(NOTA[TANGGAL]),COLUMN(NOTA[TANGGAL]))&amp;":"&amp;ADDRESS(ROW(),COLUMN(NOTA[TANGGAL]))),-1)))</f>
        <v/>
      </c>
      <c r="AG528" s="85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4" t="str">
        <f>IF(NOTA[[#This Row],[ID_P]]="","",MATCH(NOTA[[#This Row],[ID_P]],[1]!B_MSK[N_ID],0))</f>
        <v/>
      </c>
      <c r="D529" s="94" t="str">
        <f ca="1">IF(NOTA[[#This Row],[NAMA BARANG]]="","",INDEX(NOTA[ID],MATCH(,INDIRECT(ADDRESS(ROW(NOTA[ID]),COLUMN(NOTA[ID]))&amp;":"&amp;ADDRESS(ROW(),COLUMN(NOTA[ID]))),-1)))</f>
        <v/>
      </c>
      <c r="E529" s="95"/>
      <c r="F529" s="97"/>
      <c r="G529" s="97"/>
      <c r="H529" s="105"/>
      <c r="I529" s="97"/>
      <c r="J529" s="96"/>
      <c r="K529" s="97"/>
      <c r="L529" s="38"/>
      <c r="M529" s="98"/>
      <c r="N529" s="97"/>
      <c r="O529" s="38"/>
      <c r="P529" s="99"/>
      <c r="Q529" s="100"/>
      <c r="R529" s="56"/>
      <c r="S529" s="101"/>
      <c r="T529" s="102"/>
      <c r="U529" s="103"/>
      <c r="V529" s="104"/>
      <c r="W529" s="88" t="str">
        <f>IF(NOTA[[#This Row],[HARGA/ CTN]]="",NOTA[[#This Row],[JUMLAH_H]],NOTA[[#This Row],[HARGA/ CTN]]*IF(NOTA[[#This Row],[C]]="",0,NOTA[[#This Row],[C]]))</f>
        <v/>
      </c>
      <c r="X529" s="88" t="str">
        <f>IF(NOTA[[#This Row],[JUMLAH]]="","",NOTA[[#This Row],[JUMLAH]]*NOTA[[#This Row],[DISC 1]])</f>
        <v/>
      </c>
      <c r="Y529" s="88" t="str">
        <f>IF(NOTA[[#This Row],[JUMLAH]]="","",(NOTA[[#This Row],[JUMLAH]]-NOTA[[#This Row],[DISC 1-]])*NOTA[[#This Row],[DISC 2]])</f>
        <v/>
      </c>
      <c r="Z529" s="88" t="str">
        <f>IF(NOTA[[#This Row],[JUMLAH]]="","",NOTA[[#This Row],[DISC 1-]]+NOTA[[#This Row],[DISC 2-]])</f>
        <v/>
      </c>
      <c r="AA529" s="88" t="str">
        <f>IF(NOTA[[#This Row],[JUMLAH]]="","",NOTA[[#This Row],[JUMLAH]]-NOTA[[#This Row],[DISC]])</f>
        <v/>
      </c>
      <c r="AB52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8" t="str">
        <f>IF(OR(NOTA[[#This Row],[QTY]]="",NOTA[[#This Row],[HARGA SATUAN]]="",),"",NOTA[[#This Row],[QTY]]*NOTA[[#This Row],[HARGA SATUAN]])</f>
        <v/>
      </c>
      <c r="AF529" s="82" t="str">
        <f ca="1">IF(NOTA[ID_H]="","",INDEX(NOTA[TANGGAL],MATCH(,INDIRECT(ADDRESS(ROW(NOTA[TANGGAL]),COLUMN(NOTA[TANGGAL]))&amp;":"&amp;ADDRESS(ROW(),COLUMN(NOTA[TANGGAL]))),-1)))</f>
        <v/>
      </c>
      <c r="AG529" s="85" t="str">
        <f ca="1">IF(NOTA[[#This Row],[NAMA BARANG]]="","",INDEX(NOTA[SUPPLIER],MATCH(,INDIRECT(ADDRESS(ROW(NOTA[ID]),COLUMN(NOTA[ID]))&amp;":"&amp;ADDRESS(ROW(),COLUMN(NOTA[ID]))),-1)))</f>
        <v/>
      </c>
      <c r="AH529" s="38" t="str">
        <f ca="1">IF(NOTA[[#This Row],[ID]]="","",COUNTIF(NOTA[ID_H],NOTA[[#This Row],[ID_H]]))</f>
        <v/>
      </c>
      <c r="AI529" s="38" t="str">
        <f ca="1">IF(NOTA[[#This Row],[TGL.NOTA]]="",IF(NOTA[[#This Row],[SUPPLIER_H]]="","",AI528),MONTH(NOTA[[#This Row],[TGL.NOTA]]))</f>
        <v/>
      </c>
      <c r="AJ529" s="14"/>
    </row>
    <row r="530" spans="1:36" ht="20.100000000000001" customHeight="1" x14ac:dyDescent="0.25">
      <c r="A53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94" t="str">
        <f>IF(NOTA[[#This Row],[ID_P]]="","",MATCH(NOTA[[#This Row],[ID_P]],[1]!B_MSK[N_ID],0))</f>
        <v/>
      </c>
      <c r="D530" s="94" t="str">
        <f ca="1">IF(NOTA[[#This Row],[NAMA BARANG]]="","",INDEX(NOTA[ID],MATCH(,INDIRECT(ADDRESS(ROW(NOTA[ID]),COLUMN(NOTA[ID]))&amp;":"&amp;ADDRESS(ROW(),COLUMN(NOTA[ID]))),-1)))</f>
        <v/>
      </c>
      <c r="E530" s="95"/>
      <c r="F530" s="38"/>
      <c r="G530" s="38"/>
      <c r="H530" s="80"/>
      <c r="I530" s="97"/>
      <c r="J530" s="96"/>
      <c r="K530" s="38"/>
      <c r="L530" s="38"/>
      <c r="M530" s="98"/>
      <c r="N530" s="97"/>
      <c r="O530" s="38"/>
      <c r="P530" s="99"/>
      <c r="Q530" s="100"/>
      <c r="R530" s="56"/>
      <c r="S530" s="101"/>
      <c r="T530" s="102"/>
      <c r="U530" s="103"/>
      <c r="V530" s="104"/>
      <c r="W530" s="88" t="str">
        <f>IF(NOTA[[#This Row],[HARGA/ CTN]]="",NOTA[[#This Row],[JUMLAH_H]],NOTA[[#This Row],[HARGA/ CTN]]*IF(NOTA[[#This Row],[C]]="",0,NOTA[[#This Row],[C]]))</f>
        <v/>
      </c>
      <c r="X530" s="88" t="str">
        <f>IF(NOTA[[#This Row],[JUMLAH]]="","",NOTA[[#This Row],[JUMLAH]]*NOTA[[#This Row],[DISC 1]])</f>
        <v/>
      </c>
      <c r="Y530" s="88" t="str">
        <f>IF(NOTA[[#This Row],[JUMLAH]]="","",(NOTA[[#This Row],[JUMLAH]]-NOTA[[#This Row],[DISC 1-]])*NOTA[[#This Row],[DISC 2]])</f>
        <v/>
      </c>
      <c r="Z530" s="88" t="str">
        <f>IF(NOTA[[#This Row],[JUMLAH]]="","",NOTA[[#This Row],[DISC 1-]]+NOTA[[#This Row],[DISC 2-]])</f>
        <v/>
      </c>
      <c r="AA530" s="88" t="str">
        <f>IF(NOTA[[#This Row],[JUMLAH]]="","",NOTA[[#This Row],[JUMLAH]]-NOTA[[#This Row],[DISC]])</f>
        <v/>
      </c>
      <c r="AB53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88" t="str">
        <f>IF(OR(NOTA[[#This Row],[QTY]]="",NOTA[[#This Row],[HARGA SATUAN]]="",),"",NOTA[[#This Row],[QTY]]*NOTA[[#This Row],[HARGA SATUAN]])</f>
        <v/>
      </c>
      <c r="AF530" s="82" t="str">
        <f ca="1">IF(NOTA[ID_H]="","",INDEX(NOTA[TANGGAL],MATCH(,INDIRECT(ADDRESS(ROW(NOTA[TANGGAL]),COLUMN(NOTA[TANGGAL]))&amp;":"&amp;ADDRESS(ROW(),COLUMN(NOTA[TANGGAL]))),-1)))</f>
        <v/>
      </c>
      <c r="AG530" s="85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4" t="str">
        <f>IF(NOTA[[#This Row],[ID_P]]="","",MATCH(NOTA[[#This Row],[ID_P]],[1]!B_MSK[N_ID],0))</f>
        <v/>
      </c>
      <c r="D531" s="94" t="str">
        <f ca="1">IF(NOTA[[#This Row],[NAMA BARANG]]="","",INDEX(NOTA[ID],MATCH(,INDIRECT(ADDRESS(ROW(NOTA[ID]),COLUMN(NOTA[ID]))&amp;":"&amp;ADDRESS(ROW(),COLUMN(NOTA[ID]))),-1)))</f>
        <v/>
      </c>
      <c r="E531" s="95"/>
      <c r="F531" s="38"/>
      <c r="G531" s="38"/>
      <c r="H531" s="80"/>
      <c r="I531" s="97"/>
      <c r="J531" s="96"/>
      <c r="K531" s="97"/>
      <c r="L531" s="38"/>
      <c r="M531" s="98"/>
      <c r="N531" s="97"/>
      <c r="O531" s="38"/>
      <c r="P531" s="99"/>
      <c r="Q531" s="100"/>
      <c r="R531" s="56"/>
      <c r="S531" s="101"/>
      <c r="T531" s="102"/>
      <c r="U531" s="103"/>
      <c r="V531" s="104"/>
      <c r="W531" s="88" t="str">
        <f>IF(NOTA[[#This Row],[HARGA/ CTN]]="",NOTA[[#This Row],[JUMLAH_H]],NOTA[[#This Row],[HARGA/ CTN]]*IF(NOTA[[#This Row],[C]]="",0,NOTA[[#This Row],[C]]))</f>
        <v/>
      </c>
      <c r="X531" s="88" t="str">
        <f>IF(NOTA[[#This Row],[JUMLAH]]="","",NOTA[[#This Row],[JUMLAH]]*NOTA[[#This Row],[DISC 1]])</f>
        <v/>
      </c>
      <c r="Y531" s="88" t="str">
        <f>IF(NOTA[[#This Row],[JUMLAH]]="","",(NOTA[[#This Row],[JUMLAH]]-NOTA[[#This Row],[DISC 1-]])*NOTA[[#This Row],[DISC 2]])</f>
        <v/>
      </c>
      <c r="Z531" s="88" t="str">
        <f>IF(NOTA[[#This Row],[JUMLAH]]="","",NOTA[[#This Row],[DISC 1-]]+NOTA[[#This Row],[DISC 2-]])</f>
        <v/>
      </c>
      <c r="AA531" s="88" t="str">
        <f>IF(NOTA[[#This Row],[JUMLAH]]="","",NOTA[[#This Row],[JUMLAH]]-NOTA[[#This Row],[DISC]])</f>
        <v/>
      </c>
      <c r="AB53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8" t="str">
        <f>IF(OR(NOTA[[#This Row],[QTY]]="",NOTA[[#This Row],[HARGA SATUAN]]="",),"",NOTA[[#This Row],[QTY]]*NOTA[[#This Row],[HARGA SATUAN]])</f>
        <v/>
      </c>
      <c r="AF531" s="82" t="str">
        <f ca="1">IF(NOTA[ID_H]="","",INDEX(NOTA[TANGGAL],MATCH(,INDIRECT(ADDRESS(ROW(NOTA[TANGGAL]),COLUMN(NOTA[TANGGAL]))&amp;":"&amp;ADDRESS(ROW(),COLUMN(NOTA[TANGGAL]))),-1)))</f>
        <v/>
      </c>
      <c r="AG531" s="85" t="str">
        <f ca="1">IF(NOTA[[#This Row],[NAMA BARANG]]="","",INDEX(NOTA[SUPPLIER],MATCH(,INDIRECT(ADDRESS(ROW(NOTA[ID]),COLUMN(NOTA[ID]))&amp;":"&amp;ADDRESS(ROW(),COLUMN(NOTA[ID]))),-1)))</f>
        <v/>
      </c>
      <c r="AH531" s="38" t="str">
        <f ca="1">IF(NOTA[[#This Row],[ID]]="","",COUNTIF(NOTA[ID_H],NOTA[[#This Row],[ID_H]]))</f>
        <v/>
      </c>
      <c r="AI531" s="38" t="str">
        <f ca="1">IF(NOTA[[#This Row],[TGL.NOTA]]="",IF(NOTA[[#This Row],[SUPPLIER_H]]="","",AI530),MONTH(NOTA[[#This Row],[TGL.NOTA]]))</f>
        <v/>
      </c>
      <c r="AJ531" s="14"/>
    </row>
    <row r="532" spans="1:36" ht="20.100000000000001" customHeight="1" x14ac:dyDescent="0.25">
      <c r="A53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94" t="str">
        <f>IF(NOTA[[#This Row],[ID_P]]="","",MATCH(NOTA[[#This Row],[ID_P]],[1]!B_MSK[N_ID],0))</f>
        <v/>
      </c>
      <c r="D532" s="94" t="str">
        <f ca="1">IF(NOTA[[#This Row],[NAMA BARANG]]="","",INDEX(NOTA[ID],MATCH(,INDIRECT(ADDRESS(ROW(NOTA[ID]),COLUMN(NOTA[ID]))&amp;":"&amp;ADDRESS(ROW(),COLUMN(NOTA[ID]))),-1)))</f>
        <v/>
      </c>
      <c r="E532" s="95"/>
      <c r="F532" s="38"/>
      <c r="G532" s="38"/>
      <c r="H532" s="80"/>
      <c r="I532" s="97"/>
      <c r="J532" s="96"/>
      <c r="K532" s="97"/>
      <c r="L532" s="38"/>
      <c r="M532" s="98"/>
      <c r="N532" s="97"/>
      <c r="O532" s="38"/>
      <c r="P532" s="99"/>
      <c r="Q532" s="100"/>
      <c r="R532" s="56"/>
      <c r="S532" s="101"/>
      <c r="T532" s="102"/>
      <c r="U532" s="103"/>
      <c r="V532" s="104"/>
      <c r="W532" s="88" t="str">
        <f>IF(NOTA[[#This Row],[HARGA/ CTN]]="",NOTA[[#This Row],[JUMLAH_H]],NOTA[[#This Row],[HARGA/ CTN]]*IF(NOTA[[#This Row],[C]]="",0,NOTA[[#This Row],[C]]))</f>
        <v/>
      </c>
      <c r="X532" s="88" t="str">
        <f>IF(NOTA[[#This Row],[JUMLAH]]="","",NOTA[[#This Row],[JUMLAH]]*NOTA[[#This Row],[DISC 1]])</f>
        <v/>
      </c>
      <c r="Y532" s="88" t="str">
        <f>IF(NOTA[[#This Row],[JUMLAH]]="","",(NOTA[[#This Row],[JUMLAH]]-NOTA[[#This Row],[DISC 1-]])*NOTA[[#This Row],[DISC 2]])</f>
        <v/>
      </c>
      <c r="Z532" s="88" t="str">
        <f>IF(NOTA[[#This Row],[JUMLAH]]="","",NOTA[[#This Row],[DISC 1-]]+NOTA[[#This Row],[DISC 2-]])</f>
        <v/>
      </c>
      <c r="AA532" s="88" t="str">
        <f>IF(NOTA[[#This Row],[JUMLAH]]="","",NOTA[[#This Row],[JUMLAH]]-NOTA[[#This Row],[DISC]])</f>
        <v/>
      </c>
      <c r="AB53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88" t="str">
        <f>IF(OR(NOTA[[#This Row],[QTY]]="",NOTA[[#This Row],[HARGA SATUAN]]="",),"",NOTA[[#This Row],[QTY]]*NOTA[[#This Row],[HARGA SATUAN]])</f>
        <v/>
      </c>
      <c r="AF532" s="82" t="str">
        <f ca="1">IF(NOTA[ID_H]="","",INDEX(NOTA[TANGGAL],MATCH(,INDIRECT(ADDRESS(ROW(NOTA[TANGGAL]),COLUMN(NOTA[TANGGAL]))&amp;":"&amp;ADDRESS(ROW(),COLUMN(NOTA[TANGGAL]))),-1)))</f>
        <v/>
      </c>
      <c r="AG532" s="85" t="str">
        <f ca="1">IF(NOTA[[#This Row],[NAMA BARANG]]="","",INDEX(NOTA[SUPPLIER],MATCH(,INDIRECT(ADDRESS(ROW(NOTA[ID]),COLUMN(NOTA[ID]))&amp;":"&amp;ADDRESS(ROW(),COLUMN(NOTA[ID]))),-1)))</f>
        <v/>
      </c>
      <c r="AH532" s="38" t="str">
        <f ca="1">IF(NOTA[[#This Row],[ID]]="","",COUNTIF(NOTA[ID_H],NOTA[[#This Row],[ID_H]]))</f>
        <v/>
      </c>
      <c r="AI532" s="38" t="str">
        <f ca="1">IF(NOTA[[#This Row],[TGL.NOTA]]="",IF(NOTA[[#This Row],[SUPPLIER_H]]="","",AI531),MONTH(NOTA[[#This Row],[TGL.NOTA]]))</f>
        <v/>
      </c>
      <c r="AJ532" s="14"/>
    </row>
    <row r="533" spans="1:36" ht="20.100000000000001" customHeight="1" x14ac:dyDescent="0.25">
      <c r="A53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4" t="str">
        <f>IF(NOTA[[#This Row],[ID_P]]="","",MATCH(NOTA[[#This Row],[ID_P]],[1]!B_MSK[N_ID],0))</f>
        <v/>
      </c>
      <c r="D533" s="94" t="str">
        <f ca="1">IF(NOTA[[#This Row],[NAMA BARANG]]="","",INDEX(NOTA[ID],MATCH(,INDIRECT(ADDRESS(ROW(NOTA[ID]),COLUMN(NOTA[ID]))&amp;":"&amp;ADDRESS(ROW(),COLUMN(NOTA[ID]))),-1)))</f>
        <v/>
      </c>
      <c r="E533" s="95"/>
      <c r="F533" s="97"/>
      <c r="G533" s="97"/>
      <c r="H533" s="105"/>
      <c r="I533" s="97"/>
      <c r="J533" s="96"/>
      <c r="K533" s="97"/>
      <c r="L533" s="38"/>
      <c r="M533" s="98"/>
      <c r="N533" s="97"/>
      <c r="O533" s="38"/>
      <c r="P533" s="99"/>
      <c r="Q533" s="100"/>
      <c r="R533" s="56"/>
      <c r="S533" s="101"/>
      <c r="T533" s="102"/>
      <c r="U533" s="103"/>
      <c r="V533" s="104"/>
      <c r="W533" s="88" t="str">
        <f>IF(NOTA[[#This Row],[HARGA/ CTN]]="",NOTA[[#This Row],[JUMLAH_H]],NOTA[[#This Row],[HARGA/ CTN]]*IF(NOTA[[#This Row],[C]]="",0,NOTA[[#This Row],[C]]))</f>
        <v/>
      </c>
      <c r="X533" s="88" t="str">
        <f>IF(NOTA[[#This Row],[JUMLAH]]="","",NOTA[[#This Row],[JUMLAH]]*NOTA[[#This Row],[DISC 1]])</f>
        <v/>
      </c>
      <c r="Y533" s="88" t="str">
        <f>IF(NOTA[[#This Row],[JUMLAH]]="","",(NOTA[[#This Row],[JUMLAH]]-NOTA[[#This Row],[DISC 1-]])*NOTA[[#This Row],[DISC 2]])</f>
        <v/>
      </c>
      <c r="Z533" s="88" t="str">
        <f>IF(NOTA[[#This Row],[JUMLAH]]="","",NOTA[[#This Row],[DISC 1-]]+NOTA[[#This Row],[DISC 2-]])</f>
        <v/>
      </c>
      <c r="AA533" s="88" t="str">
        <f>IF(NOTA[[#This Row],[JUMLAH]]="","",NOTA[[#This Row],[JUMLAH]]-NOTA[[#This Row],[DISC]])</f>
        <v/>
      </c>
      <c r="AB53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88" t="str">
        <f>IF(OR(NOTA[[#This Row],[QTY]]="",NOTA[[#This Row],[HARGA SATUAN]]="",),"",NOTA[[#This Row],[QTY]]*NOTA[[#This Row],[HARGA SATUAN]])</f>
        <v/>
      </c>
      <c r="AF533" s="82" t="str">
        <f ca="1">IF(NOTA[ID_H]="","",INDEX(NOTA[TANGGAL],MATCH(,INDIRECT(ADDRESS(ROW(NOTA[TANGGAL]),COLUMN(NOTA[TANGGAL]))&amp;":"&amp;ADDRESS(ROW(),COLUMN(NOTA[TANGGAL]))),-1)))</f>
        <v/>
      </c>
      <c r="AG533" s="85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4" t="str">
        <f>IF(NOTA[[#This Row],[ID_P]]="","",MATCH(NOTA[[#This Row],[ID_P]],[1]!B_MSK[N_ID],0))</f>
        <v/>
      </c>
      <c r="D534" s="94" t="str">
        <f ca="1">IF(NOTA[[#This Row],[NAMA BARANG]]="","",INDEX(NOTA[ID],MATCH(,INDIRECT(ADDRESS(ROW(NOTA[ID]),COLUMN(NOTA[ID]))&amp;":"&amp;ADDRESS(ROW(),COLUMN(NOTA[ID]))),-1)))</f>
        <v/>
      </c>
      <c r="E534" s="95"/>
      <c r="F534" s="38"/>
      <c r="G534" s="38"/>
      <c r="H534" s="80"/>
      <c r="I534" s="97"/>
      <c r="J534" s="96"/>
      <c r="K534" s="97"/>
      <c r="L534" s="38"/>
      <c r="M534" s="98"/>
      <c r="N534" s="97"/>
      <c r="O534" s="38"/>
      <c r="P534" s="99"/>
      <c r="Q534" s="100"/>
      <c r="R534" s="56"/>
      <c r="S534" s="101"/>
      <c r="T534" s="102"/>
      <c r="U534" s="103"/>
      <c r="V534" s="104"/>
      <c r="W534" s="88" t="str">
        <f>IF(NOTA[[#This Row],[HARGA/ CTN]]="",NOTA[[#This Row],[JUMLAH_H]],NOTA[[#This Row],[HARGA/ CTN]]*IF(NOTA[[#This Row],[C]]="",0,NOTA[[#This Row],[C]]))</f>
        <v/>
      </c>
      <c r="X534" s="88" t="str">
        <f>IF(NOTA[[#This Row],[JUMLAH]]="","",NOTA[[#This Row],[JUMLAH]]*NOTA[[#This Row],[DISC 1]])</f>
        <v/>
      </c>
      <c r="Y534" s="88" t="str">
        <f>IF(NOTA[[#This Row],[JUMLAH]]="","",(NOTA[[#This Row],[JUMLAH]]-NOTA[[#This Row],[DISC 1-]])*NOTA[[#This Row],[DISC 2]])</f>
        <v/>
      </c>
      <c r="Z534" s="88" t="str">
        <f>IF(NOTA[[#This Row],[JUMLAH]]="","",NOTA[[#This Row],[DISC 1-]]+NOTA[[#This Row],[DISC 2-]])</f>
        <v/>
      </c>
      <c r="AA534" s="88" t="str">
        <f>IF(NOTA[[#This Row],[JUMLAH]]="","",NOTA[[#This Row],[JUMLAH]]-NOTA[[#This Row],[DISC]])</f>
        <v/>
      </c>
      <c r="AB53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88" t="str">
        <f>IF(OR(NOTA[[#This Row],[QTY]]="",NOTA[[#This Row],[HARGA SATUAN]]="",),"",NOTA[[#This Row],[QTY]]*NOTA[[#This Row],[HARGA SATUAN]])</f>
        <v/>
      </c>
      <c r="AF534" s="82" t="str">
        <f ca="1">IF(NOTA[ID_H]="","",INDEX(NOTA[TANGGAL],MATCH(,INDIRECT(ADDRESS(ROW(NOTA[TANGGAL]),COLUMN(NOTA[TANGGAL]))&amp;":"&amp;ADDRESS(ROW(),COLUMN(NOTA[TANGGAL]))),-1)))</f>
        <v/>
      </c>
      <c r="AG534" s="85" t="str">
        <f ca="1">IF(NOTA[[#This Row],[NAMA BARANG]]="","",INDEX(NOTA[SUPPLIER],MATCH(,INDIRECT(ADDRESS(ROW(NOTA[ID]),COLUMN(NOTA[ID]))&amp;":"&amp;ADDRESS(ROW(),COLUMN(NOTA[ID]))),-1)))</f>
        <v/>
      </c>
      <c r="AH534" s="38" t="str">
        <f ca="1">IF(NOTA[[#This Row],[ID]]="","",COUNTIF(NOTA[ID_H],NOTA[[#This Row],[ID_H]]))</f>
        <v/>
      </c>
      <c r="AI534" s="38" t="str">
        <f ca="1">IF(NOTA[[#This Row],[TGL.NOTA]]="",IF(NOTA[[#This Row],[SUPPLIER_H]]="","",AI533),MONTH(NOTA[[#This Row],[TGL.NOTA]]))</f>
        <v/>
      </c>
      <c r="AJ534" s="14"/>
    </row>
    <row r="535" spans="1:36" ht="20.100000000000001" customHeight="1" x14ac:dyDescent="0.25">
      <c r="A53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4" t="str">
        <f>IF(NOTA[[#This Row],[ID_P]]="","",MATCH(NOTA[[#This Row],[ID_P]],[1]!B_MSK[N_ID],0))</f>
        <v/>
      </c>
      <c r="D535" s="94" t="str">
        <f ca="1">IF(NOTA[[#This Row],[NAMA BARANG]]="","",INDEX(NOTA[ID],MATCH(,INDIRECT(ADDRESS(ROW(NOTA[ID]),COLUMN(NOTA[ID]))&amp;":"&amp;ADDRESS(ROW(),COLUMN(NOTA[ID]))),-1)))</f>
        <v/>
      </c>
      <c r="E535" s="95"/>
      <c r="F535" s="97"/>
      <c r="G535" s="97"/>
      <c r="H535" s="105"/>
      <c r="I535" s="97"/>
      <c r="J535" s="96"/>
      <c r="K535" s="97"/>
      <c r="L535" s="38"/>
      <c r="M535" s="98"/>
      <c r="N535" s="97"/>
      <c r="O535" s="38"/>
      <c r="P535" s="99"/>
      <c r="Q535" s="100"/>
      <c r="R535" s="56"/>
      <c r="S535" s="101"/>
      <c r="T535" s="102"/>
      <c r="U535" s="103"/>
      <c r="V535" s="104"/>
      <c r="W535" s="88" t="str">
        <f>IF(NOTA[[#This Row],[HARGA/ CTN]]="",NOTA[[#This Row],[JUMLAH_H]],NOTA[[#This Row],[HARGA/ CTN]]*IF(NOTA[[#This Row],[C]]="",0,NOTA[[#This Row],[C]]))</f>
        <v/>
      </c>
      <c r="X535" s="88" t="str">
        <f>IF(NOTA[[#This Row],[JUMLAH]]="","",NOTA[[#This Row],[JUMLAH]]*NOTA[[#This Row],[DISC 1]])</f>
        <v/>
      </c>
      <c r="Y535" s="88" t="str">
        <f>IF(NOTA[[#This Row],[JUMLAH]]="","",(NOTA[[#This Row],[JUMLAH]]-NOTA[[#This Row],[DISC 1-]])*NOTA[[#This Row],[DISC 2]])</f>
        <v/>
      </c>
      <c r="Z535" s="88" t="str">
        <f>IF(NOTA[[#This Row],[JUMLAH]]="","",NOTA[[#This Row],[DISC 1-]]+NOTA[[#This Row],[DISC 2-]])</f>
        <v/>
      </c>
      <c r="AA535" s="88" t="str">
        <f>IF(NOTA[[#This Row],[JUMLAH]]="","",NOTA[[#This Row],[JUMLAH]]-NOTA[[#This Row],[DISC]])</f>
        <v/>
      </c>
      <c r="AB53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8" t="str">
        <f>IF(OR(NOTA[[#This Row],[QTY]]="",NOTA[[#This Row],[HARGA SATUAN]]="",),"",NOTA[[#This Row],[QTY]]*NOTA[[#This Row],[HARGA SATUAN]])</f>
        <v/>
      </c>
      <c r="AF535" s="82" t="str">
        <f ca="1">IF(NOTA[ID_H]="","",INDEX(NOTA[TANGGAL],MATCH(,INDIRECT(ADDRESS(ROW(NOTA[TANGGAL]),COLUMN(NOTA[TANGGAL]))&amp;":"&amp;ADDRESS(ROW(),COLUMN(NOTA[TANGGAL]))),-1)))</f>
        <v/>
      </c>
      <c r="AG535" s="85" t="str">
        <f ca="1">IF(NOTA[[#This Row],[NAMA BARANG]]="","",INDEX(NOTA[SUPPLIER],MATCH(,INDIRECT(ADDRESS(ROW(NOTA[ID]),COLUMN(NOTA[ID]))&amp;":"&amp;ADDRESS(ROW(),COLUMN(NOTA[ID]))),-1)))</f>
        <v/>
      </c>
      <c r="AH535" s="38" t="str">
        <f ca="1">IF(NOTA[[#This Row],[ID]]="","",COUNTIF(NOTA[ID_H],NOTA[[#This Row],[ID_H]]))</f>
        <v/>
      </c>
      <c r="AI535" s="38" t="str">
        <f ca="1">IF(NOTA[[#This Row],[TGL.NOTA]]="",IF(NOTA[[#This Row],[SUPPLIER_H]]="","",AI534),MONTH(NOTA[[#This Row],[TGL.NOTA]]))</f>
        <v/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 t="str">
        <f ca="1">IF(NOTA[[#This Row],[NAMA BARANG]]="","",INDEX(NOTA[ID],MATCH(,INDIRECT(ADDRESS(ROW(NOTA[ID]),COLUMN(NOTA[ID]))&amp;":"&amp;ADDRESS(ROW(),COLUMN(NOTA[ID]))),-1)))</f>
        <v/>
      </c>
      <c r="E536" s="95"/>
      <c r="F536" s="38"/>
      <c r="G536" s="38"/>
      <c r="H536" s="80"/>
      <c r="I536" s="38"/>
      <c r="J536" s="96"/>
      <c r="K536" s="97"/>
      <c r="L536" s="38"/>
      <c r="M536" s="98"/>
      <c r="N536" s="97"/>
      <c r="O536" s="38"/>
      <c r="P536" s="99"/>
      <c r="Q536" s="100"/>
      <c r="R536" s="56"/>
      <c r="S536" s="101"/>
      <c r="T536" s="102"/>
      <c r="U536" s="103"/>
      <c r="V536" s="104"/>
      <c r="W536" s="88" t="str">
        <f>IF(NOTA[[#This Row],[HARGA/ CTN]]="",NOTA[[#This Row],[JUMLAH_H]],NOTA[[#This Row],[HARGA/ CTN]]*IF(NOTA[[#This Row],[C]]="",0,NOTA[[#This Row],[C]]))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8" t="str">
        <f>IF(OR(NOTA[[#This Row],[QTY]]="",NOTA[[#This Row],[HARGA SATUAN]]="",),"",NOTA[[#This Row],[QTY]]*NOTA[[#This Row],[HARGA SATUAN]])</f>
        <v/>
      </c>
      <c r="AF536" s="82" t="str">
        <f ca="1">IF(NOTA[ID_H]="","",INDEX(NOTA[TANGGAL],MATCH(,INDIRECT(ADDRESS(ROW(NOTA[TANGGAL]),COLUMN(NOTA[TANGGAL]))&amp;":"&amp;ADDRESS(ROW(),COLUMN(NOTA[TANGGAL]))),-1)))</f>
        <v/>
      </c>
      <c r="AG536" s="85" t="str">
        <f ca="1">IF(NOTA[[#This Row],[NAMA BARANG]]="","",INDEX(NOTA[SUPPLIER],MATCH(,INDIRECT(ADDRESS(ROW(NOTA[ID]),COLUMN(NOTA[ID]))&amp;":"&amp;ADDRESS(ROW(),COLUMN(NOTA[ID]))),-1)))</f>
        <v/>
      </c>
      <c r="AH536" s="38" t="str">
        <f ca="1">IF(NOTA[[#This Row],[ID]]="","",COUNTIF(NOTA[ID_H],NOTA[[#This Row],[ID_H]]))</f>
        <v/>
      </c>
      <c r="AI536" s="38" t="str">
        <f ca="1">IF(NOTA[[#This Row],[TGL.NOTA]]="",IF(NOTA[[#This Row],[SUPPLIER_H]]="","",AI535),MONTH(NOTA[[#This Row],[TGL.NOTA]]))</f>
        <v/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 t="str">
        <f ca="1">IF(NOTA[[#This Row],[NAMA BARANG]]="","",INDEX(NOTA[ID],MATCH(,INDIRECT(ADDRESS(ROW(NOTA[ID]),COLUMN(NOTA[ID]))&amp;":"&amp;ADDRESS(ROW(),COLUMN(NOTA[ID]))),-1)))</f>
        <v/>
      </c>
      <c r="E537" s="95"/>
      <c r="F537" s="38"/>
      <c r="G537" s="38"/>
      <c r="H537" s="80"/>
      <c r="I537" s="97"/>
      <c r="J537" s="96"/>
      <c r="K537" s="97"/>
      <c r="L537" s="38"/>
      <c r="M537" s="98"/>
      <c r="N537" s="97"/>
      <c r="O537" s="38"/>
      <c r="P537" s="99"/>
      <c r="Q537" s="100"/>
      <c r="R537" s="56"/>
      <c r="S537" s="101"/>
      <c r="T537" s="102"/>
      <c r="U537" s="103"/>
      <c r="V537" s="104"/>
      <c r="W537" s="88" t="str">
        <f>IF(NOTA[[#This Row],[HARGA/ CTN]]="",NOTA[[#This Row],[JUMLAH_H]],NOTA[[#This Row],[HARGA/ CTN]]*IF(NOTA[[#This Row],[C]]="",0,NOTA[[#This Row],[C]]))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8" t="str">
        <f>IF(OR(NOTA[[#This Row],[QTY]]="",NOTA[[#This Row],[HARGA SATUAN]]="",),"",NOTA[[#This Row],[QTY]]*NOTA[[#This Row],[HARGA SATUAN]])</f>
        <v/>
      </c>
      <c r="AF537" s="82" t="str">
        <f ca="1">IF(NOTA[ID_H]="","",INDEX(NOTA[TANGGAL],MATCH(,INDIRECT(ADDRESS(ROW(NOTA[TANGGAL]),COLUMN(NOTA[TANGGAL]))&amp;":"&amp;ADDRESS(ROW(),COLUMN(NOTA[TANGGAL]))),-1)))</f>
        <v/>
      </c>
      <c r="AG537" s="85" t="str">
        <f ca="1">IF(NOTA[[#This Row],[NAMA BARANG]]="","",INDEX(NOTA[SUPPLIER],MATCH(,INDIRECT(ADDRESS(ROW(NOTA[ID]),COLUMN(NOTA[ID]))&amp;":"&amp;ADDRESS(ROW(),COLUMN(NOTA[ID]))),-1)))</f>
        <v/>
      </c>
      <c r="AH537" s="38" t="str">
        <f ca="1">IF(NOTA[[#This Row],[ID]]="","",COUNTIF(NOTA[ID_H],NOTA[[#This Row],[ID_H]]))</f>
        <v/>
      </c>
      <c r="AI537" s="38" t="str">
        <f ca="1">IF(NOTA[[#This Row],[TGL.NOTA]]="",IF(NOTA[[#This Row],[SUPPLIER_H]]="","",AI536),MONTH(NOTA[[#This Row],[TGL.NOTA]]))</f>
        <v/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 t="str">
        <f ca="1">IF(NOTA[[#This Row],[NAMA BARANG]]="","",INDEX(NOTA[ID],MATCH(,INDIRECT(ADDRESS(ROW(NOTA[ID]),COLUMN(NOTA[ID]))&amp;":"&amp;ADDRESS(ROW(),COLUMN(NOTA[ID]))),-1)))</f>
        <v/>
      </c>
      <c r="E538" s="95"/>
      <c r="F538" s="97"/>
      <c r="G538" s="97"/>
      <c r="H538" s="105"/>
      <c r="I538" s="97"/>
      <c r="J538" s="96"/>
      <c r="K538" s="97"/>
      <c r="L538" s="38"/>
      <c r="M538" s="98"/>
      <c r="N538" s="97"/>
      <c r="O538" s="38"/>
      <c r="P538" s="99"/>
      <c r="Q538" s="100"/>
      <c r="R538" s="56"/>
      <c r="S538" s="101"/>
      <c r="T538" s="102"/>
      <c r="U538" s="103"/>
      <c r="V538" s="104"/>
      <c r="W538" s="88" t="str">
        <f>IF(NOTA[[#This Row],[HARGA/ CTN]]="",NOTA[[#This Row],[JUMLAH_H]],NOTA[[#This Row],[HARGA/ CTN]]*IF(NOTA[[#This Row],[C]]="",0,NOTA[[#This Row],[C]]))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8" t="str">
        <f>IF(OR(NOTA[[#This Row],[QTY]]="",NOTA[[#This Row],[HARGA SATUAN]]="",),"",NOTA[[#This Row],[QTY]]*NOTA[[#This Row],[HARGA SATUAN]])</f>
        <v/>
      </c>
      <c r="AF538" s="82" t="str">
        <f ca="1">IF(NOTA[ID_H]="","",INDEX(NOTA[TANGGAL],MATCH(,INDIRECT(ADDRESS(ROW(NOTA[TANGGAL]),COLUMN(NOTA[TANGGAL]))&amp;":"&amp;ADDRESS(ROW(),COLUMN(NOTA[TANGGAL]))),-1)))</f>
        <v/>
      </c>
      <c r="AG538" s="85" t="str">
        <f ca="1">IF(NOTA[[#This Row],[NAMA BARANG]]="","",INDEX(NOTA[SUPPLIER],MATCH(,INDIRECT(ADDRESS(ROW(NOTA[ID]),COLUMN(NOTA[ID]))&amp;":"&amp;ADDRESS(ROW(),COLUMN(NOTA[ID]))),-1)))</f>
        <v/>
      </c>
      <c r="AH538" s="38" t="str">
        <f ca="1">IF(NOTA[[#This Row],[ID]]="","",COUNTIF(NOTA[ID_H],NOTA[[#This Row],[ID_H]]))</f>
        <v/>
      </c>
      <c r="AI538" s="38" t="str">
        <f ca="1">IF(NOTA[[#This Row],[TGL.NOTA]]="",IF(NOTA[[#This Row],[SUPPLIER_H]]="","",AI537),MONTH(NOTA[[#This Row],[TGL.NOTA]]))</f>
        <v/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 t="str">
        <f ca="1">IF(NOTA[[#This Row],[NAMA BARANG]]="","",INDEX(NOTA[ID],MATCH(,INDIRECT(ADDRESS(ROW(NOTA[ID]),COLUMN(NOTA[ID]))&amp;":"&amp;ADDRESS(ROW(),COLUMN(NOTA[ID]))),-1)))</f>
        <v/>
      </c>
      <c r="E539" s="95"/>
      <c r="F539" s="38"/>
      <c r="G539" s="38"/>
      <c r="H539" s="80"/>
      <c r="I539" s="97"/>
      <c r="J539" s="96"/>
      <c r="K539" s="97"/>
      <c r="L539" s="38"/>
      <c r="M539" s="98"/>
      <c r="N539" s="97"/>
      <c r="O539" s="38"/>
      <c r="P539" s="99"/>
      <c r="Q539" s="100"/>
      <c r="R539" s="56"/>
      <c r="S539" s="101"/>
      <c r="T539" s="102"/>
      <c r="U539" s="103"/>
      <c r="V539" s="104"/>
      <c r="W539" s="88" t="str">
        <f>IF(NOTA[[#This Row],[HARGA/ CTN]]="",NOTA[[#This Row],[JUMLAH_H]],NOTA[[#This Row],[HARGA/ CTN]]*IF(NOTA[[#This Row],[C]]="",0,NOTA[[#This Row],[C]]))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8" t="str">
        <f>IF(OR(NOTA[[#This Row],[QTY]]="",NOTA[[#This Row],[HARGA SATUAN]]="",),"",NOTA[[#This Row],[QTY]]*NOTA[[#This Row],[HARGA SATUAN]])</f>
        <v/>
      </c>
      <c r="AF539" s="82" t="str">
        <f ca="1">IF(NOTA[ID_H]="","",INDEX(NOTA[TANGGAL],MATCH(,INDIRECT(ADDRESS(ROW(NOTA[TANGGAL]),COLUMN(NOTA[TANGGAL]))&amp;":"&amp;ADDRESS(ROW(),COLUMN(NOTA[TANGGAL]))),-1)))</f>
        <v/>
      </c>
      <c r="AG539" s="85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 t="str">
        <f ca="1">IF(NOTA[[#This Row],[NAMA BARANG]]="","",INDEX(NOTA[ID],MATCH(,INDIRECT(ADDRESS(ROW(NOTA[ID]),COLUMN(NOTA[ID]))&amp;":"&amp;ADDRESS(ROW(),COLUMN(NOTA[ID]))),-1)))</f>
        <v/>
      </c>
      <c r="E540" s="95"/>
      <c r="F540" s="38"/>
      <c r="G540" s="38"/>
      <c r="H540" s="80"/>
      <c r="I540" s="97"/>
      <c r="J540" s="96"/>
      <c r="K540" s="97"/>
      <c r="L540" s="38"/>
      <c r="M540" s="98"/>
      <c r="N540" s="97"/>
      <c r="O540" s="38"/>
      <c r="P540" s="99"/>
      <c r="Q540" s="100"/>
      <c r="R540" s="56"/>
      <c r="S540" s="101"/>
      <c r="T540" s="102"/>
      <c r="U540" s="103"/>
      <c r="V540" s="104"/>
      <c r="W540" s="88" t="str">
        <f>IF(NOTA[[#This Row],[HARGA/ CTN]]="",NOTA[[#This Row],[JUMLAH_H]],NOTA[[#This Row],[HARGA/ CTN]]*IF(NOTA[[#This Row],[C]]="",0,NOTA[[#This Row],[C]]))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8" t="str">
        <f>IF(OR(NOTA[[#This Row],[QTY]]="",NOTA[[#This Row],[HARGA SATUAN]]="",),"",NOTA[[#This Row],[QTY]]*NOTA[[#This Row],[HARGA SATUAN]])</f>
        <v/>
      </c>
      <c r="AF540" s="82" t="str">
        <f ca="1">IF(NOTA[ID_H]="","",INDEX(NOTA[TANGGAL],MATCH(,INDIRECT(ADDRESS(ROW(NOTA[TANGGAL]),COLUMN(NOTA[TANGGAL]))&amp;":"&amp;ADDRESS(ROW(),COLUMN(NOTA[TANGGAL]))),-1)))</f>
        <v/>
      </c>
      <c r="AG540" s="85" t="str">
        <f ca="1">IF(NOTA[[#This Row],[NAMA BARANG]]="","",INDEX(NOTA[SUPPLIER],MATCH(,INDIRECT(ADDRESS(ROW(NOTA[ID]),COLUMN(NOTA[ID]))&amp;":"&amp;ADDRESS(ROW(),COLUMN(NOTA[ID]))),-1)))</f>
        <v/>
      </c>
      <c r="AH540" s="38" t="str">
        <f ca="1">IF(NOTA[[#This Row],[ID]]="","",COUNTIF(NOTA[ID_H],NOTA[[#This Row],[ID_H]]))</f>
        <v/>
      </c>
      <c r="AI540" s="38" t="str">
        <f ca="1">IF(NOTA[[#This Row],[TGL.NOTA]]="",IF(NOTA[[#This Row],[SUPPLIER_H]]="","",AI539),MONTH(NOTA[[#This Row],[TGL.NOTA]]))</f>
        <v/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95"/>
      <c r="F541" s="38"/>
      <c r="G541" s="38"/>
      <c r="H541" s="80"/>
      <c r="I541" s="38"/>
      <c r="J541" s="79"/>
      <c r="K541" s="79"/>
      <c r="L541" s="38"/>
      <c r="M541" s="98"/>
      <c r="N541" s="97"/>
      <c r="O541" s="38"/>
      <c r="P541" s="99"/>
      <c r="Q541" s="100"/>
      <c r="R541" s="56"/>
      <c r="S541" s="107"/>
      <c r="T541" s="102"/>
      <c r="U541" s="103"/>
      <c r="V541" s="104"/>
      <c r="W541" s="88" t="str">
        <f>IF(NOTA[[#This Row],[HARGA/ CTN]]="",NOTA[[#This Row],[JUMLAH_H]],NOTA[[#This Row],[HARGA/ CTN]]*IF(NOTA[[#This Row],[C]]="",0,NOTA[[#This Row],[C]]))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4" t="str">
        <f>IF(NOTA[[#This Row],[ID_P]]="","",MATCH(NOTA[[#This Row],[ID_P]],[1]!B_MSK[N_ID],0))</f>
        <v/>
      </c>
      <c r="D542" s="94" t="str">
        <f ca="1">IF(NOTA[[#This Row],[NAMA BARANG]]="","",INDEX(NOTA[ID],MATCH(,INDIRECT(ADDRESS(ROW(NOTA[ID]),COLUMN(NOTA[ID]))&amp;":"&amp;ADDRESS(ROW(),COLUMN(NOTA[ID]))),-1)))</f>
        <v/>
      </c>
      <c r="E542" s="95"/>
      <c r="F542" s="38"/>
      <c r="G542" s="38"/>
      <c r="H542" s="80"/>
      <c r="I542" s="97"/>
      <c r="J542" s="96"/>
      <c r="K542" s="97"/>
      <c r="L542" s="38"/>
      <c r="M542" s="98"/>
      <c r="N542" s="97"/>
      <c r="O542" s="38"/>
      <c r="P542" s="99"/>
      <c r="Q542" s="100"/>
      <c r="R542" s="56"/>
      <c r="S542" s="101"/>
      <c r="T542" s="102"/>
      <c r="U542" s="103"/>
      <c r="V542" s="104"/>
      <c r="W542" s="88" t="str">
        <f>IF(NOTA[[#This Row],[HARGA/ CTN]]="",NOTA[[#This Row],[JUMLAH_H]],NOTA[[#This Row],[HARGA/ CTN]]*IF(NOTA[[#This Row],[C]]="",0,NOTA[[#This Row],[C]]))</f>
        <v/>
      </c>
      <c r="X542" s="88" t="str">
        <f>IF(NOTA[[#This Row],[JUMLAH]]="","",NOTA[[#This Row],[JUMLAH]]*NOTA[[#This Row],[DISC 1]])</f>
        <v/>
      </c>
      <c r="Y542" s="88" t="str">
        <f>IF(NOTA[[#This Row],[JUMLAH]]="","",(NOTA[[#This Row],[JUMLAH]]-NOTA[[#This Row],[DISC 1-]])*NOTA[[#This Row],[DISC 2]])</f>
        <v/>
      </c>
      <c r="Z542" s="88" t="str">
        <f>IF(NOTA[[#This Row],[JUMLAH]]="","",NOTA[[#This Row],[DISC 1-]]+NOTA[[#This Row],[DISC 2-]])</f>
        <v/>
      </c>
      <c r="AA542" s="88" t="str">
        <f>IF(NOTA[[#This Row],[JUMLAH]]="","",NOTA[[#This Row],[JUMLAH]]-NOTA[[#This Row],[DISC]])</f>
        <v/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8" t="str">
        <f>IF(OR(NOTA[[#This Row],[QTY]]="",NOTA[[#This Row],[HARGA SATUAN]]="",),"",NOTA[[#This Row],[QTY]]*NOTA[[#This Row],[HARGA SATUAN]])</f>
        <v/>
      </c>
      <c r="AF542" s="82" t="str">
        <f ca="1">IF(NOTA[ID_H]="","",INDEX(NOTA[TANGGAL],MATCH(,INDIRECT(ADDRESS(ROW(NOTA[TANGGAL]),COLUMN(NOTA[TANGGAL]))&amp;":"&amp;ADDRESS(ROW(),COLUMN(NOTA[TANGGAL]))),-1)))</f>
        <v/>
      </c>
      <c r="AG542" s="85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 t="str">
        <f ca="1">IF(NOTA[[#This Row],[NAMA BARANG]]="","",INDEX(NOTA[ID],MATCH(,INDIRECT(ADDRESS(ROW(NOTA[ID]),COLUMN(NOTA[ID]))&amp;":"&amp;ADDRESS(ROW(),COLUMN(NOTA[ID]))),-1)))</f>
        <v/>
      </c>
      <c r="E543" s="95"/>
      <c r="F543" s="38"/>
      <c r="G543" s="38"/>
      <c r="H543" s="80"/>
      <c r="I543" s="38"/>
      <c r="J543" s="96"/>
      <c r="K543" s="97"/>
      <c r="L543" s="38"/>
      <c r="M543" s="98"/>
      <c r="N543" s="97"/>
      <c r="O543" s="38"/>
      <c r="P543" s="99"/>
      <c r="Q543" s="100"/>
      <c r="R543" s="56"/>
      <c r="S543" s="101"/>
      <c r="T543" s="102"/>
      <c r="U543" s="103"/>
      <c r="V543" s="104"/>
      <c r="W543" s="88" t="str">
        <f>IF(NOTA[[#This Row],[HARGA/ CTN]]="",NOTA[[#This Row],[JUMLAH_H]],NOTA[[#This Row],[HARGA/ CTN]]*IF(NOTA[[#This Row],[C]]="",0,NOTA[[#This Row],[C]]))</f>
        <v/>
      </c>
      <c r="X543" s="88" t="str">
        <f>IF(NOTA[[#This Row],[JUMLAH]]="","",NOTA[[#This Row],[JUMLAH]]*NOTA[[#This Row],[DISC 1]])</f>
        <v/>
      </c>
      <c r="Y543" s="88" t="str">
        <f>IF(NOTA[[#This Row],[JUMLAH]]="","",(NOTA[[#This Row],[JUMLAH]]-NOTA[[#This Row],[DISC 1-]])*NOTA[[#This Row],[DISC 2]])</f>
        <v/>
      </c>
      <c r="Z543" s="88" t="str">
        <f>IF(NOTA[[#This Row],[JUMLAH]]="","",NOTA[[#This Row],[DISC 1-]]+NOTA[[#This Row],[DISC 2-]])</f>
        <v/>
      </c>
      <c r="AA543" s="88" t="str">
        <f>IF(NOTA[[#This Row],[JUMLAH]]="","",NOTA[[#This Row],[JUMLAH]]-NOTA[[#This Row],[DISC]])</f>
        <v/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8" t="str">
        <f>IF(OR(NOTA[[#This Row],[QTY]]="",NOTA[[#This Row],[HARGA SATUAN]]="",),"",NOTA[[#This Row],[QTY]]*NOTA[[#This Row],[HARGA SATUAN]])</f>
        <v/>
      </c>
      <c r="AF543" s="82" t="str">
        <f ca="1">IF(NOTA[ID_H]="","",INDEX(NOTA[TANGGAL],MATCH(,INDIRECT(ADDRESS(ROW(NOTA[TANGGAL]),COLUMN(NOTA[TANGGAL]))&amp;":"&amp;ADDRESS(ROW(),COLUMN(NOTA[TANGGAL]))),-1)))</f>
        <v/>
      </c>
      <c r="AG543" s="85" t="str">
        <f ca="1">IF(NOTA[[#This Row],[NAMA BARANG]]="","",INDEX(NOTA[SUPPLIER],MATCH(,INDIRECT(ADDRESS(ROW(NOTA[ID]),COLUMN(NOTA[ID]))&amp;":"&amp;ADDRESS(ROW(),COLUMN(NOTA[ID]))),-1)))</f>
        <v/>
      </c>
      <c r="AH543" s="38" t="str">
        <f ca="1">IF(NOTA[[#This Row],[ID]]="","",COUNTIF(NOTA[ID_H],NOTA[[#This Row],[ID_H]]))</f>
        <v/>
      </c>
      <c r="AI543" s="38" t="str">
        <f ca="1">IF(NOTA[[#This Row],[TGL.NOTA]]="",IF(NOTA[[#This Row],[SUPPLIER_H]]="","",AI542),MONTH(NOTA[[#This Row],[TGL.NOTA]]))</f>
        <v/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 t="str">
        <f ca="1">IF(NOTA[[#This Row],[NAMA BARANG]]="","",INDEX(NOTA[ID],MATCH(,INDIRECT(ADDRESS(ROW(NOTA[ID]),COLUMN(NOTA[ID]))&amp;":"&amp;ADDRESS(ROW(),COLUMN(NOTA[ID]))),-1)))</f>
        <v/>
      </c>
      <c r="E544" s="95"/>
      <c r="F544" s="38"/>
      <c r="G544" s="38"/>
      <c r="H544" s="80"/>
      <c r="I544" s="38"/>
      <c r="J544" s="79"/>
      <c r="K544" s="96"/>
      <c r="L544" s="38"/>
      <c r="M544" s="98"/>
      <c r="N544" s="97"/>
      <c r="O544" s="97"/>
      <c r="P544" s="99"/>
      <c r="Q544" s="100"/>
      <c r="R544" s="56"/>
      <c r="S544" s="101"/>
      <c r="T544" s="102"/>
      <c r="U544" s="103"/>
      <c r="V544" s="104"/>
      <c r="W544" s="88" t="str">
        <f>IF(NOTA[[#This Row],[HARGA/ CTN]]="",NOTA[[#This Row],[JUMLAH_H]],NOTA[[#This Row],[HARGA/ CTN]]*IF(NOTA[[#This Row],[C]]="",0,NOTA[[#This Row],[C]]))</f>
        <v/>
      </c>
      <c r="X544" s="88" t="str">
        <f>IF(NOTA[[#This Row],[JUMLAH]]="","",NOTA[[#This Row],[JUMLAH]]*NOTA[[#This Row],[DISC 1]])</f>
        <v/>
      </c>
      <c r="Y544" s="88" t="str">
        <f>IF(NOTA[[#This Row],[JUMLAH]]="","",(NOTA[[#This Row],[JUMLAH]]-NOTA[[#This Row],[DISC 1-]])*NOTA[[#This Row],[DISC 2]])</f>
        <v/>
      </c>
      <c r="Z544" s="88" t="str">
        <f>IF(NOTA[[#This Row],[JUMLAH]]="","",NOTA[[#This Row],[DISC 1-]]+NOTA[[#This Row],[DISC 2-]])</f>
        <v/>
      </c>
      <c r="AA544" s="88" t="str">
        <f>IF(NOTA[[#This Row],[JUMLAH]]="","",NOTA[[#This Row],[JUMLAH]]-NOTA[[#This Row],[DISC]])</f>
        <v/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8" t="str">
        <f>IF(OR(NOTA[[#This Row],[QTY]]="",NOTA[[#This Row],[HARGA SATUAN]]="",),"",NOTA[[#This Row],[QTY]]*NOTA[[#This Row],[HARGA SATUAN]])</f>
        <v/>
      </c>
      <c r="AF544" s="82" t="str">
        <f ca="1">IF(NOTA[ID_H]="","",INDEX(NOTA[TANGGAL],MATCH(,INDIRECT(ADDRESS(ROW(NOTA[TANGGAL]),COLUMN(NOTA[TANGGAL]))&amp;":"&amp;ADDRESS(ROW(),COLUMN(NOTA[TANGGAL]))),-1)))</f>
        <v/>
      </c>
      <c r="AG544" s="85" t="str">
        <f ca="1">IF(NOTA[[#This Row],[NAMA BARANG]]="","",INDEX(NOTA[SUPPLIER],MATCH(,INDIRECT(ADDRESS(ROW(NOTA[ID]),COLUMN(NOTA[ID]))&amp;":"&amp;ADDRESS(ROW(),COLUMN(NOTA[ID]))),-1)))</f>
        <v/>
      </c>
      <c r="AH544" s="38" t="str">
        <f ca="1">IF(NOTA[[#This Row],[ID]]="","",COUNTIF(NOTA[ID_H],NOTA[[#This Row],[ID_H]]))</f>
        <v/>
      </c>
      <c r="AI544" s="38" t="str">
        <f ca="1">IF(NOTA[[#This Row],[TGL.NOTA]]="",IF(NOTA[[#This Row],[SUPPLIER_H]]="","",AI543),MONTH(NOTA[[#This Row],[TGL.NOTA]]))</f>
        <v/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 t="str">
        <f ca="1">IF(NOTA[[#This Row],[NAMA BARANG]]="","",INDEX(NOTA[ID],MATCH(,INDIRECT(ADDRESS(ROW(NOTA[ID]),COLUMN(NOTA[ID]))&amp;":"&amp;ADDRESS(ROW(),COLUMN(NOTA[ID]))),-1)))</f>
        <v/>
      </c>
      <c r="E545" s="95"/>
      <c r="F545" s="38"/>
      <c r="G545" s="38"/>
      <c r="H545" s="80"/>
      <c r="I545" s="38"/>
      <c r="J545" s="96"/>
      <c r="K545" s="97"/>
      <c r="L545" s="38"/>
      <c r="M545" s="98"/>
      <c r="N545" s="97"/>
      <c r="O545" s="38"/>
      <c r="P545" s="99"/>
      <c r="Q545" s="100"/>
      <c r="R545" s="56"/>
      <c r="S545" s="101"/>
      <c r="T545" s="102"/>
      <c r="U545" s="103"/>
      <c r="V545" s="104"/>
      <c r="W545" s="88" t="str">
        <f>IF(NOTA[[#This Row],[HARGA/ CTN]]="",NOTA[[#This Row],[JUMLAH_H]],NOTA[[#This Row],[HARGA/ CTN]]*IF(NOTA[[#This Row],[C]]="",0,NOTA[[#This Row],[C]]))</f>
        <v/>
      </c>
      <c r="X545" s="88" t="str">
        <f>IF(NOTA[[#This Row],[JUMLAH]]="","",NOTA[[#This Row],[JUMLAH]]*NOTA[[#This Row],[DISC 1]])</f>
        <v/>
      </c>
      <c r="Y545" s="88" t="str">
        <f>IF(NOTA[[#This Row],[JUMLAH]]="","",(NOTA[[#This Row],[JUMLAH]]-NOTA[[#This Row],[DISC 1-]])*NOTA[[#This Row],[DISC 2]])</f>
        <v/>
      </c>
      <c r="Z545" s="88" t="str">
        <f>IF(NOTA[[#This Row],[JUMLAH]]="","",NOTA[[#This Row],[DISC 1-]]+NOTA[[#This Row],[DISC 2-]])</f>
        <v/>
      </c>
      <c r="AA545" s="88" t="str">
        <f>IF(NOTA[[#This Row],[JUMLAH]]="","",NOTA[[#This Row],[JUMLAH]]-NOTA[[#This Row],[DISC]])</f>
        <v/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8" t="str">
        <f>IF(OR(NOTA[[#This Row],[QTY]]="",NOTA[[#This Row],[HARGA SATUAN]]="",),"",NOTA[[#This Row],[QTY]]*NOTA[[#This Row],[HARGA SATUAN]])</f>
        <v/>
      </c>
      <c r="AF545" s="82" t="str">
        <f ca="1">IF(NOTA[ID_H]="","",INDEX(NOTA[TANGGAL],MATCH(,INDIRECT(ADDRESS(ROW(NOTA[TANGGAL]),COLUMN(NOTA[TANGGAL]))&amp;":"&amp;ADDRESS(ROW(),COLUMN(NOTA[TANGGAL]))),-1)))</f>
        <v/>
      </c>
      <c r="AG545" s="85" t="str">
        <f ca="1">IF(NOTA[[#This Row],[NAMA BARANG]]="","",INDEX(NOTA[SUPPLIER],MATCH(,INDIRECT(ADDRESS(ROW(NOTA[ID]),COLUMN(NOTA[ID]))&amp;":"&amp;ADDRESS(ROW(),COLUMN(NOTA[ID]))),-1)))</f>
        <v/>
      </c>
      <c r="AH545" s="38" t="str">
        <f ca="1">IF(NOTA[[#This Row],[ID]]="","",COUNTIF(NOTA[ID_H],NOTA[[#This Row],[ID_H]]))</f>
        <v/>
      </c>
      <c r="AI545" s="38" t="str">
        <f ca="1">IF(NOTA[[#This Row],[TGL.NOTA]]="",IF(NOTA[[#This Row],[SUPPLIER_H]]="","",AI544),MONTH(NOTA[[#This Row],[TGL.NOTA]]))</f>
        <v/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 t="str">
        <f ca="1">IF(NOTA[[#This Row],[NAMA BARANG]]="","",INDEX(NOTA[ID],MATCH(,INDIRECT(ADDRESS(ROW(NOTA[ID]),COLUMN(NOTA[ID]))&amp;":"&amp;ADDRESS(ROW(),COLUMN(NOTA[ID]))),-1)))</f>
        <v/>
      </c>
      <c r="E546" s="95"/>
      <c r="F546" s="38"/>
      <c r="G546" s="38"/>
      <c r="H546" s="80"/>
      <c r="I546" s="38"/>
      <c r="J546" s="96"/>
      <c r="K546" s="97"/>
      <c r="L546" s="38"/>
      <c r="M546" s="98"/>
      <c r="N546" s="97"/>
      <c r="O546" s="38"/>
      <c r="P546" s="99"/>
      <c r="Q546" s="100"/>
      <c r="R546" s="56"/>
      <c r="S546" s="101"/>
      <c r="T546" s="102"/>
      <c r="U546" s="103"/>
      <c r="V546" s="104"/>
      <c r="W546" s="88" t="str">
        <f>IF(NOTA[[#This Row],[HARGA/ CTN]]="",NOTA[[#This Row],[JUMLAH_H]],NOTA[[#This Row],[HARGA/ CTN]]*IF(NOTA[[#This Row],[C]]="",0,NOTA[[#This Row],[C]]))</f>
        <v/>
      </c>
      <c r="X546" s="88" t="str">
        <f>IF(NOTA[[#This Row],[JUMLAH]]="","",NOTA[[#This Row],[JUMLAH]]*NOTA[[#This Row],[DISC 1]])</f>
        <v/>
      </c>
      <c r="Y546" s="88" t="str">
        <f>IF(NOTA[[#This Row],[JUMLAH]]="","",(NOTA[[#This Row],[JUMLAH]]-NOTA[[#This Row],[DISC 1-]])*NOTA[[#This Row],[DISC 2]])</f>
        <v/>
      </c>
      <c r="Z546" s="88" t="str">
        <f>IF(NOTA[[#This Row],[JUMLAH]]="","",NOTA[[#This Row],[DISC 1-]]+NOTA[[#This Row],[DISC 2-]])</f>
        <v/>
      </c>
      <c r="AA546" s="88" t="str">
        <f>IF(NOTA[[#This Row],[JUMLAH]]="","",NOTA[[#This Row],[JUMLAH]]-NOTA[[#This Row],[DISC]])</f>
        <v/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8" t="str">
        <f>IF(OR(NOTA[[#This Row],[QTY]]="",NOTA[[#This Row],[HARGA SATUAN]]="",),"",NOTA[[#This Row],[QTY]]*NOTA[[#This Row],[HARGA SATUAN]])</f>
        <v/>
      </c>
      <c r="AF546" s="82" t="str">
        <f ca="1">IF(NOTA[ID_H]="","",INDEX(NOTA[TANGGAL],MATCH(,INDIRECT(ADDRESS(ROW(NOTA[TANGGAL]),COLUMN(NOTA[TANGGAL]))&amp;":"&amp;ADDRESS(ROW(),COLUMN(NOTA[TANGGAL]))),-1)))</f>
        <v/>
      </c>
      <c r="AG546" s="85" t="str">
        <f ca="1">IF(NOTA[[#This Row],[NAMA BARANG]]="","",INDEX(NOTA[SUPPLIER],MATCH(,INDIRECT(ADDRESS(ROW(NOTA[ID]),COLUMN(NOTA[ID]))&amp;":"&amp;ADDRESS(ROW(),COLUMN(NOTA[ID]))),-1)))</f>
        <v/>
      </c>
      <c r="AH546" s="38" t="str">
        <f ca="1">IF(NOTA[[#This Row],[ID]]="","",COUNTIF(NOTA[ID_H],NOTA[[#This Row],[ID_H]]))</f>
        <v/>
      </c>
      <c r="AI546" s="38" t="str">
        <f ca="1">IF(NOTA[[#This Row],[TGL.NOTA]]="",IF(NOTA[[#This Row],[SUPPLIER_H]]="","",AI545),MONTH(NOTA[[#This Row],[TGL.NOTA]]))</f>
        <v/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 t="str">
        <f ca="1">IF(NOTA[[#This Row],[NAMA BARANG]]="","",INDEX(NOTA[ID],MATCH(,INDIRECT(ADDRESS(ROW(NOTA[ID]),COLUMN(NOTA[ID]))&amp;":"&amp;ADDRESS(ROW(),COLUMN(NOTA[ID]))),-1)))</f>
        <v/>
      </c>
      <c r="E547" s="95"/>
      <c r="F547" s="97"/>
      <c r="G547" s="97"/>
      <c r="H547" s="105"/>
      <c r="I547" s="38"/>
      <c r="J547" s="96"/>
      <c r="K547" s="97"/>
      <c r="L547" s="38"/>
      <c r="M547" s="98"/>
      <c r="N547" s="97"/>
      <c r="O547" s="38"/>
      <c r="P547" s="99"/>
      <c r="Q547" s="100"/>
      <c r="R547" s="56"/>
      <c r="S547" s="101"/>
      <c r="T547" s="102"/>
      <c r="U547" s="103"/>
      <c r="V547" s="104"/>
      <c r="W547" s="88" t="str">
        <f>IF(NOTA[[#This Row],[HARGA/ CTN]]="",NOTA[[#This Row],[JUMLAH_H]],NOTA[[#This Row],[HARGA/ CTN]]*IF(NOTA[[#This Row],[C]]="",0,NOTA[[#This Row],[C]]))</f>
        <v/>
      </c>
      <c r="X547" s="88" t="str">
        <f>IF(NOTA[[#This Row],[JUMLAH]]="","",NOTA[[#This Row],[JUMLAH]]*NOTA[[#This Row],[DISC 1]])</f>
        <v/>
      </c>
      <c r="Y547" s="88" t="str">
        <f>IF(NOTA[[#This Row],[JUMLAH]]="","",(NOTA[[#This Row],[JUMLAH]]-NOTA[[#This Row],[DISC 1-]])*NOTA[[#This Row],[DISC 2]])</f>
        <v/>
      </c>
      <c r="Z547" s="88" t="str">
        <f>IF(NOTA[[#This Row],[JUMLAH]]="","",NOTA[[#This Row],[DISC 1-]]+NOTA[[#This Row],[DISC 2-]])</f>
        <v/>
      </c>
      <c r="AA547" s="88" t="str">
        <f>IF(NOTA[[#This Row],[JUMLAH]]="","",NOTA[[#This Row],[JUMLAH]]-NOTA[[#This Row],[DISC]])</f>
        <v/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8" t="str">
        <f>IF(OR(NOTA[[#This Row],[QTY]]="",NOTA[[#This Row],[HARGA SATUAN]]="",),"",NOTA[[#This Row],[QTY]]*NOTA[[#This Row],[HARGA SATUAN]])</f>
        <v/>
      </c>
      <c r="AF547" s="82" t="str">
        <f ca="1">IF(NOTA[ID_H]="","",INDEX(NOTA[TANGGAL],MATCH(,INDIRECT(ADDRESS(ROW(NOTA[TANGGAL]),COLUMN(NOTA[TANGGAL]))&amp;":"&amp;ADDRESS(ROW(),COLUMN(NOTA[TANGGAL]))),-1)))</f>
        <v/>
      </c>
      <c r="AG547" s="85" t="str">
        <f ca="1">IF(NOTA[[#This Row],[NAMA BARANG]]="","",INDEX(NOTA[SUPPLIER],MATCH(,INDIRECT(ADDRESS(ROW(NOTA[ID]),COLUMN(NOTA[ID]))&amp;":"&amp;ADDRESS(ROW(),COLUMN(NOTA[ID]))),-1)))</f>
        <v/>
      </c>
      <c r="AH547" s="38" t="str">
        <f ca="1">IF(NOTA[[#This Row],[ID]]="","",COUNTIF(NOTA[ID_H],NOTA[[#This Row],[ID_H]]))</f>
        <v/>
      </c>
      <c r="AI547" s="38" t="str">
        <f ca="1">IF(NOTA[[#This Row],[TGL.NOTA]]="",IF(NOTA[[#This Row],[SUPPLIER_H]]="","",AI546),MONTH(NOTA[[#This Row],[TGL.NOTA]]))</f>
        <v/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 t="str">
        <f ca="1">IF(NOTA[[#This Row],[NAMA BARANG]]="","",INDEX(NOTA[ID],MATCH(,INDIRECT(ADDRESS(ROW(NOTA[ID]),COLUMN(NOTA[ID]))&amp;":"&amp;ADDRESS(ROW(),COLUMN(NOTA[ID]))),-1)))</f>
        <v/>
      </c>
      <c r="E548" s="150"/>
      <c r="F548" s="38"/>
      <c r="G548" s="38"/>
      <c r="H548" s="80"/>
      <c r="I548" s="38"/>
      <c r="J548" s="96"/>
      <c r="K548" s="97"/>
      <c r="L548" s="38"/>
      <c r="M548" s="98"/>
      <c r="N548" s="97"/>
      <c r="O548" s="38"/>
      <c r="P548" s="99"/>
      <c r="Q548" s="100"/>
      <c r="R548" s="56"/>
      <c r="S548" s="101"/>
      <c r="T548" s="102"/>
      <c r="U548" s="103"/>
      <c r="V548" s="104"/>
      <c r="W548" s="88" t="str">
        <f>IF(NOTA[[#This Row],[HARGA/ CTN]]="",NOTA[[#This Row],[JUMLAH_H]],NOTA[[#This Row],[HARGA/ CTN]]*IF(NOTA[[#This Row],[C]]="",0,NOTA[[#This Row],[C]]))</f>
        <v/>
      </c>
      <c r="X548" s="88" t="str">
        <f>IF(NOTA[[#This Row],[JUMLAH]]="","",NOTA[[#This Row],[JUMLAH]]*NOTA[[#This Row],[DISC 1]])</f>
        <v/>
      </c>
      <c r="Y548" s="88" t="str">
        <f>IF(NOTA[[#This Row],[JUMLAH]]="","",(NOTA[[#This Row],[JUMLAH]]-NOTA[[#This Row],[DISC 1-]])*NOTA[[#This Row],[DISC 2]])</f>
        <v/>
      </c>
      <c r="Z548" s="88" t="str">
        <f>IF(NOTA[[#This Row],[JUMLAH]]="","",NOTA[[#This Row],[DISC 1-]]+NOTA[[#This Row],[DISC 2-]])</f>
        <v/>
      </c>
      <c r="AA548" s="88" t="str">
        <f>IF(NOTA[[#This Row],[JUMLAH]]="","",NOTA[[#This Row],[JUMLAH]]-NOTA[[#This Row],[DISC]])</f>
        <v/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8" t="str">
        <f>IF(OR(NOTA[[#This Row],[QTY]]="",NOTA[[#This Row],[HARGA SATUAN]]="",),"",NOTA[[#This Row],[QTY]]*NOTA[[#This Row],[HARGA SATUAN]])</f>
        <v/>
      </c>
      <c r="AF548" s="82" t="str">
        <f ca="1">IF(NOTA[ID_H]="","",INDEX(NOTA[TANGGAL],MATCH(,INDIRECT(ADDRESS(ROW(NOTA[TANGGAL]),COLUMN(NOTA[TANGGAL]))&amp;":"&amp;ADDRESS(ROW(),COLUMN(NOTA[TANGGAL]))),-1)))</f>
        <v/>
      </c>
      <c r="AG548" s="85" t="str">
        <f ca="1">IF(NOTA[[#This Row],[NAMA BARANG]]="","",INDEX(NOTA[SUPPLIER],MATCH(,INDIRECT(ADDRESS(ROW(NOTA[ID]),COLUMN(NOTA[ID]))&amp;":"&amp;ADDRESS(ROW(),COLUMN(NOTA[ID]))),-1)))</f>
        <v/>
      </c>
      <c r="AH548" s="38" t="str">
        <f ca="1">IF(NOTA[[#This Row],[ID]]="","",COUNTIF(NOTA[ID_H],NOTA[[#This Row],[ID_H]]))</f>
        <v/>
      </c>
      <c r="AI548" s="38" t="str">
        <f ca="1">IF(NOTA[[#This Row],[TGL.NOTA]]="",IF(NOTA[[#This Row],[SUPPLIER_H]]="","",AI547),MONTH(NOTA[[#This Row],[TGL.NOTA]]))</f>
        <v/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 t="str">
        <f ca="1">IF(NOTA[[#This Row],[NAMA BARANG]]="","",INDEX(NOTA[ID],MATCH(,INDIRECT(ADDRESS(ROW(NOTA[ID]),COLUMN(NOTA[ID]))&amp;":"&amp;ADDRESS(ROW(),COLUMN(NOTA[ID]))),-1)))</f>
        <v/>
      </c>
      <c r="E549" s="95"/>
      <c r="F549" s="97"/>
      <c r="G549" s="97"/>
      <c r="H549" s="105"/>
      <c r="I549" s="38"/>
      <c r="J549" s="96"/>
      <c r="K549" s="97"/>
      <c r="L549" s="38"/>
      <c r="M549" s="98"/>
      <c r="N549" s="97"/>
      <c r="O549" s="38"/>
      <c r="P549" s="99"/>
      <c r="Q549" s="100"/>
      <c r="R549" s="56"/>
      <c r="S549" s="101"/>
      <c r="T549" s="102"/>
      <c r="U549" s="103"/>
      <c r="V549" s="104"/>
      <c r="W549" s="88" t="str">
        <f>IF(NOTA[[#This Row],[HARGA/ CTN]]="",NOTA[[#This Row],[JUMLAH_H]],NOTA[[#This Row],[HARGA/ CTN]]*IF(NOTA[[#This Row],[C]]="",0,NOTA[[#This Row],[C]]))</f>
        <v/>
      </c>
      <c r="X549" s="88" t="str">
        <f>IF(NOTA[[#This Row],[JUMLAH]]="","",NOTA[[#This Row],[JUMLAH]]*NOTA[[#This Row],[DISC 1]])</f>
        <v/>
      </c>
      <c r="Y549" s="88" t="str">
        <f>IF(NOTA[[#This Row],[JUMLAH]]="","",(NOTA[[#This Row],[JUMLAH]]-NOTA[[#This Row],[DISC 1-]])*NOTA[[#This Row],[DISC 2]])</f>
        <v/>
      </c>
      <c r="Z549" s="88" t="str">
        <f>IF(NOTA[[#This Row],[JUMLAH]]="","",NOTA[[#This Row],[DISC 1-]]+NOTA[[#This Row],[DISC 2-]])</f>
        <v/>
      </c>
      <c r="AA549" s="88" t="str">
        <f>IF(NOTA[[#This Row],[JUMLAH]]="","",NOTA[[#This Row],[JUMLAH]]-NOTA[[#This Row],[DISC]])</f>
        <v/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8" t="str">
        <f>IF(OR(NOTA[[#This Row],[QTY]]="",NOTA[[#This Row],[HARGA SATUAN]]="",),"",NOTA[[#This Row],[QTY]]*NOTA[[#This Row],[HARGA SATUAN]])</f>
        <v/>
      </c>
      <c r="AF549" s="82" t="str">
        <f ca="1">IF(NOTA[ID_H]="","",INDEX(NOTA[TANGGAL],MATCH(,INDIRECT(ADDRESS(ROW(NOTA[TANGGAL]),COLUMN(NOTA[TANGGAL]))&amp;":"&amp;ADDRESS(ROW(),COLUMN(NOTA[TANGGAL]))),-1)))</f>
        <v/>
      </c>
      <c r="AG549" s="85" t="str">
        <f ca="1">IF(NOTA[[#This Row],[NAMA BARANG]]="","",INDEX(NOTA[SUPPLIER],MATCH(,INDIRECT(ADDRESS(ROW(NOTA[ID]),COLUMN(NOTA[ID]))&amp;":"&amp;ADDRESS(ROW(),COLUMN(NOTA[ID]))),-1)))</f>
        <v/>
      </c>
      <c r="AH549" s="38" t="str">
        <f ca="1">IF(NOTA[[#This Row],[ID]]="","",COUNTIF(NOTA[ID_H],NOTA[[#This Row],[ID_H]]))</f>
        <v/>
      </c>
      <c r="AI549" s="38" t="str">
        <f ca="1">IF(NOTA[[#This Row],[TGL.NOTA]]="",IF(NOTA[[#This Row],[SUPPLIER_H]]="","",AI548),MONTH(NOTA[[#This Row],[TGL.NOTA]]))</f>
        <v/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38"/>
      <c r="J550" s="96"/>
      <c r="K550" s="97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CTN]]*IF(NOTA[[#This Row],[C]]="",0,NOTA[[#This Row],[C]]))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s="48" customFormat="1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 t="str">
        <f ca="1">IF(NOTA[[#This Row],[NAMA BARANG]]="","",INDEX(NOTA[ID],MATCH(,INDIRECT(ADDRESS(ROW(NOTA[ID]),COLUMN(NOTA[ID]))&amp;":"&amp;ADDRESS(ROW(),COLUMN(NOTA[ID]))),-1)))</f>
        <v/>
      </c>
      <c r="E551" s="95"/>
      <c r="F551" s="97"/>
      <c r="G551" s="97"/>
      <c r="H551" s="105"/>
      <c r="I551" s="38"/>
      <c r="J551" s="96"/>
      <c r="K551" s="97"/>
      <c r="L551" s="38"/>
      <c r="M551" s="98"/>
      <c r="N551" s="97"/>
      <c r="O551" s="38"/>
      <c r="P551" s="99"/>
      <c r="Q551" s="100"/>
      <c r="R551" s="56"/>
      <c r="S551" s="101"/>
      <c r="T551" s="102"/>
      <c r="U551" s="103"/>
      <c r="V551" s="104"/>
      <c r="W551" s="88" t="str">
        <f>IF(NOTA[[#This Row],[HARGA/ CTN]]="",NOTA[[#This Row],[JUMLAH_H]],NOTA[[#This Row],[HARGA/ CTN]]*IF(NOTA[[#This Row],[C]]="",0,NOTA[[#This Row],[C]]))</f>
        <v/>
      </c>
      <c r="X551" s="88" t="str">
        <f>IF(NOTA[[#This Row],[JUMLAH]]="","",NOTA[[#This Row],[JUMLAH]]*NOTA[[#This Row],[DISC 1]])</f>
        <v/>
      </c>
      <c r="Y551" s="88" t="str">
        <f>IF(NOTA[[#This Row],[JUMLAH]]="","",(NOTA[[#This Row],[JUMLAH]]-NOTA[[#This Row],[DISC 1-]])*NOTA[[#This Row],[DISC 2]])</f>
        <v/>
      </c>
      <c r="Z551" s="88" t="str">
        <f>IF(NOTA[[#This Row],[JUMLAH]]="","",NOTA[[#This Row],[DISC 1-]]+NOTA[[#This Row],[DISC 2-]])</f>
        <v/>
      </c>
      <c r="AA551" s="88" t="str">
        <f>IF(NOTA[[#This Row],[JUMLAH]]="","",NOTA[[#This Row],[JUMLAH]]-NOTA[[#This Row],[DISC]])</f>
        <v/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8" t="str">
        <f>IF(OR(NOTA[[#This Row],[QTY]]="",NOTA[[#This Row],[HARGA SATUAN]]="",),"",NOTA[[#This Row],[QTY]]*NOTA[[#This Row],[HARGA SATUAN]])</f>
        <v/>
      </c>
      <c r="AF551" s="82" t="str">
        <f ca="1">IF(NOTA[ID_H]="","",INDEX(NOTA[TANGGAL],MATCH(,INDIRECT(ADDRESS(ROW(NOTA[TANGGAL]),COLUMN(NOTA[TANGGAL]))&amp;":"&amp;ADDRESS(ROW(),COLUMN(NOTA[TANGGAL]))),-1)))</f>
        <v/>
      </c>
      <c r="AG551" s="85" t="str">
        <f ca="1">IF(NOTA[[#This Row],[NAMA BARANG]]="","",INDEX(NOTA[SUPPLIER],MATCH(,INDIRECT(ADDRESS(ROW(NOTA[ID]),COLUMN(NOTA[ID]))&amp;":"&amp;ADDRESS(ROW(),COLUMN(NOTA[ID]))),-1)))</f>
        <v/>
      </c>
      <c r="AH551" s="38" t="str">
        <f ca="1">IF(NOTA[[#This Row],[ID]]="","",COUNTIF(NOTA[ID_H],NOTA[[#This Row],[ID_H]]))</f>
        <v/>
      </c>
      <c r="AI551" s="38" t="str">
        <f ca="1">IF(NOTA[[#This Row],[TGL.NOTA]]="",IF(NOTA[[#This Row],[SUPPLIER_H]]="","",AI550),MONTH(NOTA[[#This Row],[TGL.NOTA]]))</f>
        <v/>
      </c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 t="str">
        <f ca="1">IF(NOTA[[#This Row],[NAMA BARANG]]="","",INDEX(NOTA[ID],MATCH(,INDIRECT(ADDRESS(ROW(NOTA[ID]),COLUMN(NOTA[ID]))&amp;":"&amp;ADDRESS(ROW(),COLUMN(NOTA[ID]))),-1)))</f>
        <v/>
      </c>
      <c r="E552" s="95"/>
      <c r="F552" s="38"/>
      <c r="G552" s="38"/>
      <c r="H552" s="80"/>
      <c r="I552" s="38"/>
      <c r="J552" s="96"/>
      <c r="K552" s="97"/>
      <c r="L552" s="38"/>
      <c r="M552" s="98"/>
      <c r="N552" s="97"/>
      <c r="O552" s="38"/>
      <c r="P552" s="99"/>
      <c r="Q552" s="100"/>
      <c r="R552" s="56"/>
      <c r="S552" s="101"/>
      <c r="T552" s="102"/>
      <c r="U552" s="103"/>
      <c r="V552" s="104"/>
      <c r="W552" s="88" t="str">
        <f>IF(NOTA[[#This Row],[HARGA/ CTN]]="",NOTA[[#This Row],[JUMLAH_H]],NOTA[[#This Row],[HARGA/ CTN]]*IF(NOTA[[#This Row],[C]]="",0,NOTA[[#This Row],[C]]))</f>
        <v/>
      </c>
      <c r="X552" s="88" t="str">
        <f>IF(NOTA[[#This Row],[JUMLAH]]="","",NOTA[[#This Row],[JUMLAH]]*NOTA[[#This Row],[DISC 1]])</f>
        <v/>
      </c>
      <c r="Y552" s="88" t="str">
        <f>IF(NOTA[[#This Row],[JUMLAH]]="","",(NOTA[[#This Row],[JUMLAH]]-NOTA[[#This Row],[DISC 1-]])*NOTA[[#This Row],[DISC 2]])</f>
        <v/>
      </c>
      <c r="Z552" s="88" t="str">
        <f>IF(NOTA[[#This Row],[JUMLAH]]="","",NOTA[[#This Row],[DISC 1-]]+NOTA[[#This Row],[DISC 2-]])</f>
        <v/>
      </c>
      <c r="AA552" s="88" t="str">
        <f>IF(NOTA[[#This Row],[JUMLAH]]="","",NOTA[[#This Row],[JUMLAH]]-NOTA[[#This Row],[DISC]])</f>
        <v/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8" t="str">
        <f>IF(OR(NOTA[[#This Row],[QTY]]="",NOTA[[#This Row],[HARGA SATUAN]]="",),"",NOTA[[#This Row],[QTY]]*NOTA[[#This Row],[HARGA SATUAN]])</f>
        <v/>
      </c>
      <c r="AF552" s="82" t="str">
        <f ca="1">IF(NOTA[ID_H]="","",INDEX(NOTA[TANGGAL],MATCH(,INDIRECT(ADDRESS(ROW(NOTA[TANGGAL]),COLUMN(NOTA[TANGGAL]))&amp;":"&amp;ADDRESS(ROW(),COLUMN(NOTA[TANGGAL]))),-1)))</f>
        <v/>
      </c>
      <c r="AG552" s="85" t="str">
        <f ca="1">IF(NOTA[[#This Row],[NAMA BARANG]]="","",INDEX(NOTA[SUPPLIER],MATCH(,INDIRECT(ADDRESS(ROW(NOTA[ID]),COLUMN(NOTA[ID]))&amp;":"&amp;ADDRESS(ROW(),COLUMN(NOTA[ID]))),-1)))</f>
        <v/>
      </c>
      <c r="AH552" s="38" t="str">
        <f ca="1">IF(NOTA[[#This Row],[ID]]="","",COUNTIF(NOTA[ID_H],NOTA[[#This Row],[ID_H]]))</f>
        <v/>
      </c>
      <c r="AI552" s="38" t="str">
        <f ca="1">IF(NOTA[[#This Row],[TGL.NOTA]]="",IF(NOTA[[#This Row],[SUPPLIER_H]]="","",AI551),MONTH(NOTA[[#This Row],[TGL.NOTA]]))</f>
        <v/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">
        <v>87</v>
      </c>
      <c r="C553" s="94" t="e">
        <f>IF(NOTA[[#This Row],[ID_P]]="","",MATCH(NOTA[[#This Row],[ID_P]],[1]!B_MSK[N_ID],0))</f>
        <v>#REF!</v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38"/>
      <c r="G553" s="38"/>
      <c r="H553" s="38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CTN]]*IF(NOTA[[#This Row],[C]]="",0,NOTA[[#This Row],[C]]))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 t="str">
        <f ca="1">IF(NOTA[[#This Row],[NAMA BARANG]]="","",INDEX(NOTA[ID],MATCH(,INDIRECT(ADDRESS(ROW(NOTA[ID]),COLUMN(NOTA[ID]))&amp;":"&amp;ADDRESS(ROW(),COLUMN(NOTA[ID]))),-1)))</f>
        <v/>
      </c>
      <c r="E554" s="95"/>
      <c r="F554" s="38"/>
      <c r="G554" s="38"/>
      <c r="H554" s="80"/>
      <c r="I554" s="97"/>
      <c r="J554" s="96"/>
      <c r="K554" s="97"/>
      <c r="L554" s="38"/>
      <c r="M554" s="98"/>
      <c r="N554" s="97"/>
      <c r="O554" s="38"/>
      <c r="P554" s="99"/>
      <c r="Q554" s="100"/>
      <c r="R554" s="56"/>
      <c r="S554" s="101"/>
      <c r="T554" s="102"/>
      <c r="U554" s="103"/>
      <c r="V554" s="104"/>
      <c r="W554" s="88" t="str">
        <f>IF(NOTA[[#This Row],[HARGA/ CTN]]="",NOTA[[#This Row],[JUMLAH_H]],NOTA[[#This Row],[HARGA/ CTN]]*IF(NOTA[[#This Row],[C]]="",0,NOTA[[#This Row],[C]]))</f>
        <v/>
      </c>
      <c r="X554" s="88" t="str">
        <f>IF(NOTA[[#This Row],[JUMLAH]]="","",NOTA[[#This Row],[JUMLAH]]*NOTA[[#This Row],[DISC 1]])</f>
        <v/>
      </c>
      <c r="Y554" s="88" t="str">
        <f>IF(NOTA[[#This Row],[JUMLAH]]="","",(NOTA[[#This Row],[JUMLAH]]-NOTA[[#This Row],[DISC 1-]])*NOTA[[#This Row],[DISC 2]])</f>
        <v/>
      </c>
      <c r="Z554" s="88" t="str">
        <f>IF(NOTA[[#This Row],[JUMLAH]]="","",NOTA[[#This Row],[DISC 1-]]+NOTA[[#This Row],[DISC 2-]])</f>
        <v/>
      </c>
      <c r="AA554" s="88" t="str">
        <f>IF(NOTA[[#This Row],[JUMLAH]]="","",NOTA[[#This Row],[JUMLAH]]-NOTA[[#This Row],[DISC]])</f>
        <v/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8" t="str">
        <f>IF(OR(NOTA[[#This Row],[QTY]]="",NOTA[[#This Row],[HARGA SATUAN]]="",),"",NOTA[[#This Row],[QTY]]*NOTA[[#This Row],[HARGA SATUAN]])</f>
        <v/>
      </c>
      <c r="AF554" s="82" t="str">
        <f ca="1">IF(NOTA[ID_H]="","",INDEX(NOTA[TANGGAL],MATCH(,INDIRECT(ADDRESS(ROW(NOTA[TANGGAL]),COLUMN(NOTA[TANGGAL]))&amp;":"&amp;ADDRESS(ROW(),COLUMN(NOTA[TANGGAL]))),-1)))</f>
        <v/>
      </c>
      <c r="AG554" s="85" t="str">
        <f ca="1">IF(NOTA[[#This Row],[NAMA BARANG]]="","",INDEX(NOTA[SUPPLIER],MATCH(,INDIRECT(ADDRESS(ROW(NOTA[ID]),COLUMN(NOTA[ID]))&amp;":"&amp;ADDRESS(ROW(),COLUMN(NOTA[ID]))),-1)))</f>
        <v/>
      </c>
      <c r="AH554" s="38" t="str">
        <f ca="1">IF(NOTA[[#This Row],[ID]]="","",COUNTIF(NOTA[ID_H],NOTA[[#This Row],[ID_H]]))</f>
        <v/>
      </c>
      <c r="AI554" s="38" t="str">
        <f ca="1">IF(NOTA[[#This Row],[TGL.NOTA]]="",IF(NOTA[[#This Row],[SUPPLIER_H]]="","",AI553),MONTH(NOTA[[#This Row],[TGL.NOTA]]))</f>
        <v/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 t="str">
        <f ca="1">IF(NOTA[[#This Row],[NAMA BARANG]]="","",INDEX(NOTA[ID],MATCH(,INDIRECT(ADDRESS(ROW(NOTA[ID]),COLUMN(NOTA[ID]))&amp;":"&amp;ADDRESS(ROW(),COLUMN(NOTA[ID]))),-1)))</f>
        <v/>
      </c>
      <c r="E555" s="95"/>
      <c r="F555" s="38"/>
      <c r="G555" s="38"/>
      <c r="H555" s="80"/>
      <c r="I555" s="38"/>
      <c r="J555" s="79"/>
      <c r="K555" s="96"/>
      <c r="L555" s="38"/>
      <c r="M555" s="98"/>
      <c r="N555" s="97"/>
      <c r="O555" s="38"/>
      <c r="P555" s="99"/>
      <c r="Q555" s="100"/>
      <c r="R555" s="56"/>
      <c r="S555" s="101"/>
      <c r="T555" s="102"/>
      <c r="U555" s="103"/>
      <c r="V555" s="104"/>
      <c r="W555" s="88" t="str">
        <f>IF(NOTA[[#This Row],[HARGA/ CTN]]="",NOTA[[#This Row],[JUMLAH_H]],NOTA[[#This Row],[HARGA/ CTN]]*IF(NOTA[[#This Row],[C]]="",0,NOTA[[#This Row],[C]]))</f>
        <v/>
      </c>
      <c r="X555" s="88" t="str">
        <f>IF(NOTA[[#This Row],[JUMLAH]]="","",NOTA[[#This Row],[JUMLAH]]*NOTA[[#This Row],[DISC 1]])</f>
        <v/>
      </c>
      <c r="Y555" s="88" t="str">
        <f>IF(NOTA[[#This Row],[JUMLAH]]="","",(NOTA[[#This Row],[JUMLAH]]-NOTA[[#This Row],[DISC 1-]])*NOTA[[#This Row],[DISC 2]])</f>
        <v/>
      </c>
      <c r="Z555" s="88" t="str">
        <f>IF(NOTA[[#This Row],[JUMLAH]]="","",NOTA[[#This Row],[DISC 1-]]+NOTA[[#This Row],[DISC 2-]])</f>
        <v/>
      </c>
      <c r="AA555" s="88" t="str">
        <f>IF(NOTA[[#This Row],[JUMLAH]]="","",NOTA[[#This Row],[JUMLAH]]-NOTA[[#This Row],[DISC]])</f>
        <v/>
      </c>
      <c r="AB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8" t="str">
        <f>IF(OR(NOTA[[#This Row],[QTY]]="",NOTA[[#This Row],[HARGA SATUAN]]="",),"",NOTA[[#This Row],[QTY]]*NOTA[[#This Row],[HARGA SATUAN]])</f>
        <v/>
      </c>
      <c r="AF555" s="82" t="str">
        <f ca="1">IF(NOTA[ID_H]="","",INDEX(NOTA[TANGGAL],MATCH(,INDIRECT(ADDRESS(ROW(NOTA[TANGGAL]),COLUMN(NOTA[TANGGAL]))&amp;":"&amp;ADDRESS(ROW(),COLUMN(NOTA[TANGGAL]))),-1)))</f>
        <v/>
      </c>
      <c r="AG555" s="85" t="str">
        <f ca="1">IF(NOTA[[#This Row],[NAMA BARANG]]="","",INDEX(NOTA[SUPPLIER],MATCH(,INDIRECT(ADDRESS(ROW(NOTA[ID]),COLUMN(NOTA[ID]))&amp;":"&amp;ADDRESS(ROW(),COLUMN(NOTA[ID]))),-1)))</f>
        <v/>
      </c>
      <c r="AH555" s="38" t="str">
        <f ca="1">IF(NOTA[[#This Row],[ID]]="","",COUNTIF(NOTA[ID_H],NOTA[[#This Row],[ID_H]]))</f>
        <v/>
      </c>
      <c r="AI555" s="38" t="str">
        <f ca="1">IF(NOTA[[#This Row],[TGL.NOTA]]="",IF(NOTA[[#This Row],[SUPPLIER_H]]="","",AI554),MONTH(NOTA[[#This Row],[TGL.NOTA]]))</f>
        <v/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CTN]]*IF(NOTA[[#This Row],[C]]="",0,NOTA[[#This Row],[C]]))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94" t="str">
        <f>IF(NOTA[[#This Row],[ID_P]]="","",MATCH(NOTA[[#This Row],[ID_P]],[1]!B_MSK[N_ID],0))</f>
        <v/>
      </c>
      <c r="D557" s="94" t="str">
        <f ca="1">IF(NOTA[[#This Row],[NAMA BARANG]]="","",INDEX(NOTA[ID],MATCH(,INDIRECT(ADDRESS(ROW(NOTA[ID]),COLUMN(NOTA[ID]))&amp;":"&amp;ADDRESS(ROW(),COLUMN(NOTA[ID]))),-1)))</f>
        <v/>
      </c>
      <c r="E557" s="95"/>
      <c r="F557" s="38"/>
      <c r="G557" s="38"/>
      <c r="H557" s="80"/>
      <c r="I557" s="97"/>
      <c r="J557" s="96"/>
      <c r="K557" s="97"/>
      <c r="L557" s="38"/>
      <c r="M557" s="98"/>
      <c r="N557" s="97"/>
      <c r="O557" s="38"/>
      <c r="P557" s="99"/>
      <c r="Q557" s="100"/>
      <c r="R557" s="56"/>
      <c r="S557" s="101"/>
      <c r="T557" s="102"/>
      <c r="U557" s="103"/>
      <c r="V557" s="104"/>
      <c r="W557" s="88" t="str">
        <f>IF(NOTA[[#This Row],[HARGA/ CTN]]="",NOTA[[#This Row],[JUMLAH_H]],NOTA[[#This Row],[HARGA/ CTN]]*IF(NOTA[[#This Row],[C]]="",0,NOTA[[#This Row],[C]]))</f>
        <v/>
      </c>
      <c r="X557" s="88" t="str">
        <f>IF(NOTA[[#This Row],[JUMLAH]]="","",NOTA[[#This Row],[JUMLAH]]*NOTA[[#This Row],[DISC 1]])</f>
        <v/>
      </c>
      <c r="Y557" s="88" t="str">
        <f>IF(NOTA[[#This Row],[JUMLAH]]="","",(NOTA[[#This Row],[JUMLAH]]-NOTA[[#This Row],[DISC 1-]])*NOTA[[#This Row],[DISC 2]])</f>
        <v/>
      </c>
      <c r="Z557" s="88" t="str">
        <f>IF(NOTA[[#This Row],[JUMLAH]]="","",NOTA[[#This Row],[DISC 1-]]+NOTA[[#This Row],[DISC 2-]])</f>
        <v/>
      </c>
      <c r="AA557" s="88" t="str">
        <f>IF(NOTA[[#This Row],[JUMLAH]]="","",NOTA[[#This Row],[JUMLAH]]-NOTA[[#This Row],[DISC]])</f>
        <v/>
      </c>
      <c r="AB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88" t="str">
        <f>IF(OR(NOTA[[#This Row],[QTY]]="",NOTA[[#This Row],[HARGA SATUAN]]="",),"",NOTA[[#This Row],[QTY]]*NOTA[[#This Row],[HARGA SATUAN]])</f>
        <v/>
      </c>
      <c r="AF557" s="82" t="str">
        <f ca="1">IF(NOTA[ID_H]="","",INDEX(NOTA[TANGGAL],MATCH(,INDIRECT(ADDRESS(ROW(NOTA[TANGGAL]),COLUMN(NOTA[TANGGAL]))&amp;":"&amp;ADDRESS(ROW(),COLUMN(NOTA[TANGGAL]))),-1)))</f>
        <v/>
      </c>
      <c r="AG557" s="85" t="str">
        <f ca="1">IF(NOTA[[#This Row],[NAMA BARANG]]="","",INDEX(NOTA[SUPPLIER],MATCH(,INDIRECT(ADDRESS(ROW(NOTA[ID]),COLUMN(NOTA[ID]))&amp;":"&amp;ADDRESS(ROW(),COLUMN(NOTA[ID]))),-1)))</f>
        <v/>
      </c>
      <c r="AH557" s="38" t="str">
        <f ca="1">IF(NOTA[[#This Row],[ID]]="","",COUNTIF(NOTA[ID_H],NOTA[[#This Row],[ID_H]]))</f>
        <v/>
      </c>
      <c r="AI557" s="38" t="str">
        <f ca="1">IF(NOTA[[#This Row],[TGL.NOTA]]="",IF(NOTA[[#This Row],[SUPPLIER_H]]="","",AI556),MONTH(NOTA[[#This Row],[TGL.NOTA]]))</f>
        <v/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81"/>
      <c r="F558" s="26"/>
      <c r="G558" s="26"/>
      <c r="H558" s="31"/>
      <c r="I558" s="26"/>
      <c r="J558" s="82"/>
      <c r="K558" s="82"/>
      <c r="L558" s="38"/>
      <c r="M558" s="98"/>
      <c r="N558" s="97"/>
      <c r="O558" s="38"/>
      <c r="P558" s="99"/>
      <c r="Q558" s="100"/>
      <c r="R558" s="56"/>
      <c r="S558" s="87"/>
      <c r="T558" s="87"/>
      <c r="U558" s="88"/>
      <c r="V558" s="104"/>
      <c r="W558" s="88" t="str">
        <f>IF(NOTA[[#This Row],[HARGA/ CTN]]="",NOTA[[#This Row],[JUMLAH_H]],NOTA[[#This Row],[HARGA/ CTN]]*IF(NOTA[[#This Row],[C]]="",0,NOTA[[#This Row],[C]]))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94" t="str">
        <f>IF(NOTA[[#This Row],[ID_P]]="","",MATCH(NOTA[[#This Row],[ID_P]],[1]!B_MSK[N_ID],0))</f>
        <v/>
      </c>
      <c r="D559" s="94" t="str">
        <f ca="1">IF(NOTA[[#This Row],[NAMA BARANG]]="","",INDEX(NOTA[ID],MATCH(,INDIRECT(ADDRESS(ROW(NOTA[ID]),COLUMN(NOTA[ID]))&amp;":"&amp;ADDRESS(ROW(),COLUMN(NOTA[ID]))),-1)))</f>
        <v/>
      </c>
      <c r="E559" s="81"/>
      <c r="F559" s="26"/>
      <c r="G559" s="26"/>
      <c r="H559" s="31"/>
      <c r="I559" s="83"/>
      <c r="J559" s="82"/>
      <c r="K559" s="83"/>
      <c r="L559" s="38"/>
      <c r="M559" s="98"/>
      <c r="N559" s="97"/>
      <c r="O559" s="38"/>
      <c r="P559" s="99"/>
      <c r="Q559" s="100"/>
      <c r="R559" s="56"/>
      <c r="S559" s="87"/>
      <c r="T559" s="87"/>
      <c r="U559" s="88"/>
      <c r="V559" s="104"/>
      <c r="W559" s="88" t="str">
        <f>IF(NOTA[[#This Row],[HARGA/ CTN]]="",NOTA[[#This Row],[JUMLAH_H]],NOTA[[#This Row],[HARGA/ CTN]]*IF(NOTA[[#This Row],[C]]="",0,NOTA[[#This Row],[C]]))</f>
        <v/>
      </c>
      <c r="X559" s="88" t="str">
        <f>IF(NOTA[[#This Row],[JUMLAH]]="","",NOTA[[#This Row],[JUMLAH]]*NOTA[[#This Row],[DISC 1]])</f>
        <v/>
      </c>
      <c r="Y559" s="88" t="str">
        <f>IF(NOTA[[#This Row],[JUMLAH]]="","",(NOTA[[#This Row],[JUMLAH]]-NOTA[[#This Row],[DISC 1-]])*NOTA[[#This Row],[DISC 2]])</f>
        <v/>
      </c>
      <c r="Z559" s="88" t="str">
        <f>IF(NOTA[[#This Row],[JUMLAH]]="","",NOTA[[#This Row],[DISC 1-]]+NOTA[[#This Row],[DISC 2-]])</f>
        <v/>
      </c>
      <c r="AA559" s="88" t="str">
        <f>IF(NOTA[[#This Row],[JUMLAH]]="","",NOTA[[#This Row],[JUMLAH]]-NOTA[[#This Row],[DISC]])</f>
        <v/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88" t="str">
        <f>IF(OR(NOTA[[#This Row],[QTY]]="",NOTA[[#This Row],[HARGA SATUAN]]="",),"",NOTA[[#This Row],[QTY]]*NOTA[[#This Row],[HARGA SATUAN]])</f>
        <v/>
      </c>
      <c r="AF559" s="82" t="str">
        <f ca="1">IF(NOTA[ID_H]="","",INDEX(NOTA[TANGGAL],MATCH(,INDIRECT(ADDRESS(ROW(NOTA[TANGGAL]),COLUMN(NOTA[TANGGAL]))&amp;":"&amp;ADDRESS(ROW(),COLUMN(NOTA[TANGGAL]))),-1)))</f>
        <v/>
      </c>
      <c r="AG559" s="85" t="str">
        <f ca="1">IF(NOTA[[#This Row],[NAMA BARANG]]="","",INDEX(NOTA[SUPPLIER],MATCH(,INDIRECT(ADDRESS(ROW(NOTA[ID]),COLUMN(NOTA[ID]))&amp;":"&amp;ADDRESS(ROW(),COLUMN(NOTA[ID]))),-1)))</f>
        <v/>
      </c>
      <c r="AH559" s="38" t="str">
        <f ca="1">IF(NOTA[[#This Row],[ID]]="","",COUNTIF(NOTA[ID_H],NOTA[[#This Row],[ID_H]]))</f>
        <v/>
      </c>
      <c r="AI559" s="38" t="str">
        <f ca="1">IF(NOTA[[#This Row],[TGL.NOTA]]="",IF(NOTA[[#This Row],[SUPPLIER_H]]="","",AI558),MONTH(NOTA[[#This Row],[TGL.NOTA]]))</f>
        <v/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81"/>
      <c r="F560" s="26"/>
      <c r="G560" s="26"/>
      <c r="H560" s="31"/>
      <c r="I560" s="83"/>
      <c r="J560" s="82"/>
      <c r="K560" s="83"/>
      <c r="L560" s="26"/>
      <c r="M560" s="84"/>
      <c r="N560" s="83"/>
      <c r="O560" s="26"/>
      <c r="P560" s="85"/>
      <c r="Q560" s="86"/>
      <c r="R560" s="39"/>
      <c r="S560" s="87"/>
      <c r="T560" s="87"/>
      <c r="U560" s="88"/>
      <c r="V560" s="104"/>
      <c r="W560" s="88" t="str">
        <f>IF(NOTA[[#This Row],[HARGA/ CTN]]="",NOTA[[#This Row],[JUMLAH_H]],NOTA[[#This Row],[HARGA/ CTN]]*IF(NOTA[[#This Row],[C]]="",0,NOTA[[#This Row],[C]]))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s="48" customFormat="1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 t="str">
        <f ca="1">IF(NOTA[[#This Row],[NAMA BARANG]]="","",INDEX(NOTA[ID],MATCH(,INDIRECT(ADDRESS(ROW(NOTA[ID]),COLUMN(NOTA[ID]))&amp;":"&amp;ADDRESS(ROW(),COLUMN(NOTA[ID]))),-1)))</f>
        <v/>
      </c>
      <c r="E561" s="81"/>
      <c r="F561" s="26"/>
      <c r="G561" s="26"/>
      <c r="H561" s="31"/>
      <c r="I561" s="83"/>
      <c r="J561" s="82"/>
      <c r="K561" s="83"/>
      <c r="L561" s="26"/>
      <c r="M561" s="84"/>
      <c r="N561" s="83"/>
      <c r="O561" s="26"/>
      <c r="P561" s="85"/>
      <c r="Q561" s="86"/>
      <c r="R561" s="39"/>
      <c r="S561" s="87"/>
      <c r="T561" s="87"/>
      <c r="U561" s="88"/>
      <c r="V561" s="104"/>
      <c r="W561" s="88" t="str">
        <f>IF(NOTA[[#This Row],[HARGA/ CTN]]="",NOTA[[#This Row],[JUMLAH_H]],NOTA[[#This Row],[HARGA/ CTN]]*IF(NOTA[[#This Row],[C]]="",0,NOTA[[#This Row],[C]]))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88" t="str">
        <f>IF(OR(NOTA[[#This Row],[QTY]]="",NOTA[[#This Row],[HARGA SATUAN]]="",),"",NOTA[[#This Row],[QTY]]*NOTA[[#This Row],[HARGA SATUAN]])</f>
        <v/>
      </c>
      <c r="AF561" s="82" t="str">
        <f ca="1">IF(NOTA[ID_H]="","",INDEX(NOTA[TANGGAL],MATCH(,INDIRECT(ADDRESS(ROW(NOTA[TANGGAL]),COLUMN(NOTA[TANGGAL]))&amp;":"&amp;ADDRESS(ROW(),COLUMN(NOTA[TANGGAL]))),-1)))</f>
        <v/>
      </c>
      <c r="AG561" s="85" t="str">
        <f ca="1">IF(NOTA[[#This Row],[NAMA BARANG]]="","",INDEX(NOTA[SUPPLIER],MATCH(,INDIRECT(ADDRESS(ROW(NOTA[ID]),COLUMN(NOTA[ID]))&amp;":"&amp;ADDRESS(ROW(),COLUMN(NOTA[ID]))),-1)))</f>
        <v/>
      </c>
      <c r="AH561" s="38" t="str">
        <f ca="1">IF(NOTA[[#This Row],[ID]]="","",COUNTIF(NOTA[ID_H],NOTA[[#This Row],[ID_H]]))</f>
        <v/>
      </c>
      <c r="AI561" s="38" t="str">
        <f ca="1">IF(NOTA[[#This Row],[TGL.NOTA]]="",IF(NOTA[[#This Row],[SUPPLIER_H]]="","",AI560),MONTH(NOTA[[#This Row],[TGL.NOTA]]))</f>
        <v/>
      </c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81"/>
      <c r="F562" s="26"/>
      <c r="G562" s="26"/>
      <c r="H562" s="31"/>
      <c r="I562" s="83"/>
      <c r="J562" s="82"/>
      <c r="K562" s="26"/>
      <c r="L562" s="26"/>
      <c r="M562" s="84"/>
      <c r="N562" s="83"/>
      <c r="O562" s="26"/>
      <c r="P562" s="85"/>
      <c r="Q562" s="86"/>
      <c r="R562" s="39"/>
      <c r="S562" s="87"/>
      <c r="T562" s="87"/>
      <c r="U562" s="88"/>
      <c r="V562" s="104"/>
      <c r="W562" s="88" t="str">
        <f>IF(NOTA[[#This Row],[HARGA/ CTN]]="",NOTA[[#This Row],[JUMLAH_H]],NOTA[[#This Row],[HARGA/ CTN]]*IF(NOTA[[#This Row],[C]]="",0,NOTA[[#This Row],[C]]))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81"/>
      <c r="F563" s="26"/>
      <c r="G563" s="26"/>
      <c r="H563" s="31"/>
      <c r="I563" s="83"/>
      <c r="J563" s="82"/>
      <c r="K563" s="83"/>
      <c r="L563" s="26"/>
      <c r="M563" s="84"/>
      <c r="N563" s="83"/>
      <c r="O563" s="26"/>
      <c r="P563" s="85"/>
      <c r="Q563" s="86"/>
      <c r="R563" s="39"/>
      <c r="S563" s="87"/>
      <c r="T563" s="87"/>
      <c r="U563" s="88"/>
      <c r="V563" s="104"/>
      <c r="W563" s="88" t="str">
        <f>IF(NOTA[[#This Row],[HARGA/ CTN]]="",NOTA[[#This Row],[JUMLAH_H]],NOTA[[#This Row],[HARGA/ CTN]]*IF(NOTA[[#This Row],[C]]="",0,NOTA[[#This Row],[C]]))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 t="str">
        <f ca="1">IF(NOTA[[#This Row],[NAMA BARANG]]="","",INDEX(NOTA[ID],MATCH(,INDIRECT(ADDRESS(ROW(NOTA[ID]),COLUMN(NOTA[ID]))&amp;":"&amp;ADDRESS(ROW(),COLUMN(NOTA[ID]))),-1)))</f>
        <v/>
      </c>
      <c r="E564" s="81"/>
      <c r="F564" s="26"/>
      <c r="G564" s="26"/>
      <c r="H564" s="31"/>
      <c r="I564" s="83"/>
      <c r="J564" s="82"/>
      <c r="K564" s="83"/>
      <c r="L564" s="26"/>
      <c r="M564" s="84"/>
      <c r="N564" s="83"/>
      <c r="O564" s="26"/>
      <c r="P564" s="85"/>
      <c r="Q564" s="86"/>
      <c r="R564" s="39"/>
      <c r="S564" s="87"/>
      <c r="T564" s="87"/>
      <c r="U564" s="88"/>
      <c r="V564" s="104"/>
      <c r="W564" s="88" t="str">
        <f>IF(NOTA[[#This Row],[HARGA/ CTN]]="",NOTA[[#This Row],[JUMLAH_H]],NOTA[[#This Row],[HARGA/ CTN]]*IF(NOTA[[#This Row],[C]]="",0,NOTA[[#This Row],[C]]))</f>
        <v/>
      </c>
      <c r="X564" s="88" t="str">
        <f>IF(NOTA[[#This Row],[JUMLAH]]="","",NOTA[[#This Row],[JUMLAH]]*NOTA[[#This Row],[DISC 1]])</f>
        <v/>
      </c>
      <c r="Y564" s="88" t="str">
        <f>IF(NOTA[[#This Row],[JUMLAH]]="","",(NOTA[[#This Row],[JUMLAH]]-NOTA[[#This Row],[DISC 1-]])*NOTA[[#This Row],[DISC 2]])</f>
        <v/>
      </c>
      <c r="Z564" s="88" t="str">
        <f>IF(NOTA[[#This Row],[JUMLAH]]="","",NOTA[[#This Row],[DISC 1-]]+NOTA[[#This Row],[DISC 2-]])</f>
        <v/>
      </c>
      <c r="AA564" s="88" t="str">
        <f>IF(NOTA[[#This Row],[JUMLAH]]="","",NOTA[[#This Row],[JUMLAH]]-NOTA[[#This Row],[DISC]])</f>
        <v/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88" t="str">
        <f>IF(OR(NOTA[[#This Row],[QTY]]="",NOTA[[#This Row],[HARGA SATUAN]]="",),"",NOTA[[#This Row],[QTY]]*NOTA[[#This Row],[HARGA SATUAN]])</f>
        <v/>
      </c>
      <c r="AF564" s="82" t="str">
        <f ca="1">IF(NOTA[ID_H]="","",INDEX(NOTA[TANGGAL],MATCH(,INDIRECT(ADDRESS(ROW(NOTA[TANGGAL]),COLUMN(NOTA[TANGGAL]))&amp;":"&amp;ADDRESS(ROW(),COLUMN(NOTA[TANGGAL]))),-1)))</f>
        <v/>
      </c>
      <c r="AG564" s="85" t="str">
        <f ca="1">IF(NOTA[[#This Row],[NAMA BARANG]]="","",INDEX(NOTA[SUPPLIER],MATCH(,INDIRECT(ADDRESS(ROW(NOTA[ID]),COLUMN(NOTA[ID]))&amp;":"&amp;ADDRESS(ROW(),COLUMN(NOTA[ID]))),-1)))</f>
        <v/>
      </c>
      <c r="AH564" s="38" t="str">
        <f ca="1">IF(NOTA[[#This Row],[ID]]="","",COUNTIF(NOTA[ID_H],NOTA[[#This Row],[ID_H]]))</f>
        <v/>
      </c>
      <c r="AI564" s="38" t="str">
        <f ca="1">IF(NOTA[[#This Row],[TGL.NOTA]]="",IF(NOTA[[#This Row],[SUPPLIER_H]]="","",AI563),MONTH(NOTA[[#This Row],[TGL.NOTA]]))</f>
        <v/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 t="str">
        <f ca="1">IF(NOTA[[#This Row],[NAMA BARANG]]="","",INDEX(NOTA[ID],MATCH(,INDIRECT(ADDRESS(ROW(NOTA[ID]),COLUMN(NOTA[ID]))&amp;":"&amp;ADDRESS(ROW(),COLUMN(NOTA[ID]))),-1)))</f>
        <v/>
      </c>
      <c r="E565" s="81"/>
      <c r="F565" s="26"/>
      <c r="G565" s="26"/>
      <c r="H565" s="31"/>
      <c r="I565" s="26"/>
      <c r="J565" s="82"/>
      <c r="K565" s="83"/>
      <c r="L565" s="26"/>
      <c r="M565" s="84"/>
      <c r="N565" s="83"/>
      <c r="O565" s="26"/>
      <c r="P565" s="85"/>
      <c r="Q565" s="86"/>
      <c r="R565" s="39"/>
      <c r="S565" s="87"/>
      <c r="T565" s="87"/>
      <c r="U565" s="88"/>
      <c r="V565" s="37"/>
      <c r="W565" s="88" t="str">
        <f>IF(NOTA[[#This Row],[HARGA/ CTN]]="",NOTA[[#This Row],[JUMLAH_H]],NOTA[[#This Row],[HARGA/ CTN]]*IF(NOTA[[#This Row],[C]]="",0,NOTA[[#This Row],[C]]))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88" t="str">
        <f>IF(OR(NOTA[[#This Row],[QTY]]="",NOTA[[#This Row],[HARGA SATUAN]]="",),"",NOTA[[#This Row],[QTY]]*NOTA[[#This Row],[HARGA SATUAN]])</f>
        <v/>
      </c>
      <c r="AF565" s="82" t="str">
        <f ca="1">IF(NOTA[ID_H]="","",INDEX(NOTA[TANGGAL],MATCH(,INDIRECT(ADDRESS(ROW(NOTA[TANGGAL]),COLUMN(NOTA[TANGGAL]))&amp;":"&amp;ADDRESS(ROW(),COLUMN(NOTA[TANGGAL]))),-1)))</f>
        <v/>
      </c>
      <c r="AG565" s="85" t="str">
        <f ca="1">IF(NOTA[[#This Row],[NAMA BARANG]]="","",INDEX(NOTA[SUPPLIER],MATCH(,INDIRECT(ADDRESS(ROW(NOTA[ID]),COLUMN(NOTA[ID]))&amp;":"&amp;ADDRESS(ROW(),COLUMN(NOTA[ID]))),-1)))</f>
        <v/>
      </c>
      <c r="AH565" s="38" t="str">
        <f ca="1">IF(NOTA[[#This Row],[ID]]="","",COUNTIF(NOTA[ID_H],NOTA[[#This Row],[ID_H]]))</f>
        <v/>
      </c>
      <c r="AI565" s="38" t="str">
        <f ca="1">IF(NOTA[[#This Row],[TGL.NOTA]]="",IF(NOTA[[#This Row],[SUPPLIER_H]]="","",AI564),MONTH(NOTA[[#This Row],[TGL.NOTA]]))</f>
        <v/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81"/>
      <c r="F566" s="26"/>
      <c r="G566" s="26"/>
      <c r="H566" s="31"/>
      <c r="I566" s="26"/>
      <c r="J566" s="82"/>
      <c r="K566" s="83"/>
      <c r="L566" s="26"/>
      <c r="M566" s="84"/>
      <c r="N566" s="83"/>
      <c r="O566" s="26"/>
      <c r="P566" s="85"/>
      <c r="Q566" s="86"/>
      <c r="R566" s="39"/>
      <c r="S566" s="87"/>
      <c r="T566" s="87"/>
      <c r="U566" s="88"/>
      <c r="V566" s="104"/>
      <c r="W566" s="88" t="str">
        <f>IF(NOTA[[#This Row],[HARGA/ CTN]]="",NOTA[[#This Row],[JUMLAH_H]],NOTA[[#This Row],[HARGA/ CTN]]*IF(NOTA[[#This Row],[C]]="",0,NOTA[[#This Row],[C]]))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 t="str">
        <f ca="1">IF(NOTA[[#This Row],[NAMA BARANG]]="","",INDEX(NOTA[ID],MATCH(,INDIRECT(ADDRESS(ROW(NOTA[ID]),COLUMN(NOTA[ID]))&amp;":"&amp;ADDRESS(ROW(),COLUMN(NOTA[ID]))),-1)))</f>
        <v/>
      </c>
      <c r="E567" s="81"/>
      <c r="F567" s="26"/>
      <c r="G567" s="26"/>
      <c r="H567" s="31"/>
      <c r="I567" s="62"/>
      <c r="J567" s="60"/>
      <c r="K567" s="83"/>
      <c r="L567" s="26"/>
      <c r="M567" s="84"/>
      <c r="N567" s="83"/>
      <c r="O567" s="26"/>
      <c r="P567" s="85"/>
      <c r="Q567" s="86"/>
      <c r="R567" s="39"/>
      <c r="S567" s="87"/>
      <c r="T567" s="87"/>
      <c r="U567" s="88"/>
      <c r="V567" s="104"/>
      <c r="W567" s="88" t="str">
        <f>IF(NOTA[[#This Row],[HARGA/ CTN]]="",NOTA[[#This Row],[JUMLAH_H]],NOTA[[#This Row],[HARGA/ CTN]]*IF(NOTA[[#This Row],[C]]="",0,NOTA[[#This Row],[C]]))</f>
        <v/>
      </c>
      <c r="X567" s="88" t="str">
        <f>IF(NOTA[[#This Row],[JUMLAH]]="","",NOTA[[#This Row],[JUMLAH]]*NOTA[[#This Row],[DISC 1]])</f>
        <v/>
      </c>
      <c r="Y567" s="88" t="str">
        <f>IF(NOTA[[#This Row],[JUMLAH]]="","",(NOTA[[#This Row],[JUMLAH]]-NOTA[[#This Row],[DISC 1-]])*NOTA[[#This Row],[DISC 2]])</f>
        <v/>
      </c>
      <c r="Z567" s="88" t="str">
        <f>IF(NOTA[[#This Row],[JUMLAH]]="","",NOTA[[#This Row],[DISC 1-]]+NOTA[[#This Row],[DISC 2-]])</f>
        <v/>
      </c>
      <c r="AA567" s="88" t="str">
        <f>IF(NOTA[[#This Row],[JUMLAH]]="","",NOTA[[#This Row],[JUMLAH]]-NOTA[[#This Row],[DISC]])</f>
        <v/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88" t="str">
        <f>IF(OR(NOTA[[#This Row],[QTY]]="",NOTA[[#This Row],[HARGA SATUAN]]="",),"",NOTA[[#This Row],[QTY]]*NOTA[[#This Row],[HARGA SATUAN]])</f>
        <v/>
      </c>
      <c r="AF567" s="82" t="str">
        <f ca="1">IF(NOTA[ID_H]="","",INDEX(NOTA[TANGGAL],MATCH(,INDIRECT(ADDRESS(ROW(NOTA[TANGGAL]),COLUMN(NOTA[TANGGAL]))&amp;":"&amp;ADDRESS(ROW(),COLUMN(NOTA[TANGGAL]))),-1)))</f>
        <v/>
      </c>
      <c r="AG567" s="85" t="str">
        <f ca="1">IF(NOTA[[#This Row],[NAMA BARANG]]="","",INDEX(NOTA[SUPPLIER],MATCH(,INDIRECT(ADDRESS(ROW(NOTA[ID]),COLUMN(NOTA[ID]))&amp;":"&amp;ADDRESS(ROW(),COLUMN(NOTA[ID]))),-1)))</f>
        <v/>
      </c>
      <c r="AH567" s="38" t="str">
        <f ca="1">IF(NOTA[[#This Row],[ID]]="","",COUNTIF(NOTA[ID_H],NOTA[[#This Row],[ID_H]]))</f>
        <v/>
      </c>
      <c r="AI567" s="38" t="str">
        <f ca="1">IF(NOTA[[#This Row],[TGL.NOTA]]="",IF(NOTA[[#This Row],[SUPPLIER_H]]="","",AI566),MONTH(NOTA[[#This Row],[TGL.NOTA]]))</f>
        <v/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81"/>
      <c r="F568" s="26"/>
      <c r="G568" s="26"/>
      <c r="H568" s="31"/>
      <c r="I568" s="83"/>
      <c r="J568" s="82"/>
      <c r="K568" s="83"/>
      <c r="L568" s="26"/>
      <c r="M568" s="84"/>
      <c r="N568" s="83"/>
      <c r="O568" s="26"/>
      <c r="P568" s="85"/>
      <c r="Q568" s="86"/>
      <c r="R568" s="39"/>
      <c r="S568" s="87"/>
      <c r="T568" s="87"/>
      <c r="U568" s="88"/>
      <c r="V568" s="37"/>
      <c r="W568" s="88" t="str">
        <f>IF(NOTA[[#This Row],[HARGA/ CTN]]="",NOTA[[#This Row],[JUMLAH_H]],NOTA[[#This Row],[HARGA/ CTN]]*IF(NOTA[[#This Row],[C]]="",0,NOTA[[#This Row],[C]]))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 t="str">
        <f ca="1">IF(NOTA[[#This Row],[NAMA BARANG]]="","",INDEX(NOTA[ID],MATCH(,INDIRECT(ADDRESS(ROW(NOTA[ID]),COLUMN(NOTA[ID]))&amp;":"&amp;ADDRESS(ROW(),COLUMN(NOTA[ID]))),-1)))</f>
        <v/>
      </c>
      <c r="E569" s="81"/>
      <c r="F569" s="26"/>
      <c r="G569" s="26"/>
      <c r="H569" s="31"/>
      <c r="I569" s="83"/>
      <c r="J569" s="82"/>
      <c r="K569" s="83"/>
      <c r="L569" s="26"/>
      <c r="M569" s="84"/>
      <c r="N569" s="83"/>
      <c r="O569" s="26"/>
      <c r="P569" s="85"/>
      <c r="Q569" s="86"/>
      <c r="R569" s="39"/>
      <c r="S569" s="87"/>
      <c r="T569" s="87"/>
      <c r="U569" s="88"/>
      <c r="V569" s="37"/>
      <c r="W569" s="88" t="str">
        <f>IF(NOTA[[#This Row],[HARGA/ CTN]]="",NOTA[[#This Row],[JUMLAH_H]],NOTA[[#This Row],[HARGA/ CTN]]*IF(NOTA[[#This Row],[C]]="",0,NOTA[[#This Row],[C]]))</f>
        <v/>
      </c>
      <c r="X569" s="88" t="str">
        <f>IF(NOTA[[#This Row],[JUMLAH]]="","",NOTA[[#This Row],[JUMLAH]]*NOTA[[#This Row],[DISC 1]])</f>
        <v/>
      </c>
      <c r="Y569" s="88" t="str">
        <f>IF(NOTA[[#This Row],[JUMLAH]]="","",(NOTA[[#This Row],[JUMLAH]]-NOTA[[#This Row],[DISC 1-]])*NOTA[[#This Row],[DISC 2]])</f>
        <v/>
      </c>
      <c r="Z569" s="88" t="str">
        <f>IF(NOTA[[#This Row],[JUMLAH]]="","",NOTA[[#This Row],[DISC 1-]]+NOTA[[#This Row],[DISC 2-]])</f>
        <v/>
      </c>
      <c r="AA569" s="88" t="str">
        <f>IF(NOTA[[#This Row],[JUMLAH]]="","",NOTA[[#This Row],[JUMLAH]]-NOTA[[#This Row],[DISC]])</f>
        <v/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88" t="str">
        <f>IF(OR(NOTA[[#This Row],[QTY]]="",NOTA[[#This Row],[HARGA SATUAN]]="",),"",NOTA[[#This Row],[QTY]]*NOTA[[#This Row],[HARGA SATUAN]])</f>
        <v/>
      </c>
      <c r="AF569" s="82" t="str">
        <f ca="1">IF(NOTA[ID_H]="","",INDEX(NOTA[TANGGAL],MATCH(,INDIRECT(ADDRESS(ROW(NOTA[TANGGAL]),COLUMN(NOTA[TANGGAL]))&amp;":"&amp;ADDRESS(ROW(),COLUMN(NOTA[TANGGAL]))),-1)))</f>
        <v/>
      </c>
      <c r="AG569" s="85" t="str">
        <f ca="1">IF(NOTA[[#This Row],[NAMA BARANG]]="","",INDEX(NOTA[SUPPLIER],MATCH(,INDIRECT(ADDRESS(ROW(NOTA[ID]),COLUMN(NOTA[ID]))&amp;":"&amp;ADDRESS(ROW(),COLUMN(NOTA[ID]))),-1)))</f>
        <v/>
      </c>
      <c r="AH569" s="38" t="str">
        <f ca="1">IF(NOTA[[#This Row],[ID]]="","",COUNTIF(NOTA[ID_H],NOTA[[#This Row],[ID_H]]))</f>
        <v/>
      </c>
      <c r="AI569" s="38" t="str">
        <f ca="1">IF(NOTA[[#This Row],[TGL.NOTA]]="",IF(NOTA[[#This Row],[SUPPLIER_H]]="","",AI568),MONTH(NOTA[[#This Row],[TGL.NOTA]]))</f>
        <v/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 t="str">
        <f ca="1">IF(NOTA[[#This Row],[NAMA BARANG]]="","",INDEX(NOTA[ID],MATCH(,INDIRECT(ADDRESS(ROW(NOTA[ID]),COLUMN(NOTA[ID]))&amp;":"&amp;ADDRESS(ROW(),COLUMN(NOTA[ID]))),-1)))</f>
        <v/>
      </c>
      <c r="E570" s="81"/>
      <c r="F570" s="26"/>
      <c r="G570" s="26"/>
      <c r="H570" s="31"/>
      <c r="I570" s="83"/>
      <c r="J570" s="82"/>
      <c r="K570" s="83"/>
      <c r="L570" s="26"/>
      <c r="M570" s="84"/>
      <c r="N570" s="83"/>
      <c r="O570" s="26"/>
      <c r="P570" s="85"/>
      <c r="Q570" s="86"/>
      <c r="R570" s="39"/>
      <c r="S570" s="87"/>
      <c r="T570" s="87"/>
      <c r="U570" s="88"/>
      <c r="V570" s="37"/>
      <c r="W570" s="88" t="str">
        <f>IF(NOTA[[#This Row],[HARGA/ CTN]]="",NOTA[[#This Row],[JUMLAH_H]],NOTA[[#This Row],[HARGA/ CTN]]*IF(NOTA[[#This Row],[C]]="",0,NOTA[[#This Row],[C]]))</f>
        <v/>
      </c>
      <c r="X570" s="88" t="str">
        <f>IF(NOTA[[#This Row],[JUMLAH]]="","",NOTA[[#This Row],[JUMLAH]]*NOTA[[#This Row],[DISC 1]])</f>
        <v/>
      </c>
      <c r="Y570" s="88" t="str">
        <f>IF(NOTA[[#This Row],[JUMLAH]]="","",(NOTA[[#This Row],[JUMLAH]]-NOTA[[#This Row],[DISC 1-]])*NOTA[[#This Row],[DISC 2]])</f>
        <v/>
      </c>
      <c r="Z570" s="88" t="str">
        <f>IF(NOTA[[#This Row],[JUMLAH]]="","",NOTA[[#This Row],[DISC 1-]]+NOTA[[#This Row],[DISC 2-]])</f>
        <v/>
      </c>
      <c r="AA570" s="88" t="str">
        <f>IF(NOTA[[#This Row],[JUMLAH]]="","",NOTA[[#This Row],[JUMLAH]]-NOTA[[#This Row],[DISC]])</f>
        <v/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88" t="str">
        <f>IF(OR(NOTA[[#This Row],[QTY]]="",NOTA[[#This Row],[HARGA SATUAN]]="",),"",NOTA[[#This Row],[QTY]]*NOTA[[#This Row],[HARGA SATUAN]])</f>
        <v/>
      </c>
      <c r="AF570" s="82" t="str">
        <f ca="1">IF(NOTA[ID_H]="","",INDEX(NOTA[TANGGAL],MATCH(,INDIRECT(ADDRESS(ROW(NOTA[TANGGAL]),COLUMN(NOTA[TANGGAL]))&amp;":"&amp;ADDRESS(ROW(),COLUMN(NOTA[TANGGAL]))),-1)))</f>
        <v/>
      </c>
      <c r="AG570" s="85" t="str">
        <f ca="1">IF(NOTA[[#This Row],[NAMA BARANG]]="","",INDEX(NOTA[SUPPLIER],MATCH(,INDIRECT(ADDRESS(ROW(NOTA[ID]),COLUMN(NOTA[ID]))&amp;":"&amp;ADDRESS(ROW(),COLUMN(NOTA[ID]))),-1)))</f>
        <v/>
      </c>
      <c r="AH570" s="38" t="str">
        <f ca="1">IF(NOTA[[#This Row],[ID]]="","",COUNTIF(NOTA[ID_H],NOTA[[#This Row],[ID_H]]))</f>
        <v/>
      </c>
      <c r="AI570" s="38" t="str">
        <f ca="1">IF(NOTA[[#This Row],[TGL.NOTA]]="",IF(NOTA[[#This Row],[SUPPLIER_H]]="","",AI569),MONTH(NOTA[[#This Row],[TGL.NOTA]]))</f>
        <v/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81"/>
      <c r="F571" s="26"/>
      <c r="G571" s="26"/>
      <c r="H571" s="31"/>
      <c r="I571" s="26"/>
      <c r="J571" s="82"/>
      <c r="K571" s="83"/>
      <c r="L571" s="26"/>
      <c r="M571" s="84"/>
      <c r="N571" s="83"/>
      <c r="O571" s="26"/>
      <c r="P571" s="85"/>
      <c r="Q571" s="86"/>
      <c r="R571" s="39"/>
      <c r="S571" s="53"/>
      <c r="T571" s="87"/>
      <c r="U571" s="88"/>
      <c r="V571" s="37"/>
      <c r="W571" s="88" t="str">
        <f>IF(NOTA[[#This Row],[HARGA/ CTN]]="",NOTA[[#This Row],[JUMLAH_H]],NOTA[[#This Row],[HARGA/ CTN]]*IF(NOTA[[#This Row],[C]]="",0,NOTA[[#This Row],[C]]))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s="48" customFormat="1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81"/>
      <c r="F572" s="26"/>
      <c r="G572" s="26"/>
      <c r="H572" s="31"/>
      <c r="I572" s="83"/>
      <c r="J572" s="51"/>
      <c r="K572" s="83"/>
      <c r="L572" s="26"/>
      <c r="M572" s="84"/>
      <c r="N572" s="83"/>
      <c r="O572" s="26"/>
      <c r="P572" s="85"/>
      <c r="Q572" s="86"/>
      <c r="R572" s="39"/>
      <c r="S572" s="87"/>
      <c r="T572" s="87"/>
      <c r="U572" s="88"/>
      <c r="V572" s="37"/>
      <c r="W572" s="88" t="str">
        <f>IF(NOTA[[#This Row],[HARGA/ CTN]]="",NOTA[[#This Row],[JUMLAH_H]],NOTA[[#This Row],[HARGA/ CTN]]*IF(NOTA[[#This Row],[C]]="",0,NOTA[[#This Row],[C]]))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94" t="str">
        <f>IF(NOTA[[#This Row],[ID_P]]="","",MATCH(NOTA[[#This Row],[ID_P]],[1]!B_MSK[N_ID],0))</f>
        <v/>
      </c>
      <c r="D573" s="94" t="str">
        <f ca="1">IF(NOTA[[#This Row],[NAMA BARANG]]="","",INDEX(NOTA[ID],MATCH(,INDIRECT(ADDRESS(ROW(NOTA[ID]),COLUMN(NOTA[ID]))&amp;":"&amp;ADDRESS(ROW(),COLUMN(NOTA[ID]))),-1)))</f>
        <v/>
      </c>
      <c r="E573" s="81"/>
      <c r="F573" s="26"/>
      <c r="G573" s="26"/>
      <c r="H573" s="31"/>
      <c r="I573" s="83"/>
      <c r="J573" s="82"/>
      <c r="K573" s="83"/>
      <c r="L573" s="26"/>
      <c r="M573" s="84"/>
      <c r="N573" s="83"/>
      <c r="O573" s="26"/>
      <c r="P573" s="85"/>
      <c r="Q573" s="86"/>
      <c r="R573" s="39"/>
      <c r="S573" s="87"/>
      <c r="T573" s="87"/>
      <c r="U573" s="88"/>
      <c r="V573" s="37"/>
      <c r="W573" s="88" t="str">
        <f>IF(NOTA[[#This Row],[HARGA/ CTN]]="",NOTA[[#This Row],[JUMLAH_H]],NOTA[[#This Row],[HARGA/ CTN]]*IF(NOTA[[#This Row],[C]]="",0,NOTA[[#This Row],[C]]))</f>
        <v/>
      </c>
      <c r="X573" s="88" t="str">
        <f>IF(NOTA[[#This Row],[JUMLAH]]="","",NOTA[[#This Row],[JUMLAH]]*NOTA[[#This Row],[DISC 1]])</f>
        <v/>
      </c>
      <c r="Y573" s="88" t="str">
        <f>IF(NOTA[[#This Row],[JUMLAH]]="","",(NOTA[[#This Row],[JUMLAH]]-NOTA[[#This Row],[DISC 1-]])*NOTA[[#This Row],[DISC 2]])</f>
        <v/>
      </c>
      <c r="Z573" s="88" t="str">
        <f>IF(NOTA[[#This Row],[JUMLAH]]="","",NOTA[[#This Row],[DISC 1-]]+NOTA[[#This Row],[DISC 2-]])</f>
        <v/>
      </c>
      <c r="AA573" s="88" t="str">
        <f>IF(NOTA[[#This Row],[JUMLAH]]="","",NOTA[[#This Row],[JUMLAH]]-NOTA[[#This Row],[DISC]])</f>
        <v/>
      </c>
      <c r="AB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88" t="str">
        <f>IF(OR(NOTA[[#This Row],[QTY]]="",NOTA[[#This Row],[HARGA SATUAN]]="",),"",NOTA[[#This Row],[QTY]]*NOTA[[#This Row],[HARGA SATUAN]])</f>
        <v/>
      </c>
      <c r="AF573" s="82" t="str">
        <f ca="1">IF(NOTA[ID_H]="","",INDEX(NOTA[TANGGAL],MATCH(,INDIRECT(ADDRESS(ROW(NOTA[TANGGAL]),COLUMN(NOTA[TANGGAL]))&amp;":"&amp;ADDRESS(ROW(),COLUMN(NOTA[TANGGAL]))),-1)))</f>
        <v/>
      </c>
      <c r="AG573" s="85" t="str">
        <f ca="1">IF(NOTA[[#This Row],[NAMA BARANG]]="","",INDEX(NOTA[SUPPLIER],MATCH(,INDIRECT(ADDRESS(ROW(NOTA[ID]),COLUMN(NOTA[ID]))&amp;":"&amp;ADDRESS(ROW(),COLUMN(NOTA[ID]))),-1)))</f>
        <v/>
      </c>
      <c r="AH573" s="38" t="str">
        <f ca="1">IF(NOTA[[#This Row],[ID]]="","",COUNTIF(NOTA[ID_H],NOTA[[#This Row],[ID_H]]))</f>
        <v/>
      </c>
      <c r="AI573" s="38" t="str">
        <f ca="1">IF(NOTA[[#This Row],[TGL.NOTA]]="",IF(NOTA[[#This Row],[SUPPLIER_H]]="","",AI572),MONTH(NOTA[[#This Row],[TGL.NOTA]]))</f>
        <v/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81"/>
      <c r="F574" s="26"/>
      <c r="G574" s="26"/>
      <c r="H574" s="31"/>
      <c r="I574" s="26"/>
      <c r="J574" s="82"/>
      <c r="K574" s="83"/>
      <c r="L574" s="26"/>
      <c r="M574" s="84"/>
      <c r="N574" s="83"/>
      <c r="O574" s="26"/>
      <c r="P574" s="85"/>
      <c r="Q574" s="86"/>
      <c r="R574" s="39"/>
      <c r="S574" s="87"/>
      <c r="T574" s="87"/>
      <c r="U574" s="88"/>
      <c r="V574" s="37"/>
      <c r="W574" s="88" t="str">
        <f>IF(NOTA[[#This Row],[HARGA/ CTN]]="",NOTA[[#This Row],[JUMLAH_H]],NOTA[[#This Row],[HARGA/ CTN]]*IF(NOTA[[#This Row],[C]]="",0,NOTA[[#This Row],[C]]))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94" t="str">
        <f>IF(NOTA[[#This Row],[ID_P]]="","",MATCH(NOTA[[#This Row],[ID_P]],[1]!B_MSK[N_ID],0))</f>
        <v/>
      </c>
      <c r="D575" s="94" t="str">
        <f ca="1">IF(NOTA[[#This Row],[NAMA BARANG]]="","",INDEX(NOTA[ID],MATCH(,INDIRECT(ADDRESS(ROW(NOTA[ID]),COLUMN(NOTA[ID]))&amp;":"&amp;ADDRESS(ROW(),COLUMN(NOTA[ID]))),-1)))</f>
        <v/>
      </c>
      <c r="E575" s="81"/>
      <c r="F575" s="83"/>
      <c r="G575" s="83"/>
      <c r="H575" s="89"/>
      <c r="I575" s="83"/>
      <c r="J575" s="82"/>
      <c r="K575" s="83"/>
      <c r="L575" s="26"/>
      <c r="M575" s="84"/>
      <c r="N575" s="83"/>
      <c r="O575" s="26"/>
      <c r="P575" s="85"/>
      <c r="Q575" s="86"/>
      <c r="R575" s="39"/>
      <c r="S575" s="87"/>
      <c r="T575" s="87"/>
      <c r="U575" s="88"/>
      <c r="V575" s="37"/>
      <c r="W575" s="88" t="str">
        <f>IF(NOTA[[#This Row],[HARGA/ CTN]]="",NOTA[[#This Row],[JUMLAH_H]],NOTA[[#This Row],[HARGA/ CTN]]*IF(NOTA[[#This Row],[C]]="",0,NOTA[[#This Row],[C]]))</f>
        <v/>
      </c>
      <c r="X575" s="88" t="str">
        <f>IF(NOTA[[#This Row],[JUMLAH]]="","",NOTA[[#This Row],[JUMLAH]]*NOTA[[#This Row],[DISC 1]])</f>
        <v/>
      </c>
      <c r="Y575" s="88" t="str">
        <f>IF(NOTA[[#This Row],[JUMLAH]]="","",(NOTA[[#This Row],[JUMLAH]]-NOTA[[#This Row],[DISC 1-]])*NOTA[[#This Row],[DISC 2]])</f>
        <v/>
      </c>
      <c r="Z575" s="88" t="str">
        <f>IF(NOTA[[#This Row],[JUMLAH]]="","",NOTA[[#This Row],[DISC 1-]]+NOTA[[#This Row],[DISC 2-]])</f>
        <v/>
      </c>
      <c r="AA575" s="88" t="str">
        <f>IF(NOTA[[#This Row],[JUMLAH]]="","",NOTA[[#This Row],[JUMLAH]]-NOTA[[#This Row],[DISC]])</f>
        <v/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88" t="str">
        <f>IF(OR(NOTA[[#This Row],[QTY]]="",NOTA[[#This Row],[HARGA SATUAN]]="",),"",NOTA[[#This Row],[QTY]]*NOTA[[#This Row],[HARGA SATUAN]])</f>
        <v/>
      </c>
      <c r="AF575" s="82" t="str">
        <f ca="1">IF(NOTA[ID_H]="","",INDEX(NOTA[TANGGAL],MATCH(,INDIRECT(ADDRESS(ROW(NOTA[TANGGAL]),COLUMN(NOTA[TANGGAL]))&amp;":"&amp;ADDRESS(ROW(),COLUMN(NOTA[TANGGAL]))),-1)))</f>
        <v/>
      </c>
      <c r="AG575" s="85" t="str">
        <f ca="1">IF(NOTA[[#This Row],[NAMA BARANG]]="","",INDEX(NOTA[SUPPLIER],MATCH(,INDIRECT(ADDRESS(ROW(NOTA[ID]),COLUMN(NOTA[ID]))&amp;":"&amp;ADDRESS(ROW(),COLUMN(NOTA[ID]))),-1)))</f>
        <v/>
      </c>
      <c r="AH575" s="38" t="str">
        <f ca="1">IF(NOTA[[#This Row],[ID]]="","",COUNTIF(NOTA[ID_H],NOTA[[#This Row],[ID_H]]))</f>
        <v/>
      </c>
      <c r="AI575" s="38" t="str">
        <f ca="1">IF(NOTA[[#This Row],[TGL.NOTA]]="",IF(NOTA[[#This Row],[SUPPLIER_H]]="","",AI574),MONTH(NOTA[[#This Row],[TGL.NOTA]]))</f>
        <v/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81"/>
      <c r="F576" s="26"/>
      <c r="G576" s="26"/>
      <c r="H576" s="31"/>
      <c r="I576" s="26"/>
      <c r="J576" s="82"/>
      <c r="K576" s="83"/>
      <c r="L576" s="26"/>
      <c r="M576" s="84"/>
      <c r="N576" s="83"/>
      <c r="O576" s="26"/>
      <c r="P576" s="85"/>
      <c r="Q576" s="86"/>
      <c r="R576" s="39"/>
      <c r="S576" s="87"/>
      <c r="T576" s="87"/>
      <c r="U576" s="109"/>
      <c r="V576" s="92"/>
      <c r="W576" s="88" t="str">
        <f>IF(NOTA[[#This Row],[HARGA/ CTN]]="",NOTA[[#This Row],[JUMLAH_H]],NOTA[[#This Row],[HARGA/ CTN]]*IF(NOTA[[#This Row],[C]]="",0,NOTA[[#This Row],[C]]))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 t="str">
        <f ca="1">IF(NOTA[[#This Row],[NAMA BARANG]]="","",INDEX(NOTA[ID],MATCH(,INDIRECT(ADDRESS(ROW(NOTA[ID]),COLUMN(NOTA[ID]))&amp;":"&amp;ADDRESS(ROW(),COLUMN(NOTA[ID]))),-1)))</f>
        <v/>
      </c>
      <c r="E577" s="23"/>
      <c r="F577" s="26"/>
      <c r="G577" s="26"/>
      <c r="H577" s="31"/>
      <c r="I577" s="26"/>
      <c r="J577" s="51"/>
      <c r="K577" s="26"/>
      <c r="L577" s="26"/>
      <c r="M577" s="39"/>
      <c r="N577" s="26"/>
      <c r="O577" s="26"/>
      <c r="P577" s="49"/>
      <c r="Q577" s="52"/>
      <c r="R577" s="39"/>
      <c r="S577" s="53"/>
      <c r="T577" s="53"/>
      <c r="U577" s="54"/>
      <c r="V577" s="37"/>
      <c r="W577" s="54" t="str">
        <f>IF(NOTA[[#This Row],[HARGA/ CTN]]="",NOTA[[#This Row],[JUMLAH_H]],NOTA[[#This Row],[HARGA/ CTN]]*IF(NOTA[[#This Row],[C]]="",0,NOTA[[#This Row],[C]]))</f>
        <v/>
      </c>
      <c r="X577" s="54" t="str">
        <f>IF(NOTA[[#This Row],[JUMLAH]]="","",NOTA[[#This Row],[JUMLAH]]*NOTA[[#This Row],[DISC 1]])</f>
        <v/>
      </c>
      <c r="Y577" s="54" t="str">
        <f>IF(NOTA[[#This Row],[JUMLAH]]="","",(NOTA[[#This Row],[JUMLAH]]-NOTA[[#This Row],[DISC 1-]])*NOTA[[#This Row],[DISC 2]])</f>
        <v/>
      </c>
      <c r="Z577" s="54" t="str">
        <f>IF(NOTA[[#This Row],[JUMLAH]]="","",NOTA[[#This Row],[DISC 1-]]+NOTA[[#This Row],[DISC 2-]])</f>
        <v/>
      </c>
      <c r="AA577" s="54" t="str">
        <f>IF(NOTA[[#This Row],[JUMLAH]]="","",NOTA[[#This Row],[JUMLAH]]-NOTA[[#This Row],[DISC]])</f>
        <v/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4" t="str">
        <f>IF(OR(NOTA[[#This Row],[QTY]]="",NOTA[[#This Row],[HARGA SATUAN]]="",),"",NOTA[[#This Row],[QTY]]*NOTA[[#This Row],[HARGA SATUAN]])</f>
        <v/>
      </c>
      <c r="AF577" s="51" t="str">
        <f ca="1">IF(NOTA[ID_H]="","",INDEX(NOTA[TANGGAL],MATCH(,INDIRECT(ADDRESS(ROW(NOTA[TANGGAL]),COLUMN(NOTA[TANGGAL]))&amp;":"&amp;ADDRESS(ROW(),COLUMN(NOTA[TANGGAL]))),-1)))</f>
        <v/>
      </c>
      <c r="AG577" s="49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 t="str">
        <f ca="1">IF(NOTA[[#This Row],[NAMA BARANG]]="","",INDEX(NOTA[ID],MATCH(,INDIRECT(ADDRESS(ROW(NOTA[ID]),COLUMN(NOTA[ID]))&amp;":"&amp;ADDRESS(ROW(),COLUMN(NOTA[ID]))),-1)))</f>
        <v/>
      </c>
      <c r="E578" s="23"/>
      <c r="F578" s="26"/>
      <c r="G578" s="26"/>
      <c r="H578" s="31"/>
      <c r="I578" s="26"/>
      <c r="J578" s="51"/>
      <c r="K578" s="26"/>
      <c r="L578" s="26"/>
      <c r="M578" s="39"/>
      <c r="N578" s="26"/>
      <c r="O578" s="26"/>
      <c r="P578" s="49"/>
      <c r="Q578" s="52"/>
      <c r="R578" s="39"/>
      <c r="S578" s="53"/>
      <c r="T578" s="53"/>
      <c r="U578" s="54"/>
      <c r="V578" s="37"/>
      <c r="W578" s="54" t="str">
        <f>IF(NOTA[[#This Row],[HARGA/ CTN]]="",NOTA[[#This Row],[JUMLAH_H]],NOTA[[#This Row],[HARGA/ CTN]]*IF(NOTA[[#This Row],[C]]="",0,NOTA[[#This Row],[C]]))</f>
        <v/>
      </c>
      <c r="X578" s="54" t="str">
        <f>IF(NOTA[[#This Row],[JUMLAH]]="","",NOTA[[#This Row],[JUMLAH]]*NOTA[[#This Row],[DISC 1]])</f>
        <v/>
      </c>
      <c r="Y578" s="54" t="str">
        <f>IF(NOTA[[#This Row],[JUMLAH]]="","",(NOTA[[#This Row],[JUMLAH]]-NOTA[[#This Row],[DISC 1-]])*NOTA[[#This Row],[DISC 2]])</f>
        <v/>
      </c>
      <c r="Z578" s="54" t="str">
        <f>IF(NOTA[[#This Row],[JUMLAH]]="","",NOTA[[#This Row],[DISC 1-]]+NOTA[[#This Row],[DISC 2-]])</f>
        <v/>
      </c>
      <c r="AA578" s="54" t="str">
        <f>IF(NOTA[[#This Row],[JUMLAH]]="","",NOTA[[#This Row],[JUMLAH]]-NOTA[[#This Row],[DISC]])</f>
        <v/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4" t="str">
        <f>IF(OR(NOTA[[#This Row],[QTY]]="",NOTA[[#This Row],[HARGA SATUAN]]="",),"",NOTA[[#This Row],[QTY]]*NOTA[[#This Row],[HARGA SATUAN]])</f>
        <v/>
      </c>
      <c r="AF578" s="51" t="str">
        <f ca="1">IF(NOTA[ID_H]="","",INDEX(NOTA[TANGGAL],MATCH(,INDIRECT(ADDRESS(ROW(NOTA[TANGGAL]),COLUMN(NOTA[TANGGAL]))&amp;":"&amp;ADDRESS(ROW(),COLUMN(NOTA[TANGGAL]))),-1)))</f>
        <v/>
      </c>
      <c r="AG578" s="49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  <c r="AJ578" s="14"/>
    </row>
    <row r="579" spans="1:36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 t="str">
        <f ca="1">IF(NOTA[[#This Row],[NAMA BARANG]]="","",INDEX(NOTA[ID],MATCH(,INDIRECT(ADDRESS(ROW(NOTA[ID]),COLUMN(NOTA[ID]))&amp;":"&amp;ADDRESS(ROW(),COLUMN(NOTA[ID]))),-1)))</f>
        <v/>
      </c>
      <c r="E579" s="23"/>
      <c r="F579" s="26"/>
      <c r="G579" s="26"/>
      <c r="H579" s="31"/>
      <c r="I579" s="26"/>
      <c r="J579" s="51"/>
      <c r="K579" s="26"/>
      <c r="L579" s="49"/>
      <c r="M579" s="39"/>
      <c r="N579" s="26"/>
      <c r="O579" s="26"/>
      <c r="P579" s="49"/>
      <c r="Q579" s="52"/>
      <c r="R579" s="39"/>
      <c r="S579" s="53"/>
      <c r="T579" s="53"/>
      <c r="U579" s="54"/>
      <c r="V579" s="37"/>
      <c r="W579" s="54" t="str">
        <f>IF(NOTA[[#This Row],[HARGA/ CTN]]="",NOTA[[#This Row],[JUMLAH_H]],NOTA[[#This Row],[HARGA/ CTN]]*IF(NOTA[[#This Row],[C]]="",0,NOTA[[#This Row],[C]]))</f>
        <v/>
      </c>
      <c r="X579" s="54" t="str">
        <f>IF(NOTA[[#This Row],[JUMLAH]]="","",NOTA[[#This Row],[JUMLAH]]*NOTA[[#This Row],[DISC 1]])</f>
        <v/>
      </c>
      <c r="Y579" s="54" t="str">
        <f>IF(NOTA[[#This Row],[JUMLAH]]="","",(NOTA[[#This Row],[JUMLAH]]-NOTA[[#This Row],[DISC 1-]])*NOTA[[#This Row],[DISC 2]])</f>
        <v/>
      </c>
      <c r="Z579" s="54" t="str">
        <f>IF(NOTA[[#This Row],[JUMLAH]]="","",NOTA[[#This Row],[DISC 1-]]+NOTA[[#This Row],[DISC 2-]])</f>
        <v/>
      </c>
      <c r="AA579" s="54" t="str">
        <f>IF(NOTA[[#This Row],[JUMLAH]]="","",NOTA[[#This Row],[JUMLAH]]-NOTA[[#This Row],[DISC]])</f>
        <v/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4" t="str">
        <f>IF(OR(NOTA[[#This Row],[QTY]]="",NOTA[[#This Row],[HARGA SATUAN]]="",),"",NOTA[[#This Row],[QTY]]*NOTA[[#This Row],[HARGA SATUAN]])</f>
        <v/>
      </c>
      <c r="AF579" s="51" t="str">
        <f ca="1">IF(NOTA[ID_H]="","",INDEX(NOTA[TANGGAL],MATCH(,INDIRECT(ADDRESS(ROW(NOTA[TANGGAL]),COLUMN(NOTA[TANGGAL]))&amp;":"&amp;ADDRESS(ROW(),COLUMN(NOTA[TANGGAL]))),-1)))</f>
        <v/>
      </c>
      <c r="AG579" s="49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 t="str">
        <f ca="1">IF(NOTA[[#This Row],[NAMA BARANG]]="","",INDEX(NOTA[ID],MATCH(,INDIRECT(ADDRESS(ROW(NOTA[ID]),COLUMN(NOTA[ID]))&amp;":"&amp;ADDRESS(ROW(),COLUMN(NOTA[ID]))),-1)))</f>
        <v/>
      </c>
      <c r="E580" s="23"/>
      <c r="F580" s="26"/>
      <c r="G580" s="26"/>
      <c r="H580" s="31"/>
      <c r="I580" s="26"/>
      <c r="J580" s="51"/>
      <c r="K580" s="26"/>
      <c r="L580" s="26"/>
      <c r="M580" s="39"/>
      <c r="N580" s="26"/>
      <c r="O580" s="26"/>
      <c r="P580" s="49"/>
      <c r="Q580" s="52"/>
      <c r="R580" s="39"/>
      <c r="S580" s="53"/>
      <c r="T580" s="53"/>
      <c r="U580" s="54"/>
      <c r="V580" s="37"/>
      <c r="W580" s="54" t="str">
        <f>IF(NOTA[[#This Row],[HARGA/ CTN]]="",NOTA[[#This Row],[JUMLAH_H]],NOTA[[#This Row],[HARGA/ CTN]]*IF(NOTA[[#This Row],[C]]="",0,NOTA[[#This Row],[C]]))</f>
        <v/>
      </c>
      <c r="X580" s="54" t="str">
        <f>IF(NOTA[[#This Row],[JUMLAH]]="","",NOTA[[#This Row],[JUMLAH]]*NOTA[[#This Row],[DISC 1]])</f>
        <v/>
      </c>
      <c r="Y580" s="54" t="str">
        <f>IF(NOTA[[#This Row],[JUMLAH]]="","",(NOTA[[#This Row],[JUMLAH]]-NOTA[[#This Row],[DISC 1-]])*NOTA[[#This Row],[DISC 2]])</f>
        <v/>
      </c>
      <c r="Z580" s="54" t="str">
        <f>IF(NOTA[[#This Row],[JUMLAH]]="","",NOTA[[#This Row],[DISC 1-]]+NOTA[[#This Row],[DISC 2-]])</f>
        <v/>
      </c>
      <c r="AA580" s="54" t="str">
        <f>IF(NOTA[[#This Row],[JUMLAH]]="","",NOTA[[#This Row],[JUMLAH]]-NOTA[[#This Row],[DISC]])</f>
        <v/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4" t="str">
        <f>IF(OR(NOTA[[#This Row],[QTY]]="",NOTA[[#This Row],[HARGA SATUAN]]="",),"",NOTA[[#This Row],[QTY]]*NOTA[[#This Row],[HARGA SATUAN]])</f>
        <v/>
      </c>
      <c r="AF580" s="51" t="str">
        <f ca="1">IF(NOTA[ID_H]="","",INDEX(NOTA[TANGGAL],MATCH(,INDIRECT(ADDRESS(ROW(NOTA[TANGGAL]),COLUMN(NOTA[TANGGAL]))&amp;":"&amp;ADDRESS(ROW(),COLUMN(NOTA[TANGGAL]))),-1)))</f>
        <v/>
      </c>
      <c r="AG580" s="49" t="str">
        <f ca="1">IF(NOTA[[#This Row],[NAMA BARANG]]="","",INDEX(NOTA[SUPPLIER],MATCH(,INDIRECT(ADDRESS(ROW(NOTA[ID]),COLUMN(NOTA[ID]))&amp;":"&amp;ADDRESS(ROW(),COLUMN(NOTA[ID]))),-1)))</f>
        <v/>
      </c>
      <c r="AH580" s="38" t="str">
        <f ca="1">IF(NOTA[[#This Row],[ID]]="","",COUNTIF(NOTA[ID_H],NOTA[[#This Row],[ID_H]]))</f>
        <v/>
      </c>
      <c r="AI580" s="38" t="str">
        <f ca="1">IF(NOTA[[#This Row],[TGL.NOTA]]="",IF(NOTA[[#This Row],[SUPPLIER_H]]="","",AI579),MONTH(NOTA[[#This Row],[TGL.NOTA]]))</f>
        <v/>
      </c>
      <c r="AJ580" s="14"/>
    </row>
    <row r="581" spans="1:36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 t="str">
        <f ca="1">IF(NOTA[[#This Row],[NAMA BARANG]]="","",INDEX(NOTA[ID],MATCH(,INDIRECT(ADDRESS(ROW(NOTA[ID]),COLUMN(NOTA[ID]))&amp;":"&amp;ADDRESS(ROW(),COLUMN(NOTA[ID]))),-1)))</f>
        <v/>
      </c>
      <c r="E581" s="23"/>
      <c r="F581" s="26"/>
      <c r="G581" s="26"/>
      <c r="H581" s="31"/>
      <c r="I581" s="26"/>
      <c r="J581" s="51"/>
      <c r="K581" s="26"/>
      <c r="L581" s="26"/>
      <c r="M581" s="39"/>
      <c r="N581" s="26"/>
      <c r="O581" s="26"/>
      <c r="P581" s="49"/>
      <c r="Q581" s="52"/>
      <c r="R581" s="39"/>
      <c r="S581" s="53"/>
      <c r="T581" s="53"/>
      <c r="U581" s="54"/>
      <c r="V581" s="37"/>
      <c r="W581" s="54" t="str">
        <f>IF(NOTA[[#This Row],[HARGA/ CTN]]="",NOTA[[#This Row],[JUMLAH_H]],NOTA[[#This Row],[HARGA/ CTN]]*IF(NOTA[[#This Row],[C]]="",0,NOTA[[#This Row],[C]]))</f>
        <v/>
      </c>
      <c r="X581" s="54" t="str">
        <f>IF(NOTA[[#This Row],[JUMLAH]]="","",NOTA[[#This Row],[JUMLAH]]*NOTA[[#This Row],[DISC 1]])</f>
        <v/>
      </c>
      <c r="Y581" s="54" t="str">
        <f>IF(NOTA[[#This Row],[JUMLAH]]="","",(NOTA[[#This Row],[JUMLAH]]-NOTA[[#This Row],[DISC 1-]])*NOTA[[#This Row],[DISC 2]])</f>
        <v/>
      </c>
      <c r="Z581" s="54" t="str">
        <f>IF(NOTA[[#This Row],[JUMLAH]]="","",NOTA[[#This Row],[DISC 1-]]+NOTA[[#This Row],[DISC 2-]])</f>
        <v/>
      </c>
      <c r="AA581" s="54" t="str">
        <f>IF(NOTA[[#This Row],[JUMLAH]]="","",NOTA[[#This Row],[JUMLAH]]-NOTA[[#This Row],[DISC]])</f>
        <v/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4" t="str">
        <f>IF(OR(NOTA[[#This Row],[QTY]]="",NOTA[[#This Row],[HARGA SATUAN]]="",),"",NOTA[[#This Row],[QTY]]*NOTA[[#This Row],[HARGA SATUAN]])</f>
        <v/>
      </c>
      <c r="AF581" s="51" t="str">
        <f ca="1">IF(NOTA[ID_H]="","",INDEX(NOTA[TANGGAL],MATCH(,INDIRECT(ADDRESS(ROW(NOTA[TANGGAL]),COLUMN(NOTA[TANGGAL]))&amp;":"&amp;ADDRESS(ROW(),COLUMN(NOTA[TANGGAL]))),-1)))</f>
        <v/>
      </c>
      <c r="AG581" s="49" t="str">
        <f ca="1">IF(NOTA[[#This Row],[NAMA BARANG]]="","",INDEX(NOTA[SUPPLIER],MATCH(,INDIRECT(ADDRESS(ROW(NOTA[ID]),COLUMN(NOTA[ID]))&amp;":"&amp;ADDRESS(ROW(),COLUMN(NOTA[ID]))),-1)))</f>
        <v/>
      </c>
      <c r="AH581" s="38" t="str">
        <f ca="1">IF(NOTA[[#This Row],[ID]]="","",COUNTIF(NOTA[ID_H],NOTA[[#This Row],[ID_H]]))</f>
        <v/>
      </c>
      <c r="AI581" s="38" t="str">
        <f ca="1">IF(NOTA[[#This Row],[TGL.NOTA]]="",IF(NOTA[[#This Row],[SUPPLIER_H]]="","",AI580),MONTH(NOTA[[#This Row],[TGL.NOTA]]))</f>
        <v/>
      </c>
      <c r="AJ581" s="14"/>
    </row>
    <row r="582" spans="1:36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 t="str">
        <f ca="1">IF(NOTA[[#This Row],[NAMA BARANG]]="","",INDEX(NOTA[ID],MATCH(,INDIRECT(ADDRESS(ROW(NOTA[ID]),COLUMN(NOTA[ID]))&amp;":"&amp;ADDRESS(ROW(),COLUMN(NOTA[ID]))),-1)))</f>
        <v/>
      </c>
      <c r="E582" s="23"/>
      <c r="F582" s="26"/>
      <c r="G582" s="26"/>
      <c r="H582" s="31"/>
      <c r="I582" s="26"/>
      <c r="J582" s="51"/>
      <c r="K582" s="26"/>
      <c r="L582" s="26"/>
      <c r="M582" s="39"/>
      <c r="N582" s="26"/>
      <c r="O582" s="26"/>
      <c r="P582" s="49"/>
      <c r="Q582" s="52"/>
      <c r="R582" s="39"/>
      <c r="S582" s="53"/>
      <c r="T582" s="53"/>
      <c r="U582" s="54"/>
      <c r="V582" s="37"/>
      <c r="W582" s="54" t="str">
        <f>IF(NOTA[[#This Row],[HARGA/ CTN]]="",NOTA[[#This Row],[JUMLAH_H]],NOTA[[#This Row],[HARGA/ CTN]]*IF(NOTA[[#This Row],[C]]="",0,NOTA[[#This Row],[C]]))</f>
        <v/>
      </c>
      <c r="X582" s="54" t="str">
        <f>IF(NOTA[[#This Row],[JUMLAH]]="","",NOTA[[#This Row],[JUMLAH]]*NOTA[[#This Row],[DISC 1]])</f>
        <v/>
      </c>
      <c r="Y582" s="54" t="str">
        <f>IF(NOTA[[#This Row],[JUMLAH]]="","",(NOTA[[#This Row],[JUMLAH]]-NOTA[[#This Row],[DISC 1-]])*NOTA[[#This Row],[DISC 2]])</f>
        <v/>
      </c>
      <c r="Z582" s="54" t="str">
        <f>IF(NOTA[[#This Row],[JUMLAH]]="","",NOTA[[#This Row],[DISC 1-]]+NOTA[[#This Row],[DISC 2-]])</f>
        <v/>
      </c>
      <c r="AA582" s="54" t="str">
        <f>IF(NOTA[[#This Row],[JUMLAH]]="","",NOTA[[#This Row],[JUMLAH]]-NOTA[[#This Row],[DISC]])</f>
        <v/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4" t="str">
        <f>IF(OR(NOTA[[#This Row],[QTY]]="",NOTA[[#This Row],[HARGA SATUAN]]="",),"",NOTA[[#This Row],[QTY]]*NOTA[[#This Row],[HARGA SATUAN]])</f>
        <v/>
      </c>
      <c r="AF582" s="51" t="str">
        <f ca="1">IF(NOTA[ID_H]="","",INDEX(NOTA[TANGGAL],MATCH(,INDIRECT(ADDRESS(ROW(NOTA[TANGGAL]),COLUMN(NOTA[TANGGAL]))&amp;":"&amp;ADDRESS(ROW(),COLUMN(NOTA[TANGGAL]))),-1)))</f>
        <v/>
      </c>
      <c r="AG582" s="49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 t="str">
        <f ca="1">IF(NOTA[[#This Row],[NAMA BARANG]]="","",INDEX(NOTA[ID],MATCH(,INDIRECT(ADDRESS(ROW(NOTA[ID]),COLUMN(NOTA[ID]))&amp;":"&amp;ADDRESS(ROW(),COLUMN(NOTA[ID]))),-1)))</f>
        <v/>
      </c>
      <c r="E583" s="23"/>
      <c r="F583" s="26"/>
      <c r="G583" s="26"/>
      <c r="H583" s="31"/>
      <c r="I583" s="26"/>
      <c r="J583" s="51"/>
      <c r="K583" s="26"/>
      <c r="L583" s="26"/>
      <c r="M583" s="39"/>
      <c r="N583" s="26"/>
      <c r="O583" s="26"/>
      <c r="P583" s="49"/>
      <c r="Q583" s="52"/>
      <c r="R583" s="39"/>
      <c r="S583" s="53"/>
      <c r="T583" s="53"/>
      <c r="U583" s="54"/>
      <c r="V583" s="37"/>
      <c r="W583" s="54" t="str">
        <f>IF(NOTA[[#This Row],[HARGA/ CTN]]="",NOTA[[#This Row],[JUMLAH_H]],NOTA[[#This Row],[HARGA/ CTN]]*IF(NOTA[[#This Row],[C]]="",0,NOTA[[#This Row],[C]]))</f>
        <v/>
      </c>
      <c r="X583" s="54" t="str">
        <f>IF(NOTA[[#This Row],[JUMLAH]]="","",NOTA[[#This Row],[JUMLAH]]*NOTA[[#This Row],[DISC 1]])</f>
        <v/>
      </c>
      <c r="Y583" s="54" t="str">
        <f>IF(NOTA[[#This Row],[JUMLAH]]="","",(NOTA[[#This Row],[JUMLAH]]-NOTA[[#This Row],[DISC 1-]])*NOTA[[#This Row],[DISC 2]])</f>
        <v/>
      </c>
      <c r="Z583" s="54" t="str">
        <f>IF(NOTA[[#This Row],[JUMLAH]]="","",NOTA[[#This Row],[DISC 1-]]+NOTA[[#This Row],[DISC 2-]])</f>
        <v/>
      </c>
      <c r="AA583" s="54" t="str">
        <f>IF(NOTA[[#This Row],[JUMLAH]]="","",NOTA[[#This Row],[JUMLAH]]-NOTA[[#This Row],[DISC]])</f>
        <v/>
      </c>
      <c r="AB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4" t="str">
        <f>IF(OR(NOTA[[#This Row],[QTY]]="",NOTA[[#This Row],[HARGA SATUAN]]="",),"",NOTA[[#This Row],[QTY]]*NOTA[[#This Row],[HARGA SATUAN]])</f>
        <v/>
      </c>
      <c r="AF583" s="51" t="str">
        <f ca="1">IF(NOTA[ID_H]="","",INDEX(NOTA[TANGGAL],MATCH(,INDIRECT(ADDRESS(ROW(NOTA[TANGGAL]),COLUMN(NOTA[TANGGAL]))&amp;":"&amp;ADDRESS(ROW(),COLUMN(NOTA[TANGGAL]))),-1)))</f>
        <v/>
      </c>
      <c r="AG583" s="49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38" t="str">
        <f ca="1">IF(NOTA[[#This Row],[ID]]="","",COUNTIF(NOTA[ID_H],NOTA[[#This Row],[ID_H]]))</f>
        <v/>
      </c>
      <c r="AI584" s="38" t="str">
        <f ca="1">IF(NOTA[[#This Row],[TGL.NOTA]]="",IF(NOTA[[#This Row],[SUPPLIER_H]]="","",AI583),MONTH(NOTA[[#This Row],[TGL.NOTA]]))</f>
        <v/>
      </c>
      <c r="AJ584" s="14"/>
    </row>
    <row r="585" spans="1:36" ht="20.100000000000001" customHeight="1" x14ac:dyDescent="0.25">
      <c r="A5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0" t="str">
        <f>IF(NOTA[[#This Row],[ID_P]]="","",MATCH(NOTA[[#This Row],[ID_P]],[1]!B_MSK[N_ID],0))</f>
        <v/>
      </c>
      <c r="D585" s="50" t="str">
        <f ca="1">IF(NOTA[[#This Row],[NAMA BARANG]]="","",INDEX(NOTA[ID],MATCH(,INDIRECT(ADDRESS(ROW(NOTA[ID]),COLUMN(NOTA[ID]))&amp;":"&amp;ADDRESS(ROW(),COLUMN(NOTA[ID]))),-1)))</f>
        <v/>
      </c>
      <c r="E585" s="23"/>
      <c r="F585" s="26"/>
      <c r="G585" s="26"/>
      <c r="H585" s="31"/>
      <c r="I585" s="26"/>
      <c r="J585" s="51"/>
      <c r="K585" s="26"/>
      <c r="L585" s="26"/>
      <c r="M585" s="39"/>
      <c r="N585" s="26"/>
      <c r="O585" s="26"/>
      <c r="P585" s="49"/>
      <c r="Q585" s="52"/>
      <c r="R585" s="39"/>
      <c r="S585" s="53"/>
      <c r="T585" s="53"/>
      <c r="U585" s="54"/>
      <c r="V585" s="37"/>
      <c r="W585" s="54" t="str">
        <f>IF(NOTA[[#This Row],[HARGA/ CTN]]="",NOTA[[#This Row],[JUMLAH_H]],NOTA[[#This Row],[HARGA/ CTN]]*IF(NOTA[[#This Row],[C]]="",0,NOTA[[#This Row],[C]]))</f>
        <v/>
      </c>
      <c r="X585" s="54" t="str">
        <f>IF(NOTA[[#This Row],[JUMLAH]]="","",NOTA[[#This Row],[JUMLAH]]*NOTA[[#This Row],[DISC 1]])</f>
        <v/>
      </c>
      <c r="Y585" s="54" t="str">
        <f>IF(NOTA[[#This Row],[JUMLAH]]="","",(NOTA[[#This Row],[JUMLAH]]-NOTA[[#This Row],[DISC 1-]])*NOTA[[#This Row],[DISC 2]])</f>
        <v/>
      </c>
      <c r="Z585" s="54" t="str">
        <f>IF(NOTA[[#This Row],[JUMLAH]]="","",NOTA[[#This Row],[DISC 1-]]+NOTA[[#This Row],[DISC 2-]])</f>
        <v/>
      </c>
      <c r="AA585" s="54" t="str">
        <f>IF(NOTA[[#This Row],[JUMLAH]]="","",NOTA[[#This Row],[JUMLAH]]-NOTA[[#This Row],[DISC]])</f>
        <v/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4" t="str">
        <f>IF(OR(NOTA[[#This Row],[QTY]]="",NOTA[[#This Row],[HARGA SATUAN]]="",),"",NOTA[[#This Row],[QTY]]*NOTA[[#This Row],[HARGA SATUAN]])</f>
        <v/>
      </c>
      <c r="AF585" s="51" t="str">
        <f ca="1">IF(NOTA[ID_H]="","",INDEX(NOTA[TANGGAL],MATCH(,INDIRECT(ADDRESS(ROW(NOTA[TANGGAL]),COLUMN(NOTA[TANGGAL]))&amp;":"&amp;ADDRESS(ROW(),COLUMN(NOTA[TANGGAL]))),-1)))</f>
        <v/>
      </c>
      <c r="AG585" s="49" t="str">
        <f ca="1">IF(NOTA[[#This Row],[NAMA BARANG]]="","",INDEX(NOTA[SUPPLIER],MATCH(,INDIRECT(ADDRESS(ROW(NOTA[ID]),COLUMN(NOTA[ID]))&amp;":"&amp;ADDRESS(ROW(),COLUMN(NOTA[ID]))),-1)))</f>
        <v/>
      </c>
      <c r="AH585" s="38" t="str">
        <f ca="1">IF(NOTA[[#This Row],[ID]]="","",COUNTIF(NOTA[ID_H],NOTA[[#This Row],[ID_H]]))</f>
        <v/>
      </c>
      <c r="AI585" s="38" t="str">
        <f ca="1">IF(NOTA[[#This Row],[TGL.NOTA]]="",IF(NOTA[[#This Row],[SUPPLIER_H]]="","",AI584),MONTH(NOTA[[#This Row],[TGL.NOTA]]))</f>
        <v/>
      </c>
      <c r="AJ585" s="14"/>
    </row>
    <row r="586" spans="1:36" s="38" customFormat="1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 t="str">
        <f ca="1">IF(NOTA[[#This Row],[NAMA BARANG]]="","",INDEX(NOTA[ID],MATCH(,INDIRECT(ADDRESS(ROW(NOTA[ID]),COLUMN(NOTA[ID]))&amp;":"&amp;ADDRESS(ROW(),COLUMN(NOTA[ID]))),-1)))</f>
        <v/>
      </c>
      <c r="E586" s="23"/>
      <c r="F586" s="26"/>
      <c r="G586" s="26"/>
      <c r="H586" s="31"/>
      <c r="I586" s="26"/>
      <c r="J586" s="51"/>
      <c r="K586" s="26"/>
      <c r="L586" s="26"/>
      <c r="M586" s="39"/>
      <c r="N586" s="26"/>
      <c r="O586" s="26"/>
      <c r="P586" s="49"/>
      <c r="Q586" s="52"/>
      <c r="R586" s="39"/>
      <c r="S586" s="53"/>
      <c r="T586" s="53"/>
      <c r="U586" s="54"/>
      <c r="V586" s="37"/>
      <c r="W586" s="54" t="str">
        <f>IF(NOTA[[#This Row],[HARGA/ CTN]]="",NOTA[[#This Row],[JUMLAH_H]],NOTA[[#This Row],[HARGA/ CTN]]*IF(NOTA[[#This Row],[C]]="",0,NOTA[[#This Row],[C]]))</f>
        <v/>
      </c>
      <c r="X586" s="54" t="str">
        <f>IF(NOTA[[#This Row],[JUMLAH]]="","",NOTA[[#This Row],[JUMLAH]]*NOTA[[#This Row],[DISC 1]])</f>
        <v/>
      </c>
      <c r="Y586" s="54" t="str">
        <f>IF(NOTA[[#This Row],[JUMLAH]]="","",(NOTA[[#This Row],[JUMLAH]]-NOTA[[#This Row],[DISC 1-]])*NOTA[[#This Row],[DISC 2]])</f>
        <v/>
      </c>
      <c r="Z586" s="54" t="str">
        <f>IF(NOTA[[#This Row],[JUMLAH]]="","",NOTA[[#This Row],[DISC 1-]]+NOTA[[#This Row],[DISC 2-]])</f>
        <v/>
      </c>
      <c r="AA586" s="54" t="str">
        <f>IF(NOTA[[#This Row],[JUMLAH]]="","",NOTA[[#This Row],[JUMLAH]]-NOTA[[#This Row],[DISC]])</f>
        <v/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4" t="str">
        <f>IF(OR(NOTA[[#This Row],[QTY]]="",NOTA[[#This Row],[HARGA SATUAN]]="",),"",NOTA[[#This Row],[QTY]]*NOTA[[#This Row],[HARGA SATUAN]])</f>
        <v/>
      </c>
      <c r="AF586" s="51" t="str">
        <f ca="1">IF(NOTA[ID_H]="","",INDEX(NOTA[TANGGAL],MATCH(,INDIRECT(ADDRESS(ROW(NOTA[TANGGAL]),COLUMN(NOTA[TANGGAL]))&amp;":"&amp;ADDRESS(ROW(),COLUMN(NOTA[TANGGAL]))),-1)))</f>
        <v/>
      </c>
      <c r="AG586" s="49" t="str">
        <f ca="1">IF(NOTA[[#This Row],[NAMA BARANG]]="","",INDEX(NOTA[SUPPLIER],MATCH(,INDIRECT(ADDRESS(ROW(NOTA[ID]),COLUMN(NOTA[ID]))&amp;":"&amp;ADDRESS(ROW(),COLUMN(NOTA[ID]))),-1)))</f>
        <v/>
      </c>
      <c r="AH586" s="38" t="str">
        <f ca="1">IF(NOTA[[#This Row],[ID]]="","",COUNTIF(NOTA[ID_H],NOTA[[#This Row],[ID_H]]))</f>
        <v/>
      </c>
      <c r="AI586" s="38" t="str">
        <f ca="1">IF(NOTA[[#This Row],[TGL.NOTA]]="",IF(NOTA[[#This Row],[SUPPLIER_H]]="","",AI585),MONTH(NOTA[[#This Row],[TGL.NOTA]]))</f>
        <v/>
      </c>
    </row>
    <row r="587" spans="1:36" s="38" customFormat="1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 t="str">
        <f ca="1">IF(NOTA[[#This Row],[NAMA BARANG]]="","",INDEX(NOTA[ID],MATCH(,INDIRECT(ADDRESS(ROW(NOTA[ID]),COLUMN(NOTA[ID]))&amp;":"&amp;ADDRESS(ROW(),COLUMN(NOTA[ID]))),-1)))</f>
        <v/>
      </c>
      <c r="E587" s="23"/>
      <c r="F587" s="26"/>
      <c r="G587" s="26"/>
      <c r="H587" s="31"/>
      <c r="I587" s="26"/>
      <c r="J587" s="51"/>
      <c r="K587" s="26"/>
      <c r="L587" s="26"/>
      <c r="M587" s="39"/>
      <c r="N587" s="26"/>
      <c r="O587" s="26"/>
      <c r="P587" s="49"/>
      <c r="Q587" s="52"/>
      <c r="R587" s="39"/>
      <c r="S587" s="53"/>
      <c r="T587" s="53"/>
      <c r="U587" s="54"/>
      <c r="V587" s="37"/>
      <c r="W587" s="54" t="str">
        <f>IF(NOTA[[#This Row],[HARGA/ CTN]]="",NOTA[[#This Row],[JUMLAH_H]],NOTA[[#This Row],[HARGA/ CTN]]*IF(NOTA[[#This Row],[C]]="",0,NOTA[[#This Row],[C]]))</f>
        <v/>
      </c>
      <c r="X587" s="54" t="str">
        <f>IF(NOTA[[#This Row],[JUMLAH]]="","",NOTA[[#This Row],[JUMLAH]]*NOTA[[#This Row],[DISC 1]])</f>
        <v/>
      </c>
      <c r="Y587" s="54" t="str">
        <f>IF(NOTA[[#This Row],[JUMLAH]]="","",(NOTA[[#This Row],[JUMLAH]]-NOTA[[#This Row],[DISC 1-]])*NOTA[[#This Row],[DISC 2]])</f>
        <v/>
      </c>
      <c r="Z587" s="54" t="str">
        <f>IF(NOTA[[#This Row],[JUMLAH]]="","",NOTA[[#This Row],[DISC 1-]]+NOTA[[#This Row],[DISC 2-]])</f>
        <v/>
      </c>
      <c r="AA587" s="54" t="str">
        <f>IF(NOTA[[#This Row],[JUMLAH]]="","",NOTA[[#This Row],[JUMLAH]]-NOTA[[#This Row],[DISC]])</f>
        <v/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4" t="str">
        <f>IF(OR(NOTA[[#This Row],[QTY]]="",NOTA[[#This Row],[HARGA SATUAN]]="",),"",NOTA[[#This Row],[QTY]]*NOTA[[#This Row],[HARGA SATUAN]])</f>
        <v/>
      </c>
      <c r="AF587" s="51" t="str">
        <f ca="1">IF(NOTA[ID_H]="","",INDEX(NOTA[TANGGAL],MATCH(,INDIRECT(ADDRESS(ROW(NOTA[TANGGAL]),COLUMN(NOTA[TANGGAL]))&amp;":"&amp;ADDRESS(ROW(),COLUMN(NOTA[TANGGAL]))),-1)))</f>
        <v/>
      </c>
      <c r="AG587" s="49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</row>
    <row r="588" spans="1:36" s="38" customFormat="1" ht="20.100000000000001" customHeight="1" x14ac:dyDescent="0.25">
      <c r="A5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0" t="str">
        <f>IF(NOTA[[#This Row],[ID_P]]="","",MATCH(NOTA[[#This Row],[ID_P]],[1]!B_MSK[N_ID],0))</f>
        <v/>
      </c>
      <c r="D588" s="50" t="str">
        <f ca="1">IF(NOTA[[#This Row],[NAMA BARANG]]="","",INDEX(NOTA[ID],MATCH(,INDIRECT(ADDRESS(ROW(NOTA[ID]),COLUMN(NOTA[ID]))&amp;":"&amp;ADDRESS(ROW(),COLUMN(NOTA[ID]))),-1)))</f>
        <v/>
      </c>
      <c r="E588" s="23"/>
      <c r="F588" s="26"/>
      <c r="G588" s="26"/>
      <c r="H588" s="31"/>
      <c r="I588" s="26"/>
      <c r="J588" s="51"/>
      <c r="K588" s="26"/>
      <c r="L588" s="26"/>
      <c r="M588" s="39"/>
      <c r="N588" s="26"/>
      <c r="O588" s="26"/>
      <c r="P588" s="49"/>
      <c r="Q588" s="52"/>
      <c r="R588" s="39"/>
      <c r="S588" s="53"/>
      <c r="T588" s="53"/>
      <c r="U588" s="54"/>
      <c r="V588" s="37"/>
      <c r="W588" s="54" t="str">
        <f>IF(NOTA[[#This Row],[HARGA/ CTN]]="",NOTA[[#This Row],[JUMLAH_H]],NOTA[[#This Row],[HARGA/ CTN]]*IF(NOTA[[#This Row],[C]]="",0,NOTA[[#This Row],[C]]))</f>
        <v/>
      </c>
      <c r="X588" s="54" t="str">
        <f>IF(NOTA[[#This Row],[JUMLAH]]="","",NOTA[[#This Row],[JUMLAH]]*NOTA[[#This Row],[DISC 1]])</f>
        <v/>
      </c>
      <c r="Y588" s="54" t="str">
        <f>IF(NOTA[[#This Row],[JUMLAH]]="","",(NOTA[[#This Row],[JUMLAH]]-NOTA[[#This Row],[DISC 1-]])*NOTA[[#This Row],[DISC 2]])</f>
        <v/>
      </c>
      <c r="Z588" s="54" t="str">
        <f>IF(NOTA[[#This Row],[JUMLAH]]="","",NOTA[[#This Row],[DISC 1-]]+NOTA[[#This Row],[DISC 2-]])</f>
        <v/>
      </c>
      <c r="AA588" s="54" t="str">
        <f>IF(NOTA[[#This Row],[JUMLAH]]="","",NOTA[[#This Row],[JUMLAH]]-NOTA[[#This Row],[DISC]])</f>
        <v/>
      </c>
      <c r="AB5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4" t="str">
        <f>IF(OR(NOTA[[#This Row],[QTY]]="",NOTA[[#This Row],[HARGA SATUAN]]="",),"",NOTA[[#This Row],[QTY]]*NOTA[[#This Row],[HARGA SATUAN]])</f>
        <v/>
      </c>
      <c r="AF588" s="51" t="str">
        <f ca="1">IF(NOTA[ID_H]="","",INDEX(NOTA[TANGGAL],MATCH(,INDIRECT(ADDRESS(ROW(NOTA[TANGGAL]),COLUMN(NOTA[TANGGAL]))&amp;":"&amp;ADDRESS(ROW(),COLUMN(NOTA[TANGGAL]))),-1)))</f>
        <v/>
      </c>
      <c r="AG588" s="49" t="str">
        <f ca="1">IF(NOTA[[#This Row],[NAMA BARANG]]="","",INDEX(NOTA[SUPPLIER],MATCH(,INDIRECT(ADDRESS(ROW(NOTA[ID]),COLUMN(NOTA[ID]))&amp;":"&amp;ADDRESS(ROW(),COLUMN(NOTA[ID]))),-1)))</f>
        <v/>
      </c>
      <c r="AH588" s="38" t="str">
        <f ca="1">IF(NOTA[[#This Row],[ID]]="","",COUNTIF(NOTA[ID_H],NOTA[[#This Row],[ID_H]]))</f>
        <v/>
      </c>
      <c r="AI588" s="38" t="str">
        <f ca="1">IF(NOTA[[#This Row],[TGL.NOTA]]="",IF(NOTA[[#This Row],[SUPPLIER_H]]="","",AI587),MONTH(NOTA[[#This Row],[TGL.NOTA]]))</f>
        <v/>
      </c>
    </row>
    <row r="589" spans="1:36" s="38" customFormat="1" ht="20.100000000000001" customHeight="1" x14ac:dyDescent="0.25">
      <c r="A5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0" t="str">
        <f>IF(NOTA[[#This Row],[ID_P]]="","",MATCH(NOTA[[#This Row],[ID_P]],[1]!B_MSK[N_ID],0))</f>
        <v/>
      </c>
      <c r="D589" s="50" t="str">
        <f ca="1">IF(NOTA[[#This Row],[NAMA BARANG]]="","",INDEX(NOTA[ID],MATCH(,INDIRECT(ADDRESS(ROW(NOTA[ID]),COLUMN(NOTA[ID]))&amp;":"&amp;ADDRESS(ROW(),COLUMN(NOTA[ID]))),-1)))</f>
        <v/>
      </c>
      <c r="E589" s="23"/>
      <c r="F589" s="26"/>
      <c r="G589" s="26"/>
      <c r="H589" s="31"/>
      <c r="I589" s="26"/>
      <c r="J589" s="51"/>
      <c r="K589" s="26"/>
      <c r="L589" s="26"/>
      <c r="M589" s="39"/>
      <c r="N589" s="26"/>
      <c r="O589" s="26"/>
      <c r="P589" s="49"/>
      <c r="Q589" s="52"/>
      <c r="R589" s="39"/>
      <c r="S589" s="53"/>
      <c r="T589" s="53"/>
      <c r="U589" s="54"/>
      <c r="V589" s="37"/>
      <c r="W589" s="54" t="str">
        <f>IF(NOTA[[#This Row],[HARGA/ CTN]]="",NOTA[[#This Row],[JUMLAH_H]],NOTA[[#This Row],[HARGA/ CTN]]*IF(NOTA[[#This Row],[C]]="",0,NOTA[[#This Row],[C]]))</f>
        <v/>
      </c>
      <c r="X589" s="54" t="str">
        <f>IF(NOTA[[#This Row],[JUMLAH]]="","",NOTA[[#This Row],[JUMLAH]]*NOTA[[#This Row],[DISC 1]])</f>
        <v/>
      </c>
      <c r="Y589" s="54" t="str">
        <f>IF(NOTA[[#This Row],[JUMLAH]]="","",(NOTA[[#This Row],[JUMLAH]]-NOTA[[#This Row],[DISC 1-]])*NOTA[[#This Row],[DISC 2]])</f>
        <v/>
      </c>
      <c r="Z589" s="54" t="str">
        <f>IF(NOTA[[#This Row],[JUMLAH]]="","",NOTA[[#This Row],[DISC 1-]]+NOTA[[#This Row],[DISC 2-]])</f>
        <v/>
      </c>
      <c r="AA589" s="54" t="str">
        <f>IF(NOTA[[#This Row],[JUMLAH]]="","",NOTA[[#This Row],[JUMLAH]]-NOTA[[#This Row],[DISC]])</f>
        <v/>
      </c>
      <c r="AB5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54" t="str">
        <f>IF(OR(NOTA[[#This Row],[QTY]]="",NOTA[[#This Row],[HARGA SATUAN]]="",),"",NOTA[[#This Row],[QTY]]*NOTA[[#This Row],[HARGA SATUAN]])</f>
        <v/>
      </c>
      <c r="AF589" s="51" t="str">
        <f ca="1">IF(NOTA[ID_H]="","",INDEX(NOTA[TANGGAL],MATCH(,INDIRECT(ADDRESS(ROW(NOTA[TANGGAL]),COLUMN(NOTA[TANGGAL]))&amp;":"&amp;ADDRESS(ROW(),COLUMN(NOTA[TANGGAL]))),-1)))</f>
        <v/>
      </c>
      <c r="AG589" s="49" t="str">
        <f ca="1">IF(NOTA[[#This Row],[NAMA BARANG]]="","",INDEX(NOTA[SUPPLIER],MATCH(,INDIRECT(ADDRESS(ROW(NOTA[ID]),COLUMN(NOTA[ID]))&amp;":"&amp;ADDRESS(ROW(),COLUMN(NOTA[ID]))),-1)))</f>
        <v/>
      </c>
      <c r="AH589" s="38" t="str">
        <f ca="1">IF(NOTA[[#This Row],[ID]]="","",COUNTIF(NOTA[ID_H],NOTA[[#This Row],[ID_H]]))</f>
        <v/>
      </c>
      <c r="AI589" s="38" t="str">
        <f ca="1">IF(NOTA[[#This Row],[TGL.NOTA]]="",IF(NOTA[[#This Row],[SUPPLIER_H]]="","",AI588),MONTH(NOTA[[#This Row],[TGL.NOTA]]))</f>
        <v/>
      </c>
    </row>
    <row r="590" spans="1:36" ht="20.100000000000001" customHeight="1" x14ac:dyDescent="0.25">
      <c r="A5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0" t="str">
        <f>IF(NOTA[[#This Row],[ID_P]]="","",MATCH(NOTA[[#This Row],[ID_P]],[1]!B_MSK[N_ID],0))</f>
        <v/>
      </c>
      <c r="D590" s="50" t="str">
        <f ca="1">IF(NOTA[[#This Row],[NAMA BARANG]]="","",INDEX(NOTA[ID],MATCH(,INDIRECT(ADDRESS(ROW(NOTA[ID]),COLUMN(NOTA[ID]))&amp;":"&amp;ADDRESS(ROW(),COLUMN(NOTA[ID]))),-1)))</f>
        <v/>
      </c>
      <c r="E590" s="23"/>
      <c r="F590" s="26"/>
      <c r="G590" s="26"/>
      <c r="H590" s="31"/>
      <c r="I590" s="26"/>
      <c r="J590" s="51"/>
      <c r="K590" s="26"/>
      <c r="L590" s="26"/>
      <c r="M590" s="39"/>
      <c r="N590" s="26"/>
      <c r="O590" s="26"/>
      <c r="P590" s="49"/>
      <c r="Q590" s="52"/>
      <c r="R590" s="39"/>
      <c r="S590" s="53"/>
      <c r="T590" s="53"/>
      <c r="U590" s="54"/>
      <c r="V590" s="37"/>
      <c r="W590" s="54" t="str">
        <f>IF(NOTA[[#This Row],[HARGA/ CTN]]="",NOTA[[#This Row],[JUMLAH_H]],NOTA[[#This Row],[HARGA/ CTN]]*IF(NOTA[[#This Row],[C]]="",0,NOTA[[#This Row],[C]]))</f>
        <v/>
      </c>
      <c r="X590" s="54" t="str">
        <f>IF(NOTA[[#This Row],[JUMLAH]]="","",NOTA[[#This Row],[JUMLAH]]*NOTA[[#This Row],[DISC 1]])</f>
        <v/>
      </c>
      <c r="Y590" s="54" t="str">
        <f>IF(NOTA[[#This Row],[JUMLAH]]="","",(NOTA[[#This Row],[JUMLAH]]-NOTA[[#This Row],[DISC 1-]])*NOTA[[#This Row],[DISC 2]])</f>
        <v/>
      </c>
      <c r="Z590" s="54" t="str">
        <f>IF(NOTA[[#This Row],[JUMLAH]]="","",NOTA[[#This Row],[DISC 1-]]+NOTA[[#This Row],[DISC 2-]])</f>
        <v/>
      </c>
      <c r="AA590" s="54" t="str">
        <f>IF(NOTA[[#This Row],[JUMLAH]]="","",NOTA[[#This Row],[JUMLAH]]-NOTA[[#This Row],[DISC]])</f>
        <v/>
      </c>
      <c r="AB5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54" t="str">
        <f>IF(OR(NOTA[[#This Row],[QTY]]="",NOTA[[#This Row],[HARGA SATUAN]]="",),"",NOTA[[#This Row],[QTY]]*NOTA[[#This Row],[HARGA SATUAN]])</f>
        <v/>
      </c>
      <c r="AF590" s="51" t="str">
        <f ca="1">IF(NOTA[ID_H]="","",INDEX(NOTA[TANGGAL],MATCH(,INDIRECT(ADDRESS(ROW(NOTA[TANGGAL]),COLUMN(NOTA[TANGGAL]))&amp;":"&amp;ADDRESS(ROW(),COLUMN(NOTA[TANGGAL]))),-1)))</f>
        <v/>
      </c>
      <c r="AG590" s="49" t="str">
        <f ca="1">IF(NOTA[[#This Row],[NAMA BARANG]]="","",INDEX(NOTA[SUPPLIER],MATCH(,INDIRECT(ADDRESS(ROW(NOTA[ID]),COLUMN(NOTA[ID]))&amp;":"&amp;ADDRESS(ROW(),COLUMN(NOTA[ID]))),-1)))</f>
        <v/>
      </c>
      <c r="AH590" s="38" t="str">
        <f ca="1">IF(NOTA[[#This Row],[ID]]="","",COUNTIF(NOTA[ID_H],NOTA[[#This Row],[ID_H]]))</f>
        <v/>
      </c>
      <c r="AI590" s="38" t="str">
        <f ca="1">IF(NOTA[[#This Row],[TGL.NOTA]]="",IF(NOTA[[#This Row],[SUPPLIER_H]]="","",AI589),MONTH(NOTA[[#This Row],[TGL.NOTA]]))</f>
        <v/>
      </c>
      <c r="AJ590" s="14"/>
    </row>
    <row r="591" spans="1:36" ht="20.100000000000001" customHeight="1" x14ac:dyDescent="0.25">
      <c r="A5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0" t="str">
        <f>IF(NOTA[[#This Row],[ID_P]]="","",MATCH(NOTA[[#This Row],[ID_P]],[1]!B_MSK[N_ID],0))</f>
        <v/>
      </c>
      <c r="D591" s="50" t="str">
        <f ca="1">IF(NOTA[[#This Row],[NAMA BARANG]]="","",INDEX(NOTA[ID],MATCH(,INDIRECT(ADDRESS(ROW(NOTA[ID]),COLUMN(NOTA[ID]))&amp;":"&amp;ADDRESS(ROW(),COLUMN(NOTA[ID]))),-1)))</f>
        <v/>
      </c>
      <c r="E591" s="23"/>
      <c r="F591" s="26"/>
      <c r="G591" s="26"/>
      <c r="H591" s="31"/>
      <c r="I591" s="26"/>
      <c r="J591" s="51"/>
      <c r="K591" s="26"/>
      <c r="L591" s="26"/>
      <c r="M591" s="39"/>
      <c r="N591" s="26"/>
      <c r="O591" s="26"/>
      <c r="P591" s="49"/>
      <c r="Q591" s="52"/>
      <c r="R591" s="39"/>
      <c r="S591" s="53"/>
      <c r="T591" s="53"/>
      <c r="U591" s="54"/>
      <c r="V591" s="37"/>
      <c r="W591" s="54" t="str">
        <f>IF(NOTA[[#This Row],[HARGA/ CTN]]="",NOTA[[#This Row],[JUMLAH_H]],NOTA[[#This Row],[HARGA/ CTN]]*IF(NOTA[[#This Row],[C]]="",0,NOTA[[#This Row],[C]]))</f>
        <v/>
      </c>
      <c r="X591" s="54" t="str">
        <f>IF(NOTA[[#This Row],[JUMLAH]]="","",NOTA[[#This Row],[JUMLAH]]*NOTA[[#This Row],[DISC 1]])</f>
        <v/>
      </c>
      <c r="Y591" s="54" t="str">
        <f>IF(NOTA[[#This Row],[JUMLAH]]="","",(NOTA[[#This Row],[JUMLAH]]-NOTA[[#This Row],[DISC 1-]])*NOTA[[#This Row],[DISC 2]])</f>
        <v/>
      </c>
      <c r="Z591" s="54" t="str">
        <f>IF(NOTA[[#This Row],[JUMLAH]]="","",NOTA[[#This Row],[DISC 1-]]+NOTA[[#This Row],[DISC 2-]])</f>
        <v/>
      </c>
      <c r="AA591" s="54" t="str">
        <f>IF(NOTA[[#This Row],[JUMLAH]]="","",NOTA[[#This Row],[JUMLAH]]-NOTA[[#This Row],[DISC]])</f>
        <v/>
      </c>
      <c r="AB5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54" t="str">
        <f>IF(OR(NOTA[[#This Row],[QTY]]="",NOTA[[#This Row],[HARGA SATUAN]]="",),"",NOTA[[#This Row],[QTY]]*NOTA[[#This Row],[HARGA SATUAN]])</f>
        <v/>
      </c>
      <c r="AF591" s="51" t="str">
        <f ca="1">IF(NOTA[ID_H]="","",INDEX(NOTA[TANGGAL],MATCH(,INDIRECT(ADDRESS(ROW(NOTA[TANGGAL]),COLUMN(NOTA[TANGGAL]))&amp;":"&amp;ADDRESS(ROW(),COLUMN(NOTA[TANGGAL]))),-1)))</f>
        <v/>
      </c>
      <c r="AG591" s="49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ht="20.100000000000001" customHeight="1" x14ac:dyDescent="0.25">
      <c r="A5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0" t="str">
        <f>IF(NOTA[[#This Row],[ID_P]]="","",MATCH(NOTA[[#This Row],[ID_P]],[1]!B_MSK[N_ID],0))</f>
        <v/>
      </c>
      <c r="D592" s="50" t="str">
        <f ca="1">IF(NOTA[[#This Row],[NAMA BARANG]]="","",INDEX(NOTA[ID],MATCH(,INDIRECT(ADDRESS(ROW(NOTA[ID]),COLUMN(NOTA[ID]))&amp;":"&amp;ADDRESS(ROW(),COLUMN(NOTA[ID]))),-1)))</f>
        <v/>
      </c>
      <c r="E592" s="23"/>
      <c r="F592" s="26"/>
      <c r="G592" s="26"/>
      <c r="H592" s="31"/>
      <c r="I592" s="26"/>
      <c r="J592" s="51"/>
      <c r="K592" s="26"/>
      <c r="L592" s="26"/>
      <c r="M592" s="39"/>
      <c r="N592" s="26"/>
      <c r="O592" s="26"/>
      <c r="P592" s="49"/>
      <c r="Q592" s="52"/>
      <c r="R592" s="39"/>
      <c r="S592" s="53"/>
      <c r="T592" s="53"/>
      <c r="U592" s="54"/>
      <c r="V592" s="37"/>
      <c r="W592" s="54" t="str">
        <f>IF(NOTA[[#This Row],[HARGA/ CTN]]="",NOTA[[#This Row],[JUMLAH_H]],NOTA[[#This Row],[HARGA/ CTN]]*IF(NOTA[[#This Row],[C]]="",0,NOTA[[#This Row],[C]]))</f>
        <v/>
      </c>
      <c r="X592" s="54" t="str">
        <f>IF(NOTA[[#This Row],[JUMLAH]]="","",NOTA[[#This Row],[JUMLAH]]*NOTA[[#This Row],[DISC 1]])</f>
        <v/>
      </c>
      <c r="Y592" s="54" t="str">
        <f>IF(NOTA[[#This Row],[JUMLAH]]="","",(NOTA[[#This Row],[JUMLAH]]-NOTA[[#This Row],[DISC 1-]])*NOTA[[#This Row],[DISC 2]])</f>
        <v/>
      </c>
      <c r="Z592" s="54" t="str">
        <f>IF(NOTA[[#This Row],[JUMLAH]]="","",NOTA[[#This Row],[DISC 1-]]+NOTA[[#This Row],[DISC 2-]])</f>
        <v/>
      </c>
      <c r="AA592" s="54" t="str">
        <f>IF(NOTA[[#This Row],[JUMLAH]]="","",NOTA[[#This Row],[JUMLAH]]-NOTA[[#This Row],[DISC]])</f>
        <v/>
      </c>
      <c r="AB5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4" t="str">
        <f>IF(OR(NOTA[[#This Row],[QTY]]="",NOTA[[#This Row],[HARGA SATUAN]]="",),"",NOTA[[#This Row],[QTY]]*NOTA[[#This Row],[HARGA SATUAN]])</f>
        <v/>
      </c>
      <c r="AF592" s="51" t="str">
        <f ca="1">IF(NOTA[ID_H]="","",INDEX(NOTA[TANGGAL],MATCH(,INDIRECT(ADDRESS(ROW(NOTA[TANGGAL]),COLUMN(NOTA[TANGGAL]))&amp;":"&amp;ADDRESS(ROW(),COLUMN(NOTA[TANGGAL]))),-1)))</f>
        <v/>
      </c>
      <c r="AG592" s="49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0" t="str">
        <f>IF(NOTA[[#This Row],[ID_P]]="","",MATCH(NOTA[[#This Row],[ID_P]],[1]!B_MSK[N_ID],0))</f>
        <v/>
      </c>
      <c r="D593" s="50" t="str">
        <f ca="1">IF(NOTA[[#This Row],[NAMA BARANG]]="","",INDEX(NOTA[ID],MATCH(,INDIRECT(ADDRESS(ROW(NOTA[ID]),COLUMN(NOTA[ID]))&amp;":"&amp;ADDRESS(ROW(),COLUMN(NOTA[ID]))),-1)))</f>
        <v/>
      </c>
      <c r="E593" s="23"/>
      <c r="F593" s="26"/>
      <c r="G593" s="26"/>
      <c r="H593" s="31"/>
      <c r="I593" s="26"/>
      <c r="J593" s="51"/>
      <c r="K593" s="26"/>
      <c r="L593" s="26"/>
      <c r="M593" s="39"/>
      <c r="N593" s="26"/>
      <c r="O593" s="26"/>
      <c r="P593" s="49"/>
      <c r="Q593" s="52"/>
      <c r="R593" s="39"/>
      <c r="S593" s="53"/>
      <c r="T593" s="53"/>
      <c r="U593" s="54"/>
      <c r="V593" s="37"/>
      <c r="W593" s="54" t="str">
        <f>IF(NOTA[[#This Row],[HARGA/ CTN]]="",NOTA[[#This Row],[JUMLAH_H]],NOTA[[#This Row],[HARGA/ CTN]]*IF(NOTA[[#This Row],[C]]="",0,NOTA[[#This Row],[C]]))</f>
        <v/>
      </c>
      <c r="X593" s="54" t="str">
        <f>IF(NOTA[[#This Row],[JUMLAH]]="","",NOTA[[#This Row],[JUMLAH]]*NOTA[[#This Row],[DISC 1]])</f>
        <v/>
      </c>
      <c r="Y593" s="54" t="str">
        <f>IF(NOTA[[#This Row],[JUMLAH]]="","",(NOTA[[#This Row],[JUMLAH]]-NOTA[[#This Row],[DISC 1-]])*NOTA[[#This Row],[DISC 2]])</f>
        <v/>
      </c>
      <c r="Z593" s="54" t="str">
        <f>IF(NOTA[[#This Row],[JUMLAH]]="","",NOTA[[#This Row],[DISC 1-]]+NOTA[[#This Row],[DISC 2-]])</f>
        <v/>
      </c>
      <c r="AA593" s="54" t="str">
        <f>IF(NOTA[[#This Row],[JUMLAH]]="","",NOTA[[#This Row],[JUMLAH]]-NOTA[[#This Row],[DISC]])</f>
        <v/>
      </c>
      <c r="AB5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54" t="str">
        <f>IF(OR(NOTA[[#This Row],[QTY]]="",NOTA[[#This Row],[HARGA SATUAN]]="",),"",NOTA[[#This Row],[QTY]]*NOTA[[#This Row],[HARGA SATUAN]])</f>
        <v/>
      </c>
      <c r="AF593" s="51" t="str">
        <f ca="1">IF(NOTA[ID_H]="","",INDEX(NOTA[TANGGAL],MATCH(,INDIRECT(ADDRESS(ROW(NOTA[TANGGAL]),COLUMN(NOTA[TANGGAL]))&amp;":"&amp;ADDRESS(ROW(),COLUMN(NOTA[TANGGAL]))),-1)))</f>
        <v/>
      </c>
      <c r="AG593" s="49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0" t="str">
        <f>IF(NOTA[[#This Row],[ID_P]]="","",MATCH(NOTA[[#This Row],[ID_P]],[1]!B_MSK[N_ID],0))</f>
        <v/>
      </c>
      <c r="D594" s="50" t="str">
        <f ca="1">IF(NOTA[[#This Row],[NAMA BARANG]]="","",INDEX(NOTA[ID],MATCH(,INDIRECT(ADDRESS(ROW(NOTA[ID]),COLUMN(NOTA[ID]))&amp;":"&amp;ADDRESS(ROW(),COLUMN(NOTA[ID]))),-1)))</f>
        <v/>
      </c>
      <c r="E594" s="23"/>
      <c r="F594" s="26"/>
      <c r="G594" s="26"/>
      <c r="H594" s="31"/>
      <c r="I594" s="26"/>
      <c r="J594" s="51"/>
      <c r="K594" s="26"/>
      <c r="L594" s="26"/>
      <c r="M594" s="39"/>
      <c r="N594" s="26"/>
      <c r="O594" s="26"/>
      <c r="P594" s="49"/>
      <c r="Q594" s="52"/>
      <c r="R594" s="39"/>
      <c r="S594" s="53"/>
      <c r="T594" s="53"/>
      <c r="U594" s="54"/>
      <c r="V594" s="37"/>
      <c r="W594" s="54" t="str">
        <f>IF(NOTA[[#This Row],[HARGA/ CTN]]="",NOTA[[#This Row],[JUMLAH_H]],NOTA[[#This Row],[HARGA/ CTN]]*IF(NOTA[[#This Row],[C]]="",0,NOTA[[#This Row],[C]]))</f>
        <v/>
      </c>
      <c r="X594" s="54" t="str">
        <f>IF(NOTA[[#This Row],[JUMLAH]]="","",NOTA[[#This Row],[JUMLAH]]*NOTA[[#This Row],[DISC 1]])</f>
        <v/>
      </c>
      <c r="Y594" s="54" t="str">
        <f>IF(NOTA[[#This Row],[JUMLAH]]="","",(NOTA[[#This Row],[JUMLAH]]-NOTA[[#This Row],[DISC 1-]])*NOTA[[#This Row],[DISC 2]])</f>
        <v/>
      </c>
      <c r="Z594" s="54" t="str">
        <f>IF(NOTA[[#This Row],[JUMLAH]]="","",NOTA[[#This Row],[DISC 1-]]+NOTA[[#This Row],[DISC 2-]])</f>
        <v/>
      </c>
      <c r="AA594" s="54" t="str">
        <f>IF(NOTA[[#This Row],[JUMLAH]]="","",NOTA[[#This Row],[JUMLAH]]-NOTA[[#This Row],[DISC]])</f>
        <v/>
      </c>
      <c r="AB5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54" t="str">
        <f>IF(OR(NOTA[[#This Row],[QTY]]="",NOTA[[#This Row],[HARGA SATUAN]]="",),"",NOTA[[#This Row],[QTY]]*NOTA[[#This Row],[HARGA SATUAN]])</f>
        <v/>
      </c>
      <c r="AF594" s="51" t="str">
        <f ca="1">IF(NOTA[ID_H]="","",INDEX(NOTA[TANGGAL],MATCH(,INDIRECT(ADDRESS(ROW(NOTA[TANGGAL]),COLUMN(NOTA[TANGGAL]))&amp;":"&amp;ADDRESS(ROW(),COLUMN(NOTA[TANGGAL]))),-1)))</f>
        <v/>
      </c>
      <c r="AG594" s="49" t="str">
        <f ca="1">IF(NOTA[[#This Row],[NAMA BARANG]]="","",INDEX(NOTA[SUPPLIER],MATCH(,INDIRECT(ADDRESS(ROW(NOTA[ID]),COLUMN(NOTA[ID]))&amp;":"&amp;ADDRESS(ROW(),COLUMN(NOTA[ID]))),-1)))</f>
        <v/>
      </c>
      <c r="AH594" s="38" t="str">
        <f ca="1">IF(NOTA[[#This Row],[ID]]="","",COUNTIF(NOTA[ID_H],NOTA[[#This Row],[ID_H]]))</f>
        <v/>
      </c>
      <c r="AI594" s="38" t="str">
        <f ca="1">IF(NOTA[[#This Row],[TGL.NOTA]]="",IF(NOTA[[#This Row],[SUPPLIER_H]]="","",AI593),MONTH(NOTA[[#This Row],[TGL.NOTA]]))</f>
        <v/>
      </c>
      <c r="AJ594" s="14"/>
    </row>
    <row r="595" spans="1:36" ht="20.100000000000001" customHeight="1" x14ac:dyDescent="0.25">
      <c r="A5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0" t="str">
        <f>IF(NOTA[[#This Row],[ID_P]]="","",MATCH(NOTA[[#This Row],[ID_P]],[1]!B_MSK[N_ID],0))</f>
        <v/>
      </c>
      <c r="D595" s="50" t="str">
        <f ca="1">IF(NOTA[[#This Row],[NAMA BARANG]]="","",INDEX(NOTA[ID],MATCH(,INDIRECT(ADDRESS(ROW(NOTA[ID]),COLUMN(NOTA[ID]))&amp;":"&amp;ADDRESS(ROW(),COLUMN(NOTA[ID]))),-1)))</f>
        <v/>
      </c>
      <c r="E595" s="23"/>
      <c r="F595" s="26"/>
      <c r="G595" s="26"/>
      <c r="H595" s="31"/>
      <c r="I595" s="26"/>
      <c r="J595" s="51"/>
      <c r="K595" s="26"/>
      <c r="L595" s="26"/>
      <c r="M595" s="39"/>
      <c r="N595" s="26"/>
      <c r="O595" s="26"/>
      <c r="P595" s="49"/>
      <c r="Q595" s="52"/>
      <c r="R595" s="39"/>
      <c r="S595" s="53"/>
      <c r="T595" s="53"/>
      <c r="U595" s="54"/>
      <c r="V595" s="37"/>
      <c r="W595" s="54" t="str">
        <f>IF(NOTA[[#This Row],[HARGA/ CTN]]="",NOTA[[#This Row],[JUMLAH_H]],NOTA[[#This Row],[HARGA/ CTN]]*IF(NOTA[[#This Row],[C]]="",0,NOTA[[#This Row],[C]]))</f>
        <v/>
      </c>
      <c r="X595" s="54" t="str">
        <f>IF(NOTA[[#This Row],[JUMLAH]]="","",NOTA[[#This Row],[JUMLAH]]*NOTA[[#This Row],[DISC 1]])</f>
        <v/>
      </c>
      <c r="Y595" s="54" t="str">
        <f>IF(NOTA[[#This Row],[JUMLAH]]="","",(NOTA[[#This Row],[JUMLAH]]-NOTA[[#This Row],[DISC 1-]])*NOTA[[#This Row],[DISC 2]])</f>
        <v/>
      </c>
      <c r="Z595" s="54" t="str">
        <f>IF(NOTA[[#This Row],[JUMLAH]]="","",NOTA[[#This Row],[DISC 1-]]+NOTA[[#This Row],[DISC 2-]])</f>
        <v/>
      </c>
      <c r="AA595" s="54" t="str">
        <f>IF(NOTA[[#This Row],[JUMLAH]]="","",NOTA[[#This Row],[JUMLAH]]-NOTA[[#This Row],[DISC]])</f>
        <v/>
      </c>
      <c r="AB5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54" t="str">
        <f>IF(OR(NOTA[[#This Row],[QTY]]="",NOTA[[#This Row],[HARGA SATUAN]]="",),"",NOTA[[#This Row],[QTY]]*NOTA[[#This Row],[HARGA SATUAN]])</f>
        <v/>
      </c>
      <c r="AF595" s="51" t="str">
        <f ca="1">IF(NOTA[ID_H]="","",INDEX(NOTA[TANGGAL],MATCH(,INDIRECT(ADDRESS(ROW(NOTA[TANGGAL]),COLUMN(NOTA[TANGGAL]))&amp;":"&amp;ADDRESS(ROW(),COLUMN(NOTA[TANGGAL]))),-1)))</f>
        <v/>
      </c>
      <c r="AG595" s="49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Row],[ID_P]]="","",MATCH(NOTA[[#This Row],[ID_P]],[1]!B_MSK[N_ID],0))</f>
        <v/>
      </c>
      <c r="D596" s="50" t="str">
        <f ca="1">IF(NOTA[[#This Row],[NAMA BARANG]]="","",INDEX(NOTA[ID],MATCH(,INDIRECT(ADDRESS(ROW(NOTA[ID]),COLUMN(NOTA[ID]))&amp;":"&amp;ADDRESS(ROW(),COLUMN(NOTA[ID]))),-1)))</f>
        <v/>
      </c>
      <c r="E596" s="23"/>
      <c r="F596" s="26"/>
      <c r="G596" s="26"/>
      <c r="H596" s="31"/>
      <c r="I596" s="26"/>
      <c r="J596" s="51"/>
      <c r="K596" s="26"/>
      <c r="L596" s="26"/>
      <c r="M596" s="39"/>
      <c r="N596" s="26"/>
      <c r="O596" s="26"/>
      <c r="P596" s="49"/>
      <c r="Q596" s="52"/>
      <c r="R596" s="39"/>
      <c r="S596" s="53"/>
      <c r="T596" s="53"/>
      <c r="U596" s="54"/>
      <c r="V596" s="37"/>
      <c r="W596" s="54" t="str">
        <f>IF(NOTA[[#This Row],[HARGA/ CTN]]="",NOTA[[#This Row],[JUMLAH_H]],NOTA[[#This Row],[HARGA/ CTN]]*IF(NOTA[[#This Row],[C]]="",0,NOTA[[#This Row],[C]]))</f>
        <v/>
      </c>
      <c r="X596" s="54" t="str">
        <f>IF(NOTA[[#This Row],[JUMLAH]]="","",NOTA[[#This Row],[JUMLAH]]*NOTA[[#This Row],[DISC 1]])</f>
        <v/>
      </c>
      <c r="Y596" s="54" t="str">
        <f>IF(NOTA[[#This Row],[JUMLAH]]="","",(NOTA[[#This Row],[JUMLAH]]-NOTA[[#This Row],[DISC 1-]])*NOTA[[#This Row],[DISC 2]])</f>
        <v/>
      </c>
      <c r="Z596" s="54" t="str">
        <f>IF(NOTA[[#This Row],[JUMLAH]]="","",NOTA[[#This Row],[DISC 1-]]+NOTA[[#This Row],[DISC 2-]])</f>
        <v/>
      </c>
      <c r="AA596" s="54" t="str">
        <f>IF(NOTA[[#This Row],[JUMLAH]]="","",NOTA[[#This Row],[JUMLAH]]-NOTA[[#This Row],[DISC]])</f>
        <v/>
      </c>
      <c r="AB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4" t="str">
        <f>IF(OR(NOTA[[#This Row],[QTY]]="",NOTA[[#This Row],[HARGA SATUAN]]="",),"",NOTA[[#This Row],[QTY]]*NOTA[[#This Row],[HARGA SATUAN]])</f>
        <v/>
      </c>
      <c r="AF596" s="51" t="str">
        <f ca="1">IF(NOTA[ID_H]="","",INDEX(NOTA[TANGGAL],MATCH(,INDIRECT(ADDRESS(ROW(NOTA[TANGGAL]),COLUMN(NOTA[TANGGAL]))&amp;":"&amp;ADDRESS(ROW(),COLUMN(NOTA[TANGGAL]))),-1)))</f>
        <v/>
      </c>
      <c r="AG596" s="49" t="str">
        <f ca="1">IF(NOTA[[#This Row],[NAMA BARANG]]="","",INDEX(NOTA[SUPPLIER],MATCH(,INDIRECT(ADDRESS(ROW(NOTA[ID]),COLUMN(NOTA[ID]))&amp;":"&amp;ADDRESS(ROW(),COLUMN(NOTA[ID]))),-1)))</f>
        <v/>
      </c>
      <c r="AH596" s="38" t="str">
        <f ca="1">IF(NOTA[[#This Row],[ID]]="","",COUNTIF(NOTA[ID_H],NOTA[[#This Row],[ID_H]]))</f>
        <v/>
      </c>
      <c r="AI596" s="38" t="str">
        <f ca="1">IF(NOTA[[#This Row],[TGL.NOTA]]="",IF(NOTA[[#This Row],[SUPPLIER_H]]="","",AI595),MONTH(NOTA[[#This Row],[TGL.NOTA]]))</f>
        <v/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 t="str">
        <f ca="1">IF(NOTA[[#This Row],[NAMA BARANG]]="","",INDEX(NOTA[ID],MATCH(,INDIRECT(ADDRESS(ROW(NOTA[ID]),COLUMN(NOTA[ID]))&amp;":"&amp;ADDRESS(ROW(),COLUMN(NOTA[ID]))),-1)))</f>
        <v/>
      </c>
      <c r="E597" s="23"/>
      <c r="F597" s="26"/>
      <c r="G597" s="26"/>
      <c r="H597" s="31"/>
      <c r="I597" s="26"/>
      <c r="J597" s="51"/>
      <c r="K597" s="26"/>
      <c r="L597" s="26"/>
      <c r="M597" s="39"/>
      <c r="N597" s="26"/>
      <c r="O597" s="26"/>
      <c r="P597" s="49"/>
      <c r="Q597" s="52"/>
      <c r="R597" s="39"/>
      <c r="S597" s="53"/>
      <c r="T597" s="53"/>
      <c r="U597" s="54"/>
      <c r="V597" s="37"/>
      <c r="W597" s="54" t="str">
        <f>IF(NOTA[[#This Row],[HARGA/ CTN]]="",NOTA[[#This Row],[JUMLAH_H]],NOTA[[#This Row],[HARGA/ CTN]]*IF(NOTA[[#This Row],[C]]="",0,NOTA[[#This Row],[C]]))</f>
        <v/>
      </c>
      <c r="X597" s="54" t="str">
        <f>IF(NOTA[[#This Row],[JUMLAH]]="","",NOTA[[#This Row],[JUMLAH]]*NOTA[[#This Row],[DISC 1]])</f>
        <v/>
      </c>
      <c r="Y597" s="54" t="str">
        <f>IF(NOTA[[#This Row],[JUMLAH]]="","",(NOTA[[#This Row],[JUMLAH]]-NOTA[[#This Row],[DISC 1-]])*NOTA[[#This Row],[DISC 2]])</f>
        <v/>
      </c>
      <c r="Z597" s="54" t="str">
        <f>IF(NOTA[[#This Row],[JUMLAH]]="","",NOTA[[#This Row],[DISC 1-]]+NOTA[[#This Row],[DISC 2-]])</f>
        <v/>
      </c>
      <c r="AA597" s="54" t="str">
        <f>IF(NOTA[[#This Row],[JUMLAH]]="","",NOTA[[#This Row],[JUMLAH]]-NOTA[[#This Row],[DISC]])</f>
        <v/>
      </c>
      <c r="AB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4" t="str">
        <f>IF(OR(NOTA[[#This Row],[QTY]]="",NOTA[[#This Row],[HARGA SATUAN]]="",),"",NOTA[[#This Row],[QTY]]*NOTA[[#This Row],[HARGA SATUAN]])</f>
        <v/>
      </c>
      <c r="AF597" s="51" t="str">
        <f ca="1">IF(NOTA[ID_H]="","",INDEX(NOTA[TANGGAL],MATCH(,INDIRECT(ADDRESS(ROW(NOTA[TANGGAL]),COLUMN(NOTA[TANGGAL]))&amp;":"&amp;ADDRESS(ROW(),COLUMN(NOTA[TANGGAL]))),-1)))</f>
        <v/>
      </c>
      <c r="AG597" s="49" t="str">
        <f ca="1">IF(NOTA[[#This Row],[NAMA BARANG]]="","",INDEX(NOTA[SUPPLIER],MATCH(,INDIRECT(ADDRESS(ROW(NOTA[ID]),COLUMN(NOTA[ID]))&amp;":"&amp;ADDRESS(ROW(),COLUMN(NOTA[ID]))),-1)))</f>
        <v/>
      </c>
      <c r="AH597" s="38" t="str">
        <f ca="1">IF(NOTA[[#This Row],[ID]]="","",COUNTIF(NOTA[ID_H],NOTA[[#This Row],[ID_H]]))</f>
        <v/>
      </c>
      <c r="AI597" s="38" t="str">
        <f ca="1">IF(NOTA[[#This Row],[TGL.NOTA]]="",IF(NOTA[[#This Row],[SUPPLIER_H]]="","",AI596),MONTH(NOTA[[#This Row],[TGL.NOTA]]))</f>
        <v/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CTN]]*IF(NOTA[[#This Row],[C]]="",0,NOTA[[#This Row],[C]]))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49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CTN]]*IF(NOTA[[#This Row],[C]]="",0,NOTA[[#This Row],[C]]))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38" t="str">
        <f ca="1">IF(NOTA[[#This Row],[ID]]="","",COUNTIF(NOTA[ID_H],NOTA[[#This Row],[ID_H]]))</f>
        <v/>
      </c>
      <c r="AI599" s="38" t="str">
        <f ca="1">IF(NOTA[[#This Row],[TGL.NOTA]]="",IF(NOTA[[#This Row],[SUPPLIER_H]]="","",AI598),MONTH(NOTA[[#This Row],[TGL.NOTA]]))</f>
        <v/>
      </c>
      <c r="AJ599" s="14"/>
    </row>
    <row r="600" spans="1:36" s="48" customFormat="1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CTN]]*IF(NOTA[[#This Row],[C]]="",0,NOTA[[#This Row],[C]]))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38" t="str">
        <f ca="1">IF(NOTA[[#This Row],[ID]]="","",COUNTIF(NOTA[ID_H],NOTA[[#This Row],[ID_H]]))</f>
        <v/>
      </c>
      <c r="AI600" s="38" t="str">
        <f ca="1">IF(NOTA[[#This Row],[TGL.NOTA]]="",IF(NOTA[[#This Row],[SUPPLIER_H]]="","",AI599),MONTH(NOTA[[#This Row],[TGL.NOTA]]))</f>
        <v/>
      </c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CTN]]*IF(NOTA[[#This Row],[C]]="",0,NOTA[[#This Row],[C]]))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CTN]]*IF(NOTA[[#This Row],[C]]="",0,NOTA[[#This Row],[C]]))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38" t="str">
        <f ca="1">IF(NOTA[[#This Row],[ID]]="","",COUNTIF(NOTA[ID_H],NOTA[[#This Row],[ID_H]]))</f>
        <v/>
      </c>
      <c r="AI603" s="38" t="str">
        <f ca="1">IF(NOTA[[#This Row],[TGL.NOTA]]="",IF(NOTA[[#This Row],[SUPPLIER_H]]="","",AI602),MONTH(NOTA[[#This Row],[TGL.NOTA]]))</f>
        <v/>
      </c>
      <c r="AJ603" s="14"/>
    </row>
    <row r="604" spans="1:36" s="48" customFormat="1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CTN]]*IF(NOTA[[#This Row],[C]]="",0,NOTA[[#This Row],[C]]))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CTN]]*IF(NOTA[[#This Row],[C]]="",0,NOTA[[#This Row],[C]]))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CTN]]*IF(NOTA[[#This Row],[C]]="",0,NOTA[[#This Row],[C]]))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 t="str">
        <f ca="1">IF(NOTA[[#This Row],[NAMA BARANG]]="","",INDEX(NOTA[ID],MATCH(,INDIRECT(ADDRESS(ROW(NOTA[ID]),COLUMN(NOTA[ID]))&amp;":"&amp;ADDRESS(ROW(),COLUMN(NOTA[ID]))),-1)))</f>
        <v/>
      </c>
      <c r="E607" s="23"/>
      <c r="F607" s="26"/>
      <c r="G607" s="26"/>
      <c r="H607" s="31"/>
      <c r="I607" s="26"/>
      <c r="J607" s="51"/>
      <c r="K607" s="26"/>
      <c r="L607" s="26"/>
      <c r="M607" s="39"/>
      <c r="N607" s="26"/>
      <c r="O607" s="26"/>
      <c r="P607" s="49"/>
      <c r="Q607" s="52"/>
      <c r="R607" s="39"/>
      <c r="S607" s="53"/>
      <c r="T607" s="53"/>
      <c r="U607" s="54"/>
      <c r="V607" s="37"/>
      <c r="W607" s="54" t="str">
        <f>IF(NOTA[[#This Row],[HARGA/ CTN]]="",NOTA[[#This Row],[JUMLAH_H]],NOTA[[#This Row],[HARGA/ CTN]]*IF(NOTA[[#This Row],[C]]="",0,NOTA[[#This Row],[C]]))</f>
        <v/>
      </c>
      <c r="X607" s="54" t="str">
        <f>IF(NOTA[[#This Row],[JUMLAH]]="","",NOTA[[#This Row],[JUMLAH]]*NOTA[[#This Row],[DISC 1]])</f>
        <v/>
      </c>
      <c r="Y607" s="54" t="str">
        <f>IF(NOTA[[#This Row],[JUMLAH]]="","",(NOTA[[#This Row],[JUMLAH]]-NOTA[[#This Row],[DISC 1-]])*NOTA[[#This Row],[DISC 2]])</f>
        <v/>
      </c>
      <c r="Z607" s="54" t="str">
        <f>IF(NOTA[[#This Row],[JUMLAH]]="","",NOTA[[#This Row],[DISC 1-]]+NOTA[[#This Row],[DISC 2-]])</f>
        <v/>
      </c>
      <c r="AA607" s="54" t="str">
        <f>IF(NOTA[[#This Row],[JUMLAH]]="","",NOTA[[#This Row],[JUMLAH]]-NOTA[[#This Row],[DISC]])</f>
        <v/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54" t="str">
        <f>IF(OR(NOTA[[#This Row],[QTY]]="",NOTA[[#This Row],[HARGA SATUAN]]="",),"",NOTA[[#This Row],[QTY]]*NOTA[[#This Row],[HARGA SATUAN]])</f>
        <v/>
      </c>
      <c r="AF607" s="51" t="str">
        <f ca="1">IF(NOTA[ID_H]="","",INDEX(NOTA[TANGGAL],MATCH(,INDIRECT(ADDRESS(ROW(NOTA[TANGGAL]),COLUMN(NOTA[TANGGAL]))&amp;":"&amp;ADDRESS(ROW(),COLUMN(NOTA[TANGGAL]))),-1)))</f>
        <v/>
      </c>
      <c r="AG607" s="49" t="str">
        <f ca="1">IF(NOTA[[#This Row],[NAMA BARANG]]="","",INDEX(NOTA[SUPPLIER],MATCH(,INDIRECT(ADDRESS(ROW(NOTA[ID]),COLUMN(NOTA[ID]))&amp;":"&amp;ADDRESS(ROW(),COLUMN(NOTA[ID]))),-1)))</f>
        <v/>
      </c>
      <c r="AH607" s="38" t="str">
        <f ca="1">IF(NOTA[[#This Row],[ID]]="","",COUNTIF(NOTA[ID_H],NOTA[[#This Row],[ID_H]]))</f>
        <v/>
      </c>
      <c r="AI607" s="38" t="str">
        <f ca="1">IF(NOTA[[#This Row],[TGL.NOTA]]="",IF(NOTA[[#This Row],[SUPPLIER_H]]="","",AI606),MONTH(NOTA[[#This Row],[TGL.NOTA]]))</f>
        <v/>
      </c>
      <c r="AJ607" s="14"/>
    </row>
    <row r="608" spans="1:36" s="4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 t="str">
        <f ca="1">IF(NOTA[[#This Row],[NAMA BARANG]]="","",INDEX(NOTA[ID],MATCH(,INDIRECT(ADDRESS(ROW(NOTA[ID]),COLUMN(NOTA[ID]))&amp;":"&amp;ADDRESS(ROW(),COLUMN(NOTA[ID]))),-1)))</f>
        <v/>
      </c>
      <c r="E608" s="23"/>
      <c r="F608" s="26"/>
      <c r="G608" s="26"/>
      <c r="H608" s="31"/>
      <c r="I608" s="26"/>
      <c r="J608" s="51"/>
      <c r="K608" s="26"/>
      <c r="L608" s="26"/>
      <c r="M608" s="39"/>
      <c r="N608" s="26"/>
      <c r="O608" s="26"/>
      <c r="P608" s="49"/>
      <c r="Q608" s="52"/>
      <c r="R608" s="39"/>
      <c r="S608" s="53"/>
      <c r="T608" s="53"/>
      <c r="U608" s="54"/>
      <c r="V608" s="37"/>
      <c r="W608" s="54" t="str">
        <f>IF(NOTA[[#This Row],[HARGA/ CTN]]="",NOTA[[#This Row],[JUMLAH_H]],NOTA[[#This Row],[HARGA/ CTN]]*IF(NOTA[[#This Row],[C]]="",0,NOTA[[#This Row],[C]]))</f>
        <v/>
      </c>
      <c r="X608" s="54" t="str">
        <f>IF(NOTA[[#This Row],[JUMLAH]]="","",NOTA[[#This Row],[JUMLAH]]*NOTA[[#This Row],[DISC 1]])</f>
        <v/>
      </c>
      <c r="Y608" s="54" t="str">
        <f>IF(NOTA[[#This Row],[JUMLAH]]="","",(NOTA[[#This Row],[JUMLAH]]-NOTA[[#This Row],[DISC 1-]])*NOTA[[#This Row],[DISC 2]])</f>
        <v/>
      </c>
      <c r="Z608" s="54" t="str">
        <f>IF(NOTA[[#This Row],[JUMLAH]]="","",NOTA[[#This Row],[DISC 1-]]+NOTA[[#This Row],[DISC 2-]])</f>
        <v/>
      </c>
      <c r="AA608" s="54" t="str">
        <f>IF(NOTA[[#This Row],[JUMLAH]]="","",NOTA[[#This Row],[JUMLAH]]-NOTA[[#This Row],[DISC]])</f>
        <v/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4" t="str">
        <f>IF(OR(NOTA[[#This Row],[QTY]]="",NOTA[[#This Row],[HARGA SATUAN]]="",),"",NOTA[[#This Row],[QTY]]*NOTA[[#This Row],[HARGA SATUAN]])</f>
        <v/>
      </c>
      <c r="AF608" s="51" t="str">
        <f ca="1">IF(NOTA[ID_H]="","",INDEX(NOTA[TANGGAL],MATCH(,INDIRECT(ADDRESS(ROW(NOTA[TANGGAL]),COLUMN(NOTA[TANGGAL]))&amp;":"&amp;ADDRESS(ROW(),COLUMN(NOTA[TANGGAL]))),-1)))</f>
        <v/>
      </c>
      <c r="AG608" s="49" t="str">
        <f ca="1">IF(NOTA[[#This Row],[NAMA BARANG]]="","",INDEX(NOTA[SUPPLIER],MATCH(,INDIRECT(ADDRESS(ROW(NOTA[ID]),COLUMN(NOTA[ID]))&amp;":"&amp;ADDRESS(ROW(),COLUMN(NOTA[ID]))),-1)))</f>
        <v/>
      </c>
      <c r="AH608" s="38" t="str">
        <f ca="1">IF(NOTA[[#This Row],[ID]]="","",COUNTIF(NOTA[ID_H],NOTA[[#This Row],[ID_H]]))</f>
        <v/>
      </c>
      <c r="AI608" s="38" t="str">
        <f ca="1">IF(NOTA[[#This Row],[TGL.NOTA]]="",IF(NOTA[[#This Row],[SUPPLIER_H]]="","",AI607),MONTH(NOTA[[#This Row],[TGL.NOTA]]))</f>
        <v/>
      </c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CTN]]*IF(NOTA[[#This Row],[C]]="",0,NOTA[[#This Row],[C]]))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 t="str">
        <f ca="1">IF(NOTA[[#This Row],[NAMA BARANG]]="","",INDEX(NOTA[ID],MATCH(,INDIRECT(ADDRESS(ROW(NOTA[ID]),COLUMN(NOTA[ID]))&amp;":"&amp;ADDRESS(ROW(),COLUMN(NOTA[ID]))),-1)))</f>
        <v/>
      </c>
      <c r="E610" s="23"/>
      <c r="F610" s="26"/>
      <c r="G610" s="26"/>
      <c r="H610" s="31"/>
      <c r="I610" s="26"/>
      <c r="J610" s="51"/>
      <c r="K610" s="26"/>
      <c r="L610" s="26"/>
      <c r="M610" s="39"/>
      <c r="N610" s="26"/>
      <c r="O610" s="26"/>
      <c r="P610" s="49"/>
      <c r="Q610" s="52"/>
      <c r="R610" s="39"/>
      <c r="S610" s="53"/>
      <c r="T610" s="53"/>
      <c r="U610" s="54"/>
      <c r="V610" s="37"/>
      <c r="W610" s="54" t="str">
        <f>IF(NOTA[[#This Row],[HARGA/ CTN]]="",NOTA[[#This Row],[JUMLAH_H]],NOTA[[#This Row],[HARGA/ CTN]]*IF(NOTA[[#This Row],[C]]="",0,NOTA[[#This Row],[C]]))</f>
        <v/>
      </c>
      <c r="X610" s="54" t="str">
        <f>IF(NOTA[[#This Row],[JUMLAH]]="","",NOTA[[#This Row],[JUMLAH]]*NOTA[[#This Row],[DISC 1]])</f>
        <v/>
      </c>
      <c r="Y610" s="54" t="str">
        <f>IF(NOTA[[#This Row],[JUMLAH]]="","",(NOTA[[#This Row],[JUMLAH]]-NOTA[[#This Row],[DISC 1-]])*NOTA[[#This Row],[DISC 2]])</f>
        <v/>
      </c>
      <c r="Z610" s="54" t="str">
        <f>IF(NOTA[[#This Row],[JUMLAH]]="","",NOTA[[#This Row],[DISC 1-]]+NOTA[[#This Row],[DISC 2-]])</f>
        <v/>
      </c>
      <c r="AA610" s="54" t="str">
        <f>IF(NOTA[[#This Row],[JUMLAH]]="","",NOTA[[#This Row],[JUMLAH]]-NOTA[[#This Row],[DISC]])</f>
        <v/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54" t="str">
        <f>IF(OR(NOTA[[#This Row],[QTY]]="",NOTA[[#This Row],[HARGA SATUAN]]="",),"",NOTA[[#This Row],[QTY]]*NOTA[[#This Row],[HARGA SATUAN]])</f>
        <v/>
      </c>
      <c r="AF610" s="51" t="str">
        <f ca="1">IF(NOTA[ID_H]="","",INDEX(NOTA[TANGGAL],MATCH(,INDIRECT(ADDRESS(ROW(NOTA[TANGGAL]),COLUMN(NOTA[TANGGAL]))&amp;":"&amp;ADDRESS(ROW(),COLUMN(NOTA[TANGGAL]))),-1)))</f>
        <v/>
      </c>
      <c r="AG610" s="49" t="str">
        <f ca="1">IF(NOTA[[#This Row],[NAMA BARANG]]="","",INDEX(NOTA[SUPPLIER],MATCH(,INDIRECT(ADDRESS(ROW(NOTA[ID]),COLUMN(NOTA[ID]))&amp;":"&amp;ADDRESS(ROW(),COLUMN(NOTA[ID]))),-1)))</f>
        <v/>
      </c>
      <c r="AH610" s="38" t="str">
        <f ca="1">IF(NOTA[[#This Row],[ID]]="","",COUNTIF(NOTA[ID_H],NOTA[[#This Row],[ID_H]]))</f>
        <v/>
      </c>
      <c r="AI610" s="38" t="str">
        <f ca="1">IF(NOTA[[#This Row],[TGL.NOTA]]="",IF(NOTA[[#This Row],[SUPPLIER_H]]="","",AI609),MONTH(NOTA[[#This Row],[TGL.NOTA]]))</f>
        <v/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CTN]]*IF(NOTA[[#This Row],[C]]="",0,NOTA[[#This Row],[C]]))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 t="str">
        <f ca="1">IF(NOTA[[#This Row],[NAMA BARANG]]="","",INDEX(NOTA[ID],MATCH(,INDIRECT(ADDRESS(ROW(NOTA[ID]),COLUMN(NOTA[ID]))&amp;":"&amp;ADDRESS(ROW(),COLUMN(NOTA[ID]))),-1)))</f>
        <v/>
      </c>
      <c r="E612" s="30"/>
      <c r="F612" s="26"/>
      <c r="G612" s="26"/>
      <c r="H612" s="31"/>
      <c r="I612" s="32"/>
      <c r="J612" s="33"/>
      <c r="K612" s="26"/>
      <c r="L612" s="26"/>
      <c r="M612" s="34"/>
      <c r="N612" s="26"/>
      <c r="O612" s="26"/>
      <c r="P612" s="28"/>
      <c r="Q612" s="46"/>
      <c r="R612" s="39"/>
      <c r="S612" s="53"/>
      <c r="T612" s="35"/>
      <c r="U612" s="36"/>
      <c r="V612" s="37"/>
      <c r="W612" s="36" t="str">
        <f>IF(NOTA[[#This Row],[HARGA/ CTN]]="",NOTA[[#This Row],[JUMLAH_H]],NOTA[[#This Row],[HARGA/ CTN]]*IF(NOTA[[#This Row],[C]]="",0,NOTA[[#This Row],[C]]))</f>
        <v/>
      </c>
      <c r="X612" s="36" t="str">
        <f>IF(NOTA[[#This Row],[JUMLAH]]="","",NOTA[[#This Row],[JUMLAH]]*NOTA[[#This Row],[DISC 1]])</f>
        <v/>
      </c>
      <c r="Y612" s="36" t="str">
        <f>IF(NOTA[[#This Row],[JUMLAH]]="","",(NOTA[[#This Row],[JUMLAH]]-NOTA[[#This Row],[DISC 1-]])*NOTA[[#This Row],[DISC 2]])</f>
        <v/>
      </c>
      <c r="Z612" s="36" t="str">
        <f>IF(NOTA[[#This Row],[JUMLAH]]="","",NOTA[[#This Row],[DISC 1-]]+NOTA[[#This Row],[DISC 2-]])</f>
        <v/>
      </c>
      <c r="AA612" s="36" t="str">
        <f>IF(NOTA[[#This Row],[JUMLAH]]="","",NOTA[[#This Row],[JUMLAH]]-NOTA[[#This Row],[DISC]])</f>
        <v/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36" t="str">
        <f>IF(OR(NOTA[[#This Row],[QTY]]="",NOTA[[#This Row],[HARGA SATUAN]]="",),"",NOTA[[#This Row],[QTY]]*NOTA[[#This Row],[HARGA SATUAN]])</f>
        <v/>
      </c>
      <c r="AF612" s="33" t="str">
        <f ca="1">IF(NOTA[ID_H]="","",INDEX(NOTA[TANGGAL],MATCH(,INDIRECT(ADDRESS(ROW(NOTA[TANGGAL]),COLUMN(NOTA[TANGGAL]))&amp;":"&amp;ADDRESS(ROW(),COLUMN(NOTA[TANGGAL]))),-1)))</f>
        <v/>
      </c>
      <c r="AG612" s="28" t="str">
        <f ca="1">IF(NOTA[[#This Row],[NAMA BARANG]]="","",INDEX(NOTA[SUPPLIER],MATCH(,INDIRECT(ADDRESS(ROW(NOTA[ID]),COLUMN(NOTA[ID]))&amp;":"&amp;ADDRESS(ROW(),COLUMN(NOTA[ID]))),-1)))</f>
        <v/>
      </c>
      <c r="AH612" s="38" t="str">
        <f ca="1">IF(NOTA[[#This Row],[ID]]="","",COUNTIF(NOTA[ID_H],NOTA[[#This Row],[ID_H]]))</f>
        <v/>
      </c>
      <c r="AI612" s="38" t="str">
        <f ca="1">IF(NOTA[[#This Row],[TGL.NOTA]]="",IF(NOTA[[#This Row],[SUPPLIER_H]]="","",AI611),MONTH(NOTA[[#This Row],[TGL.NOTA]]))</f>
        <v/>
      </c>
      <c r="AJ612" s="14"/>
    </row>
    <row r="613" spans="1:36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32"/>
      <c r="G613" s="32"/>
      <c r="H613" s="55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26"/>
      <c r="G614" s="26"/>
      <c r="H614" s="31"/>
      <c r="I614" s="32"/>
      <c r="J614" s="33"/>
      <c r="K614" s="32"/>
      <c r="L614" s="26"/>
      <c r="M614" s="34"/>
      <c r="N614" s="32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  <c r="AJ614" s="14"/>
    </row>
    <row r="615" spans="1:36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32"/>
      <c r="G615" s="32"/>
      <c r="H615" s="55"/>
      <c r="I615" s="32"/>
      <c r="J615" s="33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26"/>
      <c r="G616" s="26"/>
      <c r="H616" s="31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  <c r="AJ616" s="14"/>
    </row>
    <row r="617" spans="1:36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26"/>
      <c r="G617" s="26"/>
      <c r="H617" s="31"/>
      <c r="I617" s="32"/>
      <c r="J617" s="33"/>
      <c r="K617" s="32"/>
      <c r="L617" s="26"/>
      <c r="M617" s="34"/>
      <c r="N617" s="32"/>
      <c r="O617" s="26"/>
      <c r="P617" s="28"/>
      <c r="Q617" s="46"/>
      <c r="R617" s="39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33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32"/>
      <c r="G619" s="32"/>
      <c r="H619" s="55"/>
      <c r="I619" s="32"/>
      <c r="J619" s="33"/>
      <c r="K619" s="32"/>
      <c r="L619" s="26"/>
      <c r="M619" s="34"/>
      <c r="N619" s="32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52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CTN]]*IF(NOTA[[#This Row],[C]]="",0,NOTA[[#This Row],[C]]))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CTN]]*IF(NOTA[[#This Row],[C]]="",0,NOTA[[#This Row],[C]]))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CTN]]*IF(NOTA[[#This Row],[C]]="",0,NOTA[[#This Row],[C]]))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CTN]]*IF(NOTA[[#This Row],[C]]="",0,NOTA[[#This Row],[C]]))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CTN]]*IF(NOTA[[#This Row],[C]]="",0,NOTA[[#This Row],[C]]))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CTN]]*IF(NOTA[[#This Row],[C]]="",0,NOTA[[#This Row],[C]]))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CTN]]*IF(NOTA[[#This Row],[C]]="",0,NOTA[[#This Row],[C]]))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CTN]]*IF(NOTA[[#This Row],[C]]="",0,NOTA[[#This Row],[C]]))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  <c r="AJ627" s="14"/>
    </row>
    <row r="628" spans="1:36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26"/>
      <c r="G628" s="26"/>
      <c r="H628" s="31"/>
      <c r="I628" s="32"/>
      <c r="J628" s="33"/>
      <c r="K628" s="32"/>
      <c r="L628" s="26"/>
      <c r="M628" s="34"/>
      <c r="N628" s="32"/>
      <c r="O628" s="26"/>
      <c r="P628" s="28"/>
      <c r="Q628" s="46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  <c r="AJ628" s="14"/>
    </row>
    <row r="629" spans="1:36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32"/>
      <c r="G629" s="32"/>
      <c r="H629" s="55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  <c r="AJ629" s="14"/>
    </row>
    <row r="630" spans="1:36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30"/>
      <c r="F630" s="26"/>
      <c r="G630" s="26"/>
      <c r="H630" s="31"/>
      <c r="I630" s="32"/>
      <c r="J630" s="33"/>
      <c r="K630" s="32"/>
      <c r="L630" s="26"/>
      <c r="M630" s="34"/>
      <c r="N630" s="32"/>
      <c r="O630" s="26"/>
      <c r="P630" s="28"/>
      <c r="Q630" s="46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s="48" customFormat="1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26"/>
      <c r="G631" s="26"/>
      <c r="H631" s="31"/>
      <c r="I631" s="32"/>
      <c r="J631" s="33"/>
      <c r="K631" s="32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s="48" customFormat="1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26"/>
      <c r="G633" s="26"/>
      <c r="H633" s="31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32"/>
      <c r="G637" s="32"/>
      <c r="H637" s="55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26"/>
      <c r="G638" s="26"/>
      <c r="H638" s="31"/>
      <c r="I638" s="32"/>
      <c r="J638" s="33"/>
      <c r="K638" s="32"/>
      <c r="L638" s="26"/>
      <c r="M638" s="34"/>
      <c r="N638" s="26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26"/>
      <c r="G639" s="26"/>
      <c r="H639" s="31"/>
      <c r="I639" s="32"/>
      <c r="J639" s="51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26"/>
      <c r="G640" s="26"/>
      <c r="H640" s="31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32"/>
      <c r="G641" s="32"/>
      <c r="H641" s="55"/>
      <c r="I641" s="32"/>
      <c r="J641" s="33"/>
      <c r="K641" s="32"/>
      <c r="L641" s="26"/>
      <c r="M641" s="34"/>
      <c r="N641" s="32"/>
      <c r="O641" s="26"/>
      <c r="P641" s="28"/>
      <c r="Q641" s="46"/>
      <c r="R641" s="34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30"/>
      <c r="F642" s="26"/>
      <c r="G642" s="26"/>
      <c r="H642" s="31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32"/>
      <c r="G643" s="32"/>
      <c r="H643" s="55"/>
      <c r="I643" s="32"/>
      <c r="J643" s="33"/>
      <c r="K643" s="32"/>
      <c r="L643" s="26"/>
      <c r="M643" s="34"/>
      <c r="N643" s="26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181"/>
      <c r="F644" s="182"/>
      <c r="G644" s="182"/>
      <c r="H644" s="183"/>
      <c r="I644" s="182"/>
      <c r="J644" s="184"/>
      <c r="K644" s="182"/>
      <c r="L644" s="182"/>
      <c r="M644" s="185"/>
      <c r="N644" s="180"/>
      <c r="O644" s="182"/>
      <c r="P644" s="179"/>
      <c r="Q644" s="186"/>
      <c r="R644" s="185"/>
      <c r="S644" s="187"/>
      <c r="T644" s="187"/>
      <c r="U644" s="188"/>
      <c r="V644" s="189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  <c r="AJ644" s="14"/>
    </row>
    <row r="645" spans="1:36" s="48" customFormat="1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30"/>
      <c r="F645" s="26"/>
      <c r="G645" s="26"/>
      <c r="H645" s="31"/>
      <c r="I645" s="32"/>
      <c r="J645" s="33"/>
      <c r="K645" s="32"/>
      <c r="L645" s="26"/>
      <c r="M645" s="34"/>
      <c r="N645" s="26"/>
      <c r="O645" s="26"/>
      <c r="P645" s="28"/>
      <c r="Q645" s="46"/>
      <c r="R645" s="34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26"/>
      <c r="G646" s="26"/>
      <c r="H646" s="31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32"/>
      <c r="G647" s="32"/>
      <c r="H647" s="55"/>
      <c r="I647" s="32"/>
      <c r="J647" s="33"/>
      <c r="K647" s="32"/>
      <c r="L647" s="26"/>
      <c r="M647" s="34"/>
      <c r="N647" s="32"/>
      <c r="O647" s="26"/>
      <c r="P647" s="28"/>
      <c r="Q647" s="46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32"/>
      <c r="G648" s="32"/>
      <c r="H648" s="55"/>
      <c r="I648" s="32"/>
      <c r="J648" s="33"/>
      <c r="K648" s="32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26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32"/>
      <c r="G650" s="32"/>
      <c r="H650" s="55"/>
      <c r="I650" s="32"/>
      <c r="J650" s="33"/>
      <c r="K650" s="32"/>
      <c r="L650" s="32"/>
      <c r="M650" s="34"/>
      <c r="N650" s="32"/>
      <c r="O650" s="32"/>
      <c r="P650" s="28"/>
      <c r="Q650" s="46"/>
      <c r="R650" s="34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23"/>
      <c r="F651" s="26"/>
      <c r="G651" s="26"/>
      <c r="H651" s="31"/>
      <c r="I651" s="26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32"/>
      <c r="G652" s="32"/>
      <c r="H652" s="55"/>
      <c r="I652" s="32"/>
      <c r="J652" s="33"/>
      <c r="K652" s="32"/>
      <c r="L652" s="26"/>
      <c r="M652" s="34"/>
      <c r="N652" s="26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  <c r="AJ653" s="14"/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23"/>
      <c r="F654" s="26"/>
      <c r="G654" s="26"/>
      <c r="H654" s="31"/>
      <c r="I654" s="26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32"/>
      <c r="G655" s="32"/>
      <c r="H655" s="55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s="48" customFormat="1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26"/>
      <c r="J658" s="33"/>
      <c r="K658" s="26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32"/>
      <c r="G659" s="32"/>
      <c r="H659" s="55"/>
      <c r="I659" s="32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31"/>
      <c r="I660" s="26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26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32"/>
      <c r="G662" s="32"/>
      <c r="H662" s="55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32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26"/>
      <c r="G664" s="26"/>
      <c r="H664" s="31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23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26"/>
      <c r="G671" s="26"/>
      <c r="H671" s="31"/>
      <c r="I671" s="32"/>
      <c r="J671" s="51"/>
      <c r="K671" s="32"/>
      <c r="L671" s="26"/>
      <c r="M671" s="34"/>
      <c r="N671" s="32"/>
      <c r="O671" s="26"/>
      <c r="P671" s="28"/>
      <c r="Q671" s="52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26"/>
      <c r="J672" s="33"/>
      <c r="K672" s="26"/>
      <c r="L672" s="26"/>
      <c r="M672" s="34"/>
      <c r="N672" s="32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CTN]]*IF(NOTA[[#This Row],[C]]="",0,NOTA[[#This Row],[C]]))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CTN]]*IF(NOTA[[#This Row],[C]]="",0,NOTA[[#This Row],[C]]))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CTN]]*IF(NOTA[[#This Row],[C]]="",0,NOTA[[#This Row],[C]]))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26"/>
      <c r="G675" s="26"/>
      <c r="H675" s="31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CTN]]*IF(NOTA[[#This Row],[C]]="",0,NOTA[[#This Row],[C]]))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26"/>
      <c r="G676" s="26"/>
      <c r="H676" s="31"/>
      <c r="I676" s="32"/>
      <c r="J676" s="33"/>
      <c r="K676" s="32"/>
      <c r="L676" s="26"/>
      <c r="M676" s="34"/>
      <c r="N676" s="32"/>
      <c r="O676" s="26"/>
      <c r="P676" s="28"/>
      <c r="Q676" s="52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CTN]]*IF(NOTA[[#This Row],[C]]="",0,NOTA[[#This Row],[C]]))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  <c r="AJ676" s="14"/>
    </row>
    <row r="677" spans="1:36" s="48" customFormat="1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CTN]]*IF(NOTA[[#This Row],[C]]="",0,NOTA[[#This Row],[C]]))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32"/>
      <c r="G678" s="32"/>
      <c r="H678" s="55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CTN]]*IF(NOTA[[#This Row],[C]]="",0,NOTA[[#This Row],[C]]))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26"/>
      <c r="G679" s="26"/>
      <c r="H679" s="31"/>
      <c r="I679" s="32"/>
      <c r="J679" s="33"/>
      <c r="K679" s="32"/>
      <c r="L679" s="26"/>
      <c r="M679" s="34"/>
      <c r="N679" s="32"/>
      <c r="O679" s="26"/>
      <c r="P679" s="49"/>
      <c r="Q679" s="52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CTN]]*IF(NOTA[[#This Row],[C]]="",0,NOTA[[#This Row],[C]]))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CTN]]*IF(NOTA[[#This Row],[C]]="",0,NOTA[[#This Row],[C]]))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CTN]]*IF(NOTA[[#This Row],[C]]="",0,NOTA[[#This Row],[C]]))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26"/>
      <c r="G682" s="26"/>
      <c r="H682" s="31"/>
      <c r="I682" s="26"/>
      <c r="J682" s="33"/>
      <c r="K682" s="110"/>
      <c r="L682" s="26"/>
      <c r="M682" s="34"/>
      <c r="N682" s="32"/>
      <c r="O682" s="32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CTN]]*IF(NOTA[[#This Row],[C]]="",0,NOTA[[#This Row],[C]]))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26"/>
      <c r="G683" s="26"/>
      <c r="H683" s="31"/>
      <c r="I683" s="26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55"/>
      <c r="I684" s="26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32"/>
      <c r="G685" s="32"/>
      <c r="H685" s="55"/>
      <c r="I685" s="32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26"/>
      <c r="G686" s="26"/>
      <c r="H686" s="31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26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26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s="48" customFormat="1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51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32"/>
      <c r="G691" s="32"/>
      <c r="H691" s="55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53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51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32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s="48" customFormat="1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</row>
    <row r="696" spans="1:36" ht="20.100000000000001" customHeight="1" x14ac:dyDescent="0.25">
      <c r="A6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0" t="str">
        <f>IF(NOTA[[#This Row],[ID_P]]="","",MATCH(NOTA[[#This Row],[ID_P]],[1]!B_MSK[N_ID],0))</f>
        <v/>
      </c>
      <c r="D696" s="50" t="str">
        <f ca="1">IF(NOTA[[#This Row],[NAMA BARANG]]="","",INDEX(NOTA[ID],MATCH(,INDIRECT(ADDRESS(ROW(NOTA[ID]),COLUMN(NOTA[ID]))&amp;":"&amp;ADDRESS(ROW(),COLUMN(NOTA[ID]))),-1)))</f>
        <v/>
      </c>
      <c r="E696" s="23"/>
      <c r="F696" s="26"/>
      <c r="G696" s="26"/>
      <c r="H696" s="31"/>
      <c r="I696" s="26"/>
      <c r="J696" s="51"/>
      <c r="K696" s="26"/>
      <c r="L696" s="26"/>
      <c r="M696" s="39"/>
      <c r="N696" s="26"/>
      <c r="O696" s="26"/>
      <c r="P696" s="28"/>
      <c r="Q696" s="52"/>
      <c r="R696" s="39"/>
      <c r="S696" s="35"/>
      <c r="T696" s="35"/>
      <c r="U696" s="54"/>
      <c r="V696" s="37"/>
      <c r="W696" s="54" t="str">
        <f>IF(NOTA[[#This Row],[HARGA/ CTN]]="",NOTA[[#This Row],[JUMLAH_H]],NOTA[[#This Row],[HARGA/ CTN]]*IF(NOTA[[#This Row],[C]]="",0,NOTA[[#This Row],[C]]))</f>
        <v/>
      </c>
      <c r="X696" s="54" t="str">
        <f>IF(NOTA[[#This Row],[JUMLAH]]="","",NOTA[[#This Row],[JUMLAH]]*NOTA[[#This Row],[DISC 1]])</f>
        <v/>
      </c>
      <c r="Y696" s="54" t="str">
        <f>IF(NOTA[[#This Row],[JUMLAH]]="","",(NOTA[[#This Row],[JUMLAH]]-NOTA[[#This Row],[DISC 1-]])*NOTA[[#This Row],[DISC 2]])</f>
        <v/>
      </c>
      <c r="Z696" s="54" t="str">
        <f>IF(NOTA[[#This Row],[JUMLAH]]="","",NOTA[[#This Row],[DISC 1-]]+NOTA[[#This Row],[DISC 2-]])</f>
        <v/>
      </c>
      <c r="AA696" s="54" t="str">
        <f>IF(NOTA[[#This Row],[JUMLAH]]="","",NOTA[[#This Row],[JUMLAH]]-NOTA[[#This Row],[DISC]])</f>
        <v/>
      </c>
      <c r="AB6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54" t="str">
        <f>IF(OR(NOTA[[#This Row],[QTY]]="",NOTA[[#This Row],[HARGA SATUAN]]="",),"",NOTA[[#This Row],[QTY]]*NOTA[[#This Row],[HARGA SATUAN]])</f>
        <v/>
      </c>
      <c r="AF696" s="51" t="str">
        <f ca="1">IF(NOTA[ID_H]="","",INDEX(NOTA[TANGGAL],MATCH(,INDIRECT(ADDRESS(ROW(NOTA[TANGGAL]),COLUMN(NOTA[TANGGAL]))&amp;":"&amp;ADDRESS(ROW(),COLUMN(NOTA[TANGGAL]))),-1)))</f>
        <v/>
      </c>
      <c r="AG696" s="49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0" t="str">
        <f>IF(NOTA[[#This Row],[ID_P]]="","",MATCH(NOTA[[#This Row],[ID_P]],[1]!B_MSK[N_ID],0))</f>
        <v/>
      </c>
      <c r="D697" s="50" t="str">
        <f ca="1">IF(NOTA[[#This Row],[NAMA BARANG]]="","",INDEX(NOTA[ID],MATCH(,INDIRECT(ADDRESS(ROW(NOTA[ID]),COLUMN(NOTA[ID]))&amp;":"&amp;ADDRESS(ROW(),COLUMN(NOTA[ID]))),-1)))</f>
        <v/>
      </c>
      <c r="E697" s="23"/>
      <c r="F697" s="26"/>
      <c r="G697" s="26"/>
      <c r="H697" s="31"/>
      <c r="I697" s="26"/>
      <c r="J697" s="51"/>
      <c r="K697" s="26"/>
      <c r="L697" s="26"/>
      <c r="M697" s="39"/>
      <c r="N697" s="26"/>
      <c r="O697" s="26"/>
      <c r="P697" s="28"/>
      <c r="Q697" s="52"/>
      <c r="R697" s="39"/>
      <c r="S697" s="35"/>
      <c r="T697" s="35"/>
      <c r="U697" s="54"/>
      <c r="V697" s="37"/>
      <c r="W697" s="54" t="str">
        <f>IF(NOTA[[#This Row],[HARGA/ CTN]]="",NOTA[[#This Row],[JUMLAH_H]],NOTA[[#This Row],[HARGA/ CTN]]*IF(NOTA[[#This Row],[C]]="",0,NOTA[[#This Row],[C]]))</f>
        <v/>
      </c>
      <c r="X697" s="54" t="str">
        <f>IF(NOTA[[#This Row],[JUMLAH]]="","",NOTA[[#This Row],[JUMLAH]]*NOTA[[#This Row],[DISC 1]])</f>
        <v/>
      </c>
      <c r="Y697" s="54" t="str">
        <f>IF(NOTA[[#This Row],[JUMLAH]]="","",(NOTA[[#This Row],[JUMLAH]]-NOTA[[#This Row],[DISC 1-]])*NOTA[[#This Row],[DISC 2]])</f>
        <v/>
      </c>
      <c r="Z697" s="54" t="str">
        <f>IF(NOTA[[#This Row],[JUMLAH]]="","",NOTA[[#This Row],[DISC 1-]]+NOTA[[#This Row],[DISC 2-]])</f>
        <v/>
      </c>
      <c r="AA697" s="54" t="str">
        <f>IF(NOTA[[#This Row],[JUMLAH]]="","",NOTA[[#This Row],[JUMLAH]]-NOTA[[#This Row],[DISC]])</f>
        <v/>
      </c>
      <c r="AB6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54" t="str">
        <f>IF(OR(NOTA[[#This Row],[QTY]]="",NOTA[[#This Row],[HARGA SATUAN]]="",),"",NOTA[[#This Row],[QTY]]*NOTA[[#This Row],[HARGA SATUAN]])</f>
        <v/>
      </c>
      <c r="AF697" s="51" t="str">
        <f ca="1">IF(NOTA[ID_H]="","",INDEX(NOTA[TANGGAL],MATCH(,INDIRECT(ADDRESS(ROW(NOTA[TANGGAL]),COLUMN(NOTA[TANGGAL]))&amp;":"&amp;ADDRESS(ROW(),COLUMN(NOTA[TANGGAL]))),-1)))</f>
        <v/>
      </c>
      <c r="AG697" s="49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s="48" customFormat="1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 t="str">
        <f ca="1">IF(NOTA[[#This Row],[NAMA BARANG]]="","",INDEX(NOTA[ID],MATCH(,INDIRECT(ADDRESS(ROW(NOTA[ID]),COLUMN(NOTA[ID]))&amp;":"&amp;ADDRESS(ROW(),COLUMN(NOTA[ID]))),-1)))</f>
        <v/>
      </c>
      <c r="E698" s="61"/>
      <c r="F698" s="62"/>
      <c r="G698" s="62"/>
      <c r="H698" s="108"/>
      <c r="I698" s="62"/>
      <c r="J698" s="60"/>
      <c r="K698" s="62"/>
      <c r="L698" s="62"/>
      <c r="M698" s="63"/>
      <c r="N698" s="62"/>
      <c r="O698" s="26"/>
      <c r="P698" s="28"/>
      <c r="Q698" s="64"/>
      <c r="R698" s="39"/>
      <c r="S698" s="35"/>
      <c r="T698" s="35"/>
      <c r="U698" s="59"/>
      <c r="V698" s="37"/>
      <c r="W698" s="59" t="str">
        <f>IF(NOTA[[#This Row],[HARGA/ CTN]]="",NOTA[[#This Row],[JUMLAH_H]],NOTA[[#This Row],[HARGA/ CTN]]*IF(NOTA[[#This Row],[C]]="",0,NOTA[[#This Row],[C]]))</f>
        <v/>
      </c>
      <c r="X698" s="59" t="str">
        <f>IF(NOTA[[#This Row],[JUMLAH]]="","",NOTA[[#This Row],[JUMLAH]]*NOTA[[#This Row],[DISC 1]])</f>
        <v/>
      </c>
      <c r="Y698" s="59" t="str">
        <f>IF(NOTA[[#This Row],[JUMLAH]]="","",(NOTA[[#This Row],[JUMLAH]]-NOTA[[#This Row],[DISC 1-]])*NOTA[[#This Row],[DISC 2]])</f>
        <v/>
      </c>
      <c r="Z698" s="59" t="str">
        <f>IF(NOTA[[#This Row],[JUMLAH]]="","",NOTA[[#This Row],[DISC 1-]]+NOTA[[#This Row],[DISC 2-]])</f>
        <v/>
      </c>
      <c r="AA698" s="59" t="str">
        <f>IF(NOTA[[#This Row],[JUMLAH]]="","",NOTA[[#This Row],[JUMLAH]]-NOTA[[#This Row],[DISC]])</f>
        <v/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59" t="str">
        <f>IF(OR(NOTA[[#This Row],[QTY]]="",NOTA[[#This Row],[HARGA SATUAN]]="",),"",NOTA[[#This Row],[QTY]]*NOTA[[#This Row],[HARGA SATUAN]])</f>
        <v/>
      </c>
      <c r="AF698" s="60" t="str">
        <f ca="1">IF(NOTA[ID_H]="","",INDEX(NOTA[TANGGAL],MATCH(,INDIRECT(ADDRESS(ROW(NOTA[TANGGAL]),COLUMN(NOTA[TANGGAL]))&amp;":"&amp;ADDRESS(ROW(),COLUMN(NOTA[TANGGAL]))),-1)))</f>
        <v/>
      </c>
      <c r="AG698" s="57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</row>
    <row r="699" spans="1:36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 t="str">
        <f ca="1">IF(NOTA[[#This Row],[NAMA BARANG]]="","",INDEX(NOTA[ID],MATCH(,INDIRECT(ADDRESS(ROW(NOTA[ID]),COLUMN(NOTA[ID]))&amp;":"&amp;ADDRESS(ROW(),COLUMN(NOTA[ID]))),-1)))</f>
        <v/>
      </c>
      <c r="E699" s="23"/>
      <c r="F699" s="26"/>
      <c r="G699" s="26"/>
      <c r="H699" s="31"/>
      <c r="I699" s="26"/>
      <c r="J699" s="51"/>
      <c r="K699" s="26"/>
      <c r="L699" s="26"/>
      <c r="M699" s="39"/>
      <c r="N699" s="26"/>
      <c r="O699" s="26"/>
      <c r="P699" s="49"/>
      <c r="Q699" s="52"/>
      <c r="R699" s="39"/>
      <c r="S699" s="53"/>
      <c r="T699" s="53"/>
      <c r="U699" s="54"/>
      <c r="V699" s="37"/>
      <c r="W699" s="59" t="str">
        <f>IF(NOTA[[#This Row],[HARGA/ CTN]]="",NOTA[[#This Row],[JUMLAH_H]],NOTA[[#This Row],[HARGA/ CTN]]*IF(NOTA[[#This Row],[C]]="",0,NOTA[[#This Row],[C]]))</f>
        <v/>
      </c>
      <c r="X699" s="59" t="str">
        <f>IF(NOTA[[#This Row],[JUMLAH]]="","",NOTA[[#This Row],[JUMLAH]]*NOTA[[#This Row],[DISC 1]])</f>
        <v/>
      </c>
      <c r="Y699" s="59" t="str">
        <f>IF(NOTA[[#This Row],[JUMLAH]]="","",(NOTA[[#This Row],[JUMLAH]]-NOTA[[#This Row],[DISC 1-]])*NOTA[[#This Row],[DISC 2]])</f>
        <v/>
      </c>
      <c r="Z699" s="59" t="str">
        <f>IF(NOTA[[#This Row],[JUMLAH]]="","",NOTA[[#This Row],[DISC 1-]]+NOTA[[#This Row],[DISC 2-]])</f>
        <v/>
      </c>
      <c r="AA699" s="59" t="str">
        <f>IF(NOTA[[#This Row],[JUMLAH]]="","",NOTA[[#This Row],[JUMLAH]]-NOTA[[#This Row],[DISC]])</f>
        <v/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9" t="str">
        <f>IF(OR(NOTA[[#This Row],[QTY]]="",NOTA[[#This Row],[HARGA SATUAN]]="",),"",NOTA[[#This Row],[QTY]]*NOTA[[#This Row],[HARGA SATUAN]])</f>
        <v/>
      </c>
      <c r="AF699" s="60" t="str">
        <f ca="1">IF(NOTA[ID_H]="","",INDEX(NOTA[TANGGAL],MATCH(,INDIRECT(ADDRESS(ROW(NOTA[TANGGAL]),COLUMN(NOTA[TANGGAL]))&amp;":"&amp;ADDRESS(ROW(),COLUMN(NOTA[TANGGAL]))),-1)))</f>
        <v/>
      </c>
      <c r="AG699" s="57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s="48" customFormat="1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23"/>
      <c r="F700" s="26"/>
      <c r="G700" s="26"/>
      <c r="H700" s="31"/>
      <c r="I700" s="26"/>
      <c r="J700" s="51"/>
      <c r="K700" s="26"/>
      <c r="L700" s="26"/>
      <c r="M700" s="39"/>
      <c r="N700" s="26"/>
      <c r="O700" s="26"/>
      <c r="P700" s="49"/>
      <c r="Q700" s="52"/>
      <c r="R700" s="39"/>
      <c r="S700" s="53"/>
      <c r="T700" s="53"/>
      <c r="U700" s="54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</row>
    <row r="701" spans="1:36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23"/>
      <c r="F701" s="26"/>
      <c r="G701" s="26"/>
      <c r="H701" s="31"/>
      <c r="I701" s="26"/>
      <c r="J701" s="51"/>
      <c r="K701" s="26"/>
      <c r="L701" s="26"/>
      <c r="M701" s="39"/>
      <c r="N701" s="26"/>
      <c r="O701" s="26"/>
      <c r="P701" s="49"/>
      <c r="Q701" s="52"/>
      <c r="R701" s="39"/>
      <c r="S701" s="53"/>
      <c r="T701" s="53"/>
      <c r="U701" s="54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s="48" customFormat="1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23"/>
      <c r="F702" s="26"/>
      <c r="G702" s="26"/>
      <c r="H702" s="31"/>
      <c r="I702" s="26"/>
      <c r="J702" s="51"/>
      <c r="K702" s="26"/>
      <c r="L702" s="26"/>
      <c r="M702" s="39"/>
      <c r="N702" s="26"/>
      <c r="O702" s="26"/>
      <c r="P702" s="49"/>
      <c r="Q702" s="52"/>
      <c r="R702" s="39"/>
      <c r="S702" s="53"/>
      <c r="T702" s="53"/>
      <c r="U702" s="54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</row>
    <row r="703" spans="1:36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23"/>
      <c r="F703" s="26"/>
      <c r="G703" s="26"/>
      <c r="H703" s="31"/>
      <c r="I703" s="26"/>
      <c r="J703" s="51"/>
      <c r="K703" s="26"/>
      <c r="L703" s="26"/>
      <c r="M703" s="39"/>
      <c r="N703" s="26"/>
      <c r="O703" s="26"/>
      <c r="P703" s="49"/>
      <c r="Q703" s="52"/>
      <c r="R703" s="39"/>
      <c r="S703" s="53"/>
      <c r="T703" s="53"/>
      <c r="U703" s="54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23"/>
      <c r="F704" s="26"/>
      <c r="G704" s="26"/>
      <c r="H704" s="31"/>
      <c r="I704" s="26"/>
      <c r="J704" s="51"/>
      <c r="K704" s="26"/>
      <c r="L704" s="26"/>
      <c r="M704" s="39"/>
      <c r="N704" s="26"/>
      <c r="O704" s="26"/>
      <c r="P704" s="49"/>
      <c r="Q704" s="52"/>
      <c r="R704" s="39"/>
      <c r="S704" s="53"/>
      <c r="T704" s="53"/>
      <c r="U704" s="54"/>
      <c r="V704" s="37"/>
      <c r="W704" s="36" t="str">
        <f>IF(NOTA[[#This Row],[HARGA/ CTN]]="",NOTA[[#This Row],[JUMLAH_H]],NOTA[[#This Row],[HARGA/ CTN]]*IF(NOTA[[#This Row],[C]]="",0,NOTA[[#This Row],[C]]))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s="48" customFormat="1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23"/>
      <c r="F705" s="26"/>
      <c r="G705" s="26"/>
      <c r="H705" s="31"/>
      <c r="I705" s="26"/>
      <c r="J705" s="51"/>
      <c r="K705" s="26"/>
      <c r="L705" s="26"/>
      <c r="M705" s="39"/>
      <c r="N705" s="26"/>
      <c r="O705" s="26"/>
      <c r="P705" s="49"/>
      <c r="Q705" s="52"/>
      <c r="R705" s="39"/>
      <c r="S705" s="53"/>
      <c r="T705" s="53"/>
      <c r="U705" s="54"/>
      <c r="V705" s="37"/>
      <c r="W705" s="36" t="str">
        <f>IF(NOTA[[#This Row],[HARGA/ CTN]]="",NOTA[[#This Row],[JUMLAH_H]],NOTA[[#This Row],[HARGA/ CTN]]*IF(NOTA[[#This Row],[C]]="",0,NOTA[[#This Row],[C]]))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23"/>
      <c r="F706" s="26"/>
      <c r="G706" s="26"/>
      <c r="H706" s="31"/>
      <c r="I706" s="26"/>
      <c r="J706" s="51"/>
      <c r="K706" s="26"/>
      <c r="L706" s="26"/>
      <c r="M706" s="39"/>
      <c r="N706" s="26"/>
      <c r="O706" s="26"/>
      <c r="P706" s="49"/>
      <c r="Q706" s="52"/>
      <c r="R706" s="39"/>
      <c r="S706" s="53"/>
      <c r="T706" s="53"/>
      <c r="U706" s="54"/>
      <c r="V706" s="37"/>
      <c r="W706" s="36" t="str">
        <f>IF(NOTA[[#This Row],[HARGA/ CTN]]="",NOTA[[#This Row],[JUMLAH_H]],NOTA[[#This Row],[HARGA/ CTN]]*IF(NOTA[[#This Row],[C]]="",0,NOTA[[#This Row],[C]]))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36" t="str">
        <f>IF(NOTA[[#This Row],[HARGA/ CTN]]="",NOTA[[#This Row],[JUMLAH_H]],NOTA[[#This Row],[HARGA/ CTN]]*IF(NOTA[[#This Row],[C]]="",0,NOTA[[#This Row],[C]]))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s="48" customFormat="1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26"/>
      <c r="G708" s="26"/>
      <c r="H708" s="31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CTN]]*IF(NOTA[[#This Row],[C]]="",0,NOTA[[#This Row],[C]]))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33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CTN]]*IF(NOTA[[#This Row],[C]]="",0,NOTA[[#This Row],[C]]))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32"/>
      <c r="G710" s="32"/>
      <c r="H710" s="55"/>
      <c r="I710" s="32"/>
      <c r="J710" s="33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CTN]]*IF(NOTA[[#This Row],[C]]="",0,NOTA[[#This Row],[C]]))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s="48" customFormat="1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CTN]]*IF(NOTA[[#This Row],[C]]="",0,NOTA[[#This Row],[C]]))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32"/>
      <c r="G712" s="32"/>
      <c r="H712" s="31"/>
      <c r="I712" s="32"/>
      <c r="J712" s="33"/>
      <c r="K712" s="32"/>
      <c r="L712" s="26"/>
      <c r="M712" s="34"/>
      <c r="N712" s="32"/>
      <c r="O712" s="32"/>
      <c r="P712" s="28"/>
      <c r="Q712" s="46"/>
      <c r="R712" s="39"/>
      <c r="S712" s="35"/>
      <c r="T712" s="35"/>
      <c r="U712" s="36"/>
      <c r="V712" s="37"/>
      <c r="W712" s="36" t="str">
        <f>IF(NOTA[[#This Row],[HARGA/ CTN]]="",NOTA[[#This Row],[JUMLAH_H]],NOTA[[#This Row],[HARGA/ CTN]]*IF(NOTA[[#This Row],[C]]="",0,NOTA[[#This Row],[C]]))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26"/>
      <c r="G713" s="26"/>
      <c r="H713" s="31"/>
      <c r="I713" s="32"/>
      <c r="J713" s="33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CTN]]*IF(NOTA[[#This Row],[C]]="",0,NOTA[[#This Row],[C]]))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32"/>
      <c r="G714" s="32"/>
      <c r="H714" s="55"/>
      <c r="I714" s="32"/>
      <c r="J714" s="33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CTN]]*IF(NOTA[[#This Row],[C]]="",0,NOTA[[#This Row],[C]]))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26"/>
      <c r="G715" s="26"/>
      <c r="H715" s="31"/>
      <c r="I715" s="26"/>
      <c r="J715" s="33"/>
      <c r="K715" s="32"/>
      <c r="L715" s="26"/>
      <c r="M715" s="34"/>
      <c r="N715" s="32"/>
      <c r="O715" s="26"/>
      <c r="P715" s="28"/>
      <c r="Q715" s="46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CTN]]*IF(NOTA[[#This Row],[C]]="",0,NOTA[[#This Row],[C]]))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32"/>
      <c r="G716" s="32"/>
      <c r="H716" s="55"/>
      <c r="I716" s="26"/>
      <c r="J716" s="33"/>
      <c r="K716" s="32"/>
      <c r="L716" s="26"/>
      <c r="M716" s="34"/>
      <c r="N716" s="32"/>
      <c r="O716" s="32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CTN]]*IF(NOTA[[#This Row],[C]]="",0,NOTA[[#This Row],[C]]))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  <c r="AJ716" s="14"/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 t="str">
        <f ca="1">IF(NOTA[[#This Row],[NAMA BARANG]]="","",INDEX(NOTA[ID],MATCH(,INDIRECT(ADDRESS(ROW(NOTA[ID]),COLUMN(NOTA[ID]))&amp;":"&amp;ADDRESS(ROW(),COLUMN(NOTA[ID]))),-1)))</f>
        <v/>
      </c>
      <c r="E717" s="30"/>
      <c r="F717" s="26"/>
      <c r="G717" s="26"/>
      <c r="H717" s="31"/>
      <c r="I717" s="32"/>
      <c r="J717" s="33"/>
      <c r="K717" s="32"/>
      <c r="L717" s="26"/>
      <c r="M717" s="34"/>
      <c r="N717" s="32"/>
      <c r="O717" s="32"/>
      <c r="P717" s="28"/>
      <c r="Q717" s="46"/>
      <c r="R717" s="39"/>
      <c r="S717" s="35"/>
      <c r="T717" s="35"/>
      <c r="U717" s="36"/>
      <c r="V717" s="37"/>
      <c r="W717" s="36" t="str">
        <f>IF(NOTA[[#This Row],[HARGA/ CTN]]="",NOTA[[#This Row],[JUMLAH_H]],NOTA[[#This Row],[HARGA/ CTN]]*IF(NOTA[[#This Row],[C]]="",0,NOTA[[#This Row],[C]]))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3" t="str">
        <f ca="1">IF(NOTA[ID_H]="","",INDEX(NOTA[TANGGAL],MATCH(,INDIRECT(ADDRESS(ROW(NOTA[TANGGAL]),COLUMN(NOTA[TANGGAL]))&amp;":"&amp;ADDRESS(ROW(),COLUMN(NOTA[TANGGAL]))),-1)))</f>
        <v/>
      </c>
      <c r="AG717" s="28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30"/>
      <c r="F718" s="111"/>
      <c r="G718" s="111"/>
      <c r="H718" s="112"/>
      <c r="I718" s="111"/>
      <c r="J718" s="113"/>
      <c r="K718" s="111"/>
      <c r="L718" s="111"/>
      <c r="M718" s="114"/>
      <c r="N718" s="111"/>
      <c r="O718" s="111"/>
      <c r="P718" s="115"/>
      <c r="Q718" s="116"/>
      <c r="R718" s="117"/>
      <c r="S718" s="118"/>
      <c r="T718" s="35"/>
      <c r="U718" s="36"/>
      <c r="V718" s="37"/>
      <c r="W718" s="36" t="str">
        <f>IF(NOTA[[#This Row],[HARGA/ CTN]]="",NOTA[[#This Row],[JUMLAH_H]],NOTA[[#This Row],[HARGA/ CTN]]*IF(NOTA[[#This Row],[C]]="",0,NOTA[[#This Row],[C]]))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  <c r="AJ718" s="14"/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26"/>
      <c r="G719" s="26"/>
      <c r="H719" s="31"/>
      <c r="I719" s="26"/>
      <c r="J719" s="33"/>
      <c r="K719" s="32"/>
      <c r="L719" s="26"/>
      <c r="M719" s="34"/>
      <c r="N719" s="32"/>
      <c r="O719" s="32"/>
      <c r="P719" s="28"/>
      <c r="Q719" s="46"/>
      <c r="R719" s="39"/>
      <c r="S719" s="35"/>
      <c r="T719" s="35"/>
      <c r="U719" s="36"/>
      <c r="V719" s="37"/>
      <c r="W719" s="36" t="str">
        <f>IF(NOTA[[#This Row],[HARGA/ CTN]]="",NOTA[[#This Row],[JUMLAH_H]],NOTA[[#This Row],[HARGA/ CTN]]*IF(NOTA[[#This Row],[C]]="",0,NOTA[[#This Row],[C]]))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30"/>
      <c r="F720" s="32"/>
      <c r="G720" s="32"/>
      <c r="H720" s="55"/>
      <c r="I720" s="32"/>
      <c r="J720" s="33"/>
      <c r="K720" s="32"/>
      <c r="L720" s="26"/>
      <c r="M720" s="34"/>
      <c r="N720" s="32"/>
      <c r="O720" s="32"/>
      <c r="P720" s="28"/>
      <c r="Q720" s="46"/>
      <c r="R720" s="39"/>
      <c r="S720" s="35"/>
      <c r="T720" s="35"/>
      <c r="U720" s="36"/>
      <c r="V720" s="37"/>
      <c r="W720" s="36" t="str">
        <f>IF(NOTA[[#This Row],[HARGA/ CTN]]="",NOTA[[#This Row],[JUMLAH_H]],NOTA[[#This Row],[HARGA/ CTN]]*IF(NOTA[[#This Row],[C]]="",0,NOTA[[#This Row],[C]]))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62"/>
      <c r="G721" s="62"/>
      <c r="H721" s="31"/>
      <c r="I721" s="62"/>
      <c r="J721" s="60"/>
      <c r="K721" s="62"/>
      <c r="L721" s="26"/>
      <c r="M721" s="34"/>
      <c r="N721" s="32"/>
      <c r="O721" s="32"/>
      <c r="P721" s="28"/>
      <c r="Q721" s="46"/>
      <c r="R721" s="39"/>
      <c r="S721" s="35"/>
      <c r="T721" s="119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62"/>
      <c r="G722" s="62"/>
      <c r="H722" s="108"/>
      <c r="I722" s="62"/>
      <c r="J722" s="60"/>
      <c r="K722" s="62"/>
      <c r="L722" s="26"/>
      <c r="M722" s="63"/>
      <c r="N722" s="62"/>
      <c r="O722" s="62"/>
      <c r="P722" s="57"/>
      <c r="Q722" s="64"/>
      <c r="R722" s="39"/>
      <c r="S722" s="119"/>
      <c r="T722" s="119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8"/>
      <c r="I723" s="62"/>
      <c r="J723" s="60"/>
      <c r="K723" s="62"/>
      <c r="L723" s="26"/>
      <c r="M723" s="63"/>
      <c r="N723" s="62"/>
      <c r="O723" s="62"/>
      <c r="P723" s="57"/>
      <c r="Q723" s="64"/>
      <c r="R723" s="39"/>
      <c r="S723" s="119"/>
      <c r="T723" s="119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62"/>
      <c r="G724" s="62"/>
      <c r="H724" s="108"/>
      <c r="I724" s="62"/>
      <c r="J724" s="60"/>
      <c r="K724" s="62"/>
      <c r="L724" s="26"/>
      <c r="M724" s="63"/>
      <c r="N724" s="62"/>
      <c r="O724" s="62"/>
      <c r="P724" s="57"/>
      <c r="Q724" s="64"/>
      <c r="R724" s="39"/>
      <c r="S724" s="119"/>
      <c r="T724" s="119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8"/>
      <c r="I725" s="62"/>
      <c r="J725" s="60"/>
      <c r="K725" s="62"/>
      <c r="L725" s="26"/>
      <c r="M725" s="63"/>
      <c r="N725" s="62"/>
      <c r="O725" s="62"/>
      <c r="P725" s="57"/>
      <c r="Q725" s="64"/>
      <c r="R725" s="39"/>
      <c r="S725" s="119"/>
      <c r="T725" s="119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  <c r="AJ725" s="14"/>
    </row>
    <row r="726" spans="1:36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8"/>
      <c r="I726" s="62"/>
      <c r="J726" s="60"/>
      <c r="K726" s="62"/>
      <c r="L726" s="26"/>
      <c r="M726" s="63"/>
      <c r="N726" s="62"/>
      <c r="O726" s="62"/>
      <c r="P726" s="57"/>
      <c r="Q726" s="64"/>
      <c r="R726" s="39"/>
      <c r="S726" s="119"/>
      <c r="T726" s="119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62"/>
      <c r="G727" s="62"/>
      <c r="H727" s="108"/>
      <c r="I727" s="62"/>
      <c r="J727" s="60"/>
      <c r="K727" s="62"/>
      <c r="L727" s="26"/>
      <c r="M727" s="63"/>
      <c r="N727" s="62"/>
      <c r="O727" s="62"/>
      <c r="P727" s="57"/>
      <c r="Q727" s="64"/>
      <c r="R727" s="39"/>
      <c r="S727" s="119"/>
      <c r="T727" s="119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62"/>
      <c r="G728" s="62"/>
      <c r="H728" s="108"/>
      <c r="I728" s="62"/>
      <c r="J728" s="60"/>
      <c r="K728" s="62"/>
      <c r="L728" s="26"/>
      <c r="M728" s="63"/>
      <c r="N728" s="62"/>
      <c r="O728" s="62"/>
      <c r="P728" s="57"/>
      <c r="Q728" s="64"/>
      <c r="R728" s="39"/>
      <c r="S728" s="119"/>
      <c r="T728" s="119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61"/>
      <c r="F729" s="62"/>
      <c r="G729" s="62"/>
      <c r="H729" s="108"/>
      <c r="I729" s="62"/>
      <c r="J729" s="60"/>
      <c r="K729" s="62"/>
      <c r="L729" s="26"/>
      <c r="M729" s="63"/>
      <c r="N729" s="62"/>
      <c r="O729" s="62"/>
      <c r="P729" s="57"/>
      <c r="Q729" s="64"/>
      <c r="R729" s="39"/>
      <c r="S729" s="119"/>
      <c r="T729" s="119"/>
      <c r="U729" s="59"/>
      <c r="V729" s="37"/>
      <c r="W729" s="59" t="str">
        <f>IF(NOTA[[#This Row],[HARGA/ CTN]]="",NOTA[[#This Row],[JUMLAH_H]],NOTA[[#This Row],[HARGA/ CTN]]*IF(NOTA[[#This Row],[C]]="",0,NOTA[[#This Row],[C]]))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61"/>
      <c r="F730" s="26"/>
      <c r="G730" s="26"/>
      <c r="H730" s="31"/>
      <c r="I730" s="26"/>
      <c r="J730" s="60"/>
      <c r="K730" s="62"/>
      <c r="L730" s="26"/>
      <c r="M730" s="63"/>
      <c r="N730" s="62"/>
      <c r="O730" s="62"/>
      <c r="P730" s="57"/>
      <c r="Q730" s="64"/>
      <c r="R730" s="39"/>
      <c r="S730" s="119"/>
      <c r="T730" s="119"/>
      <c r="U730" s="59"/>
      <c r="V730" s="37"/>
      <c r="W730" s="59" t="str">
        <f>IF(NOTA[[#This Row],[HARGA/ CTN]]="",NOTA[[#This Row],[JUMLAH_H]],NOTA[[#This Row],[HARGA/ CTN]]*IF(NOTA[[#This Row],[C]]="",0,NOTA[[#This Row],[C]]))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0" t="str">
        <f>IF(NOTA[[#This Row],[ID_P]]="","",MATCH(NOTA[[#This Row],[ID_P]],[1]!B_MSK[N_ID],0))</f>
        <v/>
      </c>
      <c r="D731" s="50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39"/>
      <c r="N731" s="26"/>
      <c r="O731" s="26"/>
      <c r="P731" s="49"/>
      <c r="Q731" s="52"/>
      <c r="R731" s="39"/>
      <c r="S731" s="53"/>
      <c r="T731" s="53"/>
      <c r="U731" s="54"/>
      <c r="V731" s="37"/>
      <c r="W731" s="54" t="str">
        <f>IF(NOTA[[#This Row],[HARGA/ CTN]]="",NOTA[[#This Row],[JUMLAH_H]],NOTA[[#This Row],[HARGA/ CTN]]*IF(NOTA[[#This Row],[C]]="",0,NOTA[[#This Row],[C]]))</f>
        <v/>
      </c>
      <c r="X731" s="54" t="str">
        <f>IF(NOTA[[#This Row],[JUMLAH]]="","",NOTA[[#This Row],[JUMLAH]]*NOTA[[#This Row],[DISC 1]])</f>
        <v/>
      </c>
      <c r="Y731" s="54" t="str">
        <f>IF(NOTA[[#This Row],[JUMLAH]]="","",(NOTA[[#This Row],[JUMLAH]]-NOTA[[#This Row],[DISC 1-]])*NOTA[[#This Row],[DISC 2]])</f>
        <v/>
      </c>
      <c r="Z731" s="54" t="str">
        <f>IF(NOTA[[#This Row],[JUMLAH]]="","",NOTA[[#This Row],[DISC 1-]]+NOTA[[#This Row],[DISC 2-]])</f>
        <v/>
      </c>
      <c r="AA731" s="54" t="str">
        <f>IF(NOTA[[#This Row],[JUMLAH]]="","",NOTA[[#This Row],[JUMLAH]]-NOTA[[#This Row],[DISC]])</f>
        <v/>
      </c>
      <c r="AB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4" t="str">
        <f>IF(OR(NOTA[[#This Row],[QTY]]="",NOTA[[#This Row],[HARGA SATUAN]]="",),"",NOTA[[#This Row],[QTY]]*NOTA[[#This Row],[HARGA SATUAN]])</f>
        <v/>
      </c>
      <c r="AF731" s="51" t="str">
        <f ca="1">IF(NOTA[ID_H]="","",INDEX(NOTA[TANGGAL],MATCH(,INDIRECT(ADDRESS(ROW(NOTA[TANGGAL]),COLUMN(NOTA[TANGGAL]))&amp;":"&amp;ADDRESS(ROW(),COLUMN(NOTA[TANGGAL]))),-1)))</f>
        <v/>
      </c>
      <c r="AG731" s="49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49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26"/>
      <c r="O733" s="26"/>
      <c r="P733" s="49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39"/>
      <c r="N735" s="26"/>
      <c r="O735" s="26"/>
      <c r="P735" s="49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26"/>
      <c r="O736" s="26"/>
      <c r="P736" s="49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120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CTN]]*IF(NOTA[[#This Row],[C]]="",0,NOTA[[#This Row],[C]]))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26"/>
      <c r="G744" s="26"/>
      <c r="H744" s="31"/>
      <c r="I744" s="62"/>
      <c r="J744" s="60"/>
      <c r="K744" s="62"/>
      <c r="L744" s="26"/>
      <c r="M744" s="63"/>
      <c r="N744" s="62"/>
      <c r="O744" s="26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CTN]]*IF(NOTA[[#This Row],[C]]="",0,NOTA[[#This Row],[C]]))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 t="str">
        <f ca="1">IF(NOTA[[#This Row],[NAMA BARANG]]="","",INDEX(NOTA[ID],MATCH(,INDIRECT(ADDRESS(ROW(NOTA[ID]),COLUMN(NOTA[ID]))&amp;":"&amp;ADDRESS(ROW(),COLUMN(NOTA[ID]))),-1)))</f>
        <v/>
      </c>
      <c r="E745" s="61"/>
      <c r="F745" s="62"/>
      <c r="G745" s="62"/>
      <c r="H745" s="108"/>
      <c r="I745" s="62"/>
      <c r="J745" s="60"/>
      <c r="K745" s="62"/>
      <c r="L745" s="62"/>
      <c r="M745" s="63"/>
      <c r="N745" s="62"/>
      <c r="O745" s="26"/>
      <c r="P745" s="57"/>
      <c r="Q745" s="64"/>
      <c r="R745" s="39"/>
      <c r="S745" s="119"/>
      <c r="T745" s="119"/>
      <c r="U745" s="59"/>
      <c r="V745" s="37"/>
      <c r="W745" s="59" t="str">
        <f>IF(NOTA[[#This Row],[HARGA/ CTN]]="",NOTA[[#This Row],[JUMLAH_H]],NOTA[[#This Row],[HARGA/ CTN]]*IF(NOTA[[#This Row],[C]]="",0,NOTA[[#This Row],[C]]))</f>
        <v/>
      </c>
      <c r="X745" s="59" t="str">
        <f>IF(NOTA[[#This Row],[JUMLAH]]="","",NOTA[[#This Row],[JUMLAH]]*NOTA[[#This Row],[DISC 1]])</f>
        <v/>
      </c>
      <c r="Y745" s="59" t="str">
        <f>IF(NOTA[[#This Row],[JUMLAH]]="","",(NOTA[[#This Row],[JUMLAH]]-NOTA[[#This Row],[DISC 1-]])*NOTA[[#This Row],[DISC 2]])</f>
        <v/>
      </c>
      <c r="Z745" s="59" t="str">
        <f>IF(NOTA[[#This Row],[JUMLAH]]="","",NOTA[[#This Row],[DISC 1-]]+NOTA[[#This Row],[DISC 2-]])</f>
        <v/>
      </c>
      <c r="AA745" s="59" t="str">
        <f>IF(NOTA[[#This Row],[JUMLAH]]="","",NOTA[[#This Row],[JUMLAH]]-NOTA[[#This Row],[DISC]])</f>
        <v/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9" t="str">
        <f>IF(OR(NOTA[[#This Row],[QTY]]="",NOTA[[#This Row],[HARGA SATUAN]]="",),"",NOTA[[#This Row],[QTY]]*NOTA[[#This Row],[HARGA SATUAN]])</f>
        <v/>
      </c>
      <c r="AF745" s="60" t="str">
        <f ca="1">IF(NOTA[ID_H]="","",INDEX(NOTA[TANGGAL],MATCH(,INDIRECT(ADDRESS(ROW(NOTA[TANGGAL]),COLUMN(NOTA[TANGGAL]))&amp;":"&amp;ADDRESS(ROW(),COLUMN(NOTA[TANGGAL]))),-1)))</f>
        <v/>
      </c>
      <c r="AG745" s="57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 t="str">
        <f ca="1">IF(NOTA[[#This Row],[NAMA BARANG]]="","",INDEX(NOTA[ID],MATCH(,INDIRECT(ADDRESS(ROW(NOTA[ID]),COLUMN(NOTA[ID]))&amp;":"&amp;ADDRESS(ROW(),COLUMN(NOTA[ID]))),-1)))</f>
        <v/>
      </c>
      <c r="E746" s="61"/>
      <c r="F746" s="26"/>
      <c r="G746" s="26"/>
      <c r="H746" s="31"/>
      <c r="I746" s="62"/>
      <c r="J746" s="60"/>
      <c r="K746" s="62"/>
      <c r="L746" s="26"/>
      <c r="M746" s="63"/>
      <c r="N746" s="62"/>
      <c r="O746" s="26"/>
      <c r="P746" s="57"/>
      <c r="Q746" s="64"/>
      <c r="R746" s="39"/>
      <c r="S746" s="119"/>
      <c r="T746" s="119"/>
      <c r="U746" s="59"/>
      <c r="V746" s="37"/>
      <c r="W746" s="59" t="str">
        <f>IF(NOTA[[#This Row],[HARGA/ CTN]]="",NOTA[[#This Row],[JUMLAH_H]],NOTA[[#This Row],[HARGA/ CTN]]*IF(NOTA[[#This Row],[C]]="",0,NOTA[[#This Row],[C]]))</f>
        <v/>
      </c>
      <c r="X746" s="59" t="str">
        <f>IF(NOTA[[#This Row],[JUMLAH]]="","",NOTA[[#This Row],[JUMLAH]]*NOTA[[#This Row],[DISC 1]])</f>
        <v/>
      </c>
      <c r="Y746" s="59" t="str">
        <f>IF(NOTA[[#This Row],[JUMLAH]]="","",(NOTA[[#This Row],[JUMLAH]]-NOTA[[#This Row],[DISC 1-]])*NOTA[[#This Row],[DISC 2]])</f>
        <v/>
      </c>
      <c r="Z746" s="59" t="str">
        <f>IF(NOTA[[#This Row],[JUMLAH]]="","",NOTA[[#This Row],[DISC 1-]]+NOTA[[#This Row],[DISC 2-]])</f>
        <v/>
      </c>
      <c r="AA746" s="59" t="str">
        <f>IF(NOTA[[#This Row],[JUMLAH]]="","",NOTA[[#This Row],[JUMLAH]]-NOTA[[#This Row],[DISC]])</f>
        <v/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9" t="str">
        <f>IF(OR(NOTA[[#This Row],[QTY]]="",NOTA[[#This Row],[HARGA SATUAN]]="",),"",NOTA[[#This Row],[QTY]]*NOTA[[#This Row],[HARGA SATUAN]])</f>
        <v/>
      </c>
      <c r="AF746" s="60" t="str">
        <f ca="1">IF(NOTA[ID_H]="","",INDEX(NOTA[TANGGAL],MATCH(,INDIRECT(ADDRESS(ROW(NOTA[TANGGAL]),COLUMN(NOTA[TANGGAL]))&amp;":"&amp;ADDRESS(ROW(),COLUMN(NOTA[TANGGAL]))),-1)))</f>
        <v/>
      </c>
      <c r="AG746" s="57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 t="str">
        <f ca="1">IF(NOTA[[#This Row],[NAMA BARANG]]="","",INDEX(NOTA[ID],MATCH(,INDIRECT(ADDRESS(ROW(NOTA[ID]),COLUMN(NOTA[ID]))&amp;":"&amp;ADDRESS(ROW(),COLUMN(NOTA[ID]))),-1)))</f>
        <v/>
      </c>
      <c r="E747" s="61"/>
      <c r="F747" s="62"/>
      <c r="G747" s="62"/>
      <c r="H747" s="108"/>
      <c r="I747" s="62"/>
      <c r="J747" s="60"/>
      <c r="K747" s="62"/>
      <c r="L747" s="26"/>
      <c r="M747" s="63"/>
      <c r="N747" s="62"/>
      <c r="O747" s="26"/>
      <c r="P747" s="57"/>
      <c r="Q747" s="64"/>
      <c r="R747" s="39"/>
      <c r="S747" s="119"/>
      <c r="T747" s="119"/>
      <c r="U747" s="59"/>
      <c r="V747" s="37"/>
      <c r="W747" s="59" t="str">
        <f>IF(NOTA[[#This Row],[HARGA/ CTN]]="",NOTA[[#This Row],[JUMLAH_H]],NOTA[[#This Row],[HARGA/ CTN]]*IF(NOTA[[#This Row],[C]]="",0,NOTA[[#This Row],[C]]))</f>
        <v/>
      </c>
      <c r="X747" s="59" t="str">
        <f>IF(NOTA[[#This Row],[JUMLAH]]="","",NOTA[[#This Row],[JUMLAH]]*NOTA[[#This Row],[DISC 1]])</f>
        <v/>
      </c>
      <c r="Y747" s="59" t="str">
        <f>IF(NOTA[[#This Row],[JUMLAH]]="","",(NOTA[[#This Row],[JUMLAH]]-NOTA[[#This Row],[DISC 1-]])*NOTA[[#This Row],[DISC 2]])</f>
        <v/>
      </c>
      <c r="Z747" s="59" t="str">
        <f>IF(NOTA[[#This Row],[JUMLAH]]="","",NOTA[[#This Row],[DISC 1-]]+NOTA[[#This Row],[DISC 2-]])</f>
        <v/>
      </c>
      <c r="AA747" s="59" t="str">
        <f>IF(NOTA[[#This Row],[JUMLAH]]="","",NOTA[[#This Row],[JUMLAH]]-NOTA[[#This Row],[DISC]])</f>
        <v/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9" t="str">
        <f>IF(OR(NOTA[[#This Row],[QTY]]="",NOTA[[#This Row],[HARGA SATUAN]]="",),"",NOTA[[#This Row],[QTY]]*NOTA[[#This Row],[HARGA SATUAN]])</f>
        <v/>
      </c>
      <c r="AF747" s="60" t="str">
        <f ca="1">IF(NOTA[ID_H]="","",INDEX(NOTA[TANGGAL],MATCH(,INDIRECT(ADDRESS(ROW(NOTA[TANGGAL]),COLUMN(NOTA[TANGGAL]))&amp;":"&amp;ADDRESS(ROW(),COLUMN(NOTA[TANGGAL]))),-1)))</f>
        <v/>
      </c>
      <c r="AG747" s="57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8"/>
      <c r="I748" s="62"/>
      <c r="J748" s="60"/>
      <c r="K748" s="62"/>
      <c r="L748" s="26"/>
      <c r="M748" s="63"/>
      <c r="N748" s="62"/>
      <c r="O748" s="26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CTN]]*IF(NOTA[[#This Row],[C]]="",0,NOTA[[#This Row],[C]]))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8"/>
      <c r="I749" s="62"/>
      <c r="J749" s="60"/>
      <c r="K749" s="62"/>
      <c r="L749" s="26"/>
      <c r="M749" s="63"/>
      <c r="N749" s="62"/>
      <c r="O749" s="26"/>
      <c r="P749" s="57"/>
      <c r="Q749" s="64"/>
      <c r="R749" s="39"/>
      <c r="S749" s="119"/>
      <c r="T749" s="119"/>
      <c r="U749" s="59"/>
      <c r="V749" s="37"/>
      <c r="W749" s="59" t="str">
        <f>IF(NOTA[[#This Row],[HARGA/ CTN]]="",NOTA[[#This Row],[JUMLAH_H]],NOTA[[#This Row],[HARGA/ CTN]]*IF(NOTA[[#This Row],[C]]="",0,NOTA[[#This Row],[C]]))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62"/>
      <c r="G750" s="62"/>
      <c r="H750" s="108"/>
      <c r="I750" s="62"/>
      <c r="J750" s="60"/>
      <c r="K750" s="62"/>
      <c r="L750" s="26"/>
      <c r="M750" s="63"/>
      <c r="N750" s="62"/>
      <c r="O750" s="26"/>
      <c r="P750" s="57"/>
      <c r="Q750" s="64"/>
      <c r="R750" s="39"/>
      <c r="S750" s="119"/>
      <c r="T750" s="119"/>
      <c r="U750" s="59"/>
      <c r="V750" s="37"/>
      <c r="W750" s="59" t="str">
        <f>IF(NOTA[[#This Row],[HARGA/ CTN]]="",NOTA[[#This Row],[JUMLAH_H]],NOTA[[#This Row],[HARGA/ CTN]]*IF(NOTA[[#This Row],[C]]="",0,NOTA[[#This Row],[C]]))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8"/>
      <c r="I751" s="62"/>
      <c r="J751" s="60"/>
      <c r="K751" s="62"/>
      <c r="L751" s="26"/>
      <c r="M751" s="63"/>
      <c r="N751" s="62"/>
      <c r="O751" s="26"/>
      <c r="P751" s="57"/>
      <c r="Q751" s="64"/>
      <c r="R751" s="39"/>
      <c r="S751" s="119"/>
      <c r="T751" s="119"/>
      <c r="U751" s="59"/>
      <c r="V751" s="37"/>
      <c r="W751" s="59" t="str">
        <f>IF(NOTA[[#This Row],[HARGA/ CTN]]="",NOTA[[#This Row],[JUMLAH_H]],NOTA[[#This Row],[HARGA/ CTN]]*IF(NOTA[[#This Row],[C]]="",0,NOTA[[#This Row],[C]]))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8" t="str">
        <f>IF(NOTA[[#This Row],[ID_P]]="","",MATCH(NOTA[[#This Row],[ID_P]],[1]!B_MSK[N_ID],0))</f>
        <v/>
      </c>
      <c r="D752" s="58" t="str">
        <f ca="1">IF(NOTA[[#This Row],[NAMA BARANG]]="","",INDEX(NOTA[ID],MATCH(,INDIRECT(ADDRESS(ROW(NOTA[ID]),COLUMN(NOTA[ID]))&amp;":"&amp;ADDRESS(ROW(),COLUMN(NOTA[ID]))),-1)))</f>
        <v/>
      </c>
      <c r="E752" s="61"/>
      <c r="F752" s="62"/>
      <c r="G752" s="62"/>
      <c r="H752" s="108"/>
      <c r="I752" s="62"/>
      <c r="J752" s="60"/>
      <c r="K752" s="62"/>
      <c r="L752" s="26"/>
      <c r="M752" s="63"/>
      <c r="N752" s="62"/>
      <c r="O752" s="26"/>
      <c r="P752" s="57"/>
      <c r="Q752" s="64"/>
      <c r="R752" s="39"/>
      <c r="S752" s="119"/>
      <c r="T752" s="119"/>
      <c r="U752" s="59"/>
      <c r="V752" s="37"/>
      <c r="W752" s="59" t="str">
        <f>IF(NOTA[[#This Row],[HARGA/ CTN]]="",NOTA[[#This Row],[JUMLAH_H]],NOTA[[#This Row],[HARGA/ CTN]]*IF(NOTA[[#This Row],[C]]="",0,NOTA[[#This Row],[C]]))</f>
        <v/>
      </c>
      <c r="X752" s="59" t="str">
        <f>IF(NOTA[[#This Row],[JUMLAH]]="","",NOTA[[#This Row],[JUMLAH]]*NOTA[[#This Row],[DISC 1]])</f>
        <v/>
      </c>
      <c r="Y752" s="59" t="str">
        <f>IF(NOTA[[#This Row],[JUMLAH]]="","",(NOTA[[#This Row],[JUMLAH]]-NOTA[[#This Row],[DISC 1-]])*NOTA[[#This Row],[DISC 2]])</f>
        <v/>
      </c>
      <c r="Z752" s="59" t="str">
        <f>IF(NOTA[[#This Row],[JUMLAH]]="","",NOTA[[#This Row],[DISC 1-]]+NOTA[[#This Row],[DISC 2-]])</f>
        <v/>
      </c>
      <c r="AA752" s="59" t="str">
        <f>IF(NOTA[[#This Row],[JUMLAH]]="","",NOTA[[#This Row],[JUMLAH]]-NOTA[[#This Row],[DISC]])</f>
        <v/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9" t="str">
        <f>IF(OR(NOTA[[#This Row],[QTY]]="",NOTA[[#This Row],[HARGA SATUAN]]="",),"",NOTA[[#This Row],[QTY]]*NOTA[[#This Row],[HARGA SATUAN]])</f>
        <v/>
      </c>
      <c r="AF752" s="60" t="str">
        <f ca="1">IF(NOTA[ID_H]="","",INDEX(NOTA[TANGGAL],MATCH(,INDIRECT(ADDRESS(ROW(NOTA[TANGGAL]),COLUMN(NOTA[TANGGAL]))&amp;":"&amp;ADDRESS(ROW(),COLUMN(NOTA[TANGGAL]))),-1)))</f>
        <v/>
      </c>
      <c r="AG752" s="57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 t="str">
        <f ca="1">IF(NOTA[[#This Row],[NAMA BARANG]]="","",INDEX(NOTA[ID],MATCH(,INDIRECT(ADDRESS(ROW(NOTA[ID]),COLUMN(NOTA[ID]))&amp;":"&amp;ADDRESS(ROW(),COLUMN(NOTA[ID]))),-1)))</f>
        <v/>
      </c>
      <c r="E753" s="61"/>
      <c r="F753" s="62"/>
      <c r="G753" s="62"/>
      <c r="H753" s="108"/>
      <c r="I753" s="62"/>
      <c r="J753" s="60"/>
      <c r="K753" s="62"/>
      <c r="L753" s="26"/>
      <c r="M753" s="63"/>
      <c r="N753" s="62"/>
      <c r="O753" s="26"/>
      <c r="P753" s="57"/>
      <c r="Q753" s="64"/>
      <c r="R753" s="39"/>
      <c r="S753" s="119"/>
      <c r="T753" s="119"/>
      <c r="U753" s="59"/>
      <c r="V753" s="37"/>
      <c r="W753" s="59" t="str">
        <f>IF(NOTA[[#This Row],[HARGA/ CTN]]="",NOTA[[#This Row],[JUMLAH_H]],NOTA[[#This Row],[HARGA/ CTN]]*IF(NOTA[[#This Row],[C]]="",0,NOTA[[#This Row],[C]]))</f>
        <v/>
      </c>
      <c r="X753" s="59" t="str">
        <f>IF(NOTA[[#This Row],[JUMLAH]]="","",NOTA[[#This Row],[JUMLAH]]*NOTA[[#This Row],[DISC 1]])</f>
        <v/>
      </c>
      <c r="Y753" s="59" t="str">
        <f>IF(NOTA[[#This Row],[JUMLAH]]="","",(NOTA[[#This Row],[JUMLAH]]-NOTA[[#This Row],[DISC 1-]])*NOTA[[#This Row],[DISC 2]])</f>
        <v/>
      </c>
      <c r="Z753" s="59" t="str">
        <f>IF(NOTA[[#This Row],[JUMLAH]]="","",NOTA[[#This Row],[DISC 1-]]+NOTA[[#This Row],[DISC 2-]])</f>
        <v/>
      </c>
      <c r="AA753" s="59" t="str">
        <f>IF(NOTA[[#This Row],[JUMLAH]]="","",NOTA[[#This Row],[JUMLAH]]-NOTA[[#This Row],[DISC]])</f>
        <v/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9" t="str">
        <f>IF(OR(NOTA[[#This Row],[QTY]]="",NOTA[[#This Row],[HARGA SATUAN]]="",),"",NOTA[[#This Row],[QTY]]*NOTA[[#This Row],[HARGA SATUAN]])</f>
        <v/>
      </c>
      <c r="AF753" s="60" t="str">
        <f ca="1">IF(NOTA[ID_H]="","",INDEX(NOTA[TANGGAL],MATCH(,INDIRECT(ADDRESS(ROW(NOTA[TANGGAL]),COLUMN(NOTA[TANGGAL]))&amp;":"&amp;ADDRESS(ROW(),COLUMN(NOTA[TANGGAL]))),-1)))</f>
        <v/>
      </c>
      <c r="AG753" s="57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8" t="str">
        <f>IF(NOTA[[#This Row],[ID_P]]="","",MATCH(NOTA[[#This Row],[ID_P]],[1]!B_MSK[N_ID],0))</f>
        <v/>
      </c>
      <c r="D754" s="58" t="str">
        <f ca="1">IF(NOTA[[#This Row],[NAMA BARANG]]="","",INDEX(NOTA[ID],MATCH(,INDIRECT(ADDRESS(ROW(NOTA[ID]),COLUMN(NOTA[ID]))&amp;":"&amp;ADDRESS(ROW(),COLUMN(NOTA[ID]))),-1)))</f>
        <v/>
      </c>
      <c r="E754" s="61"/>
      <c r="F754" s="62"/>
      <c r="G754" s="62"/>
      <c r="H754" s="108"/>
      <c r="I754" s="62"/>
      <c r="J754" s="60"/>
      <c r="K754" s="62"/>
      <c r="L754" s="26"/>
      <c r="M754" s="63"/>
      <c r="N754" s="62"/>
      <c r="O754" s="26"/>
      <c r="P754" s="57"/>
      <c r="Q754" s="64"/>
      <c r="R754" s="39"/>
      <c r="S754" s="119"/>
      <c r="T754" s="119"/>
      <c r="U754" s="59"/>
      <c r="V754" s="37"/>
      <c r="W754" s="59" t="str">
        <f>IF(NOTA[[#This Row],[HARGA/ CTN]]="",NOTA[[#This Row],[JUMLAH_H]],NOTA[[#This Row],[HARGA/ CTN]]*IF(NOTA[[#This Row],[C]]="",0,NOTA[[#This Row],[C]]))</f>
        <v/>
      </c>
      <c r="X754" s="59" t="str">
        <f>IF(NOTA[[#This Row],[JUMLAH]]="","",NOTA[[#This Row],[JUMLAH]]*NOTA[[#This Row],[DISC 1]])</f>
        <v/>
      </c>
      <c r="Y754" s="59" t="str">
        <f>IF(NOTA[[#This Row],[JUMLAH]]="","",(NOTA[[#This Row],[JUMLAH]]-NOTA[[#This Row],[DISC 1-]])*NOTA[[#This Row],[DISC 2]])</f>
        <v/>
      </c>
      <c r="Z754" s="59" t="str">
        <f>IF(NOTA[[#This Row],[JUMLAH]]="","",NOTA[[#This Row],[DISC 1-]]+NOTA[[#This Row],[DISC 2-]])</f>
        <v/>
      </c>
      <c r="AA754" s="59" t="str">
        <f>IF(NOTA[[#This Row],[JUMLAH]]="","",NOTA[[#This Row],[JUMLAH]]-NOTA[[#This Row],[DISC]])</f>
        <v/>
      </c>
      <c r="AB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9" t="str">
        <f>IF(OR(NOTA[[#This Row],[QTY]]="",NOTA[[#This Row],[HARGA SATUAN]]="",),"",NOTA[[#This Row],[QTY]]*NOTA[[#This Row],[HARGA SATUAN]])</f>
        <v/>
      </c>
      <c r="AF754" s="60" t="str">
        <f ca="1">IF(NOTA[ID_H]="","",INDEX(NOTA[TANGGAL],MATCH(,INDIRECT(ADDRESS(ROW(NOTA[TANGGAL]),COLUMN(NOTA[TANGGAL]))&amp;":"&amp;ADDRESS(ROW(),COLUMN(NOTA[TANGGAL]))),-1)))</f>
        <v/>
      </c>
      <c r="AG754" s="57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8" t="str">
        <f>IF(NOTA[[#This Row],[ID_P]]="","",MATCH(NOTA[[#This Row],[ID_P]],[1]!B_MSK[N_ID],0))</f>
        <v/>
      </c>
      <c r="D755" s="58" t="str">
        <f ca="1">IF(NOTA[[#This Row],[NAMA BARANG]]="","",INDEX(NOTA[ID],MATCH(,INDIRECT(ADDRESS(ROW(NOTA[ID]),COLUMN(NOTA[ID]))&amp;":"&amp;ADDRESS(ROW(),COLUMN(NOTA[ID]))),-1)))</f>
        <v/>
      </c>
      <c r="E755" s="61"/>
      <c r="F755" s="26"/>
      <c r="G755" s="26"/>
      <c r="H755" s="31"/>
      <c r="I755" s="62"/>
      <c r="J755" s="60"/>
      <c r="K755" s="62"/>
      <c r="L755" s="26"/>
      <c r="M755" s="63"/>
      <c r="N755" s="62"/>
      <c r="O755" s="26"/>
      <c r="P755" s="57"/>
      <c r="Q755" s="64"/>
      <c r="R755" s="39"/>
      <c r="S755" s="119"/>
      <c r="T755" s="119"/>
      <c r="U755" s="59"/>
      <c r="V755" s="37"/>
      <c r="W755" s="59" t="str">
        <f>IF(NOTA[[#This Row],[HARGA/ CTN]]="",NOTA[[#This Row],[JUMLAH_H]],NOTA[[#This Row],[HARGA/ CTN]]*IF(NOTA[[#This Row],[C]]="",0,NOTA[[#This Row],[C]]))</f>
        <v/>
      </c>
      <c r="X755" s="59" t="str">
        <f>IF(NOTA[[#This Row],[JUMLAH]]="","",NOTA[[#This Row],[JUMLAH]]*NOTA[[#This Row],[DISC 1]])</f>
        <v/>
      </c>
      <c r="Y755" s="59" t="str">
        <f>IF(NOTA[[#This Row],[JUMLAH]]="","",(NOTA[[#This Row],[JUMLAH]]-NOTA[[#This Row],[DISC 1-]])*NOTA[[#This Row],[DISC 2]])</f>
        <v/>
      </c>
      <c r="Z755" s="59" t="str">
        <f>IF(NOTA[[#This Row],[JUMLAH]]="","",NOTA[[#This Row],[DISC 1-]]+NOTA[[#This Row],[DISC 2-]])</f>
        <v/>
      </c>
      <c r="AA755" s="59" t="str">
        <f>IF(NOTA[[#This Row],[JUMLAH]]="","",NOTA[[#This Row],[JUMLAH]]-NOTA[[#This Row],[DISC]])</f>
        <v/>
      </c>
      <c r="AB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9" t="str">
        <f>IF(OR(NOTA[[#This Row],[QTY]]="",NOTA[[#This Row],[HARGA SATUAN]]="",),"",NOTA[[#This Row],[QTY]]*NOTA[[#This Row],[HARGA SATUAN]])</f>
        <v/>
      </c>
      <c r="AF755" s="60" t="str">
        <f ca="1">IF(NOTA[ID_H]="","",INDEX(NOTA[TANGGAL],MATCH(,INDIRECT(ADDRESS(ROW(NOTA[TANGGAL]),COLUMN(NOTA[TANGGAL]))&amp;":"&amp;ADDRESS(ROW(),COLUMN(NOTA[TANGGAL]))),-1)))</f>
        <v/>
      </c>
      <c r="AG755" s="57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8" t="str">
        <f>IF(NOTA[[#This Row],[ID_P]]="","",MATCH(NOTA[[#This Row],[ID_P]],[1]!B_MSK[N_ID],0))</f>
        <v/>
      </c>
      <c r="D756" s="58" t="str">
        <f ca="1">IF(NOTA[[#This Row],[NAMA BARANG]]="","",INDEX(NOTA[ID],MATCH(,INDIRECT(ADDRESS(ROW(NOTA[ID]),COLUMN(NOTA[ID]))&amp;":"&amp;ADDRESS(ROW(),COLUMN(NOTA[ID]))),-1)))</f>
        <v/>
      </c>
      <c r="E756" s="61"/>
      <c r="F756" s="62"/>
      <c r="G756" s="62"/>
      <c r="H756" s="108"/>
      <c r="I756" s="62"/>
      <c r="J756" s="60"/>
      <c r="K756" s="62"/>
      <c r="L756" s="26"/>
      <c r="M756" s="63"/>
      <c r="N756" s="62"/>
      <c r="O756" s="26"/>
      <c r="P756" s="57"/>
      <c r="Q756" s="64"/>
      <c r="R756" s="39"/>
      <c r="S756" s="119"/>
      <c r="T756" s="119"/>
      <c r="U756" s="59"/>
      <c r="V756" s="37"/>
      <c r="W756" s="59" t="str">
        <f>IF(NOTA[[#This Row],[HARGA/ CTN]]="",NOTA[[#This Row],[JUMLAH_H]],NOTA[[#This Row],[HARGA/ CTN]]*IF(NOTA[[#This Row],[C]]="",0,NOTA[[#This Row],[C]]))</f>
        <v/>
      </c>
      <c r="X756" s="59" t="str">
        <f>IF(NOTA[[#This Row],[JUMLAH]]="","",NOTA[[#This Row],[JUMLAH]]*NOTA[[#This Row],[DISC 1]])</f>
        <v/>
      </c>
      <c r="Y756" s="59" t="str">
        <f>IF(NOTA[[#This Row],[JUMLAH]]="","",(NOTA[[#This Row],[JUMLAH]]-NOTA[[#This Row],[DISC 1-]])*NOTA[[#This Row],[DISC 2]])</f>
        <v/>
      </c>
      <c r="Z756" s="59" t="str">
        <f>IF(NOTA[[#This Row],[JUMLAH]]="","",NOTA[[#This Row],[DISC 1-]]+NOTA[[#This Row],[DISC 2-]])</f>
        <v/>
      </c>
      <c r="AA756" s="59" t="str">
        <f>IF(NOTA[[#This Row],[JUMLAH]]="","",NOTA[[#This Row],[JUMLAH]]-NOTA[[#This Row],[DISC]])</f>
        <v/>
      </c>
      <c r="AB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9" t="str">
        <f>IF(OR(NOTA[[#This Row],[QTY]]="",NOTA[[#This Row],[HARGA SATUAN]]="",),"",NOTA[[#This Row],[QTY]]*NOTA[[#This Row],[HARGA SATUAN]])</f>
        <v/>
      </c>
      <c r="AF756" s="60" t="str">
        <f ca="1">IF(NOTA[ID_H]="","",INDEX(NOTA[TANGGAL],MATCH(,INDIRECT(ADDRESS(ROW(NOTA[TANGGAL]),COLUMN(NOTA[TANGGAL]))&amp;":"&amp;ADDRESS(ROW(),COLUMN(NOTA[TANGGAL]))),-1)))</f>
        <v/>
      </c>
      <c r="AG756" s="57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63"/>
      <c r="N757" s="62"/>
      <c r="O757" s="26"/>
      <c r="P757" s="57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63"/>
      <c r="N758" s="62"/>
      <c r="O758" s="26"/>
      <c r="P758" s="57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63"/>
      <c r="N759" s="62"/>
      <c r="O759" s="26"/>
      <c r="P759" s="57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63"/>
      <c r="N760" s="62"/>
      <c r="O760" s="26"/>
      <c r="P760" s="57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166"/>
      <c r="G771" s="166"/>
      <c r="H771" s="167"/>
      <c r="I771" s="166"/>
      <c r="J771" s="168"/>
      <c r="K771" s="166"/>
      <c r="L771" s="166"/>
      <c r="M771" s="169"/>
      <c r="N771" s="166"/>
      <c r="O771" s="166"/>
      <c r="P771" s="170"/>
      <c r="Q771" s="171"/>
      <c r="R771" s="16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39"/>
      <c r="N772" s="26"/>
      <c r="O772" s="26"/>
      <c r="P772" s="49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166"/>
      <c r="G795" s="166"/>
      <c r="H795" s="167"/>
      <c r="I795" s="166"/>
      <c r="J795" s="168"/>
      <c r="K795" s="166"/>
      <c r="L795" s="166"/>
      <c r="M795" s="169"/>
      <c r="N795" s="166"/>
      <c r="O795" s="166"/>
      <c r="P795" s="170"/>
      <c r="Q795" s="171"/>
      <c r="R795" s="16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166"/>
      <c r="G796" s="166"/>
      <c r="H796" s="167"/>
      <c r="I796" s="166"/>
      <c r="J796" s="168"/>
      <c r="K796" s="166"/>
      <c r="L796" s="166"/>
      <c r="M796" s="169"/>
      <c r="N796" s="166"/>
      <c r="O796" s="166"/>
      <c r="P796" s="170"/>
      <c r="Q796" s="171"/>
      <c r="R796" s="16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166"/>
      <c r="G808" s="166"/>
      <c r="H808" s="167"/>
      <c r="I808" s="166"/>
      <c r="J808" s="168"/>
      <c r="K808" s="166"/>
      <c r="L808" s="166"/>
      <c r="M808" s="169"/>
      <c r="N808" s="166"/>
      <c r="O808" s="166"/>
      <c r="P808" s="170"/>
      <c r="Q808" s="171"/>
      <c r="R808" s="16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166"/>
      <c r="G809" s="166"/>
      <c r="H809" s="167"/>
      <c r="I809" s="166"/>
      <c r="J809" s="168"/>
      <c r="K809" s="166"/>
      <c r="L809" s="166"/>
      <c r="M809" s="169"/>
      <c r="N809" s="166"/>
      <c r="O809" s="166"/>
      <c r="P809" s="170"/>
      <c r="Q809" s="171"/>
      <c r="R809" s="16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166"/>
      <c r="G810" s="166"/>
      <c r="H810" s="167"/>
      <c r="I810" s="166"/>
      <c r="J810" s="168"/>
      <c r="K810" s="166"/>
      <c r="L810" s="166"/>
      <c r="M810" s="169"/>
      <c r="N810" s="166"/>
      <c r="O810" s="166"/>
      <c r="P810" s="170"/>
      <c r="Q810" s="171"/>
      <c r="R810" s="16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72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121"/>
      <c r="J874" s="122"/>
      <c r="K874" s="121"/>
      <c r="L874" s="26"/>
      <c r="M874" s="123"/>
      <c r="N874" s="121"/>
      <c r="O874" s="26"/>
      <c r="P874" s="124"/>
      <c r="Q874" s="125"/>
      <c r="R874" s="39"/>
      <c r="S874" s="126"/>
      <c r="T874" s="126"/>
      <c r="U874" s="127"/>
      <c r="V874" s="128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121"/>
      <c r="G875" s="121"/>
      <c r="H875" s="129"/>
      <c r="I875" s="121"/>
      <c r="J875" s="122"/>
      <c r="K875" s="121"/>
      <c r="L875" s="26"/>
      <c r="M875" s="123"/>
      <c r="N875" s="121"/>
      <c r="O875" s="26"/>
      <c r="P875" s="124"/>
      <c r="Q875" s="125"/>
      <c r="R875" s="39"/>
      <c r="S875" s="126"/>
      <c r="T875" s="126"/>
      <c r="U875" s="127"/>
      <c r="V875" s="128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121"/>
      <c r="G876" s="121"/>
      <c r="H876" s="129"/>
      <c r="I876" s="121"/>
      <c r="J876" s="122"/>
      <c r="K876" s="121"/>
      <c r="L876" s="26"/>
      <c r="M876" s="123"/>
      <c r="N876" s="121"/>
      <c r="O876" s="26"/>
      <c r="P876" s="124"/>
      <c r="Q876" s="125"/>
      <c r="R876" s="39"/>
      <c r="S876" s="126"/>
      <c r="T876" s="126"/>
      <c r="U876" s="127"/>
      <c r="V876" s="128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130"/>
      <c r="F902" s="131"/>
      <c r="G902" s="131"/>
      <c r="H902" s="132"/>
      <c r="I902" s="133"/>
      <c r="J902" s="133"/>
      <c r="K902" s="131"/>
      <c r="L902" s="131"/>
      <c r="M902" s="134"/>
      <c r="N902" s="131"/>
      <c r="O902" s="131"/>
      <c r="P902" s="135"/>
      <c r="Q902" s="136"/>
      <c r="R902" s="134"/>
      <c r="S902" s="137"/>
      <c r="T902" s="137"/>
      <c r="U902" s="138"/>
      <c r="V902" s="139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130"/>
      <c r="F903" s="131"/>
      <c r="G903" s="131"/>
      <c r="H903" s="132"/>
      <c r="I903" s="131"/>
      <c r="J903" s="133"/>
      <c r="K903" s="131"/>
      <c r="L903" s="131"/>
      <c r="M903" s="134"/>
      <c r="N903" s="131"/>
      <c r="O903" s="131"/>
      <c r="P903" s="135"/>
      <c r="Q903" s="136"/>
      <c r="R903" s="134"/>
      <c r="S903" s="137"/>
      <c r="T903" s="137"/>
      <c r="U903" s="138"/>
      <c r="V903" s="139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130"/>
      <c r="F904" s="131"/>
      <c r="G904" s="131"/>
      <c r="H904" s="132"/>
      <c r="I904" s="131"/>
      <c r="J904" s="133"/>
      <c r="K904" s="131"/>
      <c r="L904" s="131"/>
      <c r="M904" s="134"/>
      <c r="N904" s="131"/>
      <c r="O904" s="131"/>
      <c r="P904" s="135"/>
      <c r="Q904" s="136"/>
      <c r="R904" s="134"/>
      <c r="S904" s="137"/>
      <c r="T904" s="137"/>
      <c r="U904" s="138"/>
      <c r="V904" s="139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130"/>
      <c r="F905" s="131"/>
      <c r="G905" s="131"/>
      <c r="H905" s="132"/>
      <c r="I905" s="131"/>
      <c r="J905" s="133"/>
      <c r="K905" s="131"/>
      <c r="L905" s="131"/>
      <c r="M905" s="134"/>
      <c r="N905" s="131"/>
      <c r="O905" s="131"/>
      <c r="P905" s="135"/>
      <c r="Q905" s="136"/>
      <c r="R905" s="134"/>
      <c r="S905" s="137"/>
      <c r="T905" s="137"/>
      <c r="U905" s="138"/>
      <c r="V905" s="139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130"/>
      <c r="F906" s="131"/>
      <c r="G906" s="131"/>
      <c r="H906" s="132"/>
      <c r="I906" s="131"/>
      <c r="J906" s="133"/>
      <c r="K906" s="131"/>
      <c r="L906" s="131"/>
      <c r="M906" s="134"/>
      <c r="N906" s="131"/>
      <c r="O906" s="131"/>
      <c r="P906" s="135"/>
      <c r="Q906" s="136"/>
      <c r="R906" s="134"/>
      <c r="S906" s="137"/>
      <c r="T906" s="137"/>
      <c r="U906" s="138"/>
      <c r="V906" s="139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130"/>
      <c r="F907" s="131"/>
      <c r="G907" s="131"/>
      <c r="H907" s="132"/>
      <c r="I907" s="131"/>
      <c r="J907" s="133"/>
      <c r="K907" s="131"/>
      <c r="L907" s="131"/>
      <c r="M907" s="134"/>
      <c r="N907" s="131"/>
      <c r="O907" s="131"/>
      <c r="P907" s="135"/>
      <c r="Q907" s="136"/>
      <c r="R907" s="134"/>
      <c r="S907" s="137"/>
      <c r="T907" s="137"/>
      <c r="U907" s="138"/>
      <c r="V907" s="139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130"/>
      <c r="F908" s="131"/>
      <c r="G908" s="131"/>
      <c r="H908" s="132"/>
      <c r="I908" s="131"/>
      <c r="J908" s="133"/>
      <c r="K908" s="131"/>
      <c r="L908" s="131"/>
      <c r="M908" s="134"/>
      <c r="N908" s="131"/>
      <c r="O908" s="131"/>
      <c r="P908" s="135"/>
      <c r="Q908" s="136"/>
      <c r="R908" s="134"/>
      <c r="S908" s="137"/>
      <c r="T908" s="137"/>
      <c r="U908" s="138"/>
      <c r="V908" s="139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130"/>
      <c r="F909" s="131"/>
      <c r="G909" s="131"/>
      <c r="H909" s="132"/>
      <c r="I909" s="131"/>
      <c r="J909" s="133"/>
      <c r="K909" s="131"/>
      <c r="L909" s="131"/>
      <c r="M909" s="134"/>
      <c r="N909" s="131"/>
      <c r="O909" s="131"/>
      <c r="P909" s="135"/>
      <c r="Q909" s="136"/>
      <c r="R909" s="134"/>
      <c r="S909" s="137"/>
      <c r="T909" s="137"/>
      <c r="U909" s="138"/>
      <c r="V909" s="139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130"/>
      <c r="F910" s="131"/>
      <c r="G910" s="131"/>
      <c r="H910" s="132"/>
      <c r="I910" s="131"/>
      <c r="J910" s="133"/>
      <c r="K910" s="131"/>
      <c r="L910" s="131"/>
      <c r="M910" s="134"/>
      <c r="N910" s="131"/>
      <c r="O910" s="131"/>
      <c r="P910" s="135"/>
      <c r="Q910" s="136"/>
      <c r="R910" s="134"/>
      <c r="S910" s="137"/>
      <c r="T910" s="137"/>
      <c r="U910" s="138"/>
      <c r="V910" s="139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130"/>
      <c r="F911" s="131"/>
      <c r="G911" s="131"/>
      <c r="H911" s="132"/>
      <c r="I911" s="131"/>
      <c r="J911" s="133"/>
      <c r="K911" s="131"/>
      <c r="L911" s="131"/>
      <c r="M911" s="134"/>
      <c r="N911" s="131"/>
      <c r="O911" s="131"/>
      <c r="P911" s="135"/>
      <c r="Q911" s="136"/>
      <c r="R911" s="134"/>
      <c r="S911" s="137"/>
      <c r="T911" s="137"/>
      <c r="U911" s="138"/>
      <c r="V911" s="139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130"/>
      <c r="F912" s="131"/>
      <c r="G912" s="131"/>
      <c r="H912" s="132"/>
      <c r="I912" s="131"/>
      <c r="J912" s="133"/>
      <c r="K912" s="131"/>
      <c r="L912" s="131"/>
      <c r="M912" s="134"/>
      <c r="N912" s="131"/>
      <c r="O912" s="131"/>
      <c r="P912" s="135"/>
      <c r="Q912" s="136"/>
      <c r="R912" s="134"/>
      <c r="S912" s="137"/>
      <c r="T912" s="137"/>
      <c r="U912" s="138"/>
      <c r="V912" s="139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130"/>
      <c r="F913" s="131"/>
      <c r="G913" s="131"/>
      <c r="H913" s="132"/>
      <c r="I913" s="131"/>
      <c r="J913" s="133"/>
      <c r="K913" s="131"/>
      <c r="L913" s="131"/>
      <c r="M913" s="134"/>
      <c r="N913" s="131"/>
      <c r="O913" s="131"/>
      <c r="P913" s="135"/>
      <c r="Q913" s="136"/>
      <c r="R913" s="134"/>
      <c r="S913" s="137"/>
      <c r="T913" s="137"/>
      <c r="U913" s="138"/>
      <c r="V913" s="139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130"/>
      <c r="F914" s="131"/>
      <c r="G914" s="131"/>
      <c r="H914" s="132"/>
      <c r="I914" s="131"/>
      <c r="J914" s="133"/>
      <c r="K914" s="131"/>
      <c r="L914" s="131"/>
      <c r="M914" s="134"/>
      <c r="N914" s="131"/>
      <c r="O914" s="131"/>
      <c r="P914" s="135"/>
      <c r="Q914" s="136"/>
      <c r="R914" s="134"/>
      <c r="S914" s="137"/>
      <c r="T914" s="137"/>
      <c r="U914" s="138"/>
      <c r="V914" s="139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130"/>
      <c r="F915" s="131"/>
      <c r="G915" s="131"/>
      <c r="H915" s="132"/>
      <c r="I915" s="131"/>
      <c r="J915" s="133"/>
      <c r="K915" s="131"/>
      <c r="L915" s="131"/>
      <c r="M915" s="134"/>
      <c r="N915" s="131"/>
      <c r="O915" s="131"/>
      <c r="P915" s="135"/>
      <c r="Q915" s="136"/>
      <c r="R915" s="134"/>
      <c r="S915" s="137"/>
      <c r="T915" s="137"/>
      <c r="U915" s="138"/>
      <c r="V915" s="139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30"/>
      <c r="F916" s="131"/>
      <c r="G916" s="131"/>
      <c r="H916" s="132"/>
      <c r="I916" s="131"/>
      <c r="J916" s="133"/>
      <c r="K916" s="131"/>
      <c r="L916" s="131"/>
      <c r="M916" s="134"/>
      <c r="N916" s="131"/>
      <c r="O916" s="131"/>
      <c r="P916" s="135"/>
      <c r="Q916" s="136"/>
      <c r="R916" s="134"/>
      <c r="S916" s="137"/>
      <c r="T916" s="137"/>
      <c r="U916" s="138"/>
      <c r="V916" s="139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1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23"/>
      <c r="F923" s="26"/>
      <c r="G923" s="26"/>
      <c r="H923" s="31"/>
      <c r="I923" s="26"/>
      <c r="J923" s="51"/>
      <c r="K923" s="26"/>
      <c r="L923" s="26"/>
      <c r="M923" s="39"/>
      <c r="N923" s="26"/>
      <c r="O923" s="26"/>
      <c r="P923" s="49"/>
      <c r="Q923" s="52"/>
      <c r="R923" s="39"/>
      <c r="S923" s="53"/>
      <c r="T923" s="53"/>
      <c r="U923" s="54"/>
      <c r="V923" s="37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23"/>
      <c r="F924" s="26"/>
      <c r="G924" s="26"/>
      <c r="H924" s="31"/>
      <c r="I924" s="26"/>
      <c r="J924" s="51"/>
      <c r="K924" s="26"/>
      <c r="L924" s="26"/>
      <c r="M924" s="39"/>
      <c r="N924" s="26"/>
      <c r="O924" s="26"/>
      <c r="P924" s="49"/>
      <c r="Q924" s="52"/>
      <c r="R924" s="39"/>
      <c r="S924" s="53"/>
      <c r="T924" s="53"/>
      <c r="U924" s="54"/>
      <c r="V924" s="37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CTN]]*IF(NOTA[[#This Row],[C]]="",0,NOTA[[#This Row],[C]]))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CTN]]*IF(NOTA[[#This Row],[C]]="",0,NOTA[[#This Row],[C]]))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CTN]]*IF(NOTA[[#This Row],[C]]="",0,NOTA[[#This Row],[C]]))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CTN]]*IF(NOTA[[#This Row],[C]]="",0,NOTA[[#This Row],[C]]))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23"/>
      <c r="F937" s="26"/>
      <c r="G937" s="26"/>
      <c r="H937" s="31"/>
      <c r="I937" s="26"/>
      <c r="J937" s="51"/>
      <c r="K937" s="26"/>
      <c r="L937" s="26"/>
      <c r="M937" s="39"/>
      <c r="N937" s="26"/>
      <c r="O937" s="26"/>
      <c r="P937" s="49"/>
      <c r="Q937" s="52"/>
      <c r="R937" s="39"/>
      <c r="S937" s="53"/>
      <c r="T937" s="53"/>
      <c r="U937" s="54"/>
      <c r="V937" s="37"/>
      <c r="W937" s="54" t="str">
        <f>IF(NOTA[[#This Row],[HARGA/ CTN]]="",NOTA[[#This Row],[JUMLAH_H]],NOTA[[#This Row],[HARGA/ CTN]]*IF(NOTA[[#This Row],[C]]="",0,NOTA[[#This Row],[C]]))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23"/>
      <c r="F938" s="26"/>
      <c r="G938" s="26"/>
      <c r="H938" s="31"/>
      <c r="I938" s="26"/>
      <c r="J938" s="51"/>
      <c r="K938" s="26"/>
      <c r="L938" s="26"/>
      <c r="M938" s="39"/>
      <c r="N938" s="26"/>
      <c r="O938" s="26"/>
      <c r="P938" s="49"/>
      <c r="Q938" s="52"/>
      <c r="R938" s="39"/>
      <c r="S938" s="53"/>
      <c r="T938" s="53"/>
      <c r="U938" s="54"/>
      <c r="V938" s="37"/>
      <c r="W938" s="54" t="str">
        <f>IF(NOTA[[#This Row],[HARGA/ CTN]]="",NOTA[[#This Row],[JUMLAH_H]],NOTA[[#This Row],[HARGA/ CTN]]*IF(NOTA[[#This Row],[C]]="",0,NOTA[[#This Row],[C]]))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CTN]]*IF(NOTA[[#This Row],[C]]="",0,NOTA[[#This Row],[C]]))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CTN]]*IF(NOTA[[#This Row],[C]]="",0,NOTA[[#This Row],[C]]))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130"/>
      <c r="F941" s="131"/>
      <c r="G941" s="131"/>
      <c r="H941" s="132"/>
      <c r="I941" s="131"/>
      <c r="J941" s="133"/>
      <c r="K941" s="131"/>
      <c r="L941" s="131"/>
      <c r="M941" s="134"/>
      <c r="N941" s="131"/>
      <c r="O941" s="131"/>
      <c r="P941" s="135"/>
      <c r="Q941" s="136"/>
      <c r="R941" s="134"/>
      <c r="S941" s="137"/>
      <c r="T941" s="137"/>
      <c r="U941" s="138"/>
      <c r="V941" s="139"/>
      <c r="W941" s="54" t="str">
        <f>IF(NOTA[[#This Row],[HARGA/ CTN]]="",NOTA[[#This Row],[JUMLAH_H]],NOTA[[#This Row],[HARGA/ CTN]]*IF(NOTA[[#This Row],[C]]="",0,NOTA[[#This Row],[C]]))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CTN]]*IF(NOTA[[#This Row],[C]]="",0,NOTA[[#This Row],[C]]))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0"/>
      <c r="F943" s="131"/>
      <c r="G943" s="131"/>
      <c r="H943" s="132"/>
      <c r="I943" s="131"/>
      <c r="J943" s="133"/>
      <c r="K943" s="131"/>
      <c r="L943" s="131"/>
      <c r="M943" s="134"/>
      <c r="N943" s="131"/>
      <c r="O943" s="131"/>
      <c r="P943" s="135"/>
      <c r="Q943" s="136"/>
      <c r="R943" s="134"/>
      <c r="S943" s="137"/>
      <c r="T943" s="137"/>
      <c r="U943" s="138"/>
      <c r="V943" s="139"/>
      <c r="W943" s="54" t="str">
        <f>IF(NOTA[[#This Row],[HARGA/ CTN]]="",NOTA[[#This Row],[JUMLAH_H]],NOTA[[#This Row],[HARGA/ CTN]]*IF(NOTA[[#This Row],[C]]="",0,NOTA[[#This Row],[C]]))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CTN]]*IF(NOTA[[#This Row],[C]]="",0,NOTA[[#This Row],[C]]))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CTN]]*IF(NOTA[[#This Row],[C]]="",0,NOTA[[#This Row],[C]]))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130"/>
      <c r="F946" s="131"/>
      <c r="G946" s="131"/>
      <c r="H946" s="132"/>
      <c r="I946" s="131"/>
      <c r="J946" s="133"/>
      <c r="K946" s="131"/>
      <c r="L946" s="131"/>
      <c r="M946" s="134"/>
      <c r="N946" s="131"/>
      <c r="O946" s="131"/>
      <c r="P946" s="135"/>
      <c r="Q946" s="136"/>
      <c r="R946" s="134"/>
      <c r="S946" s="137"/>
      <c r="T946" s="137"/>
      <c r="U946" s="138"/>
      <c r="V946" s="139"/>
      <c r="W946" s="54" t="str">
        <f>IF(NOTA[[#This Row],[HARGA/ CTN]]="",NOTA[[#This Row],[JUMLAH_H]],NOTA[[#This Row],[HARGA/ CTN]]*IF(NOTA[[#This Row],[C]]="",0,NOTA[[#This Row],[C]]))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130"/>
      <c r="F947" s="131"/>
      <c r="G947" s="131"/>
      <c r="H947" s="132"/>
      <c r="I947" s="131"/>
      <c r="J947" s="133"/>
      <c r="K947" s="131"/>
      <c r="L947" s="131"/>
      <c r="M947" s="134"/>
      <c r="N947" s="131"/>
      <c r="O947" s="131"/>
      <c r="P947" s="135"/>
      <c r="Q947" s="136"/>
      <c r="R947" s="134"/>
      <c r="S947" s="137"/>
      <c r="T947" s="137"/>
      <c r="U947" s="138"/>
      <c r="V947" s="139"/>
      <c r="W947" s="54" t="str">
        <f>IF(NOTA[[#This Row],[HARGA/ CTN]]="",NOTA[[#This Row],[JUMLAH_H]],NOTA[[#This Row],[HARGA/ CTN]]*IF(NOTA[[#This Row],[C]]="",0,NOTA[[#This Row],[C]]))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130"/>
      <c r="F948" s="131"/>
      <c r="G948" s="131"/>
      <c r="H948" s="132"/>
      <c r="I948" s="131"/>
      <c r="J948" s="133"/>
      <c r="K948" s="131"/>
      <c r="L948" s="131"/>
      <c r="M948" s="134"/>
      <c r="N948" s="131"/>
      <c r="O948" s="131"/>
      <c r="P948" s="135"/>
      <c r="Q948" s="136"/>
      <c r="R948" s="134"/>
      <c r="S948" s="137"/>
      <c r="T948" s="137"/>
      <c r="U948" s="138"/>
      <c r="V948" s="139"/>
      <c r="W948" s="54" t="str">
        <f>IF(NOTA[[#This Row],[HARGA/ CTN]]="",NOTA[[#This Row],[JUMLAH_H]],NOTA[[#This Row],[HARGA/ CTN]]*IF(NOTA[[#This Row],[C]]="",0,NOTA[[#This Row],[C]]))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CTN]]*IF(NOTA[[#This Row],[C]]="",0,NOTA[[#This Row],[C]]))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CTN]]*IF(NOTA[[#This Row],[C]]="",0,NOTA[[#This Row],[C]]))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CTN]]*IF(NOTA[[#This Row],[C]]="",0,NOTA[[#This Row],[C]]))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CTN]]*IF(NOTA[[#This Row],[C]]="",0,NOTA[[#This Row],[C]]))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CTN]]*IF(NOTA[[#This Row],[C]]="",0,NOTA[[#This Row],[C]]))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CTN]]*IF(NOTA[[#This Row],[C]]="",0,NOTA[[#This Row],[C]]))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CTN]]*IF(NOTA[[#This Row],[C]]="",0,NOTA[[#This Row],[C]]))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CTN]]*IF(NOTA[[#This Row],[C]]="",0,NOTA[[#This Row],[C]]))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CTN]]*IF(NOTA[[#This Row],[C]]="",0,NOTA[[#This Row],[C]]))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141" t="str">
        <f>IF(NOTA[[#This Row],[ID_P]]="","",MATCH(NOTA[[#This Row],[ID_P]],[1]!B_MSK[N_ID],0))</f>
        <v/>
      </c>
      <c r="D958" s="141" t="str">
        <f ca="1">IF(NOTA[[#This Row],[NAMA BARANG]]="","",INDEX(NOTA[ID],MATCH(,INDIRECT(ADDRESS(ROW(NOTA[ID]),COLUMN(NOTA[ID]))&amp;":"&amp;ADDRESS(ROW(),COLUMN(NOTA[ID]))),-1)))</f>
        <v/>
      </c>
      <c r="E958" s="142"/>
      <c r="F958" s="143"/>
      <c r="G958" s="143"/>
      <c r="H958" s="144"/>
      <c r="I958" s="143"/>
      <c r="J958" s="145"/>
      <c r="K958" s="143"/>
      <c r="L958" s="143"/>
      <c r="M958" s="146"/>
      <c r="N958" s="143"/>
      <c r="O958" s="143"/>
      <c r="P958" s="140"/>
      <c r="Q958" s="147"/>
      <c r="R958" s="146"/>
      <c r="S958" s="148"/>
      <c r="T958" s="148"/>
      <c r="U958" s="149"/>
      <c r="V958" s="37"/>
      <c r="W958" s="149" t="str">
        <f>IF(NOTA[[#This Row],[HARGA/ CTN]]="",NOTA[[#This Row],[JUMLAH_H]],NOTA[[#This Row],[HARGA/ CTN]]*IF(NOTA[[#This Row],[C]]="",0,NOTA[[#This Row],[C]]))</f>
        <v/>
      </c>
      <c r="X958" s="149" t="str">
        <f>IF(NOTA[[#This Row],[JUMLAH]]="","",NOTA[[#This Row],[JUMLAH]]*NOTA[[#This Row],[DISC 1]])</f>
        <v/>
      </c>
      <c r="Y958" s="149" t="str">
        <f>IF(NOTA[[#This Row],[JUMLAH]]="","",(NOTA[[#This Row],[JUMLAH]]-NOTA[[#This Row],[DISC 1-]])*NOTA[[#This Row],[DISC 2]])</f>
        <v/>
      </c>
      <c r="Z958" s="149" t="str">
        <f>IF(NOTA[[#This Row],[JUMLAH]]="","",NOTA[[#This Row],[DISC 1-]]+NOTA[[#This Row],[DISC 2-]])</f>
        <v/>
      </c>
      <c r="AA958" s="149" t="str">
        <f>IF(NOTA[[#This Row],[JUMLAH]]="","",NOTA[[#This Row],[JUMLAH]]-NOTA[[#This Row],[DISC]])</f>
        <v/>
      </c>
      <c r="AB95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149" t="str">
        <f>IF(OR(NOTA[[#This Row],[QTY]]="",NOTA[[#This Row],[HARGA SATUAN]]="",),"",NOTA[[#This Row],[QTY]]*NOTA[[#This Row],[HARGA SATUAN]])</f>
        <v/>
      </c>
      <c r="AF958" s="145" t="str">
        <f ca="1">IF(NOTA[ID_H]="","",INDEX(NOTA[TANGGAL],MATCH(,INDIRECT(ADDRESS(ROW(NOTA[TANGGAL]),COLUMN(NOTA[TANGGAL]))&amp;":"&amp;ADDRESS(ROW(),COLUMN(NOTA[TANGGAL]))),-1)))</f>
        <v/>
      </c>
      <c r="AG958" s="140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141" t="str">
        <f>IF(NOTA[[#This Row],[ID_P]]="","",MATCH(NOTA[[#This Row],[ID_P]],[1]!B_MSK[N_ID],0))</f>
        <v/>
      </c>
      <c r="D959" s="141" t="str">
        <f ca="1">IF(NOTA[[#This Row],[NAMA BARANG]]="","",INDEX(NOTA[ID],MATCH(,INDIRECT(ADDRESS(ROW(NOTA[ID]),COLUMN(NOTA[ID]))&amp;":"&amp;ADDRESS(ROW(),COLUMN(NOTA[ID]))),-1)))</f>
        <v/>
      </c>
      <c r="E959" s="142"/>
      <c r="F959" s="143"/>
      <c r="G959" s="143"/>
      <c r="H959" s="144"/>
      <c r="I959" s="143"/>
      <c r="J959" s="145"/>
      <c r="K959" s="143"/>
      <c r="L959" s="143"/>
      <c r="M959" s="146"/>
      <c r="N959" s="143"/>
      <c r="O959" s="143"/>
      <c r="P959" s="140"/>
      <c r="Q959" s="147"/>
      <c r="R959" s="146"/>
      <c r="S959" s="148"/>
      <c r="T959" s="148"/>
      <c r="U959" s="149"/>
      <c r="V959" s="37"/>
      <c r="W959" s="149" t="str">
        <f>IF(NOTA[[#This Row],[HARGA/ CTN]]="",NOTA[[#This Row],[JUMLAH_H]],NOTA[[#This Row],[HARGA/ CTN]]*IF(NOTA[[#This Row],[C]]="",0,NOTA[[#This Row],[C]]))</f>
        <v/>
      </c>
      <c r="X959" s="149" t="str">
        <f>IF(NOTA[[#This Row],[JUMLAH]]="","",NOTA[[#This Row],[JUMLAH]]*NOTA[[#This Row],[DISC 1]])</f>
        <v/>
      </c>
      <c r="Y959" s="149" t="str">
        <f>IF(NOTA[[#This Row],[JUMLAH]]="","",(NOTA[[#This Row],[JUMLAH]]-NOTA[[#This Row],[DISC 1-]])*NOTA[[#This Row],[DISC 2]])</f>
        <v/>
      </c>
      <c r="Z959" s="149" t="str">
        <f>IF(NOTA[[#This Row],[JUMLAH]]="","",NOTA[[#This Row],[DISC 1-]]+NOTA[[#This Row],[DISC 2-]])</f>
        <v/>
      </c>
      <c r="AA959" s="149" t="str">
        <f>IF(NOTA[[#This Row],[JUMLAH]]="","",NOTA[[#This Row],[JUMLAH]]-NOTA[[#This Row],[DISC]])</f>
        <v/>
      </c>
      <c r="AB95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149" t="str">
        <f>IF(OR(NOTA[[#This Row],[QTY]]="",NOTA[[#This Row],[HARGA SATUAN]]="",),"",NOTA[[#This Row],[QTY]]*NOTA[[#This Row],[HARGA SATUAN]])</f>
        <v/>
      </c>
      <c r="AF959" s="145" t="str">
        <f ca="1">IF(NOTA[ID_H]="","",INDEX(NOTA[TANGGAL],MATCH(,INDIRECT(ADDRESS(ROW(NOTA[TANGGAL]),COLUMN(NOTA[TANGGAL]))&amp;":"&amp;ADDRESS(ROW(),COLUMN(NOTA[TANGGAL]))),-1)))</f>
        <v/>
      </c>
      <c r="AG959" s="140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141" t="str">
        <f>IF(NOTA[[#This Row],[ID_P]]="","",MATCH(NOTA[[#This Row],[ID_P]],[1]!B_MSK[N_ID],0))</f>
        <v/>
      </c>
      <c r="D960" s="141" t="str">
        <f ca="1">IF(NOTA[[#This Row],[NAMA BARANG]]="","",INDEX(NOTA[ID],MATCH(,INDIRECT(ADDRESS(ROW(NOTA[ID]),COLUMN(NOTA[ID]))&amp;":"&amp;ADDRESS(ROW(),COLUMN(NOTA[ID]))),-1)))</f>
        <v/>
      </c>
      <c r="E960" s="142"/>
      <c r="F960" s="143"/>
      <c r="G960" s="143"/>
      <c r="H960" s="144"/>
      <c r="I960" s="143"/>
      <c r="J960" s="145"/>
      <c r="K960" s="143"/>
      <c r="L960" s="143"/>
      <c r="M960" s="146"/>
      <c r="N960" s="143"/>
      <c r="O960" s="143"/>
      <c r="P960" s="140"/>
      <c r="Q960" s="147"/>
      <c r="R960" s="146"/>
      <c r="S960" s="148"/>
      <c r="T960" s="148"/>
      <c r="U960" s="149"/>
      <c r="V960" s="37"/>
      <c r="W960" s="149" t="str">
        <f>IF(NOTA[[#This Row],[HARGA/ CTN]]="",NOTA[[#This Row],[JUMLAH_H]],NOTA[[#This Row],[HARGA/ CTN]]*IF(NOTA[[#This Row],[C]]="",0,NOTA[[#This Row],[C]]))</f>
        <v/>
      </c>
      <c r="X960" s="149" t="str">
        <f>IF(NOTA[[#This Row],[JUMLAH]]="","",NOTA[[#This Row],[JUMLAH]]*NOTA[[#This Row],[DISC 1]])</f>
        <v/>
      </c>
      <c r="Y960" s="149" t="str">
        <f>IF(NOTA[[#This Row],[JUMLAH]]="","",(NOTA[[#This Row],[JUMLAH]]-NOTA[[#This Row],[DISC 1-]])*NOTA[[#This Row],[DISC 2]])</f>
        <v/>
      </c>
      <c r="Z960" s="149" t="str">
        <f>IF(NOTA[[#This Row],[JUMLAH]]="","",NOTA[[#This Row],[DISC 1-]]+NOTA[[#This Row],[DISC 2-]])</f>
        <v/>
      </c>
      <c r="AA960" s="149" t="str">
        <f>IF(NOTA[[#This Row],[JUMLAH]]="","",NOTA[[#This Row],[JUMLAH]]-NOTA[[#This Row],[DISC]])</f>
        <v/>
      </c>
      <c r="AB96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149" t="str">
        <f>IF(OR(NOTA[[#This Row],[QTY]]="",NOTA[[#This Row],[HARGA SATUAN]]="",),"",NOTA[[#This Row],[QTY]]*NOTA[[#This Row],[HARGA SATUAN]])</f>
        <v/>
      </c>
      <c r="AF960" s="145" t="str">
        <f ca="1">IF(NOTA[ID_H]="","",INDEX(NOTA[TANGGAL],MATCH(,INDIRECT(ADDRESS(ROW(NOTA[TANGGAL]),COLUMN(NOTA[TANGGAL]))&amp;":"&amp;ADDRESS(ROW(),COLUMN(NOTA[TANGGAL]))),-1)))</f>
        <v/>
      </c>
      <c r="AG960" s="140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141" t="str">
        <f>IF(NOTA[[#This Row],[ID_P]]="","",MATCH(NOTA[[#This Row],[ID_P]],[1]!B_MSK[N_ID],0))</f>
        <v/>
      </c>
      <c r="D961" s="141" t="str">
        <f ca="1">IF(NOTA[[#This Row],[NAMA BARANG]]="","",INDEX(NOTA[ID],MATCH(,INDIRECT(ADDRESS(ROW(NOTA[ID]),COLUMN(NOTA[ID]))&amp;":"&amp;ADDRESS(ROW(),COLUMN(NOTA[ID]))),-1)))</f>
        <v/>
      </c>
      <c r="E961" s="142"/>
      <c r="F961" s="143"/>
      <c r="G961" s="143"/>
      <c r="H961" s="144"/>
      <c r="I961" s="143"/>
      <c r="J961" s="145"/>
      <c r="K961" s="143"/>
      <c r="L961" s="143"/>
      <c r="M961" s="146"/>
      <c r="N961" s="143"/>
      <c r="O961" s="143"/>
      <c r="P961" s="140"/>
      <c r="Q961" s="147"/>
      <c r="R961" s="146"/>
      <c r="S961" s="148"/>
      <c r="T961" s="148"/>
      <c r="U961" s="149"/>
      <c r="V961" s="37"/>
      <c r="W961" s="149" t="str">
        <f>IF(NOTA[[#This Row],[HARGA/ CTN]]="",NOTA[[#This Row],[JUMLAH_H]],NOTA[[#This Row],[HARGA/ CTN]]*IF(NOTA[[#This Row],[C]]="",0,NOTA[[#This Row],[C]]))</f>
        <v/>
      </c>
      <c r="X961" s="149" t="str">
        <f>IF(NOTA[[#This Row],[JUMLAH]]="","",NOTA[[#This Row],[JUMLAH]]*NOTA[[#This Row],[DISC 1]])</f>
        <v/>
      </c>
      <c r="Y961" s="149" t="str">
        <f>IF(NOTA[[#This Row],[JUMLAH]]="","",(NOTA[[#This Row],[JUMLAH]]-NOTA[[#This Row],[DISC 1-]])*NOTA[[#This Row],[DISC 2]])</f>
        <v/>
      </c>
      <c r="Z961" s="149" t="str">
        <f>IF(NOTA[[#This Row],[JUMLAH]]="","",NOTA[[#This Row],[DISC 1-]]+NOTA[[#This Row],[DISC 2-]])</f>
        <v/>
      </c>
      <c r="AA961" s="149" t="str">
        <f>IF(NOTA[[#This Row],[JUMLAH]]="","",NOTA[[#This Row],[JUMLAH]]-NOTA[[#This Row],[DISC]])</f>
        <v/>
      </c>
      <c r="AB96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149" t="str">
        <f>IF(OR(NOTA[[#This Row],[QTY]]="",NOTA[[#This Row],[HARGA SATUAN]]="",),"",NOTA[[#This Row],[QTY]]*NOTA[[#This Row],[HARGA SATUAN]])</f>
        <v/>
      </c>
      <c r="AF961" s="145" t="str">
        <f ca="1">IF(NOTA[ID_H]="","",INDEX(NOTA[TANGGAL],MATCH(,INDIRECT(ADDRESS(ROW(NOTA[TANGGAL]),COLUMN(NOTA[TANGGAL]))&amp;":"&amp;ADDRESS(ROW(),COLUMN(NOTA[TANGGAL]))),-1)))</f>
        <v/>
      </c>
      <c r="AG961" s="140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141" t="str">
        <f>IF(NOTA[[#This Row],[ID_P]]="","",MATCH(NOTA[[#This Row],[ID_P]],[1]!B_MSK[N_ID],0))</f>
        <v/>
      </c>
      <c r="D962" s="141" t="str">
        <f ca="1">IF(NOTA[[#This Row],[NAMA BARANG]]="","",INDEX(NOTA[ID],MATCH(,INDIRECT(ADDRESS(ROW(NOTA[ID]),COLUMN(NOTA[ID]))&amp;":"&amp;ADDRESS(ROW(),COLUMN(NOTA[ID]))),-1)))</f>
        <v/>
      </c>
      <c r="E962" s="142"/>
      <c r="F962" s="143"/>
      <c r="G962" s="143"/>
      <c r="H962" s="144"/>
      <c r="I962" s="143"/>
      <c r="J962" s="145"/>
      <c r="K962" s="143"/>
      <c r="L962" s="143"/>
      <c r="M962" s="146"/>
      <c r="N962" s="143"/>
      <c r="O962" s="143"/>
      <c r="P962" s="140"/>
      <c r="Q962" s="147"/>
      <c r="R962" s="146"/>
      <c r="S962" s="148"/>
      <c r="T962" s="148"/>
      <c r="U962" s="149"/>
      <c r="V962" s="37"/>
      <c r="W962" s="149" t="str">
        <f>IF(NOTA[[#This Row],[HARGA/ CTN]]="",NOTA[[#This Row],[JUMLAH_H]],NOTA[[#This Row],[HARGA/ CTN]]*IF(NOTA[[#This Row],[C]]="",0,NOTA[[#This Row],[C]]))</f>
        <v/>
      </c>
      <c r="X962" s="149" t="str">
        <f>IF(NOTA[[#This Row],[JUMLAH]]="","",NOTA[[#This Row],[JUMLAH]]*NOTA[[#This Row],[DISC 1]])</f>
        <v/>
      </c>
      <c r="Y962" s="149" t="str">
        <f>IF(NOTA[[#This Row],[JUMLAH]]="","",(NOTA[[#This Row],[JUMLAH]]-NOTA[[#This Row],[DISC 1-]])*NOTA[[#This Row],[DISC 2]])</f>
        <v/>
      </c>
      <c r="Z962" s="149" t="str">
        <f>IF(NOTA[[#This Row],[JUMLAH]]="","",NOTA[[#This Row],[DISC 1-]]+NOTA[[#This Row],[DISC 2-]])</f>
        <v/>
      </c>
      <c r="AA962" s="149" t="str">
        <f>IF(NOTA[[#This Row],[JUMLAH]]="","",NOTA[[#This Row],[JUMLAH]]-NOTA[[#This Row],[DISC]])</f>
        <v/>
      </c>
      <c r="AB96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149" t="str">
        <f>IF(OR(NOTA[[#This Row],[QTY]]="",NOTA[[#This Row],[HARGA SATUAN]]="",),"",NOTA[[#This Row],[QTY]]*NOTA[[#This Row],[HARGA SATUAN]])</f>
        <v/>
      </c>
      <c r="AF962" s="145" t="str">
        <f ca="1">IF(NOTA[ID_H]="","",INDEX(NOTA[TANGGAL],MATCH(,INDIRECT(ADDRESS(ROW(NOTA[TANGGAL]),COLUMN(NOTA[TANGGAL]))&amp;":"&amp;ADDRESS(ROW(),COLUMN(NOTA[TANGGAL]))),-1)))</f>
        <v/>
      </c>
      <c r="AG962" s="140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141" t="str">
        <f>IF(NOTA[[#This Row],[ID_P]]="","",MATCH(NOTA[[#This Row],[ID_P]],[1]!B_MSK[N_ID],0))</f>
        <v/>
      </c>
      <c r="D963" s="141" t="str">
        <f ca="1">IF(NOTA[[#This Row],[NAMA BARANG]]="","",INDEX(NOTA[ID],MATCH(,INDIRECT(ADDRESS(ROW(NOTA[ID]),COLUMN(NOTA[ID]))&amp;":"&amp;ADDRESS(ROW(),COLUMN(NOTA[ID]))),-1)))</f>
        <v/>
      </c>
      <c r="E963" s="142"/>
      <c r="F963" s="143"/>
      <c r="G963" s="143"/>
      <c r="H963" s="144"/>
      <c r="I963" s="143"/>
      <c r="J963" s="145"/>
      <c r="K963" s="143"/>
      <c r="L963" s="143"/>
      <c r="M963" s="146"/>
      <c r="N963" s="143"/>
      <c r="O963" s="143"/>
      <c r="P963" s="140"/>
      <c r="Q963" s="147"/>
      <c r="R963" s="146"/>
      <c r="S963" s="148"/>
      <c r="T963" s="148"/>
      <c r="U963" s="149"/>
      <c r="V963" s="37"/>
      <c r="W963" s="149" t="str">
        <f>IF(NOTA[[#This Row],[HARGA/ CTN]]="",NOTA[[#This Row],[JUMLAH_H]],NOTA[[#This Row],[HARGA/ CTN]]*IF(NOTA[[#This Row],[C]]="",0,NOTA[[#This Row],[C]]))</f>
        <v/>
      </c>
      <c r="X963" s="149" t="str">
        <f>IF(NOTA[[#This Row],[JUMLAH]]="","",NOTA[[#This Row],[JUMLAH]]*NOTA[[#This Row],[DISC 1]])</f>
        <v/>
      </c>
      <c r="Y963" s="149" t="str">
        <f>IF(NOTA[[#This Row],[JUMLAH]]="","",(NOTA[[#This Row],[JUMLAH]]-NOTA[[#This Row],[DISC 1-]])*NOTA[[#This Row],[DISC 2]])</f>
        <v/>
      </c>
      <c r="Z963" s="149" t="str">
        <f>IF(NOTA[[#This Row],[JUMLAH]]="","",NOTA[[#This Row],[DISC 1-]]+NOTA[[#This Row],[DISC 2-]])</f>
        <v/>
      </c>
      <c r="AA963" s="149" t="str">
        <f>IF(NOTA[[#This Row],[JUMLAH]]="","",NOTA[[#This Row],[JUMLAH]]-NOTA[[#This Row],[DISC]])</f>
        <v/>
      </c>
      <c r="AB96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149" t="str">
        <f>IF(OR(NOTA[[#This Row],[QTY]]="",NOTA[[#This Row],[HARGA SATUAN]]="",),"",NOTA[[#This Row],[QTY]]*NOTA[[#This Row],[HARGA SATUAN]])</f>
        <v/>
      </c>
      <c r="AF963" s="145" t="str">
        <f ca="1">IF(NOTA[ID_H]="","",INDEX(NOTA[TANGGAL],MATCH(,INDIRECT(ADDRESS(ROW(NOTA[TANGGAL]),COLUMN(NOTA[TANGGAL]))&amp;":"&amp;ADDRESS(ROW(),COLUMN(NOTA[TANGGAL]))),-1)))</f>
        <v/>
      </c>
      <c r="AG963" s="140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141" t="str">
        <f>IF(NOTA[[#This Row],[ID_P]]="","",MATCH(NOTA[[#This Row],[ID_P]],[1]!B_MSK[N_ID],0))</f>
        <v/>
      </c>
      <c r="D964" s="141" t="str">
        <f ca="1">IF(NOTA[[#This Row],[NAMA BARANG]]="","",INDEX(NOTA[ID],MATCH(,INDIRECT(ADDRESS(ROW(NOTA[ID]),COLUMN(NOTA[ID]))&amp;":"&amp;ADDRESS(ROW(),COLUMN(NOTA[ID]))),-1)))</f>
        <v/>
      </c>
      <c r="E964" s="142"/>
      <c r="F964" s="143"/>
      <c r="G964" s="143"/>
      <c r="H964" s="144"/>
      <c r="I964" s="143"/>
      <c r="J964" s="145"/>
      <c r="K964" s="143"/>
      <c r="L964" s="143"/>
      <c r="M964" s="146"/>
      <c r="N964" s="143"/>
      <c r="O964" s="143"/>
      <c r="P964" s="140"/>
      <c r="Q964" s="147"/>
      <c r="R964" s="146"/>
      <c r="S964" s="148"/>
      <c r="T964" s="148"/>
      <c r="U964" s="149"/>
      <c r="V964" s="37"/>
      <c r="W964" s="149" t="str">
        <f>IF(NOTA[[#This Row],[HARGA/ CTN]]="",NOTA[[#This Row],[JUMLAH_H]],NOTA[[#This Row],[HARGA/ CTN]]*IF(NOTA[[#This Row],[C]]="",0,NOTA[[#This Row],[C]]))</f>
        <v/>
      </c>
      <c r="X964" s="149" t="str">
        <f>IF(NOTA[[#This Row],[JUMLAH]]="","",NOTA[[#This Row],[JUMLAH]]*NOTA[[#This Row],[DISC 1]])</f>
        <v/>
      </c>
      <c r="Y964" s="149" t="str">
        <f>IF(NOTA[[#This Row],[JUMLAH]]="","",(NOTA[[#This Row],[JUMLAH]]-NOTA[[#This Row],[DISC 1-]])*NOTA[[#This Row],[DISC 2]])</f>
        <v/>
      </c>
      <c r="Z964" s="149" t="str">
        <f>IF(NOTA[[#This Row],[JUMLAH]]="","",NOTA[[#This Row],[DISC 1-]]+NOTA[[#This Row],[DISC 2-]])</f>
        <v/>
      </c>
      <c r="AA964" s="149" t="str">
        <f>IF(NOTA[[#This Row],[JUMLAH]]="","",NOTA[[#This Row],[JUMLAH]]-NOTA[[#This Row],[DISC]])</f>
        <v/>
      </c>
      <c r="AB96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149" t="str">
        <f>IF(OR(NOTA[[#This Row],[QTY]]="",NOTA[[#This Row],[HARGA SATUAN]]="",),"",NOTA[[#This Row],[QTY]]*NOTA[[#This Row],[HARGA SATUAN]])</f>
        <v/>
      </c>
      <c r="AF964" s="145" t="str">
        <f ca="1">IF(NOTA[ID_H]="","",INDEX(NOTA[TANGGAL],MATCH(,INDIRECT(ADDRESS(ROW(NOTA[TANGGAL]),COLUMN(NOTA[TANGGAL]))&amp;":"&amp;ADDRESS(ROW(),COLUMN(NOTA[TANGGAL]))),-1)))</f>
        <v/>
      </c>
      <c r="AG964" s="140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141" t="str">
        <f>IF(NOTA[[#This Row],[ID_P]]="","",MATCH(NOTA[[#This Row],[ID_P]],[1]!B_MSK[N_ID],0))</f>
        <v/>
      </c>
      <c r="D965" s="141" t="str">
        <f ca="1">IF(NOTA[[#This Row],[NAMA BARANG]]="","",INDEX(NOTA[ID],MATCH(,INDIRECT(ADDRESS(ROW(NOTA[ID]),COLUMN(NOTA[ID]))&amp;":"&amp;ADDRESS(ROW(),COLUMN(NOTA[ID]))),-1)))</f>
        <v/>
      </c>
      <c r="E965" s="142"/>
      <c r="F965" s="143"/>
      <c r="G965" s="143"/>
      <c r="H965" s="144"/>
      <c r="I965" s="143"/>
      <c r="J965" s="145"/>
      <c r="K965" s="143"/>
      <c r="L965" s="143"/>
      <c r="M965" s="146"/>
      <c r="N965" s="143"/>
      <c r="O965" s="143"/>
      <c r="P965" s="140"/>
      <c r="Q965" s="147"/>
      <c r="R965" s="146"/>
      <c r="S965" s="148"/>
      <c r="T965" s="148"/>
      <c r="U965" s="149"/>
      <c r="V965" s="37"/>
      <c r="W965" s="149" t="str">
        <f>IF(NOTA[[#This Row],[HARGA/ CTN]]="",NOTA[[#This Row],[JUMLAH_H]],NOTA[[#This Row],[HARGA/ CTN]]*IF(NOTA[[#This Row],[C]]="",0,NOTA[[#This Row],[C]]))</f>
        <v/>
      </c>
      <c r="X965" s="149" t="str">
        <f>IF(NOTA[[#This Row],[JUMLAH]]="","",NOTA[[#This Row],[JUMLAH]]*NOTA[[#This Row],[DISC 1]])</f>
        <v/>
      </c>
      <c r="Y965" s="149" t="str">
        <f>IF(NOTA[[#This Row],[JUMLAH]]="","",(NOTA[[#This Row],[JUMLAH]]-NOTA[[#This Row],[DISC 1-]])*NOTA[[#This Row],[DISC 2]])</f>
        <v/>
      </c>
      <c r="Z965" s="149" t="str">
        <f>IF(NOTA[[#This Row],[JUMLAH]]="","",NOTA[[#This Row],[DISC 1-]]+NOTA[[#This Row],[DISC 2-]])</f>
        <v/>
      </c>
      <c r="AA965" s="149" t="str">
        <f>IF(NOTA[[#This Row],[JUMLAH]]="","",NOTA[[#This Row],[JUMLAH]]-NOTA[[#This Row],[DISC]])</f>
        <v/>
      </c>
      <c r="AB96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149" t="str">
        <f>IF(OR(NOTA[[#This Row],[QTY]]="",NOTA[[#This Row],[HARGA SATUAN]]="",),"",NOTA[[#This Row],[QTY]]*NOTA[[#This Row],[HARGA SATUAN]])</f>
        <v/>
      </c>
      <c r="AF965" s="145" t="str">
        <f ca="1">IF(NOTA[ID_H]="","",INDEX(NOTA[TANGGAL],MATCH(,INDIRECT(ADDRESS(ROW(NOTA[TANGGAL]),COLUMN(NOTA[TANGGAL]))&amp;":"&amp;ADDRESS(ROW(),COLUMN(NOTA[TANGGAL]))),-1)))</f>
        <v/>
      </c>
      <c r="AG965" s="140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141" t="str">
        <f>IF(NOTA[[#This Row],[ID_P]]="","",MATCH(NOTA[[#This Row],[ID_P]],[1]!B_MSK[N_ID],0))</f>
        <v/>
      </c>
      <c r="D966" s="141" t="str">
        <f ca="1">IF(NOTA[[#This Row],[NAMA BARANG]]="","",INDEX(NOTA[ID],MATCH(,INDIRECT(ADDRESS(ROW(NOTA[ID]),COLUMN(NOTA[ID]))&amp;":"&amp;ADDRESS(ROW(),COLUMN(NOTA[ID]))),-1)))</f>
        <v/>
      </c>
      <c r="E966" s="142"/>
      <c r="F966" s="143"/>
      <c r="G966" s="143"/>
      <c r="H966" s="144"/>
      <c r="I966" s="143"/>
      <c r="J966" s="145"/>
      <c r="K966" s="143"/>
      <c r="L966" s="143"/>
      <c r="M966" s="146"/>
      <c r="N966" s="143"/>
      <c r="O966" s="143"/>
      <c r="P966" s="140"/>
      <c r="Q966" s="147"/>
      <c r="R966" s="146"/>
      <c r="S966" s="148"/>
      <c r="T966" s="148"/>
      <c r="U966" s="149"/>
      <c r="V966" s="37"/>
      <c r="W966" s="149" t="str">
        <f>IF(NOTA[[#This Row],[HARGA/ CTN]]="",NOTA[[#This Row],[JUMLAH_H]],NOTA[[#This Row],[HARGA/ CTN]]*IF(NOTA[[#This Row],[C]]="",0,NOTA[[#This Row],[C]]))</f>
        <v/>
      </c>
      <c r="X966" s="149" t="str">
        <f>IF(NOTA[[#This Row],[JUMLAH]]="","",NOTA[[#This Row],[JUMLAH]]*NOTA[[#This Row],[DISC 1]])</f>
        <v/>
      </c>
      <c r="Y966" s="149" t="str">
        <f>IF(NOTA[[#This Row],[JUMLAH]]="","",(NOTA[[#This Row],[JUMLAH]]-NOTA[[#This Row],[DISC 1-]])*NOTA[[#This Row],[DISC 2]])</f>
        <v/>
      </c>
      <c r="Z966" s="149" t="str">
        <f>IF(NOTA[[#This Row],[JUMLAH]]="","",NOTA[[#This Row],[DISC 1-]]+NOTA[[#This Row],[DISC 2-]])</f>
        <v/>
      </c>
      <c r="AA966" s="149" t="str">
        <f>IF(NOTA[[#This Row],[JUMLAH]]="","",NOTA[[#This Row],[JUMLAH]]-NOTA[[#This Row],[DISC]])</f>
        <v/>
      </c>
      <c r="AB96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149" t="str">
        <f>IF(OR(NOTA[[#This Row],[QTY]]="",NOTA[[#This Row],[HARGA SATUAN]]="",),"",NOTA[[#This Row],[QTY]]*NOTA[[#This Row],[HARGA SATUAN]])</f>
        <v/>
      </c>
      <c r="AF966" s="145" t="str">
        <f ca="1">IF(NOTA[ID_H]="","",INDEX(NOTA[TANGGAL],MATCH(,INDIRECT(ADDRESS(ROW(NOTA[TANGGAL]),COLUMN(NOTA[TANGGAL]))&amp;":"&amp;ADDRESS(ROW(),COLUMN(NOTA[TANGGAL]))),-1)))</f>
        <v/>
      </c>
      <c r="AG966" s="140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141" t="str">
        <f>IF(NOTA[[#This Row],[ID_P]]="","",MATCH(NOTA[[#This Row],[ID_P]],[1]!B_MSK[N_ID],0))</f>
        <v/>
      </c>
      <c r="D967" s="141" t="str">
        <f ca="1">IF(NOTA[[#This Row],[NAMA BARANG]]="","",INDEX(NOTA[ID],MATCH(,INDIRECT(ADDRESS(ROW(NOTA[ID]),COLUMN(NOTA[ID]))&amp;":"&amp;ADDRESS(ROW(),COLUMN(NOTA[ID]))),-1)))</f>
        <v/>
      </c>
      <c r="E967" s="142"/>
      <c r="F967" s="143"/>
      <c r="G967" s="143"/>
      <c r="H967" s="144"/>
      <c r="I967" s="143"/>
      <c r="J967" s="145"/>
      <c r="K967" s="143"/>
      <c r="L967" s="143"/>
      <c r="M967" s="146"/>
      <c r="N967" s="143"/>
      <c r="O967" s="143"/>
      <c r="P967" s="140"/>
      <c r="Q967" s="147"/>
      <c r="R967" s="146"/>
      <c r="S967" s="148"/>
      <c r="T967" s="148"/>
      <c r="U967" s="149"/>
      <c r="V967" s="37"/>
      <c r="W967" s="149" t="str">
        <f>IF(NOTA[[#This Row],[HARGA/ CTN]]="",NOTA[[#This Row],[JUMLAH_H]],NOTA[[#This Row],[HARGA/ CTN]]*IF(NOTA[[#This Row],[C]]="",0,NOTA[[#This Row],[C]]))</f>
        <v/>
      </c>
      <c r="X967" s="149" t="str">
        <f>IF(NOTA[[#This Row],[JUMLAH]]="","",NOTA[[#This Row],[JUMLAH]]*NOTA[[#This Row],[DISC 1]])</f>
        <v/>
      </c>
      <c r="Y967" s="149" t="str">
        <f>IF(NOTA[[#This Row],[JUMLAH]]="","",(NOTA[[#This Row],[JUMLAH]]-NOTA[[#This Row],[DISC 1-]])*NOTA[[#This Row],[DISC 2]])</f>
        <v/>
      </c>
      <c r="Z967" s="149" t="str">
        <f>IF(NOTA[[#This Row],[JUMLAH]]="","",NOTA[[#This Row],[DISC 1-]]+NOTA[[#This Row],[DISC 2-]])</f>
        <v/>
      </c>
      <c r="AA967" s="149" t="str">
        <f>IF(NOTA[[#This Row],[JUMLAH]]="","",NOTA[[#This Row],[JUMLAH]]-NOTA[[#This Row],[DISC]])</f>
        <v/>
      </c>
      <c r="AB96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149" t="str">
        <f>IF(OR(NOTA[[#This Row],[QTY]]="",NOTA[[#This Row],[HARGA SATUAN]]="",),"",NOTA[[#This Row],[QTY]]*NOTA[[#This Row],[HARGA SATUAN]])</f>
        <v/>
      </c>
      <c r="AF967" s="145" t="str">
        <f ca="1">IF(NOTA[ID_H]="","",INDEX(NOTA[TANGGAL],MATCH(,INDIRECT(ADDRESS(ROW(NOTA[TANGGAL]),COLUMN(NOTA[TANGGAL]))&amp;":"&amp;ADDRESS(ROW(),COLUMN(NOTA[TANGGAL]))),-1)))</f>
        <v/>
      </c>
      <c r="AG967" s="140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141" t="str">
        <f>IF(NOTA[[#This Row],[ID_P]]="","",MATCH(NOTA[[#This Row],[ID_P]],[1]!B_MSK[N_ID],0))</f>
        <v/>
      </c>
      <c r="D968" s="141" t="str">
        <f ca="1">IF(NOTA[[#This Row],[NAMA BARANG]]="","",INDEX(NOTA[ID],MATCH(,INDIRECT(ADDRESS(ROW(NOTA[ID]),COLUMN(NOTA[ID]))&amp;":"&amp;ADDRESS(ROW(),COLUMN(NOTA[ID]))),-1)))</f>
        <v/>
      </c>
      <c r="E968" s="142"/>
      <c r="F968" s="143"/>
      <c r="G968" s="143"/>
      <c r="H968" s="144"/>
      <c r="I968" s="143"/>
      <c r="J968" s="145"/>
      <c r="K968" s="143"/>
      <c r="L968" s="143"/>
      <c r="M968" s="146"/>
      <c r="N968" s="143"/>
      <c r="O968" s="143"/>
      <c r="P968" s="140"/>
      <c r="Q968" s="147"/>
      <c r="R968" s="146"/>
      <c r="S968" s="148"/>
      <c r="T968" s="148"/>
      <c r="U968" s="149"/>
      <c r="V968" s="37"/>
      <c r="W968" s="149" t="str">
        <f>IF(NOTA[[#This Row],[HARGA/ CTN]]="",NOTA[[#This Row],[JUMLAH_H]],NOTA[[#This Row],[HARGA/ CTN]]*IF(NOTA[[#This Row],[C]]="",0,NOTA[[#This Row],[C]]))</f>
        <v/>
      </c>
      <c r="X968" s="149" t="str">
        <f>IF(NOTA[[#This Row],[JUMLAH]]="","",NOTA[[#This Row],[JUMLAH]]*NOTA[[#This Row],[DISC 1]])</f>
        <v/>
      </c>
      <c r="Y968" s="149" t="str">
        <f>IF(NOTA[[#This Row],[JUMLAH]]="","",(NOTA[[#This Row],[JUMLAH]]-NOTA[[#This Row],[DISC 1-]])*NOTA[[#This Row],[DISC 2]])</f>
        <v/>
      </c>
      <c r="Z968" s="149" t="str">
        <f>IF(NOTA[[#This Row],[JUMLAH]]="","",NOTA[[#This Row],[DISC 1-]]+NOTA[[#This Row],[DISC 2-]])</f>
        <v/>
      </c>
      <c r="AA968" s="149" t="str">
        <f>IF(NOTA[[#This Row],[JUMLAH]]="","",NOTA[[#This Row],[JUMLAH]]-NOTA[[#This Row],[DISC]])</f>
        <v/>
      </c>
      <c r="AB96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149" t="str">
        <f>IF(OR(NOTA[[#This Row],[QTY]]="",NOTA[[#This Row],[HARGA SATUAN]]="",),"",NOTA[[#This Row],[QTY]]*NOTA[[#This Row],[HARGA SATUAN]])</f>
        <v/>
      </c>
      <c r="AF968" s="145" t="str">
        <f ca="1">IF(NOTA[ID_H]="","",INDEX(NOTA[TANGGAL],MATCH(,INDIRECT(ADDRESS(ROW(NOTA[TANGGAL]),COLUMN(NOTA[TANGGAL]))&amp;":"&amp;ADDRESS(ROW(),COLUMN(NOTA[TANGGAL]))),-1)))</f>
        <v/>
      </c>
      <c r="AG968" s="140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141" t="str">
        <f>IF(NOTA[[#This Row],[ID_P]]="","",MATCH(NOTA[[#This Row],[ID_P]],[1]!B_MSK[N_ID],0))</f>
        <v/>
      </c>
      <c r="D969" s="141" t="str">
        <f ca="1">IF(NOTA[[#This Row],[NAMA BARANG]]="","",INDEX(NOTA[ID],MATCH(,INDIRECT(ADDRESS(ROW(NOTA[ID]),COLUMN(NOTA[ID]))&amp;":"&amp;ADDRESS(ROW(),COLUMN(NOTA[ID]))),-1)))</f>
        <v/>
      </c>
      <c r="E969" s="142"/>
      <c r="F969" s="143"/>
      <c r="G969" s="143"/>
      <c r="H969" s="144"/>
      <c r="I969" s="143"/>
      <c r="J969" s="145"/>
      <c r="K969" s="143"/>
      <c r="L969" s="143"/>
      <c r="M969" s="146"/>
      <c r="N969" s="143"/>
      <c r="O969" s="143"/>
      <c r="P969" s="140"/>
      <c r="Q969" s="147"/>
      <c r="R969" s="146"/>
      <c r="S969" s="148"/>
      <c r="T969" s="148"/>
      <c r="U969" s="149"/>
      <c r="V969" s="37"/>
      <c r="W969" s="149" t="str">
        <f>IF(NOTA[[#This Row],[HARGA/ CTN]]="",NOTA[[#This Row],[JUMLAH_H]],NOTA[[#This Row],[HARGA/ CTN]]*IF(NOTA[[#This Row],[C]]="",0,NOTA[[#This Row],[C]]))</f>
        <v/>
      </c>
      <c r="X969" s="149" t="str">
        <f>IF(NOTA[[#This Row],[JUMLAH]]="","",NOTA[[#This Row],[JUMLAH]]*NOTA[[#This Row],[DISC 1]])</f>
        <v/>
      </c>
      <c r="Y969" s="149" t="str">
        <f>IF(NOTA[[#This Row],[JUMLAH]]="","",(NOTA[[#This Row],[JUMLAH]]-NOTA[[#This Row],[DISC 1-]])*NOTA[[#This Row],[DISC 2]])</f>
        <v/>
      </c>
      <c r="Z969" s="149" t="str">
        <f>IF(NOTA[[#This Row],[JUMLAH]]="","",NOTA[[#This Row],[DISC 1-]]+NOTA[[#This Row],[DISC 2-]])</f>
        <v/>
      </c>
      <c r="AA969" s="149" t="str">
        <f>IF(NOTA[[#This Row],[JUMLAH]]="","",NOTA[[#This Row],[JUMLAH]]-NOTA[[#This Row],[DISC]])</f>
        <v/>
      </c>
      <c r="AB96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149" t="str">
        <f>IF(OR(NOTA[[#This Row],[QTY]]="",NOTA[[#This Row],[HARGA SATUAN]]="",),"",NOTA[[#This Row],[QTY]]*NOTA[[#This Row],[HARGA SATUAN]])</f>
        <v/>
      </c>
      <c r="AF969" s="145" t="str">
        <f ca="1">IF(NOTA[ID_H]="","",INDEX(NOTA[TANGGAL],MATCH(,INDIRECT(ADDRESS(ROW(NOTA[TANGGAL]),COLUMN(NOTA[TANGGAL]))&amp;":"&amp;ADDRESS(ROW(),COLUMN(NOTA[TANGGAL]))),-1)))</f>
        <v/>
      </c>
      <c r="AG969" s="140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141" t="str">
        <f>IF(NOTA[[#This Row],[ID_P]]="","",MATCH(NOTA[[#This Row],[ID_P]],[1]!B_MSK[N_ID],0))</f>
        <v/>
      </c>
      <c r="D970" s="141" t="str">
        <f ca="1">IF(NOTA[[#This Row],[NAMA BARANG]]="","",INDEX(NOTA[ID],MATCH(,INDIRECT(ADDRESS(ROW(NOTA[ID]),COLUMN(NOTA[ID]))&amp;":"&amp;ADDRESS(ROW(),COLUMN(NOTA[ID]))),-1)))</f>
        <v/>
      </c>
      <c r="E970" s="142"/>
      <c r="F970" s="143"/>
      <c r="G970" s="143"/>
      <c r="H970" s="144"/>
      <c r="I970" s="143"/>
      <c r="J970" s="145"/>
      <c r="K970" s="143"/>
      <c r="L970" s="143"/>
      <c r="M970" s="146"/>
      <c r="N970" s="143"/>
      <c r="O970" s="143"/>
      <c r="P970" s="140"/>
      <c r="Q970" s="147"/>
      <c r="R970" s="146"/>
      <c r="S970" s="148"/>
      <c r="T970" s="148"/>
      <c r="U970" s="149"/>
      <c r="V970" s="37"/>
      <c r="W970" s="149" t="str">
        <f>IF(NOTA[[#This Row],[HARGA/ CTN]]="",NOTA[[#This Row],[JUMLAH_H]],NOTA[[#This Row],[HARGA/ CTN]]*IF(NOTA[[#This Row],[C]]="",0,NOTA[[#This Row],[C]]))</f>
        <v/>
      </c>
      <c r="X970" s="149" t="str">
        <f>IF(NOTA[[#This Row],[JUMLAH]]="","",NOTA[[#This Row],[JUMLAH]]*NOTA[[#This Row],[DISC 1]])</f>
        <v/>
      </c>
      <c r="Y970" s="149" t="str">
        <f>IF(NOTA[[#This Row],[JUMLAH]]="","",(NOTA[[#This Row],[JUMLAH]]-NOTA[[#This Row],[DISC 1-]])*NOTA[[#This Row],[DISC 2]])</f>
        <v/>
      </c>
      <c r="Z970" s="149" t="str">
        <f>IF(NOTA[[#This Row],[JUMLAH]]="","",NOTA[[#This Row],[DISC 1-]]+NOTA[[#This Row],[DISC 2-]])</f>
        <v/>
      </c>
      <c r="AA970" s="149" t="str">
        <f>IF(NOTA[[#This Row],[JUMLAH]]="","",NOTA[[#This Row],[JUMLAH]]-NOTA[[#This Row],[DISC]])</f>
        <v/>
      </c>
      <c r="AB97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149" t="str">
        <f>IF(OR(NOTA[[#This Row],[QTY]]="",NOTA[[#This Row],[HARGA SATUAN]]="",),"",NOTA[[#This Row],[QTY]]*NOTA[[#This Row],[HARGA SATUAN]])</f>
        <v/>
      </c>
      <c r="AF970" s="145" t="str">
        <f ca="1">IF(NOTA[ID_H]="","",INDEX(NOTA[TANGGAL],MATCH(,INDIRECT(ADDRESS(ROW(NOTA[TANGGAL]),COLUMN(NOTA[TANGGAL]))&amp;":"&amp;ADDRESS(ROW(),COLUMN(NOTA[TANGGAL]))),-1)))</f>
        <v/>
      </c>
      <c r="AG970" s="140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141" t="str">
        <f>IF(NOTA[[#This Row],[ID_P]]="","",MATCH(NOTA[[#This Row],[ID_P]],[1]!B_MSK[N_ID],0))</f>
        <v/>
      </c>
      <c r="D971" s="141" t="str">
        <f ca="1">IF(NOTA[[#This Row],[NAMA BARANG]]="","",INDEX(NOTA[ID],MATCH(,INDIRECT(ADDRESS(ROW(NOTA[ID]),COLUMN(NOTA[ID]))&amp;":"&amp;ADDRESS(ROW(),COLUMN(NOTA[ID]))),-1)))</f>
        <v/>
      </c>
      <c r="E971" s="142"/>
      <c r="F971" s="143"/>
      <c r="G971" s="143"/>
      <c r="H971" s="144"/>
      <c r="I971" s="143"/>
      <c r="J971" s="145"/>
      <c r="K971" s="143"/>
      <c r="L971" s="143"/>
      <c r="M971" s="146"/>
      <c r="N971" s="143"/>
      <c r="O971" s="143"/>
      <c r="P971" s="140"/>
      <c r="Q971" s="147"/>
      <c r="R971" s="146"/>
      <c r="S971" s="148"/>
      <c r="T971" s="148"/>
      <c r="U971" s="149"/>
      <c r="V971" s="37"/>
      <c r="W971" s="149" t="str">
        <f>IF(NOTA[[#This Row],[HARGA/ CTN]]="",NOTA[[#This Row],[JUMLAH_H]],NOTA[[#This Row],[HARGA/ CTN]]*IF(NOTA[[#This Row],[C]]="",0,NOTA[[#This Row],[C]]))</f>
        <v/>
      </c>
      <c r="X971" s="149" t="str">
        <f>IF(NOTA[[#This Row],[JUMLAH]]="","",NOTA[[#This Row],[JUMLAH]]*NOTA[[#This Row],[DISC 1]])</f>
        <v/>
      </c>
      <c r="Y971" s="149" t="str">
        <f>IF(NOTA[[#This Row],[JUMLAH]]="","",(NOTA[[#This Row],[JUMLAH]]-NOTA[[#This Row],[DISC 1-]])*NOTA[[#This Row],[DISC 2]])</f>
        <v/>
      </c>
      <c r="Z971" s="149" t="str">
        <f>IF(NOTA[[#This Row],[JUMLAH]]="","",NOTA[[#This Row],[DISC 1-]]+NOTA[[#This Row],[DISC 2-]])</f>
        <v/>
      </c>
      <c r="AA971" s="149" t="str">
        <f>IF(NOTA[[#This Row],[JUMLAH]]="","",NOTA[[#This Row],[JUMLAH]]-NOTA[[#This Row],[DISC]])</f>
        <v/>
      </c>
      <c r="AB97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149" t="str">
        <f>IF(OR(NOTA[[#This Row],[QTY]]="",NOTA[[#This Row],[HARGA SATUAN]]="",),"",NOTA[[#This Row],[QTY]]*NOTA[[#This Row],[HARGA SATUAN]])</f>
        <v/>
      </c>
      <c r="AF971" s="145" t="str">
        <f ca="1">IF(NOTA[ID_H]="","",INDEX(NOTA[TANGGAL],MATCH(,INDIRECT(ADDRESS(ROW(NOTA[TANGGAL]),COLUMN(NOTA[TANGGAL]))&amp;":"&amp;ADDRESS(ROW(),COLUMN(NOTA[TANGGAL]))),-1)))</f>
        <v/>
      </c>
      <c r="AG971" s="140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1" t="str">
        <f>IF(NOTA[[#This Row],[ID_P]]="","",MATCH(NOTA[[#This Row],[ID_P]],[1]!B_MSK[N_ID],0))</f>
        <v/>
      </c>
      <c r="D972" s="141" t="str">
        <f ca="1">IF(NOTA[[#This Row],[NAMA BARANG]]="","",INDEX(NOTA[ID],MATCH(,INDIRECT(ADDRESS(ROW(NOTA[ID]),COLUMN(NOTA[ID]))&amp;":"&amp;ADDRESS(ROW(),COLUMN(NOTA[ID]))),-1)))</f>
        <v/>
      </c>
      <c r="E972" s="142"/>
      <c r="F972" s="143"/>
      <c r="G972" s="143"/>
      <c r="H972" s="144"/>
      <c r="I972" s="143"/>
      <c r="J972" s="145"/>
      <c r="K972" s="143"/>
      <c r="L972" s="143"/>
      <c r="M972" s="146"/>
      <c r="N972" s="143"/>
      <c r="O972" s="143"/>
      <c r="P972" s="140"/>
      <c r="Q972" s="147"/>
      <c r="R972" s="146"/>
      <c r="S972" s="148"/>
      <c r="T972" s="148"/>
      <c r="U972" s="149"/>
      <c r="V972" s="37"/>
      <c r="W972" s="149" t="str">
        <f>IF(NOTA[[#This Row],[HARGA/ CTN]]="",NOTA[[#This Row],[JUMLAH_H]],NOTA[[#This Row],[HARGA/ CTN]]*IF(NOTA[[#This Row],[C]]="",0,NOTA[[#This Row],[C]]))</f>
        <v/>
      </c>
      <c r="X972" s="149" t="str">
        <f>IF(NOTA[[#This Row],[JUMLAH]]="","",NOTA[[#This Row],[JUMLAH]]*NOTA[[#This Row],[DISC 1]])</f>
        <v/>
      </c>
      <c r="Y972" s="149" t="str">
        <f>IF(NOTA[[#This Row],[JUMLAH]]="","",(NOTA[[#This Row],[JUMLAH]]-NOTA[[#This Row],[DISC 1-]])*NOTA[[#This Row],[DISC 2]])</f>
        <v/>
      </c>
      <c r="Z972" s="149" t="str">
        <f>IF(NOTA[[#This Row],[JUMLAH]]="","",NOTA[[#This Row],[DISC 1-]]+NOTA[[#This Row],[DISC 2-]])</f>
        <v/>
      </c>
      <c r="AA972" s="149" t="str">
        <f>IF(NOTA[[#This Row],[JUMLAH]]="","",NOTA[[#This Row],[JUMLAH]]-NOTA[[#This Row],[DISC]])</f>
        <v/>
      </c>
      <c r="AB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49" t="str">
        <f>IF(OR(NOTA[[#This Row],[QTY]]="",NOTA[[#This Row],[HARGA SATUAN]]="",),"",NOTA[[#This Row],[QTY]]*NOTA[[#This Row],[HARGA SATUAN]])</f>
        <v/>
      </c>
      <c r="AF972" s="145" t="str">
        <f ca="1">IF(NOTA[ID_H]="","",INDEX(NOTA[TANGGAL],MATCH(,INDIRECT(ADDRESS(ROW(NOTA[TANGGAL]),COLUMN(NOTA[TANGGAL]))&amp;":"&amp;ADDRESS(ROW(),COLUMN(NOTA[TANGGAL]))),-1)))</f>
        <v/>
      </c>
      <c r="AG972" s="140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CTN]]*IF(NOTA[[#This Row],[C]]="",0,NOTA[[#This Row],[C]]))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CTN]]*IF(NOTA[[#This Row],[C]]="",0,NOTA[[#This Row],[C]]))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CTN]]*IF(NOTA[[#This Row],[C]]="",0,NOTA[[#This Row],[C]]))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CTN]]*IF(NOTA[[#This Row],[C]]="",0,NOTA[[#This Row],[C]]))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26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CTN]]*IF(NOTA[[#This Row],[C]]="",0,NOTA[[#This Row],[C]]))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CTN]]*IF(NOTA[[#This Row],[C]]="",0,NOTA[[#This Row],[C]]))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3" t="str">
        <f>IF(NOTA[[#This Row],[ID_P]]="","",MATCH(NOTA[[#This Row],[ID_P]],[1]!B_MSK[N_ID],0))</f>
        <v/>
      </c>
      <c r="D979" s="93" t="str">
        <f ca="1">IF(NOTA[[#This Row],[NAMA BARANG]]="","",INDEX(NOTA[ID],MATCH(,INDIRECT(ADDRESS(ROW(NOTA[ID]),COLUMN(NOTA[ID]))&amp;":"&amp;ADDRESS(ROW(),COLUMN(NOTA[ID]))),-1)))</f>
        <v/>
      </c>
      <c r="E979" s="150"/>
      <c r="F979" s="38"/>
      <c r="G979" s="38"/>
      <c r="H979" s="80"/>
      <c r="I979" s="38"/>
      <c r="J979" s="79"/>
      <c r="K979" s="38"/>
      <c r="L979" s="38"/>
      <c r="M979" s="151"/>
      <c r="N979" s="38"/>
      <c r="O979" s="38"/>
      <c r="P979" s="91"/>
      <c r="Q979" s="106"/>
      <c r="R979" s="151"/>
      <c r="S979" s="152"/>
      <c r="T979" s="152"/>
      <c r="U979" s="66"/>
      <c r="V979" s="104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9" t="str">
        <f ca="1">IF(NOTA[ID_H]="","",INDEX(NOTA[TANGGAL],MATCH(,INDIRECT(ADDRESS(ROW(NOTA[TANGGAL]),COLUMN(NOTA[TANGGAL]))&amp;":"&amp;ADDRESS(ROW(),COLUMN(NOTA[TANGGAL]))),-1)))</f>
        <v/>
      </c>
      <c r="AG979" s="91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3" t="str">
        <f>IF(NOTA[[#This Row],[ID_P]]="","",MATCH(NOTA[[#This Row],[ID_P]],[1]!B_MSK[N_ID],0))</f>
        <v/>
      </c>
      <c r="D980" s="93" t="str">
        <f ca="1">IF(NOTA[[#This Row],[NAMA BARANG]]="","",INDEX(NOTA[ID],MATCH(,INDIRECT(ADDRESS(ROW(NOTA[ID]),COLUMN(NOTA[ID]))&amp;":"&amp;ADDRESS(ROW(),COLUMN(NOTA[ID]))),-1)))</f>
        <v/>
      </c>
      <c r="E980" s="150"/>
      <c r="F980" s="38"/>
      <c r="G980" s="38"/>
      <c r="H980" s="80"/>
      <c r="I980" s="38"/>
      <c r="J980" s="79"/>
      <c r="K980" s="38"/>
      <c r="L980" s="38"/>
      <c r="M980" s="151"/>
      <c r="N980" s="38"/>
      <c r="O980" s="38"/>
      <c r="P980" s="91"/>
      <c r="Q980" s="106"/>
      <c r="R980" s="151"/>
      <c r="S980" s="152"/>
      <c r="T980" s="152"/>
      <c r="U980" s="66"/>
      <c r="V980" s="104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9" t="str">
        <f ca="1">IF(NOTA[ID_H]="","",INDEX(NOTA[TANGGAL],MATCH(,INDIRECT(ADDRESS(ROW(NOTA[TANGGAL]),COLUMN(NOTA[TANGGAL]))&amp;":"&amp;ADDRESS(ROW(),COLUMN(NOTA[TANGGAL]))),-1)))</f>
        <v/>
      </c>
      <c r="AG980" s="91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3" t="str">
        <f>IF(NOTA[[#This Row],[ID_P]]="","",MATCH(NOTA[[#This Row],[ID_P]],[1]!B_MSK[N_ID],0))</f>
        <v/>
      </c>
      <c r="D981" s="93" t="str">
        <f ca="1">IF(NOTA[[#This Row],[NAMA BARANG]]="","",INDEX(NOTA[ID],MATCH(,INDIRECT(ADDRESS(ROW(NOTA[ID]),COLUMN(NOTA[ID]))&amp;":"&amp;ADDRESS(ROW(),COLUMN(NOTA[ID]))),-1)))</f>
        <v/>
      </c>
      <c r="E981" s="150"/>
      <c r="F981" s="38"/>
      <c r="G981" s="38"/>
      <c r="H981" s="80"/>
      <c r="I981" s="38"/>
      <c r="J981" s="79"/>
      <c r="K981" s="38"/>
      <c r="L981" s="38"/>
      <c r="M981" s="151"/>
      <c r="N981" s="38"/>
      <c r="O981" s="38"/>
      <c r="P981" s="91"/>
      <c r="Q981" s="106"/>
      <c r="R981" s="151"/>
      <c r="S981" s="152"/>
      <c r="T981" s="152"/>
      <c r="U981" s="66"/>
      <c r="V981" s="104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9" t="str">
        <f ca="1">IF(NOTA[ID_H]="","",INDEX(NOTA[TANGGAL],MATCH(,INDIRECT(ADDRESS(ROW(NOTA[TANGGAL]),COLUMN(NOTA[TANGGAL]))&amp;":"&amp;ADDRESS(ROW(),COLUMN(NOTA[TANGGAL]))),-1)))</f>
        <v/>
      </c>
      <c r="AG981" s="91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3" t="str">
        <f>IF(NOTA[[#This Row],[ID_P]]="","",MATCH(NOTA[[#This Row],[ID_P]],[1]!B_MSK[N_ID],0))</f>
        <v/>
      </c>
      <c r="D982" s="93" t="str">
        <f ca="1">IF(NOTA[[#This Row],[NAMA BARANG]]="","",INDEX(NOTA[ID],MATCH(,INDIRECT(ADDRESS(ROW(NOTA[ID]),COLUMN(NOTA[ID]))&amp;":"&amp;ADDRESS(ROW(),COLUMN(NOTA[ID]))),-1)))</f>
        <v/>
      </c>
      <c r="E982" s="150"/>
      <c r="F982" s="38"/>
      <c r="G982" s="38"/>
      <c r="H982" s="80"/>
      <c r="I982" s="38"/>
      <c r="J982" s="79"/>
      <c r="K982" s="38"/>
      <c r="L982" s="38"/>
      <c r="M982" s="151"/>
      <c r="N982" s="38"/>
      <c r="O982" s="38"/>
      <c r="P982" s="91"/>
      <c r="Q982" s="106"/>
      <c r="R982" s="151"/>
      <c r="S982" s="152"/>
      <c r="T982" s="152"/>
      <c r="U982" s="66"/>
      <c r="V982" s="104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9" t="str">
        <f ca="1">IF(NOTA[ID_H]="","",INDEX(NOTA[TANGGAL],MATCH(,INDIRECT(ADDRESS(ROW(NOTA[TANGGAL]),COLUMN(NOTA[TANGGAL]))&amp;":"&amp;ADDRESS(ROW(),COLUMN(NOTA[TANGGAL]))),-1)))</f>
        <v/>
      </c>
      <c r="AG982" s="91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3" t="str">
        <f>IF(NOTA[[#This Row],[ID_P]]="","",MATCH(NOTA[[#This Row],[ID_P]],[1]!B_MSK[N_ID],0))</f>
        <v/>
      </c>
      <c r="D983" s="93" t="str">
        <f ca="1">IF(NOTA[[#This Row],[NAMA BARANG]]="","",INDEX(NOTA[ID],MATCH(,INDIRECT(ADDRESS(ROW(NOTA[ID]),COLUMN(NOTA[ID]))&amp;":"&amp;ADDRESS(ROW(),COLUMN(NOTA[ID]))),-1)))</f>
        <v/>
      </c>
      <c r="E983" s="150"/>
      <c r="F983" s="38"/>
      <c r="G983" s="38"/>
      <c r="H983" s="80"/>
      <c r="I983" s="38"/>
      <c r="J983" s="79"/>
      <c r="K983" s="38"/>
      <c r="L983" s="38"/>
      <c r="M983" s="151"/>
      <c r="N983" s="38"/>
      <c r="O983" s="38"/>
      <c r="P983" s="91"/>
      <c r="Q983" s="106"/>
      <c r="R983" s="151"/>
      <c r="S983" s="152"/>
      <c r="T983" s="152"/>
      <c r="U983" s="66"/>
      <c r="V983" s="104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9" t="str">
        <f ca="1">IF(NOTA[ID_H]="","",INDEX(NOTA[TANGGAL],MATCH(,INDIRECT(ADDRESS(ROW(NOTA[TANGGAL]),COLUMN(NOTA[TANGGAL]))&amp;":"&amp;ADDRESS(ROW(),COLUMN(NOTA[TANGGAL]))),-1)))</f>
        <v/>
      </c>
      <c r="AG983" s="91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3" t="str">
        <f>IF(NOTA[[#This Row],[ID_P]]="","",MATCH(NOTA[[#This Row],[ID_P]],[1]!B_MSK[N_ID],0))</f>
        <v/>
      </c>
      <c r="D984" s="93" t="str">
        <f ca="1">IF(NOTA[[#This Row],[NAMA BARANG]]="","",INDEX(NOTA[ID],MATCH(,INDIRECT(ADDRESS(ROW(NOTA[ID]),COLUMN(NOTA[ID]))&amp;":"&amp;ADDRESS(ROW(),COLUMN(NOTA[ID]))),-1)))</f>
        <v/>
      </c>
      <c r="E984" s="150"/>
      <c r="F984" s="38"/>
      <c r="G984" s="38"/>
      <c r="H984" s="80"/>
      <c r="I984" s="38"/>
      <c r="J984" s="79"/>
      <c r="K984" s="38"/>
      <c r="L984" s="38"/>
      <c r="M984" s="151"/>
      <c r="N984" s="38"/>
      <c r="O984" s="38"/>
      <c r="P984" s="91"/>
      <c r="Q984" s="106"/>
      <c r="R984" s="151"/>
      <c r="S984" s="152"/>
      <c r="T984" s="152"/>
      <c r="U984" s="66"/>
      <c r="V984" s="104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9" t="str">
        <f ca="1">IF(NOTA[ID_H]="","",INDEX(NOTA[TANGGAL],MATCH(,INDIRECT(ADDRESS(ROW(NOTA[TANGGAL]),COLUMN(NOTA[TANGGAL]))&amp;":"&amp;ADDRESS(ROW(),COLUMN(NOTA[TANGGAL]))),-1)))</f>
        <v/>
      </c>
      <c r="AG984" s="91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3" t="str">
        <f>IF(NOTA[[#This Row],[ID_P]]="","",MATCH(NOTA[[#This Row],[ID_P]],[1]!B_MSK[N_ID],0))</f>
        <v/>
      </c>
      <c r="D985" s="93" t="str">
        <f ca="1">IF(NOTA[[#This Row],[NAMA BARANG]]="","",INDEX(NOTA[ID],MATCH(,INDIRECT(ADDRESS(ROW(NOTA[ID]),COLUMN(NOTA[ID]))&amp;":"&amp;ADDRESS(ROW(),COLUMN(NOTA[ID]))),-1)))</f>
        <v/>
      </c>
      <c r="E985" s="150"/>
      <c r="F985" s="38"/>
      <c r="G985" s="38"/>
      <c r="H985" s="80"/>
      <c r="I985" s="38"/>
      <c r="J985" s="79"/>
      <c r="K985" s="38"/>
      <c r="L985" s="38"/>
      <c r="M985" s="151"/>
      <c r="N985" s="38"/>
      <c r="O985" s="38"/>
      <c r="P985" s="91"/>
      <c r="Q985" s="106"/>
      <c r="R985" s="151"/>
      <c r="S985" s="152"/>
      <c r="T985" s="152"/>
      <c r="U985" s="66"/>
      <c r="V985" s="104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9" t="str">
        <f ca="1">IF(NOTA[ID_H]="","",INDEX(NOTA[TANGGAL],MATCH(,INDIRECT(ADDRESS(ROW(NOTA[TANGGAL]),COLUMN(NOTA[TANGGAL]))&amp;":"&amp;ADDRESS(ROW(),COLUMN(NOTA[TANGGAL]))),-1)))</f>
        <v/>
      </c>
      <c r="AG985" s="91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93" t="str">
        <f>IF(NOTA[[#This Row],[ID_P]]="","",MATCH(NOTA[[#This Row],[ID_P]],[1]!B_MSK[N_ID],0))</f>
        <v/>
      </c>
      <c r="D986" s="93" t="str">
        <f ca="1">IF(NOTA[[#This Row],[NAMA BARANG]]="","",INDEX(NOTA[ID],MATCH(,INDIRECT(ADDRESS(ROW(NOTA[ID]),COLUMN(NOTA[ID]))&amp;":"&amp;ADDRESS(ROW(),COLUMN(NOTA[ID]))),-1)))</f>
        <v/>
      </c>
      <c r="E986" s="150"/>
      <c r="F986" s="38"/>
      <c r="G986" s="38"/>
      <c r="H986" s="80"/>
      <c r="I986" s="38"/>
      <c r="J986" s="79"/>
      <c r="K986" s="38"/>
      <c r="L986" s="38"/>
      <c r="M986" s="151"/>
      <c r="N986" s="38"/>
      <c r="O986" s="38"/>
      <c r="P986" s="91"/>
      <c r="Q986" s="106"/>
      <c r="R986" s="151"/>
      <c r="S986" s="152"/>
      <c r="T986" s="152"/>
      <c r="U986" s="66"/>
      <c r="V986" s="104"/>
      <c r="W986" s="66" t="str">
        <f>IF(NOTA[[#This Row],[HARGA/ CTN]]="",NOTA[[#This Row],[JUMLAH_H]],NOTA[[#This Row],[HARGA/ CTN]]*IF(NOTA[[#This Row],[C]]="",0,NOTA[[#This Row],[C]]))</f>
        <v/>
      </c>
      <c r="X986" s="66" t="str">
        <f>IF(NOTA[[#This Row],[JUMLAH]]="","",NOTA[[#This Row],[JUMLAH]]*NOTA[[#This Row],[DISC 1]])</f>
        <v/>
      </c>
      <c r="Y986" s="66" t="str">
        <f>IF(NOTA[[#This Row],[JUMLAH]]="","",(NOTA[[#This Row],[JUMLAH]]-NOTA[[#This Row],[DISC 1-]])*NOTA[[#This Row],[DISC 2]])</f>
        <v/>
      </c>
      <c r="Z986" s="66" t="str">
        <f>IF(NOTA[[#This Row],[JUMLAH]]="","",NOTA[[#This Row],[DISC 1-]]+NOTA[[#This Row],[DISC 2-]])</f>
        <v/>
      </c>
      <c r="AA986" s="66" t="str">
        <f>IF(NOTA[[#This Row],[JUMLAH]]="","",NOTA[[#This Row],[JUMLAH]]-NOTA[[#This Row],[DISC]])</f>
        <v/>
      </c>
      <c r="AB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66" t="str">
        <f>IF(OR(NOTA[[#This Row],[QTY]]="",NOTA[[#This Row],[HARGA SATUAN]]="",),"",NOTA[[#This Row],[QTY]]*NOTA[[#This Row],[HARGA SATUAN]])</f>
        <v/>
      </c>
      <c r="AF986" s="79" t="str">
        <f ca="1">IF(NOTA[ID_H]="","",INDEX(NOTA[TANGGAL],MATCH(,INDIRECT(ADDRESS(ROW(NOTA[TANGGAL]),COLUMN(NOTA[TANGGAL]))&amp;":"&amp;ADDRESS(ROW(),COLUMN(NOTA[TANGGAL]))),-1)))</f>
        <v/>
      </c>
      <c r="AG986" s="91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93" t="str">
        <f>IF(NOTA[[#This Row],[ID_P]]="","",MATCH(NOTA[[#This Row],[ID_P]],[1]!B_MSK[N_ID],0))</f>
        <v/>
      </c>
      <c r="D987" s="93" t="str">
        <f ca="1">IF(NOTA[[#This Row],[NAMA BARANG]]="","",INDEX(NOTA[ID],MATCH(,INDIRECT(ADDRESS(ROW(NOTA[ID]),COLUMN(NOTA[ID]))&amp;":"&amp;ADDRESS(ROW(),COLUMN(NOTA[ID]))),-1)))</f>
        <v/>
      </c>
      <c r="E987" s="150"/>
      <c r="F987" s="38"/>
      <c r="G987" s="38"/>
      <c r="H987" s="80"/>
      <c r="I987" s="38"/>
      <c r="J987" s="79"/>
      <c r="K987" s="38"/>
      <c r="L987" s="38"/>
      <c r="M987" s="151"/>
      <c r="N987" s="38"/>
      <c r="O987" s="38"/>
      <c r="P987" s="91"/>
      <c r="Q987" s="106"/>
      <c r="R987" s="151"/>
      <c r="S987" s="152"/>
      <c r="T987" s="152"/>
      <c r="U987" s="66"/>
      <c r="V987" s="104"/>
      <c r="W987" s="66" t="str">
        <f>IF(NOTA[[#This Row],[HARGA/ CTN]]="",NOTA[[#This Row],[JUMLAH_H]],NOTA[[#This Row],[HARGA/ CTN]]*IF(NOTA[[#This Row],[C]]="",0,NOTA[[#This Row],[C]]))</f>
        <v/>
      </c>
      <c r="X987" s="66" t="str">
        <f>IF(NOTA[[#This Row],[JUMLAH]]="","",NOTA[[#This Row],[JUMLAH]]*NOTA[[#This Row],[DISC 1]])</f>
        <v/>
      </c>
      <c r="Y987" s="66" t="str">
        <f>IF(NOTA[[#This Row],[JUMLAH]]="","",(NOTA[[#This Row],[JUMLAH]]-NOTA[[#This Row],[DISC 1-]])*NOTA[[#This Row],[DISC 2]])</f>
        <v/>
      </c>
      <c r="Z987" s="66" t="str">
        <f>IF(NOTA[[#This Row],[JUMLAH]]="","",NOTA[[#This Row],[DISC 1-]]+NOTA[[#This Row],[DISC 2-]])</f>
        <v/>
      </c>
      <c r="AA987" s="66" t="str">
        <f>IF(NOTA[[#This Row],[JUMLAH]]="","",NOTA[[#This Row],[JUMLAH]]-NOTA[[#This Row],[DISC]])</f>
        <v/>
      </c>
      <c r="AB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66" t="str">
        <f>IF(OR(NOTA[[#This Row],[QTY]]="",NOTA[[#This Row],[HARGA SATUAN]]="",),"",NOTA[[#This Row],[QTY]]*NOTA[[#This Row],[HARGA SATUAN]])</f>
        <v/>
      </c>
      <c r="AF987" s="79" t="str">
        <f ca="1">IF(NOTA[ID_H]="","",INDEX(NOTA[TANGGAL],MATCH(,INDIRECT(ADDRESS(ROW(NOTA[TANGGAL]),COLUMN(NOTA[TANGGAL]))&amp;":"&amp;ADDRESS(ROW(),COLUMN(NOTA[TANGGAL]))),-1)))</f>
        <v/>
      </c>
      <c r="AG987" s="91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93" t="str">
        <f>IF(NOTA[[#This Row],[ID_P]]="","",MATCH(NOTA[[#This Row],[ID_P]],[1]!B_MSK[N_ID],0))</f>
        <v/>
      </c>
      <c r="D988" s="93" t="str">
        <f ca="1">IF(NOTA[[#This Row],[NAMA BARANG]]="","",INDEX(NOTA[ID],MATCH(,INDIRECT(ADDRESS(ROW(NOTA[ID]),COLUMN(NOTA[ID]))&amp;":"&amp;ADDRESS(ROW(),COLUMN(NOTA[ID]))),-1)))</f>
        <v/>
      </c>
      <c r="E988" s="150"/>
      <c r="F988" s="38"/>
      <c r="G988" s="38"/>
      <c r="H988" s="80"/>
      <c r="I988" s="38"/>
      <c r="J988" s="79"/>
      <c r="K988" s="38"/>
      <c r="L988" s="38"/>
      <c r="M988" s="151"/>
      <c r="N988" s="38"/>
      <c r="O988" s="38"/>
      <c r="P988" s="91"/>
      <c r="Q988" s="106"/>
      <c r="R988" s="151"/>
      <c r="S988" s="152"/>
      <c r="T988" s="152"/>
      <c r="U988" s="66"/>
      <c r="V988" s="104"/>
      <c r="W988" s="66" t="str">
        <f>IF(NOTA[[#This Row],[HARGA/ CTN]]="",NOTA[[#This Row],[JUMLAH_H]],NOTA[[#This Row],[HARGA/ CTN]]*IF(NOTA[[#This Row],[C]]="",0,NOTA[[#This Row],[C]]))</f>
        <v/>
      </c>
      <c r="X988" s="66" t="str">
        <f>IF(NOTA[[#This Row],[JUMLAH]]="","",NOTA[[#This Row],[JUMLAH]]*NOTA[[#This Row],[DISC 1]])</f>
        <v/>
      </c>
      <c r="Y988" s="66" t="str">
        <f>IF(NOTA[[#This Row],[JUMLAH]]="","",(NOTA[[#This Row],[JUMLAH]]-NOTA[[#This Row],[DISC 1-]])*NOTA[[#This Row],[DISC 2]])</f>
        <v/>
      </c>
      <c r="Z988" s="66" t="str">
        <f>IF(NOTA[[#This Row],[JUMLAH]]="","",NOTA[[#This Row],[DISC 1-]]+NOTA[[#This Row],[DISC 2-]])</f>
        <v/>
      </c>
      <c r="AA988" s="66" t="str">
        <f>IF(NOTA[[#This Row],[JUMLAH]]="","",NOTA[[#This Row],[JUMLAH]]-NOTA[[#This Row],[DISC]])</f>
        <v/>
      </c>
      <c r="AB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66" t="str">
        <f>IF(OR(NOTA[[#This Row],[QTY]]="",NOTA[[#This Row],[HARGA SATUAN]]="",),"",NOTA[[#This Row],[QTY]]*NOTA[[#This Row],[HARGA SATUAN]])</f>
        <v/>
      </c>
      <c r="AF988" s="79" t="str">
        <f ca="1">IF(NOTA[ID_H]="","",INDEX(NOTA[TANGGAL],MATCH(,INDIRECT(ADDRESS(ROW(NOTA[TANGGAL]),COLUMN(NOTA[TANGGAL]))&amp;":"&amp;ADDRESS(ROW(),COLUMN(NOTA[TANGGAL]))),-1)))</f>
        <v/>
      </c>
      <c r="AG988" s="91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93" t="str">
        <f>IF(NOTA[[#This Row],[ID_P]]="","",MATCH(NOTA[[#This Row],[ID_P]],[1]!B_MSK[N_ID],0))</f>
        <v/>
      </c>
      <c r="D989" s="93" t="str">
        <f ca="1">IF(NOTA[[#This Row],[NAMA BARANG]]="","",INDEX(NOTA[ID],MATCH(,INDIRECT(ADDRESS(ROW(NOTA[ID]),COLUMN(NOTA[ID]))&amp;":"&amp;ADDRESS(ROW(),COLUMN(NOTA[ID]))),-1)))</f>
        <v/>
      </c>
      <c r="E989" s="150"/>
      <c r="F989" s="38"/>
      <c r="G989" s="38"/>
      <c r="H989" s="80"/>
      <c r="I989" s="38"/>
      <c r="J989" s="79"/>
      <c r="K989" s="38"/>
      <c r="L989" s="38"/>
      <c r="M989" s="151"/>
      <c r="N989" s="38"/>
      <c r="O989" s="38"/>
      <c r="P989" s="91"/>
      <c r="Q989" s="106"/>
      <c r="R989" s="151"/>
      <c r="S989" s="152"/>
      <c r="T989" s="152"/>
      <c r="U989" s="66"/>
      <c r="V989" s="104"/>
      <c r="W989" s="66" t="str">
        <f>IF(NOTA[[#This Row],[HARGA/ CTN]]="",NOTA[[#This Row],[JUMLAH_H]],NOTA[[#This Row],[HARGA/ CTN]]*IF(NOTA[[#This Row],[C]]="",0,NOTA[[#This Row],[C]]))</f>
        <v/>
      </c>
      <c r="X989" s="66" t="str">
        <f>IF(NOTA[[#This Row],[JUMLAH]]="","",NOTA[[#This Row],[JUMLAH]]*NOTA[[#This Row],[DISC 1]])</f>
        <v/>
      </c>
      <c r="Y989" s="66" t="str">
        <f>IF(NOTA[[#This Row],[JUMLAH]]="","",(NOTA[[#This Row],[JUMLAH]]-NOTA[[#This Row],[DISC 1-]])*NOTA[[#This Row],[DISC 2]])</f>
        <v/>
      </c>
      <c r="Z989" s="66" t="str">
        <f>IF(NOTA[[#This Row],[JUMLAH]]="","",NOTA[[#This Row],[DISC 1-]]+NOTA[[#This Row],[DISC 2-]])</f>
        <v/>
      </c>
      <c r="AA989" s="66" t="str">
        <f>IF(NOTA[[#This Row],[JUMLAH]]="","",NOTA[[#This Row],[JUMLAH]]-NOTA[[#This Row],[DISC]])</f>
        <v/>
      </c>
      <c r="AB9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66" t="str">
        <f>IF(OR(NOTA[[#This Row],[QTY]]="",NOTA[[#This Row],[HARGA SATUAN]]="",),"",NOTA[[#This Row],[QTY]]*NOTA[[#This Row],[HARGA SATUAN]])</f>
        <v/>
      </c>
      <c r="AF989" s="79" t="str">
        <f ca="1">IF(NOTA[ID_H]="","",INDEX(NOTA[TANGGAL],MATCH(,INDIRECT(ADDRESS(ROW(NOTA[TANGGAL]),COLUMN(NOTA[TANGGAL]))&amp;":"&amp;ADDRESS(ROW(),COLUMN(NOTA[TANGGAL]))),-1)))</f>
        <v/>
      </c>
      <c r="AG989" s="91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93" t="str">
        <f>IF(NOTA[[#This Row],[ID_P]]="","",MATCH(NOTA[[#This Row],[ID_P]],[1]!B_MSK[N_ID],0))</f>
        <v/>
      </c>
      <c r="D990" s="93" t="str">
        <f ca="1">IF(NOTA[[#This Row],[NAMA BARANG]]="","",INDEX(NOTA[ID],MATCH(,INDIRECT(ADDRESS(ROW(NOTA[ID]),COLUMN(NOTA[ID]))&amp;":"&amp;ADDRESS(ROW(),COLUMN(NOTA[ID]))),-1)))</f>
        <v/>
      </c>
      <c r="E990" s="150"/>
      <c r="F990" s="38"/>
      <c r="G990" s="38"/>
      <c r="H990" s="80"/>
      <c r="I990" s="38"/>
      <c r="J990" s="79"/>
      <c r="K990" s="38"/>
      <c r="L990" s="38"/>
      <c r="M990" s="151"/>
      <c r="N990" s="38"/>
      <c r="O990" s="38"/>
      <c r="P990" s="91"/>
      <c r="Q990" s="106"/>
      <c r="R990" s="151"/>
      <c r="S990" s="152"/>
      <c r="T990" s="152"/>
      <c r="U990" s="66"/>
      <c r="V990" s="104"/>
      <c r="W990" s="66" t="str">
        <f>IF(NOTA[[#This Row],[HARGA/ CTN]]="",NOTA[[#This Row],[JUMLAH_H]],NOTA[[#This Row],[HARGA/ CTN]]*IF(NOTA[[#This Row],[C]]="",0,NOTA[[#This Row],[C]]))</f>
        <v/>
      </c>
      <c r="X990" s="66" t="str">
        <f>IF(NOTA[[#This Row],[JUMLAH]]="","",NOTA[[#This Row],[JUMLAH]]*NOTA[[#This Row],[DISC 1]])</f>
        <v/>
      </c>
      <c r="Y990" s="66" t="str">
        <f>IF(NOTA[[#This Row],[JUMLAH]]="","",(NOTA[[#This Row],[JUMLAH]]-NOTA[[#This Row],[DISC 1-]])*NOTA[[#This Row],[DISC 2]])</f>
        <v/>
      </c>
      <c r="Z990" s="66" t="str">
        <f>IF(NOTA[[#This Row],[JUMLAH]]="","",NOTA[[#This Row],[DISC 1-]]+NOTA[[#This Row],[DISC 2-]])</f>
        <v/>
      </c>
      <c r="AA990" s="66" t="str">
        <f>IF(NOTA[[#This Row],[JUMLAH]]="","",NOTA[[#This Row],[JUMLAH]]-NOTA[[#This Row],[DISC]])</f>
        <v/>
      </c>
      <c r="AB9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66" t="str">
        <f>IF(OR(NOTA[[#This Row],[QTY]]="",NOTA[[#This Row],[HARGA SATUAN]]="",),"",NOTA[[#This Row],[QTY]]*NOTA[[#This Row],[HARGA SATUAN]])</f>
        <v/>
      </c>
      <c r="AF990" s="79" t="str">
        <f ca="1">IF(NOTA[ID_H]="","",INDEX(NOTA[TANGGAL],MATCH(,INDIRECT(ADDRESS(ROW(NOTA[TANGGAL]),COLUMN(NOTA[TANGGAL]))&amp;":"&amp;ADDRESS(ROW(),COLUMN(NOTA[TANGGAL]))),-1)))</f>
        <v/>
      </c>
      <c r="AG990" s="91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93" t="str">
        <f>IF(NOTA[[#This Row],[ID_P]]="","",MATCH(NOTA[[#This Row],[ID_P]],[1]!B_MSK[N_ID],0))</f>
        <v/>
      </c>
      <c r="D991" s="93" t="str">
        <f ca="1">IF(NOTA[[#This Row],[NAMA BARANG]]="","",INDEX(NOTA[ID],MATCH(,INDIRECT(ADDRESS(ROW(NOTA[ID]),COLUMN(NOTA[ID]))&amp;":"&amp;ADDRESS(ROW(),COLUMN(NOTA[ID]))),-1)))</f>
        <v/>
      </c>
      <c r="E991" s="150"/>
      <c r="F991" s="38"/>
      <c r="G991" s="38"/>
      <c r="H991" s="80"/>
      <c r="I991" s="38"/>
      <c r="J991" s="79"/>
      <c r="K991" s="38"/>
      <c r="L991" s="38"/>
      <c r="M991" s="151"/>
      <c r="N991" s="38"/>
      <c r="O991" s="38"/>
      <c r="P991" s="91"/>
      <c r="Q991" s="106"/>
      <c r="R991" s="151"/>
      <c r="S991" s="152"/>
      <c r="T991" s="152"/>
      <c r="U991" s="66"/>
      <c r="V991" s="104"/>
      <c r="W991" s="66" t="str">
        <f>IF(NOTA[[#This Row],[HARGA/ CTN]]="",NOTA[[#This Row],[JUMLAH_H]],NOTA[[#This Row],[HARGA/ CTN]]*IF(NOTA[[#This Row],[C]]="",0,NOTA[[#This Row],[C]]))</f>
        <v/>
      </c>
      <c r="X991" s="66" t="str">
        <f>IF(NOTA[[#This Row],[JUMLAH]]="","",NOTA[[#This Row],[JUMLAH]]*NOTA[[#This Row],[DISC 1]])</f>
        <v/>
      </c>
      <c r="Y991" s="66" t="str">
        <f>IF(NOTA[[#This Row],[JUMLAH]]="","",(NOTA[[#This Row],[JUMLAH]]-NOTA[[#This Row],[DISC 1-]])*NOTA[[#This Row],[DISC 2]])</f>
        <v/>
      </c>
      <c r="Z991" s="66" t="str">
        <f>IF(NOTA[[#This Row],[JUMLAH]]="","",NOTA[[#This Row],[DISC 1-]]+NOTA[[#This Row],[DISC 2-]])</f>
        <v/>
      </c>
      <c r="AA991" s="66" t="str">
        <f>IF(NOTA[[#This Row],[JUMLAH]]="","",NOTA[[#This Row],[JUMLAH]]-NOTA[[#This Row],[DISC]])</f>
        <v/>
      </c>
      <c r="AB9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66" t="str">
        <f>IF(OR(NOTA[[#This Row],[QTY]]="",NOTA[[#This Row],[HARGA SATUAN]]="",),"",NOTA[[#This Row],[QTY]]*NOTA[[#This Row],[HARGA SATUAN]])</f>
        <v/>
      </c>
      <c r="AF991" s="79" t="str">
        <f ca="1">IF(NOTA[ID_H]="","",INDEX(NOTA[TANGGAL],MATCH(,INDIRECT(ADDRESS(ROW(NOTA[TANGGAL]),COLUMN(NOTA[TANGGAL]))&amp;":"&amp;ADDRESS(ROW(),COLUMN(NOTA[TANGGAL]))),-1)))</f>
        <v/>
      </c>
      <c r="AG991" s="91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93" t="str">
        <f>IF(NOTA[[#This Row],[ID_P]]="","",MATCH(NOTA[[#This Row],[ID_P]],[1]!B_MSK[N_ID],0))</f>
        <v/>
      </c>
      <c r="D992" s="93" t="str">
        <f ca="1">IF(NOTA[[#This Row],[NAMA BARANG]]="","",INDEX(NOTA[ID],MATCH(,INDIRECT(ADDRESS(ROW(NOTA[ID]),COLUMN(NOTA[ID]))&amp;":"&amp;ADDRESS(ROW(),COLUMN(NOTA[ID]))),-1)))</f>
        <v/>
      </c>
      <c r="E992" s="150"/>
      <c r="F992" s="38"/>
      <c r="G992" s="38"/>
      <c r="H992" s="80"/>
      <c r="I992" s="38"/>
      <c r="J992" s="79"/>
      <c r="K992" s="38"/>
      <c r="L992" s="38"/>
      <c r="M992" s="151"/>
      <c r="N992" s="38"/>
      <c r="O992" s="38"/>
      <c r="P992" s="91"/>
      <c r="Q992" s="106"/>
      <c r="R992" s="151"/>
      <c r="S992" s="152"/>
      <c r="T992" s="152"/>
      <c r="U992" s="66"/>
      <c r="V992" s="104"/>
      <c r="W992" s="66" t="str">
        <f>IF(NOTA[[#This Row],[HARGA/ CTN]]="",NOTA[[#This Row],[JUMLAH_H]],NOTA[[#This Row],[HARGA/ CTN]]*IF(NOTA[[#This Row],[C]]="",0,NOTA[[#This Row],[C]]))</f>
        <v/>
      </c>
      <c r="X992" s="66" t="str">
        <f>IF(NOTA[[#This Row],[JUMLAH]]="","",NOTA[[#This Row],[JUMLAH]]*NOTA[[#This Row],[DISC 1]])</f>
        <v/>
      </c>
      <c r="Y992" s="66" t="str">
        <f>IF(NOTA[[#This Row],[JUMLAH]]="","",(NOTA[[#This Row],[JUMLAH]]-NOTA[[#This Row],[DISC 1-]])*NOTA[[#This Row],[DISC 2]])</f>
        <v/>
      </c>
      <c r="Z992" s="66" t="str">
        <f>IF(NOTA[[#This Row],[JUMLAH]]="","",NOTA[[#This Row],[DISC 1-]]+NOTA[[#This Row],[DISC 2-]])</f>
        <v/>
      </c>
      <c r="AA992" s="66" t="str">
        <f>IF(NOTA[[#This Row],[JUMLAH]]="","",NOTA[[#This Row],[JUMLAH]]-NOTA[[#This Row],[DISC]])</f>
        <v/>
      </c>
      <c r="AB9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66" t="str">
        <f>IF(OR(NOTA[[#This Row],[QTY]]="",NOTA[[#This Row],[HARGA SATUAN]]="",),"",NOTA[[#This Row],[QTY]]*NOTA[[#This Row],[HARGA SATUAN]])</f>
        <v/>
      </c>
      <c r="AF992" s="79" t="str">
        <f ca="1">IF(NOTA[ID_H]="","",INDEX(NOTA[TANGGAL],MATCH(,INDIRECT(ADDRESS(ROW(NOTA[TANGGAL]),COLUMN(NOTA[TANGGAL]))&amp;":"&amp;ADDRESS(ROW(),COLUMN(NOTA[TANGGAL]))),-1)))</f>
        <v/>
      </c>
      <c r="AG992" s="91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93" t="str">
        <f>IF(NOTA[[#This Row],[ID_P]]="","",MATCH(NOTA[[#This Row],[ID_P]],[1]!B_MSK[N_ID],0))</f>
        <v/>
      </c>
      <c r="D993" s="93" t="str">
        <f ca="1">IF(NOTA[[#This Row],[NAMA BARANG]]="","",INDEX(NOTA[ID],MATCH(,INDIRECT(ADDRESS(ROW(NOTA[ID]),COLUMN(NOTA[ID]))&amp;":"&amp;ADDRESS(ROW(),COLUMN(NOTA[ID]))),-1)))</f>
        <v/>
      </c>
      <c r="E993" s="150"/>
      <c r="F993" s="38"/>
      <c r="G993" s="38"/>
      <c r="H993" s="80"/>
      <c r="I993" s="38"/>
      <c r="J993" s="79"/>
      <c r="K993" s="38"/>
      <c r="L993" s="38"/>
      <c r="M993" s="151"/>
      <c r="N993" s="38"/>
      <c r="O993" s="38"/>
      <c r="P993" s="91"/>
      <c r="Q993" s="106"/>
      <c r="R993" s="151"/>
      <c r="S993" s="152"/>
      <c r="T993" s="152"/>
      <c r="U993" s="66"/>
      <c r="V993" s="104"/>
      <c r="W993" s="66" t="str">
        <f>IF(NOTA[[#This Row],[HARGA/ CTN]]="",NOTA[[#This Row],[JUMLAH_H]],NOTA[[#This Row],[HARGA/ CTN]]*IF(NOTA[[#This Row],[C]]="",0,NOTA[[#This Row],[C]]))</f>
        <v/>
      </c>
      <c r="X993" s="66" t="str">
        <f>IF(NOTA[[#This Row],[JUMLAH]]="","",NOTA[[#This Row],[JUMLAH]]*NOTA[[#This Row],[DISC 1]])</f>
        <v/>
      </c>
      <c r="Y993" s="66" t="str">
        <f>IF(NOTA[[#This Row],[JUMLAH]]="","",(NOTA[[#This Row],[JUMLAH]]-NOTA[[#This Row],[DISC 1-]])*NOTA[[#This Row],[DISC 2]])</f>
        <v/>
      </c>
      <c r="Z993" s="66" t="str">
        <f>IF(NOTA[[#This Row],[JUMLAH]]="","",NOTA[[#This Row],[DISC 1-]]+NOTA[[#This Row],[DISC 2-]])</f>
        <v/>
      </c>
      <c r="AA993" s="66" t="str">
        <f>IF(NOTA[[#This Row],[JUMLAH]]="","",NOTA[[#This Row],[JUMLAH]]-NOTA[[#This Row],[DISC]])</f>
        <v/>
      </c>
      <c r="AB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66" t="str">
        <f>IF(OR(NOTA[[#This Row],[QTY]]="",NOTA[[#This Row],[HARGA SATUAN]]="",),"",NOTA[[#This Row],[QTY]]*NOTA[[#This Row],[HARGA SATUAN]])</f>
        <v/>
      </c>
      <c r="AF993" s="79" t="str">
        <f ca="1">IF(NOTA[ID_H]="","",INDEX(NOTA[TANGGAL],MATCH(,INDIRECT(ADDRESS(ROW(NOTA[TANGGAL]),COLUMN(NOTA[TANGGAL]))&amp;":"&amp;ADDRESS(ROW(),COLUMN(NOTA[TANGGAL]))),-1)))</f>
        <v/>
      </c>
      <c r="AG993" s="9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CTN]]*IF(NOTA[[#This Row],[C]]="",0,NOTA[[#This Row],[C]]))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CTN]]*IF(NOTA[[#This Row],[C]]="",0,NOTA[[#This Row],[C]]))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CTN]]*IF(NOTA[[#This Row],[C]]="",0,NOTA[[#This Row],[C]]))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CTN]]*IF(NOTA[[#This Row],[C]]="",0,NOTA[[#This Row],[C]]))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CTN]]*IF(NOTA[[#This Row],[C]]="",0,NOTA[[#This Row],[C]]))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CTN]]*IF(NOTA[[#This Row],[C]]="",0,NOTA[[#This Row],[C]]))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CTN]]*IF(NOTA[[#This Row],[C]]="",0,NOTA[[#This Row],[C]]))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CTN]]*IF(NOTA[[#This Row],[C]]="",0,NOTA[[#This Row],[C]]))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CTN]]*IF(NOTA[[#This Row],[C]]="",0,NOTA[[#This Row],[C]]))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CTN]]*IF(NOTA[[#This Row],[C]]="",0,NOTA[[#This Row],[C]]))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CTN]]*IF(NOTA[[#This Row],[C]]="",0,NOTA[[#This Row],[C]]))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CTN]]*IF(NOTA[[#This Row],[C]]="",0,NOTA[[#This Row],[C]]))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CTN]]*IF(NOTA[[#This Row],[C]]="",0,NOTA[[#This Row],[C]]))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CTN]]*IF(NOTA[[#This Row],[C]]="",0,NOTA[[#This Row],[C]]))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CTN]]*IF(NOTA[[#This Row],[C]]="",0,NOTA[[#This Row],[C]]))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CTN]]*IF(NOTA[[#This Row],[C]]="",0,NOTA[[#This Row],[C]]))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CTN]]*IF(NOTA[[#This Row],[C]]="",0,NOTA[[#This Row],[C]]))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154" t="str">
        <f>IF(NOTA[[#This Row],[ID_P]]="","",MATCH(NOTA[[#This Row],[ID_P]],[1]!B_MSK[N_ID],0))</f>
        <v/>
      </c>
      <c r="D1011" s="154" t="str">
        <f ca="1">IF(NOTA[[#This Row],[NAMA BARANG]]="","",INDEX(NOTA[ID],MATCH(,INDIRECT(ADDRESS(ROW(NOTA[ID]),COLUMN(NOTA[ID]))&amp;":"&amp;ADDRESS(ROW(),COLUMN(NOTA[ID]))),-1)))</f>
        <v/>
      </c>
      <c r="E1011" s="155"/>
      <c r="F1011" s="156"/>
      <c r="G1011" s="156"/>
      <c r="H1011" s="157"/>
      <c r="I1011" s="156"/>
      <c r="J1011" s="158"/>
      <c r="K1011" s="156"/>
      <c r="L1011" s="156"/>
      <c r="M1011" s="159"/>
      <c r="N1011" s="156"/>
      <c r="O1011" s="156"/>
      <c r="P1011" s="153"/>
      <c r="Q1011" s="160"/>
      <c r="R1011" s="159"/>
      <c r="S1011" s="161"/>
      <c r="T1011" s="161"/>
      <c r="U1011" s="162"/>
      <c r="V1011" s="104"/>
      <c r="W1011" s="162" t="str">
        <f>IF(NOTA[[#This Row],[HARGA/ CTN]]="",NOTA[[#This Row],[JUMLAH_H]],NOTA[[#This Row],[HARGA/ CTN]]*IF(NOTA[[#This Row],[C]]="",0,NOTA[[#This Row],[C]]))</f>
        <v/>
      </c>
      <c r="X1011" s="162" t="str">
        <f>IF(NOTA[[#This Row],[JUMLAH]]="","",NOTA[[#This Row],[JUMLAH]]*NOTA[[#This Row],[DISC 1]])</f>
        <v/>
      </c>
      <c r="Y1011" s="162" t="str">
        <f>IF(NOTA[[#This Row],[JUMLAH]]="","",(NOTA[[#This Row],[JUMLAH]]-NOTA[[#This Row],[DISC 1-]])*NOTA[[#This Row],[DISC 2]])</f>
        <v/>
      </c>
      <c r="Z1011" s="162" t="str">
        <f>IF(NOTA[[#This Row],[JUMLAH]]="","",NOTA[[#This Row],[DISC 1-]]+NOTA[[#This Row],[DISC 2-]])</f>
        <v/>
      </c>
      <c r="AA1011" s="162" t="str">
        <f>IF(NOTA[[#This Row],[JUMLAH]]="","",NOTA[[#This Row],[JUMLAH]]-NOTA[[#This Row],[DISC]])</f>
        <v/>
      </c>
      <c r="AB101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162" t="str">
        <f>IF(OR(NOTA[[#This Row],[QTY]]="",NOTA[[#This Row],[HARGA SATUAN]]="",),"",NOTA[[#This Row],[QTY]]*NOTA[[#This Row],[HARGA SATUAN]])</f>
        <v/>
      </c>
      <c r="AF1011" s="158" t="str">
        <f ca="1">IF(NOTA[ID_H]="","",INDEX(NOTA[TANGGAL],MATCH(,INDIRECT(ADDRESS(ROW(NOTA[TANGGAL]),COLUMN(NOTA[TANGGAL]))&amp;":"&amp;ADDRESS(ROW(),COLUMN(NOTA[TANGGAL]))),-1)))</f>
        <v/>
      </c>
      <c r="AG1011" s="153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154" t="str">
        <f>IF(NOTA[[#This Row],[ID_P]]="","",MATCH(NOTA[[#This Row],[ID_P]],[1]!B_MSK[N_ID],0))</f>
        <v/>
      </c>
      <c r="D1012" s="154" t="str">
        <f ca="1">IF(NOTA[[#This Row],[NAMA BARANG]]="","",INDEX(NOTA[ID],MATCH(,INDIRECT(ADDRESS(ROW(NOTA[ID]),COLUMN(NOTA[ID]))&amp;":"&amp;ADDRESS(ROW(),COLUMN(NOTA[ID]))),-1)))</f>
        <v/>
      </c>
      <c r="E1012" s="155"/>
      <c r="F1012" s="156"/>
      <c r="G1012" s="156"/>
      <c r="H1012" s="157"/>
      <c r="I1012" s="156"/>
      <c r="J1012" s="158"/>
      <c r="K1012" s="156"/>
      <c r="L1012" s="156"/>
      <c r="M1012" s="159"/>
      <c r="N1012" s="156"/>
      <c r="O1012" s="156"/>
      <c r="P1012" s="153"/>
      <c r="Q1012" s="160"/>
      <c r="R1012" s="159"/>
      <c r="S1012" s="161"/>
      <c r="T1012" s="161"/>
      <c r="U1012" s="162"/>
      <c r="V1012" s="104"/>
      <c r="W1012" s="162" t="str">
        <f>IF(NOTA[[#This Row],[HARGA/ CTN]]="",NOTA[[#This Row],[JUMLAH_H]],NOTA[[#This Row],[HARGA/ CTN]]*IF(NOTA[[#This Row],[C]]="",0,NOTA[[#This Row],[C]]))</f>
        <v/>
      </c>
      <c r="X1012" s="162" t="str">
        <f>IF(NOTA[[#This Row],[JUMLAH]]="","",NOTA[[#This Row],[JUMLAH]]*NOTA[[#This Row],[DISC 1]])</f>
        <v/>
      </c>
      <c r="Y1012" s="162" t="str">
        <f>IF(NOTA[[#This Row],[JUMLAH]]="","",(NOTA[[#This Row],[JUMLAH]]-NOTA[[#This Row],[DISC 1-]])*NOTA[[#This Row],[DISC 2]])</f>
        <v/>
      </c>
      <c r="Z1012" s="162" t="str">
        <f>IF(NOTA[[#This Row],[JUMLAH]]="","",NOTA[[#This Row],[DISC 1-]]+NOTA[[#This Row],[DISC 2-]])</f>
        <v/>
      </c>
      <c r="AA1012" s="162" t="str">
        <f>IF(NOTA[[#This Row],[JUMLAH]]="","",NOTA[[#This Row],[JUMLAH]]-NOTA[[#This Row],[DISC]])</f>
        <v/>
      </c>
      <c r="AB101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162" t="str">
        <f>IF(OR(NOTA[[#This Row],[QTY]]="",NOTA[[#This Row],[HARGA SATUAN]]="",),"",NOTA[[#This Row],[QTY]]*NOTA[[#This Row],[HARGA SATUAN]])</f>
        <v/>
      </c>
      <c r="AF1012" s="158" t="str">
        <f ca="1">IF(NOTA[ID_H]="","",INDEX(NOTA[TANGGAL],MATCH(,INDIRECT(ADDRESS(ROW(NOTA[TANGGAL]),COLUMN(NOTA[TANGGAL]))&amp;":"&amp;ADDRESS(ROW(),COLUMN(NOTA[TANGGAL]))),-1)))</f>
        <v/>
      </c>
      <c r="AG1012" s="153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154" t="str">
        <f>IF(NOTA[[#This Row],[ID_P]]="","",MATCH(NOTA[[#This Row],[ID_P]],[1]!B_MSK[N_ID],0))</f>
        <v/>
      </c>
      <c r="D1013" s="154" t="str">
        <f ca="1">IF(NOTA[[#This Row],[NAMA BARANG]]="","",INDEX(NOTA[ID],MATCH(,INDIRECT(ADDRESS(ROW(NOTA[ID]),COLUMN(NOTA[ID]))&amp;":"&amp;ADDRESS(ROW(),COLUMN(NOTA[ID]))),-1)))</f>
        <v/>
      </c>
      <c r="E1013" s="155"/>
      <c r="F1013" s="156"/>
      <c r="G1013" s="156"/>
      <c r="H1013" s="157"/>
      <c r="I1013" s="156"/>
      <c r="J1013" s="158"/>
      <c r="K1013" s="156"/>
      <c r="L1013" s="156"/>
      <c r="M1013" s="159"/>
      <c r="N1013" s="156"/>
      <c r="O1013" s="156"/>
      <c r="P1013" s="153"/>
      <c r="Q1013" s="160"/>
      <c r="R1013" s="159"/>
      <c r="S1013" s="161"/>
      <c r="T1013" s="161"/>
      <c r="U1013" s="162"/>
      <c r="V1013" s="104"/>
      <c r="W1013" s="162" t="str">
        <f>IF(NOTA[[#This Row],[HARGA/ CTN]]="",NOTA[[#This Row],[JUMLAH_H]],NOTA[[#This Row],[HARGA/ CTN]]*IF(NOTA[[#This Row],[C]]="",0,NOTA[[#This Row],[C]]))</f>
        <v/>
      </c>
      <c r="X1013" s="162" t="str">
        <f>IF(NOTA[[#This Row],[JUMLAH]]="","",NOTA[[#This Row],[JUMLAH]]*NOTA[[#This Row],[DISC 1]])</f>
        <v/>
      </c>
      <c r="Y1013" s="162" t="str">
        <f>IF(NOTA[[#This Row],[JUMLAH]]="","",(NOTA[[#This Row],[JUMLAH]]-NOTA[[#This Row],[DISC 1-]])*NOTA[[#This Row],[DISC 2]])</f>
        <v/>
      </c>
      <c r="Z1013" s="162" t="str">
        <f>IF(NOTA[[#This Row],[JUMLAH]]="","",NOTA[[#This Row],[DISC 1-]]+NOTA[[#This Row],[DISC 2-]])</f>
        <v/>
      </c>
      <c r="AA1013" s="162" t="str">
        <f>IF(NOTA[[#This Row],[JUMLAH]]="","",NOTA[[#This Row],[JUMLAH]]-NOTA[[#This Row],[DISC]])</f>
        <v/>
      </c>
      <c r="AB101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162" t="str">
        <f>IF(OR(NOTA[[#This Row],[QTY]]="",NOTA[[#This Row],[HARGA SATUAN]]="",),"",NOTA[[#This Row],[QTY]]*NOTA[[#This Row],[HARGA SATUAN]])</f>
        <v/>
      </c>
      <c r="AF1013" s="158" t="str">
        <f ca="1">IF(NOTA[ID_H]="","",INDEX(NOTA[TANGGAL],MATCH(,INDIRECT(ADDRESS(ROW(NOTA[TANGGAL]),COLUMN(NOTA[TANGGAL]))&amp;":"&amp;ADDRESS(ROW(),COLUMN(NOTA[TANGGAL]))),-1)))</f>
        <v/>
      </c>
      <c r="AG1013" s="153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154" t="str">
        <f>IF(NOTA[[#This Row],[ID_P]]="","",MATCH(NOTA[[#This Row],[ID_P]],[1]!B_MSK[N_ID],0))</f>
        <v/>
      </c>
      <c r="D1014" s="154" t="str">
        <f ca="1">IF(NOTA[[#This Row],[NAMA BARANG]]="","",INDEX(NOTA[ID],MATCH(,INDIRECT(ADDRESS(ROW(NOTA[ID]),COLUMN(NOTA[ID]))&amp;":"&amp;ADDRESS(ROW(),COLUMN(NOTA[ID]))),-1)))</f>
        <v/>
      </c>
      <c r="E1014" s="155"/>
      <c r="F1014" s="156"/>
      <c r="G1014" s="156"/>
      <c r="H1014" s="157"/>
      <c r="I1014" s="156"/>
      <c r="J1014" s="158"/>
      <c r="K1014" s="156"/>
      <c r="L1014" s="156"/>
      <c r="M1014" s="159"/>
      <c r="N1014" s="156"/>
      <c r="O1014" s="156"/>
      <c r="P1014" s="153"/>
      <c r="Q1014" s="160"/>
      <c r="R1014" s="159"/>
      <c r="S1014" s="161"/>
      <c r="T1014" s="161"/>
      <c r="U1014" s="162"/>
      <c r="V1014" s="104"/>
      <c r="W1014" s="162" t="str">
        <f>IF(NOTA[[#This Row],[HARGA/ CTN]]="",NOTA[[#This Row],[JUMLAH_H]],NOTA[[#This Row],[HARGA/ CTN]]*IF(NOTA[[#This Row],[C]]="",0,NOTA[[#This Row],[C]]))</f>
        <v/>
      </c>
      <c r="X1014" s="162" t="str">
        <f>IF(NOTA[[#This Row],[JUMLAH]]="","",NOTA[[#This Row],[JUMLAH]]*NOTA[[#This Row],[DISC 1]])</f>
        <v/>
      </c>
      <c r="Y1014" s="162" t="str">
        <f>IF(NOTA[[#This Row],[JUMLAH]]="","",(NOTA[[#This Row],[JUMLAH]]-NOTA[[#This Row],[DISC 1-]])*NOTA[[#This Row],[DISC 2]])</f>
        <v/>
      </c>
      <c r="Z1014" s="162" t="str">
        <f>IF(NOTA[[#This Row],[JUMLAH]]="","",NOTA[[#This Row],[DISC 1-]]+NOTA[[#This Row],[DISC 2-]])</f>
        <v/>
      </c>
      <c r="AA1014" s="162" t="str">
        <f>IF(NOTA[[#This Row],[JUMLAH]]="","",NOTA[[#This Row],[JUMLAH]]-NOTA[[#This Row],[DISC]])</f>
        <v/>
      </c>
      <c r="AB101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162" t="str">
        <f>IF(OR(NOTA[[#This Row],[QTY]]="",NOTA[[#This Row],[HARGA SATUAN]]="",),"",NOTA[[#This Row],[QTY]]*NOTA[[#This Row],[HARGA SATUAN]])</f>
        <v/>
      </c>
      <c r="AF1014" s="158" t="str">
        <f ca="1">IF(NOTA[ID_H]="","",INDEX(NOTA[TANGGAL],MATCH(,INDIRECT(ADDRESS(ROW(NOTA[TANGGAL]),COLUMN(NOTA[TANGGAL]))&amp;":"&amp;ADDRESS(ROW(),COLUMN(NOTA[TANGGAL]))),-1)))</f>
        <v/>
      </c>
      <c r="AG1014" s="153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154" t="str">
        <f>IF(NOTA[[#This Row],[ID_P]]="","",MATCH(NOTA[[#This Row],[ID_P]],[1]!B_MSK[N_ID],0))</f>
        <v/>
      </c>
      <c r="D1015" s="154" t="str">
        <f ca="1">IF(NOTA[[#This Row],[NAMA BARANG]]="","",INDEX(NOTA[ID],MATCH(,INDIRECT(ADDRESS(ROW(NOTA[ID]),COLUMN(NOTA[ID]))&amp;":"&amp;ADDRESS(ROW(),COLUMN(NOTA[ID]))),-1)))</f>
        <v/>
      </c>
      <c r="E1015" s="155"/>
      <c r="F1015" s="156"/>
      <c r="G1015" s="156"/>
      <c r="H1015" s="157"/>
      <c r="I1015" s="156"/>
      <c r="J1015" s="158"/>
      <c r="K1015" s="156"/>
      <c r="L1015" s="156"/>
      <c r="M1015" s="159"/>
      <c r="N1015" s="156"/>
      <c r="O1015" s="156"/>
      <c r="P1015" s="153"/>
      <c r="Q1015" s="160"/>
      <c r="R1015" s="159"/>
      <c r="S1015" s="161"/>
      <c r="T1015" s="161"/>
      <c r="U1015" s="162"/>
      <c r="V1015" s="104"/>
      <c r="W1015" s="162" t="str">
        <f>IF(NOTA[[#This Row],[HARGA/ CTN]]="",NOTA[[#This Row],[JUMLAH_H]],NOTA[[#This Row],[HARGA/ CTN]]*IF(NOTA[[#This Row],[C]]="",0,NOTA[[#This Row],[C]]))</f>
        <v/>
      </c>
      <c r="X1015" s="162" t="str">
        <f>IF(NOTA[[#This Row],[JUMLAH]]="","",NOTA[[#This Row],[JUMLAH]]*NOTA[[#This Row],[DISC 1]])</f>
        <v/>
      </c>
      <c r="Y1015" s="162" t="str">
        <f>IF(NOTA[[#This Row],[JUMLAH]]="","",(NOTA[[#This Row],[JUMLAH]]-NOTA[[#This Row],[DISC 1-]])*NOTA[[#This Row],[DISC 2]])</f>
        <v/>
      </c>
      <c r="Z1015" s="162" t="str">
        <f>IF(NOTA[[#This Row],[JUMLAH]]="","",NOTA[[#This Row],[DISC 1-]]+NOTA[[#This Row],[DISC 2-]])</f>
        <v/>
      </c>
      <c r="AA1015" s="162" t="str">
        <f>IF(NOTA[[#This Row],[JUMLAH]]="","",NOTA[[#This Row],[JUMLAH]]-NOTA[[#This Row],[DISC]])</f>
        <v/>
      </c>
      <c r="AB101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162" t="str">
        <f>IF(OR(NOTA[[#This Row],[QTY]]="",NOTA[[#This Row],[HARGA SATUAN]]="",),"",NOTA[[#This Row],[QTY]]*NOTA[[#This Row],[HARGA SATUAN]])</f>
        <v/>
      </c>
      <c r="AF1015" s="158" t="str">
        <f ca="1">IF(NOTA[ID_H]="","",INDEX(NOTA[TANGGAL],MATCH(,INDIRECT(ADDRESS(ROW(NOTA[TANGGAL]),COLUMN(NOTA[TANGGAL]))&amp;":"&amp;ADDRESS(ROW(),COLUMN(NOTA[TANGGAL]))),-1)))</f>
        <v/>
      </c>
      <c r="AG1015" s="153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154" t="str">
        <f>IF(NOTA[[#This Row],[ID_P]]="","",MATCH(NOTA[[#This Row],[ID_P]],[1]!B_MSK[N_ID],0))</f>
        <v/>
      </c>
      <c r="D1016" s="154" t="str">
        <f ca="1">IF(NOTA[[#This Row],[NAMA BARANG]]="","",INDEX(NOTA[ID],MATCH(,INDIRECT(ADDRESS(ROW(NOTA[ID]),COLUMN(NOTA[ID]))&amp;":"&amp;ADDRESS(ROW(),COLUMN(NOTA[ID]))),-1)))</f>
        <v/>
      </c>
      <c r="E1016" s="155"/>
      <c r="F1016" s="156"/>
      <c r="G1016" s="156"/>
      <c r="H1016" s="157"/>
      <c r="I1016" s="156"/>
      <c r="J1016" s="158"/>
      <c r="K1016" s="156"/>
      <c r="L1016" s="156"/>
      <c r="M1016" s="159"/>
      <c r="N1016" s="156"/>
      <c r="O1016" s="156"/>
      <c r="P1016" s="153"/>
      <c r="Q1016" s="160"/>
      <c r="R1016" s="159"/>
      <c r="S1016" s="161"/>
      <c r="T1016" s="161"/>
      <c r="U1016" s="162"/>
      <c r="V1016" s="104"/>
      <c r="W1016" s="162" t="str">
        <f>IF(NOTA[[#This Row],[HARGA/ CTN]]="",NOTA[[#This Row],[JUMLAH_H]],NOTA[[#This Row],[HARGA/ CTN]]*IF(NOTA[[#This Row],[C]]="",0,NOTA[[#This Row],[C]]))</f>
        <v/>
      </c>
      <c r="X1016" s="162" t="str">
        <f>IF(NOTA[[#This Row],[JUMLAH]]="","",NOTA[[#This Row],[JUMLAH]]*NOTA[[#This Row],[DISC 1]])</f>
        <v/>
      </c>
      <c r="Y1016" s="162" t="str">
        <f>IF(NOTA[[#This Row],[JUMLAH]]="","",(NOTA[[#This Row],[JUMLAH]]-NOTA[[#This Row],[DISC 1-]])*NOTA[[#This Row],[DISC 2]])</f>
        <v/>
      </c>
      <c r="Z1016" s="162" t="str">
        <f>IF(NOTA[[#This Row],[JUMLAH]]="","",NOTA[[#This Row],[DISC 1-]]+NOTA[[#This Row],[DISC 2-]])</f>
        <v/>
      </c>
      <c r="AA1016" s="162" t="str">
        <f>IF(NOTA[[#This Row],[JUMLAH]]="","",NOTA[[#This Row],[JUMLAH]]-NOTA[[#This Row],[DISC]])</f>
        <v/>
      </c>
      <c r="AB101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162" t="str">
        <f>IF(OR(NOTA[[#This Row],[QTY]]="",NOTA[[#This Row],[HARGA SATUAN]]="",),"",NOTA[[#This Row],[QTY]]*NOTA[[#This Row],[HARGA SATUAN]])</f>
        <v/>
      </c>
      <c r="AF1016" s="158" t="str">
        <f ca="1">IF(NOTA[ID_H]="","",INDEX(NOTA[TANGGAL],MATCH(,INDIRECT(ADDRESS(ROW(NOTA[TANGGAL]),COLUMN(NOTA[TANGGAL]))&amp;":"&amp;ADDRESS(ROW(),COLUMN(NOTA[TANGGAL]))),-1)))</f>
        <v/>
      </c>
      <c r="AG1016" s="153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154" t="str">
        <f>IF(NOTA[[#This Row],[ID_P]]="","",MATCH(NOTA[[#This Row],[ID_P]],[1]!B_MSK[N_ID],0))</f>
        <v/>
      </c>
      <c r="D1017" s="154" t="str">
        <f ca="1">IF(NOTA[[#This Row],[NAMA BARANG]]="","",INDEX(NOTA[ID],MATCH(,INDIRECT(ADDRESS(ROW(NOTA[ID]),COLUMN(NOTA[ID]))&amp;":"&amp;ADDRESS(ROW(),COLUMN(NOTA[ID]))),-1)))</f>
        <v/>
      </c>
      <c r="E1017" s="155"/>
      <c r="F1017" s="156"/>
      <c r="G1017" s="156"/>
      <c r="H1017" s="157"/>
      <c r="I1017" s="156"/>
      <c r="J1017" s="158"/>
      <c r="K1017" s="156"/>
      <c r="L1017" s="156"/>
      <c r="M1017" s="159"/>
      <c r="N1017" s="156"/>
      <c r="O1017" s="156"/>
      <c r="P1017" s="153"/>
      <c r="Q1017" s="160"/>
      <c r="R1017" s="159"/>
      <c r="S1017" s="161"/>
      <c r="T1017" s="161"/>
      <c r="U1017" s="162"/>
      <c r="V1017" s="104"/>
      <c r="W1017" s="162" t="str">
        <f>IF(NOTA[[#This Row],[HARGA/ CTN]]="",NOTA[[#This Row],[JUMLAH_H]],NOTA[[#This Row],[HARGA/ CTN]]*IF(NOTA[[#This Row],[C]]="",0,NOTA[[#This Row],[C]]))</f>
        <v/>
      </c>
      <c r="X1017" s="162" t="str">
        <f>IF(NOTA[[#This Row],[JUMLAH]]="","",NOTA[[#This Row],[JUMLAH]]*NOTA[[#This Row],[DISC 1]])</f>
        <v/>
      </c>
      <c r="Y1017" s="162" t="str">
        <f>IF(NOTA[[#This Row],[JUMLAH]]="","",(NOTA[[#This Row],[JUMLAH]]-NOTA[[#This Row],[DISC 1-]])*NOTA[[#This Row],[DISC 2]])</f>
        <v/>
      </c>
      <c r="Z1017" s="162" t="str">
        <f>IF(NOTA[[#This Row],[JUMLAH]]="","",NOTA[[#This Row],[DISC 1-]]+NOTA[[#This Row],[DISC 2-]])</f>
        <v/>
      </c>
      <c r="AA1017" s="162" t="str">
        <f>IF(NOTA[[#This Row],[JUMLAH]]="","",NOTA[[#This Row],[JUMLAH]]-NOTA[[#This Row],[DISC]])</f>
        <v/>
      </c>
      <c r="AB101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162" t="str">
        <f>IF(OR(NOTA[[#This Row],[QTY]]="",NOTA[[#This Row],[HARGA SATUAN]]="",),"",NOTA[[#This Row],[QTY]]*NOTA[[#This Row],[HARGA SATUAN]])</f>
        <v/>
      </c>
      <c r="AF1017" s="158" t="str">
        <f ca="1">IF(NOTA[ID_H]="","",INDEX(NOTA[TANGGAL],MATCH(,INDIRECT(ADDRESS(ROW(NOTA[TANGGAL]),COLUMN(NOTA[TANGGAL]))&amp;":"&amp;ADDRESS(ROW(),COLUMN(NOTA[TANGGAL]))),-1)))</f>
        <v/>
      </c>
      <c r="AG1017" s="153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154" t="str">
        <f>IF(NOTA[[#This Row],[ID_P]]="","",MATCH(NOTA[[#This Row],[ID_P]],[1]!B_MSK[N_ID],0))</f>
        <v/>
      </c>
      <c r="D1018" s="154" t="str">
        <f ca="1">IF(NOTA[[#This Row],[NAMA BARANG]]="","",INDEX(NOTA[ID],MATCH(,INDIRECT(ADDRESS(ROW(NOTA[ID]),COLUMN(NOTA[ID]))&amp;":"&amp;ADDRESS(ROW(),COLUMN(NOTA[ID]))),-1)))</f>
        <v/>
      </c>
      <c r="E1018" s="155"/>
      <c r="F1018" s="156"/>
      <c r="G1018" s="156"/>
      <c r="H1018" s="157"/>
      <c r="I1018" s="156"/>
      <c r="J1018" s="158"/>
      <c r="K1018" s="156"/>
      <c r="L1018" s="156"/>
      <c r="M1018" s="159"/>
      <c r="N1018" s="156"/>
      <c r="O1018" s="156"/>
      <c r="P1018" s="153"/>
      <c r="Q1018" s="160"/>
      <c r="R1018" s="159"/>
      <c r="S1018" s="161"/>
      <c r="T1018" s="161"/>
      <c r="U1018" s="162"/>
      <c r="V1018" s="104"/>
      <c r="W1018" s="162" t="str">
        <f>IF(NOTA[[#This Row],[HARGA/ CTN]]="",NOTA[[#This Row],[JUMLAH_H]],NOTA[[#This Row],[HARGA/ CTN]]*IF(NOTA[[#This Row],[C]]="",0,NOTA[[#This Row],[C]]))</f>
        <v/>
      </c>
      <c r="X1018" s="162" t="str">
        <f>IF(NOTA[[#This Row],[JUMLAH]]="","",NOTA[[#This Row],[JUMLAH]]*NOTA[[#This Row],[DISC 1]])</f>
        <v/>
      </c>
      <c r="Y1018" s="162" t="str">
        <f>IF(NOTA[[#This Row],[JUMLAH]]="","",(NOTA[[#This Row],[JUMLAH]]-NOTA[[#This Row],[DISC 1-]])*NOTA[[#This Row],[DISC 2]])</f>
        <v/>
      </c>
      <c r="Z1018" s="162" t="str">
        <f>IF(NOTA[[#This Row],[JUMLAH]]="","",NOTA[[#This Row],[DISC 1-]]+NOTA[[#This Row],[DISC 2-]])</f>
        <v/>
      </c>
      <c r="AA1018" s="162" t="str">
        <f>IF(NOTA[[#This Row],[JUMLAH]]="","",NOTA[[#This Row],[JUMLAH]]-NOTA[[#This Row],[DISC]])</f>
        <v/>
      </c>
      <c r="AB101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162" t="str">
        <f>IF(OR(NOTA[[#This Row],[QTY]]="",NOTA[[#This Row],[HARGA SATUAN]]="",),"",NOTA[[#This Row],[QTY]]*NOTA[[#This Row],[HARGA SATUAN]])</f>
        <v/>
      </c>
      <c r="AF1018" s="158" t="str">
        <f ca="1">IF(NOTA[ID_H]="","",INDEX(NOTA[TANGGAL],MATCH(,INDIRECT(ADDRESS(ROW(NOTA[TANGGAL]),COLUMN(NOTA[TANGGAL]))&amp;":"&amp;ADDRESS(ROW(),COLUMN(NOTA[TANGGAL]))),-1)))</f>
        <v/>
      </c>
      <c r="AG1018" s="153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154" t="str">
        <f>IF(NOTA[[#This Row],[ID_P]]="","",MATCH(NOTA[[#This Row],[ID_P]],[1]!B_MSK[N_ID],0))</f>
        <v/>
      </c>
      <c r="D1019" s="154" t="str">
        <f ca="1">IF(NOTA[[#This Row],[NAMA BARANG]]="","",INDEX(NOTA[ID],MATCH(,INDIRECT(ADDRESS(ROW(NOTA[ID]),COLUMN(NOTA[ID]))&amp;":"&amp;ADDRESS(ROW(),COLUMN(NOTA[ID]))),-1)))</f>
        <v/>
      </c>
      <c r="E1019" s="155"/>
      <c r="F1019" s="156"/>
      <c r="G1019" s="156"/>
      <c r="H1019" s="157"/>
      <c r="I1019" s="156"/>
      <c r="J1019" s="158"/>
      <c r="K1019" s="156"/>
      <c r="L1019" s="156"/>
      <c r="M1019" s="159"/>
      <c r="N1019" s="156"/>
      <c r="O1019" s="156"/>
      <c r="P1019" s="153"/>
      <c r="Q1019" s="160"/>
      <c r="R1019" s="159"/>
      <c r="S1019" s="161"/>
      <c r="T1019" s="161"/>
      <c r="U1019" s="162"/>
      <c r="V1019" s="104"/>
      <c r="W1019" s="162" t="str">
        <f>IF(NOTA[[#This Row],[HARGA/ CTN]]="",NOTA[[#This Row],[JUMLAH_H]],NOTA[[#This Row],[HARGA/ CTN]]*IF(NOTA[[#This Row],[C]]="",0,NOTA[[#This Row],[C]]))</f>
        <v/>
      </c>
      <c r="X1019" s="162" t="str">
        <f>IF(NOTA[[#This Row],[JUMLAH]]="","",NOTA[[#This Row],[JUMLAH]]*NOTA[[#This Row],[DISC 1]])</f>
        <v/>
      </c>
      <c r="Y1019" s="162" t="str">
        <f>IF(NOTA[[#This Row],[JUMLAH]]="","",(NOTA[[#This Row],[JUMLAH]]-NOTA[[#This Row],[DISC 1-]])*NOTA[[#This Row],[DISC 2]])</f>
        <v/>
      </c>
      <c r="Z1019" s="162" t="str">
        <f>IF(NOTA[[#This Row],[JUMLAH]]="","",NOTA[[#This Row],[DISC 1-]]+NOTA[[#This Row],[DISC 2-]])</f>
        <v/>
      </c>
      <c r="AA1019" s="162" t="str">
        <f>IF(NOTA[[#This Row],[JUMLAH]]="","",NOTA[[#This Row],[JUMLAH]]-NOTA[[#This Row],[DISC]])</f>
        <v/>
      </c>
      <c r="AB101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162" t="str">
        <f>IF(OR(NOTA[[#This Row],[QTY]]="",NOTA[[#This Row],[HARGA SATUAN]]="",),"",NOTA[[#This Row],[QTY]]*NOTA[[#This Row],[HARGA SATUAN]])</f>
        <v/>
      </c>
      <c r="AF1019" s="158" t="str">
        <f ca="1">IF(NOTA[ID_H]="","",INDEX(NOTA[TANGGAL],MATCH(,INDIRECT(ADDRESS(ROW(NOTA[TANGGAL]),COLUMN(NOTA[TANGGAL]))&amp;":"&amp;ADDRESS(ROW(),COLUMN(NOTA[TANGGAL]))),-1)))</f>
        <v/>
      </c>
      <c r="AG1019" s="153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154" t="str">
        <f>IF(NOTA[[#This Row],[ID_P]]="","",MATCH(NOTA[[#This Row],[ID_P]],[1]!B_MSK[N_ID],0))</f>
        <v/>
      </c>
      <c r="D1020" s="154" t="str">
        <f ca="1">IF(NOTA[[#This Row],[NAMA BARANG]]="","",INDEX(NOTA[ID],MATCH(,INDIRECT(ADDRESS(ROW(NOTA[ID]),COLUMN(NOTA[ID]))&amp;":"&amp;ADDRESS(ROW(),COLUMN(NOTA[ID]))),-1)))</f>
        <v/>
      </c>
      <c r="E1020" s="155"/>
      <c r="F1020" s="156"/>
      <c r="G1020" s="156"/>
      <c r="H1020" s="157"/>
      <c r="I1020" s="156"/>
      <c r="J1020" s="158"/>
      <c r="K1020" s="156"/>
      <c r="L1020" s="156"/>
      <c r="M1020" s="159"/>
      <c r="N1020" s="156"/>
      <c r="O1020" s="156"/>
      <c r="P1020" s="153"/>
      <c r="Q1020" s="160"/>
      <c r="R1020" s="159"/>
      <c r="S1020" s="161"/>
      <c r="T1020" s="161"/>
      <c r="U1020" s="162"/>
      <c r="V1020" s="104"/>
      <c r="W1020" s="162" t="str">
        <f>IF(NOTA[[#This Row],[HARGA/ CTN]]="",NOTA[[#This Row],[JUMLAH_H]],NOTA[[#This Row],[HARGA/ CTN]]*IF(NOTA[[#This Row],[C]]="",0,NOTA[[#This Row],[C]]))</f>
        <v/>
      </c>
      <c r="X1020" s="162" t="str">
        <f>IF(NOTA[[#This Row],[JUMLAH]]="","",NOTA[[#This Row],[JUMLAH]]*NOTA[[#This Row],[DISC 1]])</f>
        <v/>
      </c>
      <c r="Y1020" s="162" t="str">
        <f>IF(NOTA[[#This Row],[JUMLAH]]="","",(NOTA[[#This Row],[JUMLAH]]-NOTA[[#This Row],[DISC 1-]])*NOTA[[#This Row],[DISC 2]])</f>
        <v/>
      </c>
      <c r="Z1020" s="162" t="str">
        <f>IF(NOTA[[#This Row],[JUMLAH]]="","",NOTA[[#This Row],[DISC 1-]]+NOTA[[#This Row],[DISC 2-]])</f>
        <v/>
      </c>
      <c r="AA1020" s="162" t="str">
        <f>IF(NOTA[[#This Row],[JUMLAH]]="","",NOTA[[#This Row],[JUMLAH]]-NOTA[[#This Row],[DISC]])</f>
        <v/>
      </c>
      <c r="AB102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162" t="str">
        <f>IF(OR(NOTA[[#This Row],[QTY]]="",NOTA[[#This Row],[HARGA SATUAN]]="",),"",NOTA[[#This Row],[QTY]]*NOTA[[#This Row],[HARGA SATUAN]])</f>
        <v/>
      </c>
      <c r="AF1020" s="158" t="str">
        <f ca="1">IF(NOTA[ID_H]="","",INDEX(NOTA[TANGGAL],MATCH(,INDIRECT(ADDRESS(ROW(NOTA[TANGGAL]),COLUMN(NOTA[TANGGAL]))&amp;":"&amp;ADDRESS(ROW(),COLUMN(NOTA[TANGGAL]))),-1)))</f>
        <v/>
      </c>
      <c r="AG1020" s="153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154" t="str">
        <f>IF(NOTA[[#This Row],[ID_P]]="","",MATCH(NOTA[[#This Row],[ID_P]],[1]!B_MSK[N_ID],0))</f>
        <v/>
      </c>
      <c r="D1021" s="154" t="str">
        <f ca="1">IF(NOTA[[#This Row],[NAMA BARANG]]="","",INDEX(NOTA[ID],MATCH(,INDIRECT(ADDRESS(ROW(NOTA[ID]),COLUMN(NOTA[ID]))&amp;":"&amp;ADDRESS(ROW(),COLUMN(NOTA[ID]))),-1)))</f>
        <v/>
      </c>
      <c r="E1021" s="155"/>
      <c r="F1021" s="156"/>
      <c r="G1021" s="156"/>
      <c r="H1021" s="157"/>
      <c r="I1021" s="156"/>
      <c r="J1021" s="158"/>
      <c r="K1021" s="156"/>
      <c r="L1021" s="156"/>
      <c r="M1021" s="159"/>
      <c r="N1021" s="156"/>
      <c r="O1021" s="156"/>
      <c r="P1021" s="153"/>
      <c r="Q1021" s="160"/>
      <c r="R1021" s="159"/>
      <c r="S1021" s="161"/>
      <c r="T1021" s="161"/>
      <c r="U1021" s="162"/>
      <c r="V1021" s="104"/>
      <c r="W1021" s="162" t="str">
        <f>IF(NOTA[[#This Row],[HARGA/ CTN]]="",NOTA[[#This Row],[JUMLAH_H]],NOTA[[#This Row],[HARGA/ CTN]]*IF(NOTA[[#This Row],[C]]="",0,NOTA[[#This Row],[C]]))</f>
        <v/>
      </c>
      <c r="X1021" s="162" t="str">
        <f>IF(NOTA[[#This Row],[JUMLAH]]="","",NOTA[[#This Row],[JUMLAH]]*NOTA[[#This Row],[DISC 1]])</f>
        <v/>
      </c>
      <c r="Y1021" s="162" t="str">
        <f>IF(NOTA[[#This Row],[JUMLAH]]="","",(NOTA[[#This Row],[JUMLAH]]-NOTA[[#This Row],[DISC 1-]])*NOTA[[#This Row],[DISC 2]])</f>
        <v/>
      </c>
      <c r="Z1021" s="162" t="str">
        <f>IF(NOTA[[#This Row],[JUMLAH]]="","",NOTA[[#This Row],[DISC 1-]]+NOTA[[#This Row],[DISC 2-]])</f>
        <v/>
      </c>
      <c r="AA1021" s="162" t="str">
        <f>IF(NOTA[[#This Row],[JUMLAH]]="","",NOTA[[#This Row],[JUMLAH]]-NOTA[[#This Row],[DISC]])</f>
        <v/>
      </c>
      <c r="AB102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162" t="str">
        <f>IF(OR(NOTA[[#This Row],[QTY]]="",NOTA[[#This Row],[HARGA SATUAN]]="",),"",NOTA[[#This Row],[QTY]]*NOTA[[#This Row],[HARGA SATUAN]])</f>
        <v/>
      </c>
      <c r="AF1021" s="158" t="str">
        <f ca="1">IF(NOTA[ID_H]="","",INDEX(NOTA[TANGGAL],MATCH(,INDIRECT(ADDRESS(ROW(NOTA[TANGGAL]),COLUMN(NOTA[TANGGAL]))&amp;":"&amp;ADDRESS(ROW(),COLUMN(NOTA[TANGGAL]))),-1)))</f>
        <v/>
      </c>
      <c r="AG1021" s="153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154" t="str">
        <f>IF(NOTA[[#This Row],[ID_P]]="","",MATCH(NOTA[[#This Row],[ID_P]],[1]!B_MSK[N_ID],0))</f>
        <v/>
      </c>
      <c r="D1022" s="154" t="str">
        <f ca="1">IF(NOTA[[#This Row],[NAMA BARANG]]="","",INDEX(NOTA[ID],MATCH(,INDIRECT(ADDRESS(ROW(NOTA[ID]),COLUMN(NOTA[ID]))&amp;":"&amp;ADDRESS(ROW(),COLUMN(NOTA[ID]))),-1)))</f>
        <v/>
      </c>
      <c r="E1022" s="155"/>
      <c r="F1022" s="156"/>
      <c r="G1022" s="156"/>
      <c r="H1022" s="157"/>
      <c r="I1022" s="156"/>
      <c r="J1022" s="158"/>
      <c r="K1022" s="156"/>
      <c r="L1022" s="156"/>
      <c r="M1022" s="159"/>
      <c r="N1022" s="156"/>
      <c r="O1022" s="156"/>
      <c r="P1022" s="153"/>
      <c r="Q1022" s="160"/>
      <c r="R1022" s="159"/>
      <c r="S1022" s="161"/>
      <c r="T1022" s="161"/>
      <c r="U1022" s="162"/>
      <c r="V1022" s="104"/>
      <c r="W1022" s="162" t="str">
        <f>IF(NOTA[[#This Row],[HARGA/ CTN]]="",NOTA[[#This Row],[JUMLAH_H]],NOTA[[#This Row],[HARGA/ CTN]]*IF(NOTA[[#This Row],[C]]="",0,NOTA[[#This Row],[C]]))</f>
        <v/>
      </c>
      <c r="X1022" s="162" t="str">
        <f>IF(NOTA[[#This Row],[JUMLAH]]="","",NOTA[[#This Row],[JUMLAH]]*NOTA[[#This Row],[DISC 1]])</f>
        <v/>
      </c>
      <c r="Y1022" s="162" t="str">
        <f>IF(NOTA[[#This Row],[JUMLAH]]="","",(NOTA[[#This Row],[JUMLAH]]-NOTA[[#This Row],[DISC 1-]])*NOTA[[#This Row],[DISC 2]])</f>
        <v/>
      </c>
      <c r="Z1022" s="162" t="str">
        <f>IF(NOTA[[#This Row],[JUMLAH]]="","",NOTA[[#This Row],[DISC 1-]]+NOTA[[#This Row],[DISC 2-]])</f>
        <v/>
      </c>
      <c r="AA1022" s="162" t="str">
        <f>IF(NOTA[[#This Row],[JUMLAH]]="","",NOTA[[#This Row],[JUMLAH]]-NOTA[[#This Row],[DISC]])</f>
        <v/>
      </c>
      <c r="AB102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162" t="str">
        <f>IF(OR(NOTA[[#This Row],[QTY]]="",NOTA[[#This Row],[HARGA SATUAN]]="",),"",NOTA[[#This Row],[QTY]]*NOTA[[#This Row],[HARGA SATUAN]])</f>
        <v/>
      </c>
      <c r="AF1022" s="158" t="str">
        <f ca="1">IF(NOTA[ID_H]="","",INDEX(NOTA[TANGGAL],MATCH(,INDIRECT(ADDRESS(ROW(NOTA[TANGGAL]),COLUMN(NOTA[TANGGAL]))&amp;":"&amp;ADDRESS(ROW(),COLUMN(NOTA[TANGGAL]))),-1)))</f>
        <v/>
      </c>
      <c r="AG1022" s="153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154" t="str">
        <f>IF(NOTA[[#This Row],[ID_P]]="","",MATCH(NOTA[[#This Row],[ID_P]],[1]!B_MSK[N_ID],0))</f>
        <v/>
      </c>
      <c r="D1023" s="154" t="str">
        <f ca="1">IF(NOTA[[#This Row],[NAMA BARANG]]="","",INDEX(NOTA[ID],MATCH(,INDIRECT(ADDRESS(ROW(NOTA[ID]),COLUMN(NOTA[ID]))&amp;":"&amp;ADDRESS(ROW(),COLUMN(NOTA[ID]))),-1)))</f>
        <v/>
      </c>
      <c r="E1023" s="155"/>
      <c r="F1023" s="156"/>
      <c r="G1023" s="156"/>
      <c r="H1023" s="157"/>
      <c r="I1023" s="156"/>
      <c r="J1023" s="158"/>
      <c r="K1023" s="156"/>
      <c r="L1023" s="156"/>
      <c r="M1023" s="159"/>
      <c r="N1023" s="156"/>
      <c r="O1023" s="156"/>
      <c r="P1023" s="153"/>
      <c r="Q1023" s="160"/>
      <c r="R1023" s="159"/>
      <c r="S1023" s="161"/>
      <c r="T1023" s="161"/>
      <c r="U1023" s="162"/>
      <c r="V1023" s="104"/>
      <c r="W1023" s="162" t="str">
        <f>IF(NOTA[[#This Row],[HARGA/ CTN]]="",NOTA[[#This Row],[JUMLAH_H]],NOTA[[#This Row],[HARGA/ CTN]]*IF(NOTA[[#This Row],[C]]="",0,NOTA[[#This Row],[C]]))</f>
        <v/>
      </c>
      <c r="X1023" s="162" t="str">
        <f>IF(NOTA[[#This Row],[JUMLAH]]="","",NOTA[[#This Row],[JUMLAH]]*NOTA[[#This Row],[DISC 1]])</f>
        <v/>
      </c>
      <c r="Y1023" s="162" t="str">
        <f>IF(NOTA[[#This Row],[JUMLAH]]="","",(NOTA[[#This Row],[JUMLAH]]-NOTA[[#This Row],[DISC 1-]])*NOTA[[#This Row],[DISC 2]])</f>
        <v/>
      </c>
      <c r="Z1023" s="162" t="str">
        <f>IF(NOTA[[#This Row],[JUMLAH]]="","",NOTA[[#This Row],[DISC 1-]]+NOTA[[#This Row],[DISC 2-]])</f>
        <v/>
      </c>
      <c r="AA1023" s="162" t="str">
        <f>IF(NOTA[[#This Row],[JUMLAH]]="","",NOTA[[#This Row],[JUMLAH]]-NOTA[[#This Row],[DISC]])</f>
        <v/>
      </c>
      <c r="AB102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162" t="str">
        <f>IF(OR(NOTA[[#This Row],[QTY]]="",NOTA[[#This Row],[HARGA SATUAN]]="",),"",NOTA[[#This Row],[QTY]]*NOTA[[#This Row],[HARGA SATUAN]])</f>
        <v/>
      </c>
      <c r="AF1023" s="158" t="str">
        <f ca="1">IF(NOTA[ID_H]="","",INDEX(NOTA[TANGGAL],MATCH(,INDIRECT(ADDRESS(ROW(NOTA[TANGGAL]),COLUMN(NOTA[TANGGAL]))&amp;":"&amp;ADDRESS(ROW(),COLUMN(NOTA[TANGGAL]))),-1)))</f>
        <v/>
      </c>
      <c r="AG1023" s="153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154" t="str">
        <f>IF(NOTA[[#This Row],[ID_P]]="","",MATCH(NOTA[[#This Row],[ID_P]],[1]!B_MSK[N_ID],0))</f>
        <v/>
      </c>
      <c r="D1024" s="154" t="str">
        <f ca="1">IF(NOTA[[#This Row],[NAMA BARANG]]="","",INDEX(NOTA[ID],MATCH(,INDIRECT(ADDRESS(ROW(NOTA[ID]),COLUMN(NOTA[ID]))&amp;":"&amp;ADDRESS(ROW(),COLUMN(NOTA[ID]))),-1)))</f>
        <v/>
      </c>
      <c r="E1024" s="155"/>
      <c r="F1024" s="156"/>
      <c r="G1024" s="156"/>
      <c r="H1024" s="157"/>
      <c r="I1024" s="156"/>
      <c r="J1024" s="158"/>
      <c r="K1024" s="156"/>
      <c r="L1024" s="156"/>
      <c r="M1024" s="159"/>
      <c r="N1024" s="156"/>
      <c r="O1024" s="156"/>
      <c r="P1024" s="153"/>
      <c r="Q1024" s="160"/>
      <c r="R1024" s="159"/>
      <c r="S1024" s="161"/>
      <c r="T1024" s="161"/>
      <c r="U1024" s="162"/>
      <c r="V1024" s="104"/>
      <c r="W1024" s="162" t="str">
        <f>IF(NOTA[[#This Row],[HARGA/ CTN]]="",NOTA[[#This Row],[JUMLAH_H]],NOTA[[#This Row],[HARGA/ CTN]]*IF(NOTA[[#This Row],[C]]="",0,NOTA[[#This Row],[C]]))</f>
        <v/>
      </c>
      <c r="X1024" s="162" t="str">
        <f>IF(NOTA[[#This Row],[JUMLAH]]="","",NOTA[[#This Row],[JUMLAH]]*NOTA[[#This Row],[DISC 1]])</f>
        <v/>
      </c>
      <c r="Y1024" s="162" t="str">
        <f>IF(NOTA[[#This Row],[JUMLAH]]="","",(NOTA[[#This Row],[JUMLAH]]-NOTA[[#This Row],[DISC 1-]])*NOTA[[#This Row],[DISC 2]])</f>
        <v/>
      </c>
      <c r="Z1024" s="162" t="str">
        <f>IF(NOTA[[#This Row],[JUMLAH]]="","",NOTA[[#This Row],[DISC 1-]]+NOTA[[#This Row],[DISC 2-]])</f>
        <v/>
      </c>
      <c r="AA1024" s="162" t="str">
        <f>IF(NOTA[[#This Row],[JUMLAH]]="","",NOTA[[#This Row],[JUMLAH]]-NOTA[[#This Row],[DISC]])</f>
        <v/>
      </c>
      <c r="AB102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162" t="str">
        <f>IF(OR(NOTA[[#This Row],[QTY]]="",NOTA[[#This Row],[HARGA SATUAN]]="",),"",NOTA[[#This Row],[QTY]]*NOTA[[#This Row],[HARGA SATUAN]])</f>
        <v/>
      </c>
      <c r="AF1024" s="158" t="str">
        <f ca="1">IF(NOTA[ID_H]="","",INDEX(NOTA[TANGGAL],MATCH(,INDIRECT(ADDRESS(ROW(NOTA[TANGGAL]),COLUMN(NOTA[TANGGAL]))&amp;":"&amp;ADDRESS(ROW(),COLUMN(NOTA[TANGGAL]))),-1)))</f>
        <v/>
      </c>
      <c r="AG1024" s="153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154" t="str">
        <f>IF(NOTA[[#This Row],[ID_P]]="","",MATCH(NOTA[[#This Row],[ID_P]],[1]!B_MSK[N_ID],0))</f>
        <v/>
      </c>
      <c r="D1025" s="154" t="str">
        <f ca="1">IF(NOTA[[#This Row],[NAMA BARANG]]="","",INDEX(NOTA[ID],MATCH(,INDIRECT(ADDRESS(ROW(NOTA[ID]),COLUMN(NOTA[ID]))&amp;":"&amp;ADDRESS(ROW(),COLUMN(NOTA[ID]))),-1)))</f>
        <v/>
      </c>
      <c r="E1025" s="155"/>
      <c r="F1025" s="156"/>
      <c r="G1025" s="156"/>
      <c r="H1025" s="157"/>
      <c r="I1025" s="156"/>
      <c r="J1025" s="158"/>
      <c r="K1025" s="156"/>
      <c r="L1025" s="156"/>
      <c r="M1025" s="159"/>
      <c r="N1025" s="156"/>
      <c r="O1025" s="156"/>
      <c r="P1025" s="153"/>
      <c r="Q1025" s="160"/>
      <c r="R1025" s="159"/>
      <c r="S1025" s="161"/>
      <c r="T1025" s="161"/>
      <c r="U1025" s="162"/>
      <c r="V1025" s="104"/>
      <c r="W1025" s="162" t="str">
        <f>IF(NOTA[[#This Row],[HARGA/ CTN]]="",NOTA[[#This Row],[JUMLAH_H]],NOTA[[#This Row],[HARGA/ CTN]]*IF(NOTA[[#This Row],[C]]="",0,NOTA[[#This Row],[C]]))</f>
        <v/>
      </c>
      <c r="X1025" s="162" t="str">
        <f>IF(NOTA[[#This Row],[JUMLAH]]="","",NOTA[[#This Row],[JUMLAH]]*NOTA[[#This Row],[DISC 1]])</f>
        <v/>
      </c>
      <c r="Y1025" s="162" t="str">
        <f>IF(NOTA[[#This Row],[JUMLAH]]="","",(NOTA[[#This Row],[JUMLAH]]-NOTA[[#This Row],[DISC 1-]])*NOTA[[#This Row],[DISC 2]])</f>
        <v/>
      </c>
      <c r="Z1025" s="162" t="str">
        <f>IF(NOTA[[#This Row],[JUMLAH]]="","",NOTA[[#This Row],[DISC 1-]]+NOTA[[#This Row],[DISC 2-]])</f>
        <v/>
      </c>
      <c r="AA1025" s="162" t="str">
        <f>IF(NOTA[[#This Row],[JUMLAH]]="","",NOTA[[#This Row],[JUMLAH]]-NOTA[[#This Row],[DISC]])</f>
        <v/>
      </c>
      <c r="AB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162" t="str">
        <f>IF(OR(NOTA[[#This Row],[QTY]]="",NOTA[[#This Row],[HARGA SATUAN]]="",),"",NOTA[[#This Row],[QTY]]*NOTA[[#This Row],[HARGA SATUAN]])</f>
        <v/>
      </c>
      <c r="AF1025" s="158" t="str">
        <f ca="1">IF(NOTA[ID_H]="","",INDEX(NOTA[TANGGAL],MATCH(,INDIRECT(ADDRESS(ROW(NOTA[TANGGAL]),COLUMN(NOTA[TANGGAL]))&amp;":"&amp;ADDRESS(ROW(),COLUMN(NOTA[TANGGAL]))),-1)))</f>
        <v/>
      </c>
      <c r="AG1025" s="153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38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CTN]]*IF(NOTA[[#This Row],[C]]="",0,NOTA[[#This Row],[C]]))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CTN]]*IF(NOTA[[#This Row],[C]]="",0,NOTA[[#This Row],[C]]))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38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CTN]]*IF(NOTA[[#This Row],[C]]="",0,NOTA[[#This Row],[C]]))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CTN]]*IF(NOTA[[#This Row],[C]]="",0,NOTA[[#This Row],[C]]))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CTN]]*IF(NOTA[[#This Row],[C]]="",0,NOTA[[#This Row],[C]]))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0"/>
      <c r="F1031" s="38"/>
      <c r="G1031" s="38"/>
      <c r="H1031" s="80"/>
      <c r="I1031" s="38"/>
      <c r="J1031" s="79"/>
      <c r="K1031" s="38"/>
      <c r="L1031" s="38"/>
      <c r="M1031" s="151"/>
      <c r="N1031" s="38"/>
      <c r="O1031" s="38"/>
      <c r="P1031" s="91"/>
      <c r="Q1031" s="106"/>
      <c r="R1031" s="151"/>
      <c r="S1031" s="152"/>
      <c r="T1031" s="152"/>
      <c r="U1031" s="66"/>
      <c r="V1031" s="104"/>
      <c r="W1031" s="66" t="str">
        <f>IF(NOTA[[#This Row],[HARGA/ CTN]]="",NOTA[[#This Row],[JUMLAH_H]],NOTA[[#This Row],[HARGA/ CTN]]*IF(NOTA[[#This Row],[C]]="",0,NOTA[[#This Row],[C]]))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</sheetData>
  <conditionalFormatting sqref="B1:C1048576">
    <cfRule type="duplicateValues" dxfId="234" priority="21"/>
    <cfRule type="duplicateValues" dxfId="233" priority="22"/>
  </conditionalFormatting>
  <conditionalFormatting sqref="B1:B1048576">
    <cfRule type="duplicateValues" dxfId="232" priority="19"/>
  </conditionalFormatting>
  <conditionalFormatting sqref="H37:H38 H74">
    <cfRule type="duplicateValues" dxfId="231" priority="12"/>
  </conditionalFormatting>
  <conditionalFormatting sqref="H29:H31">
    <cfRule type="duplicateValues" dxfId="230" priority="8"/>
  </conditionalFormatting>
  <conditionalFormatting sqref="H33 H20">
    <cfRule type="duplicateValues" dxfId="229" priority="562"/>
  </conditionalFormatting>
  <conditionalFormatting sqref="H21:H27">
    <cfRule type="duplicateValues" dxfId="228" priority="6"/>
  </conditionalFormatting>
  <conditionalFormatting sqref="H12">
    <cfRule type="duplicateValues" dxfId="227" priority="5"/>
  </conditionalFormatting>
  <conditionalFormatting sqref="H14:H16">
    <cfRule type="duplicateValues" dxfId="226" priority="4"/>
  </conditionalFormatting>
  <conditionalFormatting sqref="H348:H359">
    <cfRule type="duplicateValues" dxfId="225" priority="2"/>
  </conditionalFormatting>
  <conditionalFormatting sqref="H713:H717 I105 H1:H2 I213 H489:H497 H426:H453 H39:H43 H719:H1048576 H28 H32 H34:H36 H214:H254 H499:H552 H106:H212 H554:H711 H45:H73 H256:H277 H279:H342 H344:H347 H360:H424 H75:H104">
    <cfRule type="duplicateValues" dxfId="224" priority="955"/>
  </conditionalFormatting>
  <conditionalFormatting sqref="H17:H18">
    <cfRule type="duplicateValues" dxfId="223" priority="977"/>
  </conditionalFormatting>
  <conditionalFormatting sqref="H3:H11 H13">
    <cfRule type="duplicateValues" dxfId="222" priority="978"/>
  </conditionalFormatting>
  <conditionalFormatting sqref="B3:B1031">
    <cfRule type="duplicateValues" dxfId="221" priority="1000"/>
  </conditionalFormatting>
  <conditionalFormatting sqref="H19">
    <cfRule type="duplicateValues" dxfId="22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L3" sqref="L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EXP\BARU\2023\01 JAN\[NOTA.xlsx]LIE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HYPERLINK("[NOTA_.xlsx]PAJAK!b"&amp;LIE[[#This Row],[//PAJAK]],IF(LIE[[#This Row],[//PAJAK]]="","",INDEX(INDIRECT("PAJAK["&amp;LIE[#Headers]&amp;"]"),LIE[[#This Row],[//PAJAK]]-1)))</f>
        <v>6</v>
      </c>
      <c r="D3" s="3" t="str">
        <f ca="1">IF(LIE[[#This Row],[//PAJAK]]="","",INDEX(INDIRECT("PAJAK["&amp;LIE[#Headers]&amp;"]"),LIE[[#This Row],[//PAJAK]]-1))</f>
        <v>LIE ARMAND</v>
      </c>
      <c r="E3" s="2" t="e">
        <f ca="1">IF(LIE[[#This Row],[//PAJAK]]="","",INDEX(INDIRECT("PAJAK["&amp;LIE[#Headers]&amp;"]"),LIE[[#This Row],[//PAJAK]]-1))</f>
        <v>#REF!</v>
      </c>
      <c r="F3" s="2">
        <f ca="1">IF(LIE[[#This Row],[//PAJAK]]="","",INDEX(INDIRECT("PAJAK["&amp;LIE[#Headers]&amp;"]"),LIE[[#This Row],[//PAJAK]]-1))</f>
        <v>44928</v>
      </c>
      <c r="G3" s="25" t="str">
        <f ca="1">IF(LIE[[#This Row],[//PAJAK]]="","",INDEX(INDIRECT("PAJAK["&amp;LIE[#Headers]&amp;"]"),LIE[[#This Row],[//PAJAK]]-1))</f>
        <v>005341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EXP\BARU\2023\01 JAN\[NOTA.xlsx]LMA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25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110</v>
      </c>
      <c r="D2" t="s">
        <v>23</v>
      </c>
      <c r="E2" t="s">
        <v>61</v>
      </c>
      <c r="F2" t="s">
        <v>71</v>
      </c>
      <c r="G2">
        <f>COUNTIF(NOTA[SUPPLIER],CONV[[#This Row],[1]])</f>
        <v>3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1</v>
      </c>
    </row>
    <row r="4" spans="1:7" x14ac:dyDescent="0.25">
      <c r="A4" t="s">
        <v>35</v>
      </c>
      <c r="B4">
        <f>COUNTIF(NOTA[FAKTUR],NM_FAKTUR)</f>
        <v>5</v>
      </c>
      <c r="D4" t="s">
        <v>28</v>
      </c>
      <c r="E4" t="s">
        <v>63</v>
      </c>
      <c r="F4" t="s">
        <v>79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0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1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88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zoomScale="85" zoomScaleNormal="85" workbookViewId="0">
      <selection activeCell="C2" sqref="C2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122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21</v>
      </c>
      <c r="B2" s="40">
        <f ca="1">HYPERLINK("[NOTA_.XLSX]NOTA!c"&amp;PAJAK[[#This Row],[//]],IF(PAJAK[[#This Row],[//]]="","",INDEX(INDIRECT("NOTA["&amp;PAJAK[#Headers]&amp;"]"),PAJAK[[#This Row],[//]]-2)))</f>
        <v>6</v>
      </c>
      <c r="C2" s="40" t="str">
        <f ca="1">IF(PAJAK[[#This Row],[//]]="","",INDEX(INDIRECT("NOTA["&amp;PAJAK[#Headers]&amp;"]"),PAJAK[[#This Row],[//]]-2))</f>
        <v>KUN_0501_341-1</v>
      </c>
      <c r="D2" s="40">
        <f ca="1">MATCH(PAJAK[[#This Row],[ID]],[2]!Table1[ID],0)</f>
        <v>8</v>
      </c>
      <c r="E2" s="41">
        <f ca="1">IF(PAJAK[[#This Row],[ID]]="","",COUNTIF(NOTA[ID_H],PAJAK[[#This Row],[ID]]))</f>
        <v>1</v>
      </c>
      <c r="F2" s="40" t="str">
        <f ca="1">IF(PAJAK[[#This Row],[//]]="","",INDEX(CONV[2],MATCH(INDEX(INDIRECT("NOTA["&amp;PAJAK[#Headers]&amp;"]"),PAJAK[[#This Row],[//]]-2),CONV[1],0),0))</f>
        <v>LIE ARMAND</v>
      </c>
      <c r="G2" s="42">
        <f ca="1">IF(PAJAK[[#This Row],[//]]="","",INDEX(NOTA[TGL_H],PAJAK[[#This Row],[//]]-2))</f>
        <v>44931</v>
      </c>
      <c r="H2" s="42">
        <f ca="1">IF(PAJAK[[#This Row],[//]]="","",INDEX(INDIRECT("NOTA["&amp;PAJAK[#Headers]&amp;"]"),PAJAK[[#This Row],[//]]-2))</f>
        <v>44928</v>
      </c>
      <c r="I2" s="41" t="str">
        <f ca="1">IF(PAJAK[[#This Row],[//]]="","",INDEX(INDIRECT("NOTA["&amp;PAJAK[#Headers]&amp;"]"),PAJAK[[#This Row],[//]]-2))</f>
        <v>005341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43">
        <f ca="1">IF(PAJAK[[#This Row],[//]]="","",SUMIF(NOTA[ID_H],PAJAK[[#This Row],[ID]],NOTA[JUMLAH]))</f>
        <v>3861000</v>
      </c>
      <c r="L2" s="43">
        <f ca="1">IF(PAJAK[[#This Row],[//]]="","",SUMIF(NOTA[ID_H],PAJAK[[#This Row],[ID]],NOTA[DISC]))</f>
        <v>0</v>
      </c>
      <c r="M2" s="43">
        <f ca="1">PAJAK[[#This Row],[SUB TOTAL]]-PAJAK[[#This Row],[DISKON]]</f>
        <v>3861000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3478378.3783783782</v>
      </c>
      <c r="P2" s="43">
        <f ca="1">PAJAK[[#This Row],[DPP]]*PAJAK[[#This Row],[PPN]]</f>
        <v>382621.6216216216</v>
      </c>
      <c r="Q2" s="43">
        <f ca="1">PAJAK[[#This Row],[DPP]]+PAJAK[[#This Row],[PPN 11%]]</f>
        <v>3861000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40">
        <f ca="1">HYPERLINK("[NOTA_.XLSX]NOTA!c"&amp;PAJAK[[#This Row],[//]],IF(PAJAK[[#This Row],[//]]="","",INDEX(INDIRECT("NOTA["&amp;PAJAK[#Headers]&amp;"]"),PAJAK[[#This Row],[//]]-2)))</f>
        <v>7</v>
      </c>
      <c r="C3" s="40" t="str">
        <f ca="1">IF(PAJAK[[#This Row],[//]]="","",INDEX(INDIRECT("NOTA["&amp;PAJAK[#Headers]&amp;"]"),PAJAK[[#This Row],[//]]-2))</f>
        <v>ATA_0501_053-5</v>
      </c>
      <c r="D3" s="40">
        <f ca="1">MATCH(PAJAK[[#This Row],[ID]],[2]!Table1[ID],0)</f>
        <v>6</v>
      </c>
      <c r="E3" s="41">
        <f ca="1">IF(PAJAK[[#This Row],[ID]]="","",COUNTIF(NOTA[ID_H],PAJAK[[#This Row],[ID]]))</f>
        <v>5</v>
      </c>
      <c r="F3" s="40" t="str">
        <f ca="1">IF(PAJAK[[#This Row],[//]]="","",INDEX(CONV[2],MATCH(INDEX(INDIRECT("NOTA["&amp;PAJAK[#Headers]&amp;"]"),PAJAK[[#This Row],[//]]-2),CONV[1],0),0))</f>
        <v>PT ATALI MAKMUR</v>
      </c>
      <c r="G3" s="42">
        <f ca="1">IF(PAJAK[[#This Row],[//]]="","",INDEX(NOTA[TGL_H],PAJAK[[#This Row],[//]]-2))</f>
        <v>44931</v>
      </c>
      <c r="H3" s="42">
        <f ca="1">IF(PAJAK[[#This Row],[//]]="","",INDEX(INDIRECT("NOTA["&amp;PAJAK[#Headers]&amp;"]"),PAJAK[[#This Row],[//]]-2))</f>
        <v>44928</v>
      </c>
      <c r="I3" s="41" t="str">
        <f ca="1">IF(PAJAK[[#This Row],[//]]="","",INDEX(INDIRECT("NOTA["&amp;PAJAK[#Headers]&amp;"]"),PAJAK[[#This Row],[//]]-2))</f>
        <v>SA230100053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43">
        <f ca="1">IF(PAJAK[[#This Row],[//]]="","",SUMIF(NOTA[ID_H],PAJAK[[#This Row],[ID]],NOTA[JUMLAH]))</f>
        <v>26233200</v>
      </c>
      <c r="L3" s="43">
        <f ca="1">IF(PAJAK[[#This Row],[//]]="","",SUMIF(NOTA[ID_H],PAJAK[[#This Row],[ID]],NOTA[DISC]))</f>
        <v>4417875</v>
      </c>
      <c r="M3" s="43">
        <f ca="1">PAJAK[[#This Row],[SUB TOTAL]]-PAJAK[[#This Row],[DISKON]]</f>
        <v>21815325</v>
      </c>
      <c r="N3" s="43">
        <f ca="1">IF(PAJAK[[#This Row],[//]]="","",INDEX(INDIRECT("NOTA["&amp;PAJAK[#Headers]&amp;"]"),PAJAK[[#This Row],[//]]-2+PAJAK[[#This Row],[QB]]-1))</f>
        <v>323190</v>
      </c>
      <c r="O3" s="43">
        <f ca="1">(PAJAK[[#This Row],[SUB T-DISC]]-PAJAK[[#This Row],[DISC DLL]])/111%</f>
        <v>19362283.783783782</v>
      </c>
      <c r="P3" s="43">
        <f ca="1">PAJAK[[#This Row],[DPP]]*PAJAK[[#This Row],[PPN]]</f>
        <v>2129851.2162162159</v>
      </c>
      <c r="Q3" s="43">
        <f ca="1">PAJAK[[#This Row],[DPP]]+PAJAK[[#This Row],[PPN 11%]]</f>
        <v>21492135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29</v>
      </c>
      <c r="B4" s="164">
        <f ca="1">HYPERLINK("[NOTA_.XLSX]NOTA!c"&amp;PAJAK[[#This Row],[//]],IF(PAJAK[[#This Row],[//]]="","",INDEX(INDIRECT("NOTA["&amp;PAJAK[#Headers]&amp;"]"),PAJAK[[#This Row],[//]]-2)))</f>
        <v>8</v>
      </c>
      <c r="C4" s="44" t="str">
        <f ca="1">IF(PAJAK[[#This Row],[//]]="","",INDEX(INDIRECT("NOTA["&amp;PAJAK[#Headers]&amp;"]"),PAJAK[[#This Row],[//]]-2))</f>
        <v>KEN_0501_093-1</v>
      </c>
      <c r="D4" s="44">
        <f ca="1">MATCH(PAJAK[[#This Row],[ID]],[2]!Table1[ID],0)</f>
        <v>4</v>
      </c>
      <c r="E4" s="163">
        <f ca="1">IF(PAJAK[[#This Row],[ID]]="","",COUNTIF(NOTA[ID_H],PAJAK[[#This Row],[ID]]))</f>
        <v>1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44931</v>
      </c>
      <c r="H4" s="42">
        <f ca="1">IF(PAJAK[[#This Row],[//]]="","",INDEX(INDIRECT("NOTA["&amp;PAJAK[#Headers]&amp;"]"),PAJAK[[#This Row],[//]]-2))</f>
        <v>44929</v>
      </c>
      <c r="I4" s="41" t="str">
        <f ca="1">IF(PAJAK[[#This Row],[//]]="","",INDEX(INDIRECT("NOTA["&amp;PAJAK[#Headers]&amp;"]"),PAJAK[[#This Row],[//]]-2))</f>
        <v>23010093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39295</v>
      </c>
      <c r="K4" s="43">
        <f ca="1">IF(PAJAK[[#This Row],[//]]="","",SUMIF(NOTA[ID_H],PAJAK[[#This Row],[ID]],NOTA[JUMLAH]))</f>
        <v>9300000</v>
      </c>
      <c r="L4" s="43">
        <f ca="1">IF(PAJAK[[#This Row],[//]]="","",SUMIF(NOTA[ID_H],PAJAK[[#This Row],[ID]],NOTA[DISC]))</f>
        <v>1581000</v>
      </c>
      <c r="M4" s="43">
        <f ca="1">PAJAK[[#This Row],[SUB TOTAL]]-PAJAK[[#This Row],[DISKON]]</f>
        <v>7719000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6954054.0540540535</v>
      </c>
      <c r="P4" s="43">
        <f ca="1">PAJAK[[#This Row],[DPP]]*PAJAK[[#This Row],[PPN]]</f>
        <v>764945.94594594592</v>
      </c>
      <c r="Q4" s="43">
        <f ca="1">PAJAK[[#This Row],[DPP]]+PAJAK[[#This Row],[PPN 11%]]</f>
        <v>7718999.9999999991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164">
        <f ca="1">HYPERLINK("[NOTA_.XLSX]NOTA!c"&amp;PAJAK[[#This Row],[//]],IF(PAJAK[[#This Row],[//]]="","",INDEX(INDIRECT("NOTA["&amp;PAJAK[#Headers]&amp;"]"),PAJAK[[#This Row],[//]]-2)))</f>
        <v>9</v>
      </c>
      <c r="C5" s="44" t="str">
        <f ca="1">IF(PAJAK[[#This Row],[//]]="","",INDEX(INDIRECT("NOTA["&amp;PAJAK[#Headers]&amp;"]"),PAJAK[[#This Row],[//]]-2))</f>
        <v>KEN_0501_016-10</v>
      </c>
      <c r="D5" s="44">
        <f ca="1">MATCH(PAJAK[[#This Row],[ID]],[2]!Table1[ID],0)</f>
        <v>2</v>
      </c>
      <c r="E5" s="163">
        <f ca="1">IF(PAJAK[[#This Row],[ID]]="","",COUNTIF(NOTA[ID_H],PAJAK[[#This Row],[ID]]))</f>
        <v>10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44931</v>
      </c>
      <c r="H5" s="42">
        <f ca="1">IF(PAJAK[[#This Row],[//]]="","",INDEX(INDIRECT("NOTA["&amp;PAJAK[#Headers]&amp;"]"),PAJAK[[#This Row],[//]]-2))</f>
        <v>44928</v>
      </c>
      <c r="I5" s="41" t="str">
        <f ca="1">IF(PAJAK[[#This Row],[//]]="","",INDEX(INDIRECT("NOTA["&amp;PAJAK[#Headers]&amp;"]"),PAJAK[[#This Row],[//]]-2))</f>
        <v>23010016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39250</v>
      </c>
      <c r="K5" s="43">
        <f ca="1">IF(PAJAK[[#This Row],[//]]="","",SUMIF(NOTA[ID_H],PAJAK[[#This Row],[ID]],NOTA[JUMLAH]))</f>
        <v>38728800</v>
      </c>
      <c r="L5" s="43">
        <f ca="1">IF(PAJAK[[#This Row],[//]]="","",SUMIF(NOTA[ID_H],PAJAK[[#This Row],[ID]],NOTA[DISC]))</f>
        <v>6583896</v>
      </c>
      <c r="M5" s="43">
        <f ca="1">PAJAK[[#This Row],[SUB TOTAL]]-PAJAK[[#This Row],[DISKON]]</f>
        <v>32144904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28959372.97297297</v>
      </c>
      <c r="P5" s="43">
        <f ca="1">PAJAK[[#This Row],[DPP]]*PAJAK[[#This Row],[PPN]]</f>
        <v>3185531.0270270268</v>
      </c>
      <c r="Q5" s="43">
        <f ca="1">PAJAK[[#This Row],[DPP]]+PAJAK[[#This Row],[PPN 11%]]</f>
        <v>32144903.999999996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42</v>
      </c>
      <c r="B6" s="165">
        <f ca="1">HYPERLINK("[NOTA_.XLSX]NOTA!c"&amp;PAJAK[[#This Row],[//]],IF(PAJAK[[#This Row],[//]]="","",INDEX(INDIRECT("NOTA["&amp;PAJAK[#Headers]&amp;"]"),PAJAK[[#This Row],[//]]-2)))</f>
        <v>10</v>
      </c>
      <c r="C6" s="40" t="str">
        <f ca="1">IF(PAJAK[[#This Row],[//]]="","",INDEX(INDIRECT("NOTA["&amp;PAJAK[#Headers]&amp;"]"),PAJAK[[#This Row],[//]]-2))</f>
        <v>KEN_0501_019-8</v>
      </c>
      <c r="D6" s="40">
        <f ca="1">MATCH(PAJAK[[#This Row],[ID]],[2]!Table1[ID],0)</f>
        <v>3</v>
      </c>
      <c r="E6" s="41">
        <f ca="1">IF(PAJAK[[#This Row],[ID]]="","",COUNTIF(NOTA[ID_H],PAJAK[[#This Row],[ID]]))</f>
        <v>8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44931</v>
      </c>
      <c r="H6" s="42">
        <f ca="1">IF(PAJAK[[#This Row],[//]]="","",INDEX(INDIRECT("NOTA["&amp;PAJAK[#Headers]&amp;"]"),PAJAK[[#This Row],[//]]-2))</f>
        <v>44928</v>
      </c>
      <c r="I6" s="41" t="str">
        <f ca="1">IF(PAJAK[[#This Row],[//]]="","",INDEX(INDIRECT("NOTA["&amp;PAJAK[#Headers]&amp;"]"),PAJAK[[#This Row],[//]]-2))</f>
        <v>23010019</v>
      </c>
      <c r="J6" s="40" t="str">
        <f ca="1">IF(OR(PAJAK[[#This Row],[//]]="",INDEX(INDIRECT("NOTA["&amp;PAJAK[#Headers]&amp;"]"),PAJAK[[#This Row],[//]]-2)=""),"",INDEX(INDIRECT("NOTA["&amp;PAJAK[#Headers]&amp;"]"),PAJAK[[#This Row],[//]]-2))</f>
        <v/>
      </c>
      <c r="K6" s="43">
        <f ca="1">IF(PAJAK[[#This Row],[//]]="","",SUMIF(NOTA[ID_H],PAJAK[[#This Row],[ID]],NOTA[JUMLAH]))</f>
        <v>64896000</v>
      </c>
      <c r="L6" s="43">
        <f ca="1">IF(PAJAK[[#This Row],[//]]="","",SUMIF(NOTA[ID_H],PAJAK[[#This Row],[ID]],NOTA[DISC]))</f>
        <v>11032320</v>
      </c>
      <c r="M6" s="43">
        <f ca="1">PAJAK[[#This Row],[SUB TOTAL]]-PAJAK[[#This Row],[DISKON]]</f>
        <v>53863680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48525837.83783783</v>
      </c>
      <c r="P6" s="43">
        <f ca="1">PAJAK[[#This Row],[DPP]]*PAJAK[[#This Row],[PPN]]</f>
        <v>5337842.1621621614</v>
      </c>
      <c r="Q6" s="43">
        <f ca="1">PAJAK[[#This Row],[DPP]]+PAJAK[[#This Row],[PPN 11%]]</f>
        <v>53863679.999999993</v>
      </c>
      <c r="R6" s="43" t="str">
        <f ca="1">IF(ISNUMBER(PAJAK[[#This Row],[//]]),PPN,"")</f>
        <v>11%</v>
      </c>
    </row>
    <row r="7" spans="1:18" x14ac:dyDescent="0.25">
      <c r="A7" s="44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64" t="str">
        <f ca="1">HYPERLINK("[NOTA_.XLSX]NOTA!c"&amp;PAJAK[[#This Row],[//]],IF(PAJAK[[#This Row],[//]]="","",INDEX(INDIRECT("NOTA["&amp;PAJAK[#Headers]&amp;"]"),PAJAK[[#This Row],[//]]-2)))</f>
        <v/>
      </c>
      <c r="C7" s="44" t="str">
        <f ca="1">IF(PAJAK[[#This Row],[//]]="","",INDEX(INDIRECT("NOTA["&amp;PAJAK[#Headers]&amp;"]"),PAJAK[[#This Row],[//]]-2))</f>
        <v/>
      </c>
      <c r="D7" s="44">
        <f ca="1">MATCH(PAJAK[[#This Row],[ID]],[2]!Table1[ID],0)</f>
        <v>1</v>
      </c>
      <c r="E7" s="163" t="str">
        <f ca="1">IF(PAJAK[[#This Row],[ID]]="","",COUNTIF(NOTA[ID_H],PAJAK[[#This Row],[ID]]))</f>
        <v/>
      </c>
      <c r="F7" s="40" t="str">
        <f ca="1">IF(PAJAK[[#This Row],[//]]="","",INDEX(CONV[2],MATCH(INDEX(INDIRECT("NOTA["&amp;PAJAK[#Headers]&amp;"]"),PAJAK[[#This Row],[//]]-2),CONV[1],0),0))</f>
        <v/>
      </c>
      <c r="G7" s="42" t="str">
        <f ca="1">IF(PAJAK[[#This Row],[//]]="","",INDEX(NOTA[TGL_H],PAJAK[[#This Row],[//]]-2))</f>
        <v/>
      </c>
      <c r="H7" s="42" t="str">
        <f ca="1">IF(PAJAK[[#This Row],[//]]="","",INDEX(INDIRECT("NOTA["&amp;PAJAK[#Headers]&amp;"]"),PAJAK[[#This Row],[//]]-2))</f>
        <v/>
      </c>
      <c r="I7" s="41" t="str">
        <f ca="1">IF(PAJAK[[#This Row],[//]]="","",INDEX(INDIRECT("NOTA["&amp;PAJAK[#Headers]&amp;"]"),PAJAK[[#This Row],[//]]-2))</f>
        <v/>
      </c>
      <c r="J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43" t="str">
        <f ca="1">IF(PAJAK[[#This Row],[//]]="","",SUMIF(NOTA[ID_H],PAJAK[[#This Row],[ID]],NOTA[JUMLAH]))</f>
        <v/>
      </c>
      <c r="L7" s="43" t="str">
        <f ca="1">IF(PAJAK[[#This Row],[//]]="","",SUMIF(NOTA[ID_H],PAJAK[[#This Row],[ID]],NOTA[DISC]))</f>
        <v/>
      </c>
      <c r="M7" s="43" t="e">
        <f ca="1">PAJAK[[#This Row],[SUB TOTAL]]-PAJAK[[#This Row],[DISKON]]</f>
        <v>#VALUE!</v>
      </c>
      <c r="N7" s="43" t="str">
        <f ca="1">IF(PAJAK[[#This Row],[//]]="","",INDEX(INDIRECT("NOTA["&amp;PAJAK[#Headers]&amp;"]"),PAJAK[[#This Row],[//]]-2+PAJAK[[#This Row],[QB]]-1))</f>
        <v/>
      </c>
      <c r="O7" s="43" t="e">
        <f ca="1">(PAJAK[[#This Row],[SUB T-DISC]]-PAJAK[[#This Row],[DISC DLL]])/111%</f>
        <v>#VALUE!</v>
      </c>
      <c r="P7" s="43" t="e">
        <f ca="1">PAJAK[[#This Row],[DPP]]*PAJAK[[#This Row],[PPN]]</f>
        <v>#VALUE!</v>
      </c>
      <c r="Q7" s="43" t="e">
        <f ca="1">PAJAK[[#This Row],[DPP]]+PAJAK[[#This Row],[PPN 11%]]</f>
        <v>#VALUE!</v>
      </c>
      <c r="R7" s="43" t="str">
        <f ca="1">IF(ISNUMBER(PAJAK[[#This Row],[//]]),PPN,"")</f>
        <v/>
      </c>
    </row>
    <row r="8" spans="1:18" x14ac:dyDescent="0.25">
      <c r="A8" s="44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164" t="str">
        <f ca="1">HYPERLINK("[NOTA_.XLSX]NOTA!c"&amp;PAJAK[[#This Row],[//]],IF(PAJAK[[#This Row],[//]]="","",INDEX(INDIRECT("NOTA["&amp;PAJAK[#Headers]&amp;"]"),PAJAK[[#This Row],[//]]-2)))</f>
        <v/>
      </c>
      <c r="C8" s="44" t="str">
        <f ca="1">IF(PAJAK[[#This Row],[//]]="","",INDEX(INDIRECT("NOTA["&amp;PAJAK[#Headers]&amp;"]"),PAJAK[[#This Row],[//]]-2))</f>
        <v/>
      </c>
      <c r="D8" s="44">
        <f ca="1">MATCH(PAJAK[[#This Row],[ID]],[2]!Table1[ID],0)</f>
        <v>1</v>
      </c>
      <c r="E8" s="163" t="str">
        <f ca="1">IF(PAJAK[[#This Row],[ID]]="","",COUNTIF(NOTA[ID_H],PAJAK[[#This Row],[ID]]))</f>
        <v/>
      </c>
      <c r="F8" s="40" t="str">
        <f ca="1">IF(PAJAK[[#This Row],[//]]="","",INDEX(CONV[2],MATCH(INDEX(INDIRECT("NOTA["&amp;PAJAK[#Headers]&amp;"]"),PAJAK[[#This Row],[//]]-2),CONV[1],0),0))</f>
        <v/>
      </c>
      <c r="G8" s="42" t="str">
        <f ca="1">IF(PAJAK[[#This Row],[//]]="","",INDEX(NOTA[TGL_H],PAJAK[[#This Row],[//]]-2))</f>
        <v/>
      </c>
      <c r="H8" s="42" t="str">
        <f ca="1">IF(PAJAK[[#This Row],[//]]="","",INDEX(INDIRECT("NOTA["&amp;PAJAK[#Headers]&amp;"]"),PAJAK[[#This Row],[//]]-2))</f>
        <v/>
      </c>
      <c r="I8" s="41" t="str">
        <f ca="1">IF(PAJAK[[#This Row],[//]]="","",INDEX(INDIRECT("NOTA["&amp;PAJAK[#Headers]&amp;"]"),PAJAK[[#This Row],[//]]-2))</f>
        <v/>
      </c>
      <c r="J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43" t="str">
        <f ca="1">IF(PAJAK[[#This Row],[//]]="","",SUMIF(NOTA[ID_H],PAJAK[[#This Row],[ID]],NOTA[JUMLAH]))</f>
        <v/>
      </c>
      <c r="L8" s="43" t="str">
        <f ca="1">IF(PAJAK[[#This Row],[//]]="","",SUMIF(NOTA[ID_H],PAJAK[[#This Row],[ID]],NOTA[DISC]))</f>
        <v/>
      </c>
      <c r="M8" s="43" t="e">
        <f ca="1">PAJAK[[#This Row],[SUB TOTAL]]-PAJAK[[#This Row],[DISKON]]</f>
        <v>#VALUE!</v>
      </c>
      <c r="N8" s="43" t="str">
        <f ca="1">IF(PAJAK[[#This Row],[//]]="","",INDEX(INDIRECT("NOTA["&amp;PAJAK[#Headers]&amp;"]"),PAJAK[[#This Row],[//]]-2+PAJAK[[#This Row],[QB]]-1))</f>
        <v/>
      </c>
      <c r="O8" s="43" t="e">
        <f ca="1">(PAJAK[[#This Row],[SUB T-DISC]]-PAJAK[[#This Row],[DISC DLL]])/111%</f>
        <v>#VALUE!</v>
      </c>
      <c r="P8" s="43" t="e">
        <f ca="1">PAJAK[[#This Row],[DPP]]*PAJAK[[#This Row],[PPN]]</f>
        <v>#VALUE!</v>
      </c>
      <c r="Q8" s="43" t="e">
        <f ca="1">PAJAK[[#This Row],[DPP]]+PAJAK[[#This Row],[PPN 11%]]</f>
        <v>#VALUE!</v>
      </c>
      <c r="R8" s="43" t="str">
        <f ca="1">IF(ISNUMBER(PAJAK[[#This Row],[//]]),PPN,"")</f>
        <v/>
      </c>
    </row>
    <row r="9" spans="1:18" x14ac:dyDescent="0.25">
      <c r="A9" s="44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64" t="str">
        <f ca="1">HYPERLINK("[NOTA_.XLSX]NOTA!c"&amp;PAJAK[[#This Row],[//]],IF(PAJAK[[#This Row],[//]]="","",INDEX(INDIRECT("NOTA["&amp;PAJAK[#Headers]&amp;"]"),PAJAK[[#This Row],[//]]-2)))</f>
        <v/>
      </c>
      <c r="C9" s="44" t="str">
        <f ca="1">IF(PAJAK[[#This Row],[//]]="","",INDEX(INDIRECT("NOTA["&amp;PAJAK[#Headers]&amp;"]"),PAJAK[[#This Row],[//]]-2))</f>
        <v/>
      </c>
      <c r="D9" s="44">
        <f ca="1">MATCH(PAJAK[[#This Row],[ID]],[2]!Table1[ID],0)</f>
        <v>1</v>
      </c>
      <c r="E9" s="163" t="str">
        <f ca="1">IF(PAJAK[[#This Row],[ID]]="","",COUNTIF(NOTA[ID_H],PAJAK[[#This Row],[ID]]))</f>
        <v/>
      </c>
      <c r="F9" s="40" t="str">
        <f ca="1">IF(PAJAK[[#This Row],[//]]="","",INDEX(CONV[2],MATCH(INDEX(INDIRECT("NOTA["&amp;PAJAK[#Headers]&amp;"]"),PAJAK[[#This Row],[//]]-2),CONV[1],0),0))</f>
        <v/>
      </c>
      <c r="G9" s="42" t="str">
        <f ca="1">IF(PAJAK[[#This Row],[//]]="","",INDEX(NOTA[TGL_H],PAJAK[[#This Row],[//]]-2))</f>
        <v/>
      </c>
      <c r="H9" s="42" t="str">
        <f ca="1">IF(PAJAK[[#This Row],[//]]="","",INDEX(INDIRECT("NOTA["&amp;PAJAK[#Headers]&amp;"]"),PAJAK[[#This Row],[//]]-2))</f>
        <v/>
      </c>
      <c r="I9" s="41" t="str">
        <f ca="1">IF(PAJAK[[#This Row],[//]]="","",INDEX(INDIRECT("NOTA["&amp;PAJAK[#Headers]&amp;"]"),PAJAK[[#This Row],[//]]-2))</f>
        <v/>
      </c>
      <c r="J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43" t="str">
        <f ca="1">IF(PAJAK[[#This Row],[//]]="","",SUMIF(NOTA[ID_H],PAJAK[[#This Row],[ID]],NOTA[JUMLAH]))</f>
        <v/>
      </c>
      <c r="L9" s="43" t="str">
        <f ca="1">IF(PAJAK[[#This Row],[//]]="","",SUMIF(NOTA[ID_H],PAJAK[[#This Row],[ID]],NOTA[DISC]))</f>
        <v/>
      </c>
      <c r="M9" s="43" t="e">
        <f ca="1">PAJAK[[#This Row],[SUB TOTAL]]-PAJAK[[#This Row],[DISKON]]</f>
        <v>#VALUE!</v>
      </c>
      <c r="N9" s="43" t="str">
        <f ca="1">IF(PAJAK[[#This Row],[//]]="","",INDEX(INDIRECT("NOTA["&amp;PAJAK[#Headers]&amp;"]"),PAJAK[[#This Row],[//]]-2+PAJAK[[#This Row],[QB]]-1))</f>
        <v/>
      </c>
      <c r="O9" s="43" t="e">
        <f ca="1">(PAJAK[[#This Row],[SUB T-DISC]]-PAJAK[[#This Row],[DISC DLL]])/111%</f>
        <v>#VALUE!</v>
      </c>
      <c r="P9" s="43" t="e">
        <f ca="1">PAJAK[[#This Row],[DPP]]*PAJAK[[#This Row],[PPN]]</f>
        <v>#VALUE!</v>
      </c>
      <c r="Q9" s="43" t="e">
        <f ca="1">PAJAK[[#This Row],[DPP]]+PAJAK[[#This Row],[PPN 11%]]</f>
        <v>#VALUE!</v>
      </c>
      <c r="R9" s="43" t="str">
        <f ca="1">IF(ISNUMBER(PAJAK[[#This Row],[//]]),PPN,"")</f>
        <v/>
      </c>
    </row>
    <row r="10" spans="1:18" x14ac:dyDescent="0.25">
      <c r="A10" s="44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64" t="str">
        <f ca="1">HYPERLINK("[NOTA_.XLSX]NOTA!c"&amp;PAJAK[[#This Row],[//]],IF(PAJAK[[#This Row],[//]]="","",INDEX(INDIRECT("NOTA["&amp;PAJAK[#Headers]&amp;"]"),PAJAK[[#This Row],[//]]-2)))</f>
        <v/>
      </c>
      <c r="C10" s="44" t="str">
        <f ca="1">IF(PAJAK[[#This Row],[//]]="","",INDEX(INDIRECT("NOTA["&amp;PAJAK[#Headers]&amp;"]"),PAJAK[[#This Row],[//]]-2))</f>
        <v/>
      </c>
      <c r="D10" s="44">
        <f ca="1">MATCH(PAJAK[[#This Row],[ID]],[2]!Table1[ID],0)</f>
        <v>1</v>
      </c>
      <c r="E10" s="163" t="str">
        <f ca="1">IF(PAJAK[[#This Row],[ID]]="","",COUNTIF(NOTA[ID_H],PAJAK[[#This Row],[ID]]))</f>
        <v/>
      </c>
      <c r="F10" s="40" t="str">
        <f ca="1">IF(PAJAK[[#This Row],[//]]="","",INDEX(CONV[2],MATCH(INDEX(INDIRECT("NOTA["&amp;PAJAK[#Headers]&amp;"]"),PAJAK[[#This Row],[//]]-2),CONV[1],0),0))</f>
        <v/>
      </c>
      <c r="G10" s="42" t="str">
        <f ca="1">IF(PAJAK[[#This Row],[//]]="","",INDEX(NOTA[TGL_H],PAJAK[[#This Row],[//]]-2))</f>
        <v/>
      </c>
      <c r="H10" s="42" t="str">
        <f ca="1">IF(PAJAK[[#This Row],[//]]="","",INDEX(INDIRECT("NOTA["&amp;PAJAK[#Headers]&amp;"]"),PAJAK[[#This Row],[//]]-2))</f>
        <v/>
      </c>
      <c r="I10" s="41" t="str">
        <f ca="1">IF(PAJAK[[#This Row],[//]]="","",INDEX(INDIRECT("NOTA["&amp;PAJAK[#Headers]&amp;"]"),PAJAK[[#This Row],[//]]-2))</f>
        <v/>
      </c>
      <c r="J1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43" t="str">
        <f ca="1">IF(PAJAK[[#This Row],[//]]="","",SUMIF(NOTA[ID_H],PAJAK[[#This Row],[ID]],NOTA[JUMLAH]))</f>
        <v/>
      </c>
      <c r="L10" s="43" t="str">
        <f ca="1">IF(PAJAK[[#This Row],[//]]="","",SUMIF(NOTA[ID_H],PAJAK[[#This Row],[ID]],NOTA[DISC]))</f>
        <v/>
      </c>
      <c r="M10" s="43" t="e">
        <f ca="1">PAJAK[[#This Row],[SUB TOTAL]]-PAJAK[[#This Row],[DISKON]]</f>
        <v>#VALUE!</v>
      </c>
      <c r="N10" s="43" t="str">
        <f ca="1">IF(PAJAK[[#This Row],[//]]="","",INDEX(INDIRECT("NOTA["&amp;PAJAK[#Headers]&amp;"]"),PAJAK[[#This Row],[//]]-2+PAJAK[[#This Row],[QB]]-1))</f>
        <v/>
      </c>
      <c r="O10" s="43" t="e">
        <f ca="1">(PAJAK[[#This Row],[SUB T-DISC]]-PAJAK[[#This Row],[DISC DLL]])/111%</f>
        <v>#VALUE!</v>
      </c>
      <c r="P10" s="43" t="e">
        <f ca="1">PAJAK[[#This Row],[DPP]]*PAJAK[[#This Row],[PPN]]</f>
        <v>#VALUE!</v>
      </c>
      <c r="Q10" s="43" t="e">
        <f ca="1">PAJAK[[#This Row],[DPP]]+PAJAK[[#This Row],[PPN 11%]]</f>
        <v>#VALUE!</v>
      </c>
      <c r="R10" s="43" t="str">
        <f ca="1">IF(ISNUMBER(PAJAK[[#This Row],[//]]),PPN,"")</f>
        <v/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64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>
        <f ca="1">MATCH(PAJAK[[#This Row],[ID]],[2]!Table1[ID],0)</f>
        <v>1</v>
      </c>
      <c r="E11" s="163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43" t="str">
        <f ca="1">IF(PAJAK[[#This Row],[//]]="","",SUMIF(NOTA[ID_H],PAJAK[[#This Row],[ID]],NOTA[JUMLAH]))</f>
        <v/>
      </c>
      <c r="L11" s="43" t="str">
        <f ca="1">IF(PAJAK[[#This Row],[//]]="","",SUMIF(NOTA[ID_H],PAJAK[[#This Row],[ID]],NOTA[DISC]))</f>
        <v/>
      </c>
      <c r="M11" s="43" t="e">
        <f ca="1">PAJAK[[#This Row],[SUB TOTAL]]-PAJAK[[#This Row],[DISKON]]</f>
        <v>#VALUE!</v>
      </c>
      <c r="N11" s="43" t="str">
        <f ca="1">IF(PAJAK[[#This Row],[//]]="","",INDEX(INDIRECT("NOTA["&amp;PAJAK[#Headers]&amp;"]"),PAJAK[[#This Row],[//]]-2+PAJAK[[#This Row],[QB]]-1))</f>
        <v/>
      </c>
      <c r="O11" s="43" t="e">
        <f ca="1">(PAJAK[[#This Row],[SUB T-DISC]]-PAJAK[[#This Row],[DISC DLL]])/111%</f>
        <v>#VALUE!</v>
      </c>
      <c r="P11" s="43" t="e">
        <f ca="1">PAJAK[[#This Row],[DPP]]*PAJAK[[#This Row],[PPN]]</f>
        <v>#VALUE!</v>
      </c>
      <c r="Q11" s="43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64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>
        <f ca="1">MATCH(PAJAK[[#This Row],[ID]],[2]!Table1[ID],0)</f>
        <v>1</v>
      </c>
      <c r="E12" s="163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43" t="str">
        <f ca="1">IF(PAJAK[[#This Row],[//]]="","",SUMIF(NOTA[ID_H],PAJAK[[#This Row],[ID]],NOTA[JUMLAH]))</f>
        <v/>
      </c>
      <c r="L12" s="43" t="str">
        <f ca="1">IF(PAJAK[[#This Row],[//]]="","",SUMIF(NOTA[ID_H],PAJAK[[#This Row],[ID]],NOTA[DISC]))</f>
        <v/>
      </c>
      <c r="M12" s="43" t="e">
        <f ca="1">PAJAK[[#This Row],[SUB TOTAL]]-PAJAK[[#This Row],[DISKON]]</f>
        <v>#VALUE!</v>
      </c>
      <c r="N12" s="43" t="str">
        <f ca="1">IF(PAJAK[[#This Row],[//]]="","",INDEX(INDIRECT("NOTA["&amp;PAJAK[#Headers]&amp;"]"),PAJAK[[#This Row],[//]]-2+PAJAK[[#This Row],[QB]]-1))</f>
        <v/>
      </c>
      <c r="O12" s="43" t="e">
        <f ca="1">(PAJAK[[#This Row],[SUB T-DISC]]-PAJAK[[#This Row],[DISC DLL]])/111%</f>
        <v>#VALUE!</v>
      </c>
      <c r="P12" s="43" t="e">
        <f ca="1">PAJAK[[#This Row],[DPP]]*PAJAK[[#This Row],[PPN]]</f>
        <v>#VALUE!</v>
      </c>
      <c r="Q12" s="43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64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>
        <f ca="1">MATCH(PAJAK[[#This Row],[ID]],[2]!Table1[ID],0)</f>
        <v>1</v>
      </c>
      <c r="E13" s="163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43" t="str">
        <f ca="1">IF(PAJAK[[#This Row],[//]]="","",SUMIF(NOTA[ID_H],PAJAK[[#This Row],[ID]],NOTA[JUMLAH]))</f>
        <v/>
      </c>
      <c r="L13" s="43" t="str">
        <f ca="1">IF(PAJAK[[#This Row],[//]]="","",SUMIF(NOTA[ID_H],PAJAK[[#This Row],[ID]],NOTA[DISC]))</f>
        <v/>
      </c>
      <c r="M13" s="43" t="e">
        <f ca="1">PAJAK[[#This Row],[SUB TOTAL]]-PAJAK[[#This Row],[DISKON]]</f>
        <v>#VALUE!</v>
      </c>
      <c r="N13" s="43" t="str">
        <f ca="1">IF(PAJAK[[#This Row],[//]]="","",INDEX(INDIRECT("NOTA["&amp;PAJAK[#Headers]&amp;"]"),PAJAK[[#This Row],[//]]-2+PAJAK[[#This Row],[QB]]-1))</f>
        <v/>
      </c>
      <c r="O13" s="43" t="e">
        <f ca="1">(PAJAK[[#This Row],[SUB T-DISC]]-PAJAK[[#This Row],[DISC DLL]])/111%</f>
        <v>#VALUE!</v>
      </c>
      <c r="P13" s="43" t="e">
        <f ca="1">PAJAK[[#This Row],[DPP]]*PAJAK[[#This Row],[PPN]]</f>
        <v>#VALUE!</v>
      </c>
      <c r="Q13" s="43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64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>
        <f ca="1">MATCH(PAJAK[[#This Row],[ID]],[2]!Table1[ID],0)</f>
        <v>1</v>
      </c>
      <c r="E14" s="163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43" t="str">
        <f ca="1">IF(PAJAK[[#This Row],[//]]="","",SUMIF(NOTA[ID_H],PAJAK[[#This Row],[ID]],NOTA[JUMLAH]))</f>
        <v/>
      </c>
      <c r="L14" s="43" t="str">
        <f ca="1">IF(PAJAK[[#This Row],[//]]="","",SUMIF(NOTA[ID_H],PAJAK[[#This Row],[ID]],NOTA[DISC]))</f>
        <v/>
      </c>
      <c r="M14" s="43" t="e">
        <f ca="1">PAJAK[[#This Row],[SUB TOTAL]]-PAJAK[[#This Row],[DISKON]]</f>
        <v>#VALUE!</v>
      </c>
      <c r="N14" s="43" t="str">
        <f ca="1">IF(PAJAK[[#This Row],[//]]="","",INDEX(INDIRECT("NOTA["&amp;PAJAK[#Headers]&amp;"]"),PAJAK[[#This Row],[//]]-2+PAJAK[[#This Row],[QB]]-1))</f>
        <v/>
      </c>
      <c r="O14" s="43" t="e">
        <f ca="1">(PAJAK[[#This Row],[SUB T-DISC]]-PAJAK[[#This Row],[DISC DLL]])/111%</f>
        <v>#VALUE!</v>
      </c>
      <c r="P14" s="43" t="e">
        <f ca="1">PAJAK[[#This Row],[DPP]]*PAJAK[[#This Row],[PPN]]</f>
        <v>#VALUE!</v>
      </c>
      <c r="Q14" s="43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64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>
        <f ca="1">MATCH(PAJAK[[#This Row],[ID]],[2]!Table1[ID],0)</f>
        <v>1</v>
      </c>
      <c r="E15" s="163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43" t="str">
        <f ca="1">IF(PAJAK[[#This Row],[//]]="","",SUMIF(NOTA[ID_H],PAJAK[[#This Row],[ID]],NOTA[JUMLAH]))</f>
        <v/>
      </c>
      <c r="L15" s="43" t="str">
        <f ca="1">IF(PAJAK[[#This Row],[//]]="","",SUMIF(NOTA[ID_H],PAJAK[[#This Row],[ID]],NOTA[DISC]))</f>
        <v/>
      </c>
      <c r="M15" s="43" t="e">
        <f ca="1">PAJAK[[#This Row],[SUB TOTAL]]-PAJAK[[#This Row],[DISKON]]</f>
        <v>#VALUE!</v>
      </c>
      <c r="N15" s="43" t="str">
        <f ca="1">IF(PAJAK[[#This Row],[//]]="","",INDEX(INDIRECT("NOTA["&amp;PAJAK[#Headers]&amp;"]"),PAJAK[[#This Row],[//]]-2+PAJAK[[#This Row],[QB]]-1))</f>
        <v/>
      </c>
      <c r="O15" s="43" t="e">
        <f ca="1">(PAJAK[[#This Row],[SUB T-DISC]]-PAJAK[[#This Row],[DISC DLL]])/111%</f>
        <v>#VALUE!</v>
      </c>
      <c r="P15" s="43" t="e">
        <f ca="1">PAJAK[[#This Row],[DPP]]*PAJAK[[#This Row],[PPN]]</f>
        <v>#VALUE!</v>
      </c>
      <c r="Q15" s="43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64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>
        <f ca="1">MATCH(PAJAK[[#This Row],[ID]],[2]!Table1[ID],0)</f>
        <v>1</v>
      </c>
      <c r="E16" s="163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43" t="str">
        <f ca="1">IF(PAJAK[[#This Row],[//]]="","",SUMIF(NOTA[ID_H],PAJAK[[#This Row],[ID]],NOTA[JUMLAH]))</f>
        <v/>
      </c>
      <c r="L16" s="43" t="str">
        <f ca="1">IF(PAJAK[[#This Row],[//]]="","",SUMIF(NOTA[ID_H],PAJAK[[#This Row],[ID]],NOTA[DISC]))</f>
        <v/>
      </c>
      <c r="M16" s="43" t="e">
        <f ca="1">PAJAK[[#This Row],[SUB TOTAL]]-PAJAK[[#This Row],[DISKON]]</f>
        <v>#VALUE!</v>
      </c>
      <c r="N16" s="43" t="str">
        <f ca="1">IF(PAJAK[[#This Row],[//]]="","",INDEX(INDIRECT("NOTA["&amp;PAJAK[#Headers]&amp;"]"),PAJAK[[#This Row],[//]]-2+PAJAK[[#This Row],[QB]]-1))</f>
        <v/>
      </c>
      <c r="O16" s="43" t="e">
        <f ca="1">(PAJAK[[#This Row],[SUB T-DISC]]-PAJAK[[#This Row],[DISC DLL]])/111%</f>
        <v>#VALUE!</v>
      </c>
      <c r="P16" s="43" t="e">
        <f ca="1">PAJAK[[#This Row],[DPP]]*PAJAK[[#This Row],[PPN]]</f>
        <v>#VALUE!</v>
      </c>
      <c r="Q16" s="43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64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>
        <f ca="1">MATCH(PAJAK[[#This Row],[ID]],[2]!Table1[ID],0)</f>
        <v>1</v>
      </c>
      <c r="E17" s="163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43" t="str">
        <f ca="1">IF(PAJAK[[#This Row],[//]]="","",SUMIF(NOTA[ID_H],PAJAK[[#This Row],[ID]],NOTA[JUMLAH]))</f>
        <v/>
      </c>
      <c r="L17" s="43" t="str">
        <f ca="1">IF(PAJAK[[#This Row],[//]]="","",SUMIF(NOTA[ID_H],PAJAK[[#This Row],[ID]],NOTA[DISC]))</f>
        <v/>
      </c>
      <c r="M17" s="43" t="e">
        <f ca="1">PAJAK[[#This Row],[SUB TOTAL]]-PAJAK[[#This Row],[DISKON]]</f>
        <v>#VALUE!</v>
      </c>
      <c r="N17" s="43" t="str">
        <f ca="1">IF(PAJAK[[#This Row],[//]]="","",INDEX(INDIRECT("NOTA["&amp;PAJAK[#Headers]&amp;"]"),PAJAK[[#This Row],[//]]-2+PAJAK[[#This Row],[QB]]-1))</f>
        <v/>
      </c>
      <c r="O17" s="43" t="e">
        <f ca="1">(PAJAK[[#This Row],[SUB T-DISC]]-PAJAK[[#This Row],[DISC DLL]])/111%</f>
        <v>#VALUE!</v>
      </c>
      <c r="P17" s="43" t="e">
        <f ca="1">PAJAK[[#This Row],[DPP]]*PAJAK[[#This Row],[PPN]]</f>
        <v>#VALUE!</v>
      </c>
      <c r="Q17" s="43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4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64" t="str">
        <f ca="1">HYPERLINK("[NOTA_.XLSX]NOTA!c"&amp;PAJAK[[#This Row],[//]],IF(PAJAK[[#This Row],[//]]="","",INDEX(INDIRECT("NOTA["&amp;PAJAK[#Headers]&amp;"]"),PAJAK[[#This Row],[//]]-2)))</f>
        <v/>
      </c>
      <c r="C18" s="44" t="str">
        <f ca="1">IF(PAJAK[[#This Row],[//]]="","",INDEX(INDIRECT("NOTA["&amp;PAJAK[#Headers]&amp;"]"),PAJAK[[#This Row],[//]]-2))</f>
        <v/>
      </c>
      <c r="D18" s="44">
        <f ca="1">MATCH(PAJAK[[#This Row],[ID]],[2]!Table1[ID],0)</f>
        <v>1</v>
      </c>
      <c r="E18" s="163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43" t="str">
        <f ca="1">IF(PAJAK[[#This Row],[//]]="","",SUMIF(NOTA[ID_H],PAJAK[[#This Row],[ID]],NOTA[JUMLAH]))</f>
        <v/>
      </c>
      <c r="L18" s="43" t="str">
        <f ca="1">IF(PAJAK[[#This Row],[//]]="","",SUMIF(NOTA[ID_H],PAJAK[[#This Row],[ID]],NOTA[DISC]))</f>
        <v/>
      </c>
      <c r="M18" s="43" t="e">
        <f ca="1">PAJAK[[#This Row],[SUB TOTAL]]-PAJAK[[#This Row],[DISKON]]</f>
        <v>#VALUE!</v>
      </c>
      <c r="N18" s="43" t="str">
        <f ca="1">IF(PAJAK[[#This Row],[//]]="","",INDEX(INDIRECT("NOTA["&amp;PAJAK[#Headers]&amp;"]"),PAJAK[[#This Row],[//]]-2+PAJAK[[#This Row],[QB]]-1))</f>
        <v/>
      </c>
      <c r="O18" s="43" t="e">
        <f ca="1">(PAJAK[[#This Row],[SUB T-DISC]]-PAJAK[[#This Row],[DISC DLL]])/111%</f>
        <v>#VALUE!</v>
      </c>
      <c r="P18" s="43" t="e">
        <f ca="1">PAJAK[[#This Row],[DPP]]*PAJAK[[#This Row],[PPN]]</f>
        <v>#VALUE!</v>
      </c>
      <c r="Q18" s="43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64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>
        <f ca="1">MATCH(PAJAK[[#This Row],[ID]],[2]!Table1[ID],0)</f>
        <v>1</v>
      </c>
      <c r="E19" s="163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43" t="str">
        <f ca="1">IF(PAJAK[[#This Row],[//]]="","",SUMIF(NOTA[ID_H],PAJAK[[#This Row],[ID]],NOTA[JUMLAH]))</f>
        <v/>
      </c>
      <c r="L19" s="43" t="str">
        <f ca="1">IF(PAJAK[[#This Row],[//]]="","",SUMIF(NOTA[ID_H],PAJAK[[#This Row],[ID]],NOTA[DISC]))</f>
        <v/>
      </c>
      <c r="M19" s="43" t="e">
        <f ca="1">PAJAK[[#This Row],[SUB TOTAL]]-PAJAK[[#This Row],[DISKON]]</f>
        <v>#VALUE!</v>
      </c>
      <c r="N19" s="43" t="str">
        <f ca="1">IF(PAJAK[[#This Row],[//]]="","",INDEX(INDIRECT("NOTA["&amp;PAJAK[#Headers]&amp;"]"),PAJAK[[#This Row],[//]]-2+PAJAK[[#This Row],[QB]]-1))</f>
        <v/>
      </c>
      <c r="O19" s="43" t="e">
        <f ca="1">(PAJAK[[#This Row],[SUB T-DISC]]-PAJAK[[#This Row],[DISC DLL]])/111%</f>
        <v>#VALUE!</v>
      </c>
      <c r="P19" s="43" t="e">
        <f ca="1">PAJAK[[#This Row],[DPP]]*PAJAK[[#This Row],[PPN]]</f>
        <v>#VALUE!</v>
      </c>
      <c r="Q19" s="43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64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>
        <f ca="1">MATCH(PAJAK[[#This Row],[ID]],[2]!Table1[ID],0)</f>
        <v>1</v>
      </c>
      <c r="E20" s="163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43" t="str">
        <f ca="1">IF(PAJAK[[#This Row],[//]]="","",SUMIF(NOTA[ID_H],PAJAK[[#This Row],[ID]],NOTA[JUMLAH]))</f>
        <v/>
      </c>
      <c r="L20" s="43" t="str">
        <f ca="1">IF(PAJAK[[#This Row],[//]]="","",SUMIF(NOTA[ID_H],PAJAK[[#This Row],[ID]],NOTA[DISC]))</f>
        <v/>
      </c>
      <c r="M20" s="43" t="e">
        <f ca="1">PAJAK[[#This Row],[SUB TOTAL]]-PAJAK[[#This Row],[DISKON]]</f>
        <v>#VALUE!</v>
      </c>
      <c r="N20" s="43" t="str">
        <f ca="1">IF(PAJAK[[#This Row],[//]]="","",INDEX(INDIRECT("NOTA["&amp;PAJAK[#Headers]&amp;"]"),PAJAK[[#This Row],[//]]-2+PAJAK[[#This Row],[QB]]-1))</f>
        <v/>
      </c>
      <c r="O20" s="43" t="e">
        <f ca="1">(PAJAK[[#This Row],[SUB T-DISC]]-PAJAK[[#This Row],[DISC DLL]])/111%</f>
        <v>#VALUE!</v>
      </c>
      <c r="P20" s="43" t="e">
        <f ca="1">PAJAK[[#This Row],[DPP]]*PAJAK[[#This Row],[PPN]]</f>
        <v>#VALUE!</v>
      </c>
      <c r="Q20" s="43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64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>
        <f ca="1">MATCH(PAJAK[[#This Row],[ID]],[2]!Table1[ID],0)</f>
        <v>1</v>
      </c>
      <c r="E21" s="163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43" t="str">
        <f ca="1">IF(PAJAK[[#This Row],[//]]="","",SUMIF(NOTA[ID_H],PAJAK[[#This Row],[ID]],NOTA[JUMLAH]))</f>
        <v/>
      </c>
      <c r="L21" s="43" t="str">
        <f ca="1">IF(PAJAK[[#This Row],[//]]="","",SUMIF(NOTA[ID_H],PAJAK[[#This Row],[ID]],NOTA[DISC]))</f>
        <v/>
      </c>
      <c r="M21" s="43" t="e">
        <f ca="1">PAJAK[[#This Row],[SUB TOTAL]]-PAJAK[[#This Row],[DISKON]]</f>
        <v>#VALUE!</v>
      </c>
      <c r="N21" s="43" t="str">
        <f ca="1">IF(PAJAK[[#This Row],[//]]="","",INDEX(INDIRECT("NOTA["&amp;PAJAK[#Headers]&amp;"]"),PAJAK[[#This Row],[//]]-2+PAJAK[[#This Row],[QB]]-1))</f>
        <v/>
      </c>
      <c r="O21" s="43" t="e">
        <f ca="1">(PAJAK[[#This Row],[SUB T-DISC]]-PAJAK[[#This Row],[DISC DLL]])/111%</f>
        <v>#VALUE!</v>
      </c>
      <c r="P21" s="43" t="e">
        <f ca="1">PAJAK[[#This Row],[DPP]]*PAJAK[[#This Row],[PPN]]</f>
        <v>#VALUE!</v>
      </c>
      <c r="Q21" s="43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4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64" t="str">
        <f ca="1">HYPERLINK("[NOTA_.XLSX]NOTA!c"&amp;PAJAK[[#This Row],[//]],IF(PAJAK[[#This Row],[//]]="","",INDEX(INDIRECT("NOTA["&amp;PAJAK[#Headers]&amp;"]"),PAJAK[[#This Row],[//]]-2)))</f>
        <v/>
      </c>
      <c r="C22" s="44" t="str">
        <f ca="1">IF(PAJAK[[#This Row],[//]]="","",INDEX(INDIRECT("NOTA["&amp;PAJAK[#Headers]&amp;"]"),PAJAK[[#This Row],[//]]-2))</f>
        <v/>
      </c>
      <c r="D22" s="44">
        <f ca="1">MATCH(PAJAK[[#This Row],[ID]],[2]!Table1[ID],0)</f>
        <v>1</v>
      </c>
      <c r="E22" s="163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43" t="str">
        <f ca="1">IF(PAJAK[[#This Row],[//]]="","",SUMIF(NOTA[ID_H],PAJAK[[#This Row],[ID]],NOTA[JUMLAH]))</f>
        <v/>
      </c>
      <c r="L22" s="43" t="str">
        <f ca="1">IF(PAJAK[[#This Row],[//]]="","",SUMIF(NOTA[ID_H],PAJAK[[#This Row],[ID]],NOTA[DISC]))</f>
        <v/>
      </c>
      <c r="M22" s="43" t="e">
        <f ca="1">PAJAK[[#This Row],[SUB TOTAL]]-PAJAK[[#This Row],[DISKON]]</f>
        <v>#VALUE!</v>
      </c>
      <c r="N22" s="43" t="str">
        <f ca="1">IF(PAJAK[[#This Row],[//]]="","",INDEX(INDIRECT("NOTA["&amp;PAJAK[#Headers]&amp;"]"),PAJAK[[#This Row],[//]]-2+PAJAK[[#This Row],[QB]]-1))</f>
        <v/>
      </c>
      <c r="O22" s="43" t="e">
        <f ca="1">(PAJAK[[#This Row],[SUB T-DISC]]-PAJAK[[#This Row],[DISC DLL]])/111%</f>
        <v>#VALUE!</v>
      </c>
      <c r="P22" s="43" t="e">
        <f ca="1">PAJAK[[#This Row],[DPP]]*PAJAK[[#This Row],[PPN]]</f>
        <v>#VALUE!</v>
      </c>
      <c r="Q22" s="4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64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>
        <f ca="1">MATCH(PAJAK[[#This Row],[ID]],[2]!Table1[ID],0)</f>
        <v>1</v>
      </c>
      <c r="E23" s="163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43" t="str">
        <f ca="1">IF(PAJAK[[#This Row],[//]]="","",SUMIF(NOTA[ID_H],PAJAK[[#This Row],[ID]],NOTA[JUMLAH]))</f>
        <v/>
      </c>
      <c r="L23" s="43" t="str">
        <f ca="1">IF(PAJAK[[#This Row],[//]]="","",SUMIF(NOTA[ID_H],PAJAK[[#This Row],[ID]],NOTA[DISC]))</f>
        <v/>
      </c>
      <c r="M23" s="43" t="e">
        <f ca="1">PAJAK[[#This Row],[SUB TOTAL]]-PAJAK[[#This Row],[DISKON]]</f>
        <v>#VALUE!</v>
      </c>
      <c r="N23" s="43" t="str">
        <f ca="1">IF(PAJAK[[#This Row],[//]]="","",INDEX(INDIRECT("NOTA["&amp;PAJAK[#Headers]&amp;"]"),PAJAK[[#This Row],[//]]-2+PAJAK[[#This Row],[QB]]-1))</f>
        <v/>
      </c>
      <c r="O23" s="43" t="e">
        <f ca="1">(PAJAK[[#This Row],[SUB T-DISC]]-PAJAK[[#This Row],[DISC DLL]])/111%</f>
        <v>#VALUE!</v>
      </c>
      <c r="P23" s="43" t="e">
        <f ca="1">PAJAK[[#This Row],[DPP]]*PAJAK[[#This Row],[PPN]]</f>
        <v>#VALUE!</v>
      </c>
      <c r="Q23" s="4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64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>
        <f ca="1">MATCH(PAJAK[[#This Row],[ID]],[2]!Table1[ID],0)</f>
        <v>1</v>
      </c>
      <c r="E24" s="163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43" t="str">
        <f ca="1">IF(PAJAK[[#This Row],[//]]="","",SUMIF(NOTA[ID_H],PAJAK[[#This Row],[ID]],NOTA[JUMLAH]))</f>
        <v/>
      </c>
      <c r="L24" s="43" t="str">
        <f ca="1">IF(PAJAK[[#This Row],[//]]="","",SUMIF(NOTA[ID_H],PAJAK[[#This Row],[ID]],NOTA[DISC]))</f>
        <v/>
      </c>
      <c r="M24" s="43" t="e">
        <f ca="1">PAJAK[[#This Row],[SUB TOTAL]]-PAJAK[[#This Row],[DISKON]]</f>
        <v>#VALUE!</v>
      </c>
      <c r="N24" s="43" t="str">
        <f ca="1">IF(PAJAK[[#This Row],[//]]="","",INDEX(INDIRECT("NOTA["&amp;PAJAK[#Headers]&amp;"]"),PAJAK[[#This Row],[//]]-2+PAJAK[[#This Row],[QB]]-1))</f>
        <v/>
      </c>
      <c r="O24" s="43" t="e">
        <f ca="1">(PAJAK[[#This Row],[SUB T-DISC]]-PAJAK[[#This Row],[DISC DLL]])/111%</f>
        <v>#VALUE!</v>
      </c>
      <c r="P24" s="43" t="e">
        <f ca="1">PAJAK[[#This Row],[DPP]]*PAJAK[[#This Row],[PPN]]</f>
        <v>#VALUE!</v>
      </c>
      <c r="Q24" s="4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40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>
        <f ca="1">MATCH(PAJAK[[#This Row],[ID]],[2]!Table1[ID],0)</f>
        <v>1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43" t="str">
        <f ca="1">IF(PAJAK[[#This Row],[//]]="","",SUMIF(NOTA[ID_H],PAJAK[[#This Row],[ID]],NOTA[JUMLAH]))</f>
        <v/>
      </c>
      <c r="L25" s="43" t="str">
        <f ca="1">IF(PAJAK[[#This Row],[//]]="","",SUMIF(NOTA[ID_H],PAJAK[[#This Row],[ID]],NOTA[DISC]))</f>
        <v/>
      </c>
      <c r="M25" s="43" t="e">
        <f ca="1">PAJAK[[#This Row],[SUB TOTAL]]-PAJAK[[#This Row],[DISKON]]</f>
        <v>#VALUE!</v>
      </c>
      <c r="N25" s="43" t="str">
        <f ca="1">IF(PAJAK[[#This Row],[//]]="","",INDEX(INDIRECT("NOTA["&amp;PAJAK[#Headers]&amp;"]"),PAJAK[[#This Row],[//]]-2+PAJAK[[#This Row],[QB]]-1))</f>
        <v/>
      </c>
      <c r="O25" s="43" t="e">
        <f ca="1">(PAJAK[[#This Row],[SUB T-DISC]]-PAJAK[[#This Row],[DISC DLL]])/111%</f>
        <v>#VALUE!</v>
      </c>
      <c r="P25" s="43" t="e">
        <f ca="1">PAJAK[[#This Row],[DPP]]*PAJAK[[#This Row],[PPN]]</f>
        <v>#VALUE!</v>
      </c>
      <c r="Q25" s="4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64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>
        <f ca="1">MATCH(PAJAK[[#This Row],[ID]],[2]!Table1[ID],0)</f>
        <v>1</v>
      </c>
      <c r="E26" s="163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43" t="str">
        <f ca="1">IF(PAJAK[[#This Row],[//]]="","",SUMIF(NOTA[ID_H],PAJAK[[#This Row],[ID]],NOTA[JUMLAH]))</f>
        <v/>
      </c>
      <c r="L26" s="43" t="str">
        <f ca="1">IF(PAJAK[[#This Row],[//]]="","",SUMIF(NOTA[ID_H],PAJAK[[#This Row],[ID]],NOTA[DISC]))</f>
        <v/>
      </c>
      <c r="M26" s="43" t="e">
        <f ca="1">PAJAK[[#This Row],[SUB TOTAL]]-PAJAK[[#This Row],[DISKON]]</f>
        <v>#VALUE!</v>
      </c>
      <c r="N26" s="43" t="str">
        <f ca="1">IF(PAJAK[[#This Row],[//]]="","",INDEX(INDIRECT("NOTA["&amp;PAJAK[#Headers]&amp;"]"),PAJAK[[#This Row],[//]]-2+PAJAK[[#This Row],[QB]]-1))</f>
        <v/>
      </c>
      <c r="O26" s="43" t="e">
        <f ca="1">(PAJAK[[#This Row],[SUB T-DISC]]-PAJAK[[#This Row],[DISC DLL]])/111%</f>
        <v>#VALUE!</v>
      </c>
      <c r="P26" s="43" t="e">
        <f ca="1">PAJAK[[#This Row],[DPP]]*PAJAK[[#This Row],[PPN]]</f>
        <v>#VALUE!</v>
      </c>
      <c r="Q26" s="4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40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>
        <f ca="1">MATCH(PAJAK[[#This Row],[ID]],[2]!Table1[ID],0)</f>
        <v>1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43" t="str">
        <f ca="1">IF(PAJAK[[#This Row],[//]]="","",SUMIF(NOTA[ID_H],PAJAK[[#This Row],[ID]],NOTA[JUMLAH]))</f>
        <v/>
      </c>
      <c r="L27" s="43" t="str">
        <f ca="1">IF(PAJAK[[#This Row],[//]]="","",SUMIF(NOTA[ID_H],PAJAK[[#This Row],[ID]],NOTA[DISC]))</f>
        <v/>
      </c>
      <c r="M27" s="43" t="e">
        <f ca="1">PAJAK[[#This Row],[SUB TOTAL]]-PAJAK[[#This Row],[DISKON]]</f>
        <v>#VALUE!</v>
      </c>
      <c r="N27" s="43" t="str">
        <f ca="1">IF(PAJAK[[#This Row],[//]]="","",INDEX(INDIRECT("NOTA["&amp;PAJAK[#Headers]&amp;"]"),PAJAK[[#This Row],[//]]-2+PAJAK[[#This Row],[QB]]-1))</f>
        <v/>
      </c>
      <c r="O27" s="43" t="e">
        <f ca="1">(PAJAK[[#This Row],[SUB T-DISC]]-PAJAK[[#This Row],[DISC DLL]])/111%</f>
        <v>#VALUE!</v>
      </c>
      <c r="P27" s="43" t="e">
        <f ca="1">PAJAK[[#This Row],[DPP]]*PAJAK[[#This Row],[PPN]]</f>
        <v>#VALUE!</v>
      </c>
      <c r="Q27" s="4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>
        <f ca="1">MATCH(PAJAK[[#This Row],[ID]],[2]!Table1[ID],0)</f>
        <v>1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43" t="str">
        <f ca="1">IF(PAJAK[[#This Row],[//]]="","",SUMIF(NOTA[ID_H],PAJAK[[#This Row],[ID]],NOTA[JUMLAH]))</f>
        <v/>
      </c>
      <c r="L28" s="43" t="str">
        <f ca="1">IF(PAJAK[[#This Row],[//]]="","",SUMIF(NOTA[ID_H],PAJAK[[#This Row],[ID]],NOTA[DISC]))</f>
        <v/>
      </c>
      <c r="M28" s="43" t="e">
        <f ca="1">PAJAK[[#This Row],[SUB TOTAL]]-PAJAK[[#This Row],[DISKON]]</f>
        <v>#VALUE!</v>
      </c>
      <c r="N28" s="43" t="str">
        <f ca="1">IF(PAJAK[[#This Row],[//]]="","",INDEX(INDIRECT("NOTA["&amp;PAJAK[#Headers]&amp;"]"),PAJAK[[#This Row],[//]]-2+PAJAK[[#This Row],[QB]]-1))</f>
        <v/>
      </c>
      <c r="O28" s="43" t="e">
        <f ca="1">(PAJAK[[#This Row],[SUB T-DISC]]-PAJAK[[#This Row],[DISC DLL]])/111%</f>
        <v>#VALUE!</v>
      </c>
      <c r="P28" s="43" t="e">
        <f ca="1">PAJAK[[#This Row],[DPP]]*PAJAK[[#This Row],[PPN]]</f>
        <v>#VALUE!</v>
      </c>
      <c r="Q28" s="4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>
        <f ca="1">MATCH(PAJAK[[#This Row],[ID]],[2]!Table1[ID],0)</f>
        <v>1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43" t="str">
        <f ca="1">IF(PAJAK[[#This Row],[//]]="","",SUMIF(NOTA[ID_H],PAJAK[[#This Row],[ID]],NOTA[JUMLAH]))</f>
        <v/>
      </c>
      <c r="L29" s="43" t="str">
        <f ca="1">IF(PAJAK[[#This Row],[//]]="","",SUMIF(NOTA[ID_H],PAJAK[[#This Row],[ID]],NOTA[DISC]))</f>
        <v/>
      </c>
      <c r="M29" s="43" t="e">
        <f ca="1">PAJAK[[#This Row],[SUB TOTAL]]-PAJAK[[#This Row],[DISKON]]</f>
        <v>#VALUE!</v>
      </c>
      <c r="N29" s="43" t="str">
        <f ca="1">IF(PAJAK[[#This Row],[//]]="","",INDEX(INDIRECT("NOTA["&amp;PAJAK[#Headers]&amp;"]"),PAJAK[[#This Row],[//]]-2+PAJAK[[#This Row],[QB]]-1))</f>
        <v/>
      </c>
      <c r="O29" s="43" t="e">
        <f ca="1">(PAJAK[[#This Row],[SUB T-DISC]]-PAJAK[[#This Row],[DISC DLL]])/111%</f>
        <v>#VALUE!</v>
      </c>
      <c r="P29" s="43" t="e">
        <f ca="1">PAJAK[[#This Row],[DPP]]*PAJAK[[#This Row],[PPN]]</f>
        <v>#VALUE!</v>
      </c>
      <c r="Q29" s="4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64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>
        <f ca="1">MATCH(PAJAK[[#This Row],[ID]],[2]!Table1[ID],0)</f>
        <v>1</v>
      </c>
      <c r="E30" s="163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43" t="str">
        <f ca="1">IF(PAJAK[[#This Row],[//]]="","",SUMIF(NOTA[ID_H],PAJAK[[#This Row],[ID]],NOTA[JUMLAH]))</f>
        <v/>
      </c>
      <c r="L30" s="43" t="str">
        <f ca="1">IF(PAJAK[[#This Row],[//]]="","",SUMIF(NOTA[ID_H],PAJAK[[#This Row],[ID]],NOTA[DISC]))</f>
        <v/>
      </c>
      <c r="M30" s="43" t="e">
        <f ca="1">PAJAK[[#This Row],[SUB TOTAL]]-PAJAK[[#This Row],[DISKON]]</f>
        <v>#VALUE!</v>
      </c>
      <c r="N30" s="43" t="str">
        <f ca="1">IF(PAJAK[[#This Row],[//]]="","",INDEX(INDIRECT("NOTA["&amp;PAJAK[#Headers]&amp;"]"),PAJAK[[#This Row],[//]]-2+PAJAK[[#This Row],[QB]]-1))</f>
        <v/>
      </c>
      <c r="O30" s="43" t="e">
        <f ca="1">(PAJAK[[#This Row],[SUB T-DISC]]-PAJAK[[#This Row],[DISC DLL]])/111%</f>
        <v>#VALUE!</v>
      </c>
      <c r="P30" s="43" t="e">
        <f ca="1">PAJAK[[#This Row],[DPP]]*PAJAK[[#This Row],[PPN]]</f>
        <v>#VALUE!</v>
      </c>
      <c r="Q30" s="4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64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>
        <f ca="1">MATCH(PAJAK[[#This Row],[ID]],[2]!Table1[ID],0)</f>
        <v>1</v>
      </c>
      <c r="E31" s="163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43" t="str">
        <f ca="1">IF(PAJAK[[#This Row],[//]]="","",SUMIF(NOTA[ID_H],PAJAK[[#This Row],[ID]],NOTA[JUMLAH]))</f>
        <v/>
      </c>
      <c r="L31" s="43" t="str">
        <f ca="1">IF(PAJAK[[#This Row],[//]]="","",SUMIF(NOTA[ID_H],PAJAK[[#This Row],[ID]],NOTA[DISC]))</f>
        <v/>
      </c>
      <c r="M31" s="43" t="e">
        <f ca="1">PAJAK[[#This Row],[SUB TOTAL]]-PAJAK[[#This Row],[DISKON]]</f>
        <v>#VALUE!</v>
      </c>
      <c r="N31" s="43" t="str">
        <f ca="1">IF(PAJAK[[#This Row],[//]]="","",INDEX(INDIRECT("NOTA["&amp;PAJAK[#Headers]&amp;"]"),PAJAK[[#This Row],[//]]-2+PAJAK[[#This Row],[QB]]-1))</f>
        <v/>
      </c>
      <c r="O31" s="43" t="e">
        <f ca="1">(PAJAK[[#This Row],[SUB T-DISC]]-PAJAK[[#This Row],[DISC DLL]])/111%</f>
        <v>#VALUE!</v>
      </c>
      <c r="P31" s="43" t="e">
        <f ca="1">PAJAK[[#This Row],[DPP]]*PAJAK[[#This Row],[PPN]]</f>
        <v>#VALUE!</v>
      </c>
      <c r="Q31" s="4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64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>
        <f ca="1">MATCH(PAJAK[[#This Row],[ID]],[2]!Table1[ID],0)</f>
        <v>1</v>
      </c>
      <c r="E32" s="163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43" t="str">
        <f ca="1">IF(PAJAK[[#This Row],[//]]="","",SUMIF(NOTA[ID_H],PAJAK[[#This Row],[ID]],NOTA[JUMLAH]))</f>
        <v/>
      </c>
      <c r="L32" s="43" t="str">
        <f ca="1">IF(PAJAK[[#This Row],[//]]="","",SUMIF(NOTA[ID_H],PAJAK[[#This Row],[ID]],NOTA[DISC]))</f>
        <v/>
      </c>
      <c r="M32" s="43" t="e">
        <f ca="1">PAJAK[[#This Row],[SUB TOTAL]]-PAJAK[[#This Row],[DISKON]]</f>
        <v>#VALUE!</v>
      </c>
      <c r="N32" s="43" t="str">
        <f ca="1">IF(PAJAK[[#This Row],[//]]="","",INDEX(INDIRECT("NOTA["&amp;PAJAK[#Headers]&amp;"]"),PAJAK[[#This Row],[//]]-2+PAJAK[[#This Row],[QB]]-1))</f>
        <v/>
      </c>
      <c r="O32" s="43" t="e">
        <f ca="1">(PAJAK[[#This Row],[SUB T-DISC]]-PAJAK[[#This Row],[DISC DLL]])/111%</f>
        <v>#VALUE!</v>
      </c>
      <c r="P32" s="43" t="e">
        <f ca="1">PAJAK[[#This Row],[DPP]]*PAJAK[[#This Row],[PPN]]</f>
        <v>#VALUE!</v>
      </c>
      <c r="Q32" s="4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65" t="str">
        <f ca="1">HYPERLINK("[NOTA_.XLSX]NOTA!c"&amp;PAJAK[[#This Row],[//]],IF(PAJAK[[#This Row],[//]]="","",INDEX(INDIRECT("NOTA["&amp;PAJAK[#Headers]&amp;"]"),PAJAK[[#This Row],[//]]-2)))</f>
        <v/>
      </c>
      <c r="C33" s="40" t="str">
        <f ca="1">IF(PAJAK[[#This Row],[//]]="","",INDEX(INDIRECT("NOTA["&amp;PAJAK[#Headers]&amp;"]"),PAJAK[[#This Row],[//]]-2))</f>
        <v/>
      </c>
      <c r="D33" s="40">
        <f ca="1">MATCH(PAJAK[[#This Row],[ID]],[2]!Table1[ID],0)</f>
        <v>1</v>
      </c>
      <c r="E33" s="41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43" t="str">
        <f ca="1">IF(PAJAK[[#This Row],[//]]="","",SUMIF(NOTA[ID_H],PAJAK[[#This Row],[ID]],NOTA[JUMLAH]))</f>
        <v/>
      </c>
      <c r="L33" s="43" t="str">
        <f ca="1">IF(PAJAK[[#This Row],[//]]="","",SUMIF(NOTA[ID_H],PAJAK[[#This Row],[ID]],NOTA[DISC]))</f>
        <v/>
      </c>
      <c r="M33" s="43" t="e">
        <f ca="1">PAJAK[[#This Row],[SUB TOTAL]]-PAJAK[[#This Row],[DISKON]]</f>
        <v>#VALUE!</v>
      </c>
      <c r="N33" s="43" t="str">
        <f ca="1">IF(PAJAK[[#This Row],[//]]="","",INDEX(INDIRECT("NOTA["&amp;PAJAK[#Headers]&amp;"]"),PAJAK[[#This Row],[//]]-2+PAJAK[[#This Row],[QB]]-1))</f>
        <v/>
      </c>
      <c r="O33" s="43" t="e">
        <f ca="1">(PAJAK[[#This Row],[SUB T-DISC]]-PAJAK[[#This Row],[DISC DLL]])/111%</f>
        <v>#VALUE!</v>
      </c>
      <c r="P33" s="43" t="e">
        <f ca="1">PAJAK[[#This Row],[DPP]]*PAJAK[[#This Row],[PPN]]</f>
        <v>#VALUE!</v>
      </c>
      <c r="Q33" s="4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64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>
        <f ca="1">MATCH(PAJAK[[#This Row],[ID]],[2]!Table1[ID],0)</f>
        <v>1</v>
      </c>
      <c r="E34" s="163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43" t="str">
        <f ca="1">IF(PAJAK[[#This Row],[//]]="","",SUMIF(NOTA[ID_H],PAJAK[[#This Row],[ID]],NOTA[JUMLAH]))</f>
        <v/>
      </c>
      <c r="L34" s="43" t="str">
        <f ca="1">IF(PAJAK[[#This Row],[//]]="","",SUMIF(NOTA[ID_H],PAJAK[[#This Row],[ID]],NOTA[DISC]))</f>
        <v/>
      </c>
      <c r="M34" s="43" t="e">
        <f ca="1">PAJAK[[#This Row],[SUB TOTAL]]-PAJAK[[#This Row],[DISKON]]</f>
        <v>#VALUE!</v>
      </c>
      <c r="N34" s="43" t="str">
        <f ca="1">IF(PAJAK[[#This Row],[//]]="","",INDEX(INDIRECT("NOTA["&amp;PAJAK[#Headers]&amp;"]"),PAJAK[[#This Row],[//]]-2+PAJAK[[#This Row],[QB]]-1))</f>
        <v/>
      </c>
      <c r="O34" s="43" t="e">
        <f ca="1">(PAJAK[[#This Row],[SUB T-DISC]]-PAJAK[[#This Row],[DISC DLL]])/111%</f>
        <v>#VALUE!</v>
      </c>
      <c r="P34" s="43" t="e">
        <f ca="1">PAJAK[[#This Row],[DPP]]*PAJAK[[#This Row],[PPN]]</f>
        <v>#VALUE!</v>
      </c>
      <c r="Q34" s="4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0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65" t="str">
        <f ca="1">HYPERLINK("[NOTA_.XLSX]NOTA!c"&amp;PAJAK[[#This Row],[//]],IF(PAJAK[[#This Row],[//]]="","",INDEX(INDIRECT("NOTA["&amp;PAJAK[#Headers]&amp;"]"),PAJAK[[#This Row],[//]]-2)))</f>
        <v/>
      </c>
      <c r="C35" s="40" t="str">
        <f ca="1">IF(PAJAK[[#This Row],[//]]="","",INDEX(INDIRECT("NOTA["&amp;PAJAK[#Headers]&amp;"]"),PAJAK[[#This Row],[//]]-2))</f>
        <v/>
      </c>
      <c r="D35" s="40">
        <f ca="1">MATCH(PAJAK[[#This Row],[ID]],[2]!Table1[ID],0)</f>
        <v>1</v>
      </c>
      <c r="E35" s="41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43" t="str">
        <f ca="1">IF(PAJAK[[#This Row],[//]]="","",SUMIF(NOTA[ID_H],PAJAK[[#This Row],[ID]],NOTA[JUMLAH]))</f>
        <v/>
      </c>
      <c r="L35" s="43" t="str">
        <f ca="1">IF(PAJAK[[#This Row],[//]]="","",SUMIF(NOTA[ID_H],PAJAK[[#This Row],[ID]],NOTA[DISC]))</f>
        <v/>
      </c>
      <c r="M35" s="43" t="e">
        <f ca="1">PAJAK[[#This Row],[SUB TOTAL]]-PAJAK[[#This Row],[DISKON]]</f>
        <v>#VALUE!</v>
      </c>
      <c r="N35" s="43" t="str">
        <f ca="1">IF(PAJAK[[#This Row],[//]]="","",INDEX(INDIRECT("NOTA["&amp;PAJAK[#Headers]&amp;"]"),PAJAK[[#This Row],[//]]-2+PAJAK[[#This Row],[QB]]-1))</f>
        <v/>
      </c>
      <c r="O35" s="43" t="e">
        <f ca="1">(PAJAK[[#This Row],[SUB T-DISC]]-PAJAK[[#This Row],[DISC DLL]])/111%</f>
        <v>#VALUE!</v>
      </c>
      <c r="P35" s="43" t="e">
        <f ca="1">PAJAK[[#This Row],[DPP]]*PAJAK[[#This Row],[PPN]]</f>
        <v>#VALUE!</v>
      </c>
      <c r="Q35" s="4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40" t="str">
        <f ca="1">HYPERLINK("[NOTA_.XLSX]NOTA!c"&amp;PAJAK[[#This Row],[//]],IF(PAJAK[[#This Row],[//]]="","",INDEX(INDIRECT("NOTA["&amp;PAJAK[#Headers]&amp;"]"),PAJAK[[#This Row],[//]]-2)))</f>
        <v/>
      </c>
      <c r="C36" s="40" t="str">
        <f ca="1">IF(PAJAK[[#This Row],[//]]="","",INDEX(INDIRECT("NOTA["&amp;PAJAK[#Headers]&amp;"]"),PAJAK[[#This Row],[//]]-2))</f>
        <v/>
      </c>
      <c r="D36" s="40">
        <f ca="1">MATCH(PAJAK[[#This Row],[ID]],[2]!Table1[ID],0)</f>
        <v>1</v>
      </c>
      <c r="E36" s="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43" t="str">
        <f ca="1">IF(PAJAK[[#This Row],[//]]="","",SUMIF(NOTA[ID_H],PAJAK[[#This Row],[ID]],NOTA[JUMLAH]))</f>
        <v/>
      </c>
      <c r="L36" s="43" t="str">
        <f ca="1">IF(PAJAK[[#This Row],[//]]="","",SUMIF(NOTA[ID_H],PAJAK[[#This Row],[ID]],NOTA[DISC]))</f>
        <v/>
      </c>
      <c r="M36" s="43" t="e">
        <f ca="1">PAJAK[[#This Row],[SUB TOTAL]]-PAJAK[[#This Row],[DISKON]]</f>
        <v>#VALUE!</v>
      </c>
      <c r="N36" s="43" t="str">
        <f ca="1">IF(PAJAK[[#This Row],[//]]="","",INDEX(INDIRECT("NOTA["&amp;PAJAK[#Headers]&amp;"]"),PAJAK[[#This Row],[//]]-2+PAJAK[[#This Row],[QB]]-1))</f>
        <v/>
      </c>
      <c r="O36" s="43" t="e">
        <f ca="1">(PAJAK[[#This Row],[SUB T-DISC]]-PAJAK[[#This Row],[DISC DLL]])/111%</f>
        <v>#VALUE!</v>
      </c>
      <c r="P36" s="43" t="e">
        <f ca="1">PAJAK[[#This Row],[DPP]]*PAJAK[[#This Row],[PPN]]</f>
        <v>#VALUE!</v>
      </c>
      <c r="Q36" s="4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40" t="str">
        <f ca="1">HYPERLINK("[NOTA_.XLSX]NOTA!c"&amp;PAJAK[[#This Row],[//]],IF(PAJAK[[#This Row],[//]]="","",INDEX(INDIRECT("NOTA["&amp;PAJAK[#Headers]&amp;"]"),PAJAK[[#This Row],[//]]-2)))</f>
        <v/>
      </c>
      <c r="C37" s="40" t="str">
        <f ca="1">IF(PAJAK[[#This Row],[//]]="","",INDEX(INDIRECT("NOTA["&amp;PAJAK[#Headers]&amp;"]"),PAJAK[[#This Row],[//]]-2))</f>
        <v/>
      </c>
      <c r="D37" s="40">
        <f ca="1">MATCH(PAJAK[[#This Row],[ID]],[2]!Table1[ID],0)</f>
        <v>1</v>
      </c>
      <c r="E37" s="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43" t="str">
        <f ca="1">IF(PAJAK[[#This Row],[//]]="","",SUMIF(NOTA[ID_H],PAJAK[[#This Row],[ID]],NOTA[JUMLAH]))</f>
        <v/>
      </c>
      <c r="L37" s="43" t="str">
        <f ca="1">IF(PAJAK[[#This Row],[//]]="","",SUMIF(NOTA[ID_H],PAJAK[[#This Row],[ID]],NOTA[DISC]))</f>
        <v/>
      </c>
      <c r="M37" s="43" t="e">
        <f ca="1">PAJAK[[#This Row],[SUB TOTAL]]-PAJAK[[#This Row],[DISKON]]</f>
        <v>#VALUE!</v>
      </c>
      <c r="N37" s="43" t="str">
        <f ca="1">IF(PAJAK[[#This Row],[//]]="","",INDEX(INDIRECT("NOTA["&amp;PAJAK[#Headers]&amp;"]"),PAJAK[[#This Row],[//]]-2+PAJAK[[#This Row],[QB]]-1))</f>
        <v/>
      </c>
      <c r="O37" s="43" t="e">
        <f ca="1">(PAJAK[[#This Row],[SUB T-DISC]]-PAJAK[[#This Row],[DISC DLL]])/111%</f>
        <v>#VALUE!</v>
      </c>
      <c r="P37" s="43" t="e">
        <f ca="1">PAJAK[[#This Row],[DPP]]*PAJAK[[#This Row],[PPN]]</f>
        <v>#VALUE!</v>
      </c>
      <c r="Q37" s="4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65" t="str">
        <f ca="1">HYPERLINK("[NOTA_.XLSX]NOTA!c"&amp;PAJAK[[#This Row],[//]],IF(PAJAK[[#This Row],[//]]="","",INDEX(INDIRECT("NOTA["&amp;PAJAK[#Headers]&amp;"]"),PAJAK[[#This Row],[//]]-2)))</f>
        <v/>
      </c>
      <c r="C38" s="40" t="str">
        <f ca="1">IF(PAJAK[[#This Row],[//]]="","",INDEX(INDIRECT("NOTA["&amp;PAJAK[#Headers]&amp;"]"),PAJAK[[#This Row],[//]]-2))</f>
        <v/>
      </c>
      <c r="D38" s="40">
        <f ca="1">MATCH(PAJAK[[#This Row],[ID]],[2]!Table1[ID],0)</f>
        <v>1</v>
      </c>
      <c r="E38" s="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43" t="str">
        <f ca="1">IF(PAJAK[[#This Row],[//]]="","",SUMIF(NOTA[ID_H],PAJAK[[#This Row],[ID]],NOTA[JUMLAH]))</f>
        <v/>
      </c>
      <c r="L38" s="43" t="str">
        <f ca="1">IF(PAJAK[[#This Row],[//]]="","",SUMIF(NOTA[ID_H],PAJAK[[#This Row],[ID]],NOTA[DISC]))</f>
        <v/>
      </c>
      <c r="M38" s="43" t="e">
        <f ca="1">PAJAK[[#This Row],[SUB TOTAL]]-PAJAK[[#This Row],[DISKON]]</f>
        <v>#VALUE!</v>
      </c>
      <c r="N38" s="43" t="str">
        <f ca="1">IF(PAJAK[[#This Row],[//]]="","",INDEX(INDIRECT("NOTA["&amp;PAJAK[#Headers]&amp;"]"),PAJAK[[#This Row],[//]]-2+PAJAK[[#This Row],[QB]]-1))</f>
        <v/>
      </c>
      <c r="O38" s="43" t="e">
        <f ca="1">(PAJAK[[#This Row],[SUB T-DISC]]-PAJAK[[#This Row],[DISC DLL]])/111%</f>
        <v>#VALUE!</v>
      </c>
      <c r="P38" s="43" t="e">
        <f ca="1">PAJAK[[#This Row],[DPP]]*PAJAK[[#This Row],[PPN]]</f>
        <v>#VALUE!</v>
      </c>
      <c r="Q38" s="4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64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>
        <f ca="1">MATCH(PAJAK[[#This Row],[ID]],[2]!Table1[ID],0)</f>
        <v>1</v>
      </c>
      <c r="E39" s="163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43" t="str">
        <f ca="1">IF(PAJAK[[#This Row],[//]]="","",SUMIF(NOTA[ID_H],PAJAK[[#This Row],[ID]],NOTA[JUMLAH]))</f>
        <v/>
      </c>
      <c r="L39" s="43" t="str">
        <f ca="1">IF(PAJAK[[#This Row],[//]]="","",SUMIF(NOTA[ID_H],PAJAK[[#This Row],[ID]],NOTA[DISC]))</f>
        <v/>
      </c>
      <c r="M39" s="43" t="e">
        <f ca="1">PAJAK[[#This Row],[SUB TOTAL]]-PAJAK[[#This Row],[DISKON]]</f>
        <v>#VALUE!</v>
      </c>
      <c r="N39" s="43" t="str">
        <f ca="1">IF(PAJAK[[#This Row],[//]]="","",INDEX(INDIRECT("NOTA["&amp;PAJAK[#Headers]&amp;"]"),PAJAK[[#This Row],[//]]-2+PAJAK[[#This Row],[QB]]-1))</f>
        <v/>
      </c>
      <c r="O39" s="43" t="e">
        <f ca="1">(PAJAK[[#This Row],[SUB T-DISC]]-PAJAK[[#This Row],[DISC DLL]])/111%</f>
        <v>#VALUE!</v>
      </c>
      <c r="P39" s="43" t="e">
        <f ca="1">PAJAK[[#This Row],[DPP]]*PAJAK[[#This Row],[PPN]]</f>
        <v>#VALUE!</v>
      </c>
      <c r="Q39" s="4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64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>
        <f ca="1">MATCH(PAJAK[[#This Row],[ID]],[2]!Table1[ID],0)</f>
        <v>1</v>
      </c>
      <c r="E40" s="163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43" t="str">
        <f ca="1">IF(PAJAK[[#This Row],[//]]="","",SUMIF(NOTA[ID_H],PAJAK[[#This Row],[ID]],NOTA[JUMLAH]))</f>
        <v/>
      </c>
      <c r="L40" s="43" t="str">
        <f ca="1">IF(PAJAK[[#This Row],[//]]="","",SUMIF(NOTA[ID_H],PAJAK[[#This Row],[ID]],NOTA[DISC]))</f>
        <v/>
      </c>
      <c r="M40" s="43" t="e">
        <f ca="1">PAJAK[[#This Row],[SUB TOTAL]]-PAJAK[[#This Row],[DISKON]]</f>
        <v>#VALUE!</v>
      </c>
      <c r="N40" s="43" t="str">
        <f ca="1">IF(PAJAK[[#This Row],[//]]="","",INDEX(INDIRECT("NOTA["&amp;PAJAK[#Headers]&amp;"]"),PAJAK[[#This Row],[//]]-2+PAJAK[[#This Row],[QB]]-1))</f>
        <v/>
      </c>
      <c r="O40" s="43" t="e">
        <f ca="1">(PAJAK[[#This Row],[SUB T-DISC]]-PAJAK[[#This Row],[DISC DLL]])/111%</f>
        <v>#VALUE!</v>
      </c>
      <c r="P40" s="43" t="e">
        <f ca="1">PAJAK[[#This Row],[DPP]]*PAJAK[[#This Row],[PPN]]</f>
        <v>#VALUE!</v>
      </c>
      <c r="Q40" s="4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>
        <f ca="1">MATCH(PAJAK[[#This Row],[ID]],[2]!Table1[ID],0)</f>
        <v>1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43" t="str">
        <f ca="1">IF(PAJAK[[#This Row],[//]]="","",SUMIF(NOTA[ID_H],PAJAK[[#This Row],[ID]],NOTA[JUMLAH]))</f>
        <v/>
      </c>
      <c r="L41" s="43" t="str">
        <f ca="1">IF(PAJAK[[#This Row],[//]]="","",SUMIF(NOTA[ID_H],PAJAK[[#This Row],[ID]],NOTA[DISC]))</f>
        <v/>
      </c>
      <c r="M41" s="43" t="e">
        <f ca="1">PAJAK[[#This Row],[SUB TOTAL]]-PAJAK[[#This Row],[DISKON]]</f>
        <v>#VALUE!</v>
      </c>
      <c r="N41" s="43" t="str">
        <f ca="1">IF(PAJAK[[#This Row],[//]]="","",INDEX(INDIRECT("NOTA["&amp;PAJAK[#Headers]&amp;"]"),PAJAK[[#This Row],[//]]-2+PAJAK[[#This Row],[QB]]-1))</f>
        <v/>
      </c>
      <c r="O41" s="43" t="e">
        <f ca="1">(PAJAK[[#This Row],[SUB T-DISC]]-PAJAK[[#This Row],[DISC DLL]])/111%</f>
        <v>#VALUE!</v>
      </c>
      <c r="P41" s="43" t="e">
        <f ca="1">PAJAK[[#This Row],[DPP]]*PAJAK[[#This Row],[PPN]]</f>
        <v>#VALUE!</v>
      </c>
      <c r="Q41" s="4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4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64" t="str">
        <f ca="1">HYPERLINK("[NOTA_.XLSX]NOTA!c"&amp;PAJAK[[#This Row],[//]],IF(PAJAK[[#This Row],[//]]="","",INDEX(INDIRECT("NOTA["&amp;PAJAK[#Headers]&amp;"]"),PAJAK[[#This Row],[//]]-2)))</f>
        <v/>
      </c>
      <c r="C42" s="44" t="str">
        <f ca="1">IF(PAJAK[[#This Row],[//]]="","",INDEX(INDIRECT("NOTA["&amp;PAJAK[#Headers]&amp;"]"),PAJAK[[#This Row],[//]]-2))</f>
        <v/>
      </c>
      <c r="D42" s="44">
        <f ca="1">MATCH(PAJAK[[#This Row],[ID]],[2]!Table1[ID],0)</f>
        <v>1</v>
      </c>
      <c r="E42" s="163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43" t="str">
        <f ca="1">IF(PAJAK[[#This Row],[//]]="","",SUMIF(NOTA[ID_H],PAJAK[[#This Row],[ID]],NOTA[JUMLAH]))</f>
        <v/>
      </c>
      <c r="L42" s="43" t="str">
        <f ca="1">IF(PAJAK[[#This Row],[//]]="","",SUMIF(NOTA[ID_H],PAJAK[[#This Row],[ID]],NOTA[DISC]))</f>
        <v/>
      </c>
      <c r="M42" s="43" t="e">
        <f ca="1">PAJAK[[#This Row],[SUB TOTAL]]-PAJAK[[#This Row],[DISKON]]</f>
        <v>#VALUE!</v>
      </c>
      <c r="N42" s="43" t="str">
        <f ca="1">IF(PAJAK[[#This Row],[//]]="","",INDEX(INDIRECT("NOTA["&amp;PAJAK[#Headers]&amp;"]"),PAJAK[[#This Row],[//]]-2+PAJAK[[#This Row],[QB]]-1))</f>
        <v/>
      </c>
      <c r="O42" s="43" t="e">
        <f ca="1">(PAJAK[[#This Row],[SUB T-DISC]]-PAJAK[[#This Row],[DISC DLL]])/111%</f>
        <v>#VALUE!</v>
      </c>
      <c r="P42" s="43" t="e">
        <f ca="1">PAJAK[[#This Row],[DPP]]*PAJAK[[#This Row],[PPN]]</f>
        <v>#VALUE!</v>
      </c>
      <c r="Q42" s="4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64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>
        <f ca="1">MATCH(PAJAK[[#This Row],[ID]],[2]!Table1[ID],0)</f>
        <v>1</v>
      </c>
      <c r="E43" s="163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43" t="str">
        <f ca="1">IF(PAJAK[[#This Row],[//]]="","",SUMIF(NOTA[ID_H],PAJAK[[#This Row],[ID]],NOTA[JUMLAH]))</f>
        <v/>
      </c>
      <c r="L43" s="43" t="str">
        <f ca="1">IF(PAJAK[[#This Row],[//]]="","",SUMIF(NOTA[ID_H],PAJAK[[#This Row],[ID]],NOTA[DISC]))</f>
        <v/>
      </c>
      <c r="M43" s="43" t="e">
        <f ca="1">PAJAK[[#This Row],[SUB TOTAL]]-PAJAK[[#This Row],[DISKON]]</f>
        <v>#VALUE!</v>
      </c>
      <c r="N43" s="43" t="str">
        <f ca="1">IF(PAJAK[[#This Row],[//]]="","",INDEX(INDIRECT("NOTA["&amp;PAJAK[#Headers]&amp;"]"),PAJAK[[#This Row],[//]]-2+PAJAK[[#This Row],[QB]]-1))</f>
        <v/>
      </c>
      <c r="O43" s="43" t="e">
        <f ca="1">(PAJAK[[#This Row],[SUB T-DISC]]-PAJAK[[#This Row],[DISC DLL]])/111%</f>
        <v>#VALUE!</v>
      </c>
      <c r="P43" s="43" t="e">
        <f ca="1">PAJAK[[#This Row],[DPP]]*PAJAK[[#This Row],[PPN]]</f>
        <v>#VALUE!</v>
      </c>
      <c r="Q43" s="4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64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>
        <f ca="1">MATCH(PAJAK[[#This Row],[ID]],[2]!Table1[ID],0)</f>
        <v>1</v>
      </c>
      <c r="E44" s="163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43" t="str">
        <f ca="1">IF(PAJAK[[#This Row],[//]]="","",SUMIF(NOTA[ID_H],PAJAK[[#This Row],[ID]],NOTA[JUMLAH]))</f>
        <v/>
      </c>
      <c r="L44" s="43" t="str">
        <f ca="1">IF(PAJAK[[#This Row],[//]]="","",SUMIF(NOTA[ID_H],PAJAK[[#This Row],[ID]],NOTA[DISC]))</f>
        <v/>
      </c>
      <c r="M44" s="43" t="e">
        <f ca="1">PAJAK[[#This Row],[SUB TOTAL]]-PAJAK[[#This Row],[DISKON]]</f>
        <v>#VALUE!</v>
      </c>
      <c r="N44" s="43" t="str">
        <f ca="1">IF(PAJAK[[#This Row],[//]]="","",INDEX(INDIRECT("NOTA["&amp;PAJAK[#Headers]&amp;"]"),PAJAK[[#This Row],[//]]-2+PAJAK[[#This Row],[QB]]-1))</f>
        <v/>
      </c>
      <c r="O44" s="43" t="e">
        <f ca="1">(PAJAK[[#This Row],[SUB T-DISC]]-PAJAK[[#This Row],[DISC DLL]])/111%</f>
        <v>#VALUE!</v>
      </c>
      <c r="P44" s="43" t="e">
        <f ca="1">PAJAK[[#This Row],[DPP]]*PAJAK[[#This Row],[PPN]]</f>
        <v>#VALUE!</v>
      </c>
      <c r="Q44" s="4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>
        <f ca="1">MATCH(PAJAK[[#This Row],[ID]],[2]!Table1[ID],0)</f>
        <v>1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43" t="str">
        <f ca="1">IF(PAJAK[[#This Row],[//]]="","",SUMIF(NOTA[ID_H],PAJAK[[#This Row],[ID]],NOTA[JUMLAH]))</f>
        <v/>
      </c>
      <c r="L45" s="43" t="str">
        <f ca="1">IF(PAJAK[[#This Row],[//]]="","",SUMIF(NOTA[ID_H],PAJAK[[#This Row],[ID]],NOTA[DISC]))</f>
        <v/>
      </c>
      <c r="M45" s="43" t="e">
        <f ca="1">PAJAK[[#This Row],[SUB TOTAL]]-PAJAK[[#This Row],[DISKON]]</f>
        <v>#VALUE!</v>
      </c>
      <c r="N45" s="43" t="str">
        <f ca="1">IF(PAJAK[[#This Row],[//]]="","",INDEX(INDIRECT("NOTA["&amp;PAJAK[#Headers]&amp;"]"),PAJAK[[#This Row],[//]]-2+PAJAK[[#This Row],[QB]]-1))</f>
        <v/>
      </c>
      <c r="O45" s="43" t="e">
        <f ca="1">(PAJAK[[#This Row],[SUB T-DISC]]-PAJAK[[#This Row],[DISC DLL]])/111%</f>
        <v>#VALUE!</v>
      </c>
      <c r="P45" s="43" t="e">
        <f ca="1">PAJAK[[#This Row],[DPP]]*PAJAK[[#This Row],[PPN]]</f>
        <v>#VALUE!</v>
      </c>
      <c r="Q45" s="4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64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>
        <f ca="1">MATCH(PAJAK[[#This Row],[ID]],[2]!Table1[ID],0)</f>
        <v>1</v>
      </c>
      <c r="E46" s="163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43" t="str">
        <f ca="1">IF(PAJAK[[#This Row],[//]]="","",SUMIF(NOTA[ID_H],PAJAK[[#This Row],[ID]],NOTA[JUMLAH]))</f>
        <v/>
      </c>
      <c r="L46" s="43" t="str">
        <f ca="1">IF(PAJAK[[#This Row],[//]]="","",SUMIF(NOTA[ID_H],PAJAK[[#This Row],[ID]],NOTA[DISC]))</f>
        <v/>
      </c>
      <c r="M46" s="43" t="e">
        <f ca="1">PAJAK[[#This Row],[SUB TOTAL]]-PAJAK[[#This Row],[DISKON]]</f>
        <v>#VALUE!</v>
      </c>
      <c r="N46" s="43" t="str">
        <f ca="1">IF(PAJAK[[#This Row],[//]]="","",INDEX(INDIRECT("NOTA["&amp;PAJAK[#Headers]&amp;"]"),PAJAK[[#This Row],[//]]-2+PAJAK[[#This Row],[QB]]-1))</f>
        <v/>
      </c>
      <c r="O46" s="43" t="e">
        <f ca="1">(PAJAK[[#This Row],[SUB T-DISC]]-PAJAK[[#This Row],[DISC DLL]])/111%</f>
        <v>#VALUE!</v>
      </c>
      <c r="P46" s="43" t="e">
        <f ca="1">PAJAK[[#This Row],[DPP]]*PAJAK[[#This Row],[PPN]]</f>
        <v>#VALUE!</v>
      </c>
      <c r="Q46" s="4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4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64" t="str">
        <f ca="1">HYPERLINK("[NOTA_.XLSX]NOTA!c"&amp;PAJAK[[#This Row],[//]],IF(PAJAK[[#This Row],[//]]="","",INDEX(INDIRECT("NOTA["&amp;PAJAK[#Headers]&amp;"]"),PAJAK[[#This Row],[//]]-2)))</f>
        <v/>
      </c>
      <c r="C47" s="44" t="str">
        <f ca="1">IF(PAJAK[[#This Row],[//]]="","",INDEX(INDIRECT("NOTA["&amp;PAJAK[#Headers]&amp;"]"),PAJAK[[#This Row],[//]]-2))</f>
        <v/>
      </c>
      <c r="D47" s="44">
        <f ca="1">MATCH(PAJAK[[#This Row],[ID]],[2]!Table1[ID],0)</f>
        <v>1</v>
      </c>
      <c r="E47" s="163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43" t="str">
        <f ca="1">IF(PAJAK[[#This Row],[//]]="","",SUMIF(NOTA[ID_H],PAJAK[[#This Row],[ID]],NOTA[JUMLAH]))</f>
        <v/>
      </c>
      <c r="L47" s="43" t="str">
        <f ca="1">IF(PAJAK[[#This Row],[//]]="","",SUMIF(NOTA[ID_H],PAJAK[[#This Row],[ID]],NOTA[DISC]))</f>
        <v/>
      </c>
      <c r="M47" s="43" t="e">
        <f ca="1">PAJAK[[#This Row],[SUB TOTAL]]-PAJAK[[#This Row],[DISKON]]</f>
        <v>#VALUE!</v>
      </c>
      <c r="N47" s="43" t="str">
        <f ca="1">IF(PAJAK[[#This Row],[//]]="","",INDEX(INDIRECT("NOTA["&amp;PAJAK[#Headers]&amp;"]"),PAJAK[[#This Row],[//]]-2+PAJAK[[#This Row],[QB]]-1))</f>
        <v/>
      </c>
      <c r="O47" s="43" t="e">
        <f ca="1">(PAJAK[[#This Row],[SUB T-DISC]]-PAJAK[[#This Row],[DISC DLL]])/111%</f>
        <v>#VALUE!</v>
      </c>
      <c r="P47" s="43" t="e">
        <f ca="1">PAJAK[[#This Row],[DPP]]*PAJAK[[#This Row],[PPN]]</f>
        <v>#VALUE!</v>
      </c>
      <c r="Q47" s="4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4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64" t="str">
        <f ca="1">HYPERLINK("[NOTA_.XLSX]NOTA!c"&amp;PAJAK[[#This Row],[//]],IF(PAJAK[[#This Row],[//]]="","",INDEX(INDIRECT("NOTA["&amp;PAJAK[#Headers]&amp;"]"),PAJAK[[#This Row],[//]]-2)))</f>
        <v/>
      </c>
      <c r="C48" s="44" t="str">
        <f ca="1">IF(PAJAK[[#This Row],[//]]="","",INDEX(INDIRECT("NOTA["&amp;PAJAK[#Headers]&amp;"]"),PAJAK[[#This Row],[//]]-2))</f>
        <v/>
      </c>
      <c r="D48" s="44">
        <f ca="1">MATCH(PAJAK[[#This Row],[ID]],[2]!Table1[ID],0)</f>
        <v>1</v>
      </c>
      <c r="E48" s="163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43" t="str">
        <f ca="1">IF(PAJAK[[#This Row],[//]]="","",SUMIF(NOTA[ID_H],PAJAK[[#This Row],[ID]],NOTA[JUMLAH]))</f>
        <v/>
      </c>
      <c r="L48" s="43" t="str">
        <f ca="1">IF(PAJAK[[#This Row],[//]]="","",SUMIF(NOTA[ID_H],PAJAK[[#This Row],[ID]],NOTA[DISC]))</f>
        <v/>
      </c>
      <c r="M48" s="43" t="e">
        <f ca="1">PAJAK[[#This Row],[SUB TOTAL]]-PAJAK[[#This Row],[DISKON]]</f>
        <v>#VALUE!</v>
      </c>
      <c r="N48" s="43" t="str">
        <f ca="1">IF(PAJAK[[#This Row],[//]]="","",INDEX(INDIRECT("NOTA["&amp;PAJAK[#Headers]&amp;"]"),PAJAK[[#This Row],[//]]-2+PAJAK[[#This Row],[QB]]-1))</f>
        <v/>
      </c>
      <c r="O48" s="43" t="e">
        <f ca="1">(PAJAK[[#This Row],[SUB T-DISC]]-PAJAK[[#This Row],[DISC DLL]])/111%</f>
        <v>#VALUE!</v>
      </c>
      <c r="P48" s="43" t="e">
        <f ca="1">PAJAK[[#This Row],[DPP]]*PAJAK[[#This Row],[PPN]]</f>
        <v>#VALUE!</v>
      </c>
      <c r="Q48" s="4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>
        <f ca="1">MATCH(PAJAK[[#This Row],[ID]],[2]!Table1[ID],0)</f>
        <v>1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43" t="str">
        <f ca="1">IF(PAJAK[[#This Row],[//]]="","",SUMIF(NOTA[ID_H],PAJAK[[#This Row],[ID]],NOTA[JUMLAH]))</f>
        <v/>
      </c>
      <c r="L49" s="43" t="str">
        <f ca="1">IF(PAJAK[[#This Row],[//]]="","",SUMIF(NOTA[ID_H],PAJAK[[#This Row],[ID]],NOTA[DISC]))</f>
        <v/>
      </c>
      <c r="M49" s="43" t="e">
        <f ca="1">PAJAK[[#This Row],[SUB TOTAL]]-PAJAK[[#This Row],[DISKON]]</f>
        <v>#VALUE!</v>
      </c>
      <c r="N49" s="43" t="str">
        <f ca="1">IF(PAJAK[[#This Row],[//]]="","",INDEX(INDIRECT("NOTA["&amp;PAJAK[#Headers]&amp;"]"),PAJAK[[#This Row],[//]]-2+PAJAK[[#This Row],[QB]]-1))</f>
        <v/>
      </c>
      <c r="O49" s="43" t="e">
        <f ca="1">(PAJAK[[#This Row],[SUB T-DISC]]-PAJAK[[#This Row],[DISC DLL]])/111%</f>
        <v>#VALUE!</v>
      </c>
      <c r="P49" s="43" t="e">
        <f ca="1">PAJAK[[#This Row],[DPP]]*PAJAK[[#This Row],[PPN]]</f>
        <v>#VALUE!</v>
      </c>
      <c r="Q49" s="4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64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>
        <f ca="1">MATCH(PAJAK[[#This Row],[ID]],[2]!Table1[ID],0)</f>
        <v>1</v>
      </c>
      <c r="E50" s="163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43" t="str">
        <f ca="1">IF(PAJAK[[#This Row],[//]]="","",SUMIF(NOTA[ID_H],PAJAK[[#This Row],[ID]],NOTA[JUMLAH]))</f>
        <v/>
      </c>
      <c r="L50" s="43" t="str">
        <f ca="1">IF(PAJAK[[#This Row],[//]]="","",SUMIF(NOTA[ID_H],PAJAK[[#This Row],[ID]],NOTA[DISC]))</f>
        <v/>
      </c>
      <c r="M50" s="43" t="e">
        <f ca="1">PAJAK[[#This Row],[SUB TOTAL]]-PAJAK[[#This Row],[DISKON]]</f>
        <v>#VALUE!</v>
      </c>
      <c r="N50" s="43" t="str">
        <f ca="1">IF(PAJAK[[#This Row],[//]]="","",INDEX(INDIRECT("NOTA["&amp;PAJAK[#Headers]&amp;"]"),PAJAK[[#This Row],[//]]-2+PAJAK[[#This Row],[QB]]-1))</f>
        <v/>
      </c>
      <c r="O50" s="43" t="e">
        <f ca="1">(PAJAK[[#This Row],[SUB T-DISC]]-PAJAK[[#This Row],[DISC DLL]])/111%</f>
        <v>#VALUE!</v>
      </c>
      <c r="P50" s="43" t="e">
        <f ca="1">PAJAK[[#This Row],[DPP]]*PAJAK[[#This Row],[PPN]]</f>
        <v>#VALUE!</v>
      </c>
      <c r="Q50" s="4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4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64" t="str">
        <f ca="1">HYPERLINK("[NOTA_.XLSX]NOTA!c"&amp;PAJAK[[#This Row],[//]],IF(PAJAK[[#This Row],[//]]="","",INDEX(INDIRECT("NOTA["&amp;PAJAK[#Headers]&amp;"]"),PAJAK[[#This Row],[//]]-2)))</f>
        <v/>
      </c>
      <c r="C51" s="44" t="str">
        <f ca="1">IF(PAJAK[[#This Row],[//]]="","",INDEX(INDIRECT("NOTA["&amp;PAJAK[#Headers]&amp;"]"),PAJAK[[#This Row],[//]]-2))</f>
        <v/>
      </c>
      <c r="D51" s="44">
        <f ca="1">MATCH(PAJAK[[#This Row],[ID]],[2]!Table1[ID],0)</f>
        <v>1</v>
      </c>
      <c r="E51" s="163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43" t="str">
        <f ca="1">IF(PAJAK[[#This Row],[//]]="","",SUMIF(NOTA[ID_H],PAJAK[[#This Row],[ID]],NOTA[JUMLAH]))</f>
        <v/>
      </c>
      <c r="L51" s="43" t="str">
        <f ca="1">IF(PAJAK[[#This Row],[//]]="","",SUMIF(NOTA[ID_H],PAJAK[[#This Row],[ID]],NOTA[DISC]))</f>
        <v/>
      </c>
      <c r="M51" s="43" t="e">
        <f ca="1">PAJAK[[#This Row],[SUB TOTAL]]-PAJAK[[#This Row],[DISKON]]</f>
        <v>#VALUE!</v>
      </c>
      <c r="N51" s="43" t="str">
        <f ca="1">IF(PAJAK[[#This Row],[//]]="","",INDEX(INDIRECT("NOTA["&amp;PAJAK[#Headers]&amp;"]"),PAJAK[[#This Row],[//]]-2+PAJAK[[#This Row],[QB]]-1))</f>
        <v/>
      </c>
      <c r="O51" s="43" t="e">
        <f ca="1">(PAJAK[[#This Row],[SUB T-DISC]]-PAJAK[[#This Row],[DISC DLL]])/111%</f>
        <v>#VALUE!</v>
      </c>
      <c r="P51" s="43" t="e">
        <f ca="1">PAJAK[[#This Row],[DPP]]*PAJAK[[#This Row],[PPN]]</f>
        <v>#VALUE!</v>
      </c>
      <c r="Q51" s="4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>
        <f ca="1">MATCH(PAJAK[[#This Row],[ID]],[2]!Table1[ID],0)</f>
        <v>1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43" t="str">
        <f ca="1">IF(PAJAK[[#This Row],[//]]="","",SUMIF(NOTA[ID_H],PAJAK[[#This Row],[ID]],NOTA[JUMLAH]))</f>
        <v/>
      </c>
      <c r="L52" s="43" t="str">
        <f ca="1">IF(PAJAK[[#This Row],[//]]="","",SUMIF(NOTA[ID_H],PAJAK[[#This Row],[ID]],NOTA[DISC]))</f>
        <v/>
      </c>
      <c r="M52" s="43" t="e">
        <f ca="1">PAJAK[[#This Row],[SUB TOTAL]]-PAJAK[[#This Row],[DISKON]]</f>
        <v>#VALUE!</v>
      </c>
      <c r="N52" s="43" t="str">
        <f ca="1">IF(PAJAK[[#This Row],[//]]="","",INDEX(INDIRECT("NOTA["&amp;PAJAK[#Headers]&amp;"]"),PAJAK[[#This Row],[//]]-2+PAJAK[[#This Row],[QB]]-1))</f>
        <v/>
      </c>
      <c r="O52" s="43" t="e">
        <f ca="1">(PAJAK[[#This Row],[SUB T-DISC]]-PAJAK[[#This Row],[DISC DLL]])/111%</f>
        <v>#VALUE!</v>
      </c>
      <c r="P52" s="43" t="e">
        <f ca="1">PAJAK[[#This Row],[DPP]]*PAJAK[[#This Row],[PPN]]</f>
        <v>#VALUE!</v>
      </c>
      <c r="Q52" s="4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65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>
        <f ca="1">MATCH(PAJAK[[#This Row],[ID]],[2]!Table1[ID],0)</f>
        <v>1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43" t="str">
        <f ca="1">IF(PAJAK[[#This Row],[//]]="","",SUMIF(NOTA[ID_H],PAJAK[[#This Row],[ID]],NOTA[JUMLAH]))</f>
        <v/>
      </c>
      <c r="L53" s="43" t="str">
        <f ca="1">IF(PAJAK[[#This Row],[//]]="","",SUMIF(NOTA[ID_H],PAJAK[[#This Row],[ID]],NOTA[DISC]))</f>
        <v/>
      </c>
      <c r="M53" s="43" t="e">
        <f ca="1">PAJAK[[#This Row],[SUB TOTAL]]-PAJAK[[#This Row],[DISKON]]</f>
        <v>#VALUE!</v>
      </c>
      <c r="N53" s="43" t="str">
        <f ca="1">IF(PAJAK[[#This Row],[//]]="","",INDEX(INDIRECT("NOTA["&amp;PAJAK[#Headers]&amp;"]"),PAJAK[[#This Row],[//]]-2+PAJAK[[#This Row],[QB]]-1))</f>
        <v/>
      </c>
      <c r="O53" s="43" t="e">
        <f ca="1">(PAJAK[[#This Row],[SUB T-DISC]]-PAJAK[[#This Row],[DISC DLL]])/111%</f>
        <v>#VALUE!</v>
      </c>
      <c r="P53" s="43" t="e">
        <f ca="1">PAJAK[[#This Row],[DPP]]*PAJAK[[#This Row],[PPN]]</f>
        <v>#VALUE!</v>
      </c>
      <c r="Q53" s="4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64" t="str">
        <f ca="1">HYPERLINK("[NOTA_.XLSX]NOTA!c"&amp;PAJAK[[#This Row],[//]],IF(PAJAK[[#This Row],[//]]="","",INDEX(INDIRECT("NOTA["&amp;PAJAK[#Headers]&amp;"]"),PAJAK[[#This Row],[//]]-2)))</f>
        <v/>
      </c>
      <c r="C54" s="44" t="str">
        <f ca="1">IF(PAJAK[[#This Row],[//]]="","",INDEX(INDIRECT("NOTA["&amp;PAJAK[#Headers]&amp;"]"),PAJAK[[#This Row],[//]]-2))</f>
        <v/>
      </c>
      <c r="D54" s="44">
        <f ca="1">MATCH(PAJAK[[#This Row],[ID]],[2]!Table1[ID],0)</f>
        <v>1</v>
      </c>
      <c r="E54" s="163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43" t="str">
        <f ca="1">IF(PAJAK[[#This Row],[//]]="","",SUMIF(NOTA[ID_H],PAJAK[[#This Row],[ID]],NOTA[JUMLAH]))</f>
        <v/>
      </c>
      <c r="L54" s="43" t="str">
        <f ca="1">IF(PAJAK[[#This Row],[//]]="","",SUMIF(NOTA[ID_H],PAJAK[[#This Row],[ID]],NOTA[DISC]))</f>
        <v/>
      </c>
      <c r="M54" s="43" t="e">
        <f ca="1">PAJAK[[#This Row],[SUB TOTAL]]-PAJAK[[#This Row],[DISKON]]</f>
        <v>#VALUE!</v>
      </c>
      <c r="N54" s="43" t="str">
        <f ca="1">IF(PAJAK[[#This Row],[//]]="","",INDEX(INDIRECT("NOTA["&amp;PAJAK[#Headers]&amp;"]"),PAJAK[[#This Row],[//]]-2+PAJAK[[#This Row],[QB]]-1))</f>
        <v/>
      </c>
      <c r="O54" s="43" t="e">
        <f ca="1">(PAJAK[[#This Row],[SUB T-DISC]]-PAJAK[[#This Row],[DISC DLL]])/111%</f>
        <v>#VALUE!</v>
      </c>
      <c r="P54" s="43" t="e">
        <f ca="1">PAJAK[[#This Row],[DPP]]*PAJAK[[#This Row],[PPN]]</f>
        <v>#VALUE!</v>
      </c>
      <c r="Q54" s="4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4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>
        <f ca="1">MATCH(PAJAK[[#This Row],[ID]],[2]!Table1[ID],0)</f>
        <v>1</v>
      </c>
      <c r="E55" s="163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>
        <f ca="1">MATCH(PAJAK[[#This Row],[ID]],[2]!Table1[ID],0)</f>
        <v>1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4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64" t="str">
        <f ca="1">HYPERLINK("[NOTA_.XLSX]NOTA!c"&amp;PAJAK[[#This Row],[//]],IF(PAJAK[[#This Row],[//]]="","",INDEX(INDIRECT("NOTA["&amp;PAJAK[#Headers]&amp;"]"),PAJAK[[#This Row],[//]]-2)))</f>
        <v/>
      </c>
      <c r="C57" s="44" t="str">
        <f ca="1">IF(PAJAK[[#This Row],[//]]="","",INDEX(INDIRECT("NOTA["&amp;PAJAK[#Headers]&amp;"]"),PAJAK[[#This Row],[//]]-2))</f>
        <v/>
      </c>
      <c r="D57" s="44">
        <f ca="1">MATCH(PAJAK[[#This Row],[ID]],[2]!Table1[ID],0)</f>
        <v>1</v>
      </c>
      <c r="E57" s="163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4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>
        <f ca="1">MATCH(PAJAK[[#This Row],[ID]],[2]!Table1[ID],0)</f>
        <v>1</v>
      </c>
      <c r="E58" s="163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4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>
        <f ca="1">MATCH(PAJAK[[#This Row],[ID]],[2]!Table1[ID],0)</f>
        <v>1</v>
      </c>
      <c r="E59" s="163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>
        <f ca="1">MATCH(PAJAK[[#This Row],[ID]],[2]!Table1[ID],0)</f>
        <v>1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4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Row],[ID]],[2]!Table1[ID],0)</f>
        <v>1</v>
      </c>
      <c r="E61" s="163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>
        <f ca="1">MATCH(PAJAK[[#This Row],[ID]],[2]!Table1[ID],0)</f>
        <v>1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>
        <f ca="1">MATCH(PAJAK[[#This Row],[ID]],[2]!Table1[ID],0)</f>
        <v>1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1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1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5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>
        <f ca="1">MATCH(PAJAK[[#This Row],[ID]],[2]!Table1[ID],0)</f>
        <v>1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1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1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1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>
        <f ca="1">MATCH(PAJAK[[#This Row],[ID]],[2]!Table1[ID],0)</f>
        <v>1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4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>
        <f ca="1">MATCH(PAJAK[[#This Row],[ID]],[2]!Table1[ID],0)</f>
        <v>1</v>
      </c>
      <c r="E75" s="163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5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>
        <f ca="1">MATCH(PAJAK[[#This Row],[ID]],[2]!Table1[ID],0)</f>
        <v>1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64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>
        <f ca="1">MATCH(PAJAK[[#This Row],[ID]],[2]!Table1[ID],0)</f>
        <v>1</v>
      </c>
      <c r="E78" s="163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4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>
        <f ca="1">MATCH(PAJAK[[#This Row],[ID]],[2]!Table1[ID],0)</f>
        <v>1</v>
      </c>
      <c r="E79" s="163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5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>
        <f ca="1">MATCH(PAJAK[[#This Row],[ID]],[2]!Table1[ID],0)</f>
        <v>1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4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>
        <f ca="1">MATCH(PAJAK[[#This Row],[ID]],[2]!Table1[ID],0)</f>
        <v>1</v>
      </c>
      <c r="E83" s="163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>
        <f ca="1">MATCH(PAJAK[[#This Row],[ID]],[2]!Table1[ID],0)</f>
        <v>1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5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>
        <f ca="1">MATCH(PAJAK[[#This Row],[ID]],[2]!Table1[ID],0)</f>
        <v>1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>
        <f ca="1">MATCH(PAJAK[[#This Row],[ID]],[2]!Table1[ID],0)</f>
        <v>1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>
        <f ca="1">MATCH(PAJAK[[#This Row],[ID]],[2]!Table1[ID],0)</f>
        <v>1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64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>
        <f ca="1">MATCH(PAJAK[[#This Row],[ID]],[2]!Table1[ID],0)</f>
        <v>1</v>
      </c>
      <c r="E92" s="163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4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>
        <f ca="1">MATCH(PAJAK[[#This Row],[ID]],[2]!Table1[ID],0)</f>
        <v>1</v>
      </c>
      <c r="E93" s="163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topLeftCell="B13" zoomScale="85" zoomScaleNormal="85" workbookViewId="0">
      <selection activeCell="M5" sqref="M5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</v>
      </c>
      <c r="F1"/>
      <c r="G1" t="str">
        <f ca="1">CELL("filename",G1)</f>
        <v>D:\kerja\BANK EXP\BARU\2023\01 JAN\[NOTA.xlsx]KENKO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29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8</v>
      </c>
      <c r="D3" s="3" t="str">
        <f ca="1">IF(KENKO[[#This Row],[//PAJAK]]="","",INDEX(INDIRECT("PAJAK["&amp;KENKO[#Headers]&amp;"]"),KENKO[[#This Row],[//PAJAK]]-1))</f>
        <v>PT KENKO SINAR INDONESIA</v>
      </c>
      <c r="E3" s="2" t="e">
        <f ca="1">IF(KENKO[[#This Row],[//PAJAK]]="","",INDEX(INDIRECT("PAJAK["&amp;KENKO[#Headers]&amp;"]"),KENKO[[#This Row],[//PAJAK]]-1))</f>
        <v>#REF!</v>
      </c>
      <c r="F3" s="2">
        <f ca="1">IF(KENKO[[#This Row],[//PAJAK]]="","",INDEX(INDIRECT("PAJAK["&amp;KENKO[#Headers]&amp;"]"),KENKO[[#This Row],[//PAJAK]]-1))</f>
        <v>44929</v>
      </c>
      <c r="G3" s="9" t="str">
        <f ca="1">IF(KENKO[[#This Row],[//PAJAK]]="","",INDEX(INDIRECT("PAJAK["&amp;KENKO[#Headers]&amp;"]"),KENKO[[#This Row],[//PAJAK]]-1))</f>
        <v>23010093</v>
      </c>
      <c r="H3" s="3" t="str">
        <f ca="1">IF(KENKO[[#This Row],[//PAJAK]]="","",INDEX(INDIRECT("PAJAK["&amp;KENKO[#Headers]&amp;"]"),KENKO[[#This Row],[//PAJAK]]-1))</f>
        <v>SA 39295</v>
      </c>
      <c r="I3" s="1">
        <f ca="1">IF(KENKO[[#This Row],[//PAJAK]]="","",INDEX(INDIRECT("PAJAK["&amp;KENKO[#Headers]&amp;"]"),KENKO[[#This Row],[//PAJAK]]-1))</f>
        <v>9300000</v>
      </c>
      <c r="J3" s="1">
        <f ca="1">IF(KENKO[[#This Row],[//PAJAK]]="","",INDEX(INDIRECT("PAJAK["&amp;KENKO[#Headers]&amp;"]"),KENKO[[#This Row],[//PAJAK]]-1))</f>
        <v>1581000</v>
      </c>
      <c r="K3" s="1">
        <f ca="1">(KENKO[[#This Row],[SUB TOTAL]]-KENKO[[#This Row],[DISKON]])/1.11</f>
        <v>6954054.0540540535</v>
      </c>
      <c r="L3" s="1">
        <f ca="1">KENKO[[#This Row],[DPP]]*11%</f>
        <v>764945.94594594592</v>
      </c>
      <c r="M3" s="1">
        <f ca="1">KENKO[[#This Row],[DPP]]+KENKO[[#This Row],[PPN (11%)]]</f>
        <v>7718999.9999999991</v>
      </c>
      <c r="N3" s="1" t="str">
        <f ca="1">INDEX(PAJAK[ID_P],MATCH(KENKO[[#This Row],[ID]],PAJAK[ID],0))</f>
        <v>KEN_0501_093-1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31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9</v>
      </c>
      <c r="D4" s="3" t="str">
        <f ca="1">IF(KENKO[[#This Row],[//PAJAK]]="","",INDEX(INDIRECT("PAJAK["&amp;KENKO[#Headers]&amp;"]"),KENKO[[#This Row],[//PAJAK]]-1))</f>
        <v>PT KENKO SINAR INDONESIA</v>
      </c>
      <c r="E4" s="2" t="e">
        <f ca="1">IF(KENKO[[#This Row],[//PAJAK]]="","",INDEX(INDIRECT("PAJAK["&amp;KENKO[#Headers]&amp;"]"),KENKO[[#This Row],[//PAJAK]]-1))</f>
        <v>#REF!</v>
      </c>
      <c r="F4" s="2">
        <f ca="1">IF(KENKO[[#This Row],[//PAJAK]]="","",INDEX(INDIRECT("PAJAK["&amp;KENKO[#Headers]&amp;"]"),KENKO[[#This Row],[//PAJAK]]-1))</f>
        <v>44928</v>
      </c>
      <c r="G4" s="9" t="str">
        <f ca="1">IF(KENKO[[#This Row],[//PAJAK]]="","",INDEX(INDIRECT("PAJAK["&amp;KENKO[#Headers]&amp;"]"),KENKO[[#This Row],[//PAJAK]]-1))</f>
        <v>23010016</v>
      </c>
      <c r="H4" s="3" t="str">
        <f ca="1">IF(KENKO[[#This Row],[//PAJAK]]="","",INDEX(INDIRECT("PAJAK["&amp;KENKO[#Headers]&amp;"]"),KENKO[[#This Row],[//PAJAK]]-1))</f>
        <v>SA 39250</v>
      </c>
      <c r="I4" s="1">
        <f ca="1">IF(KENKO[[#This Row],[//PAJAK]]="","",INDEX(INDIRECT("PAJAK["&amp;KENKO[#Headers]&amp;"]"),KENKO[[#This Row],[//PAJAK]]-1))</f>
        <v>38728800</v>
      </c>
      <c r="J4" s="1">
        <f ca="1">IF(KENKO[[#This Row],[//PAJAK]]="","",INDEX(INDIRECT("PAJAK["&amp;KENKO[#Headers]&amp;"]"),KENKO[[#This Row],[//PAJAK]]-1))</f>
        <v>6583896</v>
      </c>
      <c r="K4" s="1">
        <f ca="1">(KENKO[[#This Row],[SUB TOTAL]]-KENKO[[#This Row],[DISKON]])/1.11</f>
        <v>28959372.97297297</v>
      </c>
      <c r="L4" s="1">
        <f ca="1">KENKO[[#This Row],[DPP]]*11%</f>
        <v>3185531.0270270268</v>
      </c>
      <c r="M4" s="1">
        <f ca="1">KENKO[[#This Row],[DPP]]+KENKO[[#This Row],[PPN (11%)]]</f>
        <v>32144903.999999996</v>
      </c>
      <c r="N4" s="1" t="str">
        <f ca="1">INDEX(PAJAK[ID_P],MATCH(KENKO[[#This Row],[ID]],PAJAK[ID],0))</f>
        <v>KEN_0501_016-10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42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10</v>
      </c>
      <c r="D5" s="3" t="str">
        <f ca="1">IF(KENKO[[#This Row],[//PAJAK]]="","",INDEX(INDIRECT("PAJAK["&amp;KENKO[#Headers]&amp;"]"),KENKO[[#This Row],[//PAJAK]]-1))</f>
        <v>PT KENKO SINAR INDONESIA</v>
      </c>
      <c r="E5" s="2" t="e">
        <f ca="1">IF(KENKO[[#This Row],[//PAJAK]]="","",INDEX(INDIRECT("PAJAK["&amp;KENKO[#Headers]&amp;"]"),KENKO[[#This Row],[//PAJAK]]-1))</f>
        <v>#REF!</v>
      </c>
      <c r="F5" s="2">
        <f ca="1">IF(KENKO[[#This Row],[//PAJAK]]="","",INDEX(INDIRECT("PAJAK["&amp;KENKO[#Headers]&amp;"]"),KENKO[[#This Row],[//PAJAK]]-1))</f>
        <v>44928</v>
      </c>
      <c r="G5" s="9" t="str">
        <f ca="1">IF(KENKO[[#This Row],[//PAJAK]]="","",INDEX(INDIRECT("PAJAK["&amp;KENKO[#Headers]&amp;"]"),KENKO[[#This Row],[//PAJAK]]-1))</f>
        <v>23010019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64896000</v>
      </c>
      <c r="J5" s="1">
        <f ca="1">IF(KENKO[[#This Row],[//PAJAK]]="","",INDEX(INDIRECT("PAJAK["&amp;KENKO[#Headers]&amp;"]"),KENKO[[#This Row],[//PAJAK]]-1))</f>
        <v>11032320</v>
      </c>
      <c r="K5" s="1">
        <f ca="1">(KENKO[[#This Row],[SUB TOTAL]]-KENKO[[#This Row],[DISKON]])/1.11</f>
        <v>48525837.83783783</v>
      </c>
      <c r="L5" s="1">
        <f ca="1">KENKO[[#This Row],[DPP]]*11%</f>
        <v>5337842.1621621614</v>
      </c>
      <c r="M5" s="1">
        <f ca="1">KENKO[[#This Row],[DPP]]+KENKO[[#This Row],[PPN (11%)]]</f>
        <v>53863679.999999993</v>
      </c>
      <c r="N5" s="1" t="str">
        <f ca="1">INDEX(PAJAK[ID_P],MATCH(KENKO[[#This Row],[ID]],PAJAK[ID],0))</f>
        <v>KEN_0501_019-8</v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L3" sqref="L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</v>
      </c>
      <c r="F1" t="str">
        <f ca="1">MID(G1,FIND("]",G1)+1,LEN(G1)-FIND("]",G1))</f>
        <v>ATALI</v>
      </c>
      <c r="G1" s="4" t="str">
        <f ca="1">CELL("filename",G1)</f>
        <v>D:\kerja\BANK EXP\BARU\2023\01 JAN\[NOTA.xlsx]ATALI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7</v>
      </c>
      <c r="D3" s="3" t="str">
        <f ca="1">IF(ATALI[[#This Row],[//PAJAK]]="","",INDEX(INDIRECT("PAJAK["&amp;ATALI[#Headers]&amp;"]"),ATALI[[#This Row],[//PAJAK]]-1))</f>
        <v>PT ATALI MAKMUR</v>
      </c>
      <c r="E3" s="2" t="e">
        <f ca="1">IF(ATALI[[#This Row],[//PAJAK]]="","",INDEX(INDIRECT("PAJAK["&amp;ATALI[#Headers]&amp;"]"),ATALI[[#This Row],[//PAJAK]]-1))</f>
        <v>#REF!</v>
      </c>
      <c r="F3" s="2">
        <f ca="1">IF(ATALI[[#This Row],[//PAJAK]]="","",INDEX(INDIRECT("PAJAK["&amp;ATALI[#Headers]&amp;"]"),ATALI[[#This Row],[//PAJAK]]-1))</f>
        <v>44928</v>
      </c>
      <c r="G3" s="7" t="str">
        <f ca="1">IF(ATALI[[#This Row],[//PAJAK]]="","",INDEX(INDIRECT("PAJAK["&amp;ATALI[#Headers]&amp;"]"),ATALI[[#This Row],[//PAJAK]]-1))</f>
        <v>SA230100053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21815325</v>
      </c>
      <c r="J3" s="1">
        <f ca="1">IF(ATALI[[#This Row],[//PAJAK]]="","",INDEX(PAJAK[DISC DLL],ATALI[[#This Row],[//PAJAK]]-1))</f>
        <v>323190</v>
      </c>
      <c r="K3" s="1">
        <f ca="1">(ATALI[[#This Row],[SUB TOTAL]]-ATALI[[#This Row],[DISKON]])/1.11</f>
        <v>19362283.783783782</v>
      </c>
      <c r="L3" s="1">
        <f ca="1">ATALI[[#This Row],[DPP]]*11%</f>
        <v>2129851.2162162159</v>
      </c>
      <c r="M3" s="1">
        <f ca="1">ATALI[[#This Row],[DPP]]+ATALI[[#This Row],[PPN (11%)]]</f>
        <v>21492135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EXP\BARU\2023\01 JAN\[NOTA.xlsx]KALINDO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EXP\BARU\2023\01 JAN\[NOTA.xlsx]99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EXP\BARU\2023\01 JAN\[NOTA.xlsx]SDI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EXP\BARU\2023\01 JAN\[NOTA.xlsx]SAJ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EXP\BARU\2023\01 JAN\[NOTA.xlsx]MGN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2023-01-07T08:50:40Z</dcterms:modified>
</cp:coreProperties>
</file>