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newestIdRow">Invoice!$A$1</definedName>
    <definedName name="offset">Invoice!$C$1</definedName>
    <definedName name="_xlnm.Print_Area" localSheetId="0">Invoice!$A$1597:$L$1710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0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710" i="1" l="1"/>
  <c r="K2714" i="1"/>
  <c r="K2718" i="1"/>
  <c r="J2194" i="1"/>
  <c r="H4926" i="2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K1284" i="1" s="1"/>
  <c r="J1286" i="1" s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K2120" i="1" s="1"/>
  <c r="K2124" i="1" s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J2616" i="1"/>
  <c r="K2614" i="1"/>
  <c r="K2618" i="1" s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2504" i="1" l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18" i="1"/>
  <c r="E3156" i="1" s="1"/>
  <c r="E3194" i="1"/>
  <c r="B2773" i="2" l="1"/>
  <c r="E3232" i="1"/>
  <c r="E3270" i="1" s="1"/>
  <c r="E3308" i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92" i="1"/>
  <c r="E3916" i="1"/>
  <c r="E3954" i="1" s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<sst xmlns="http://schemas.openxmlformats.org/spreadsheetml/2006/main" count="10056" uniqueCount="149">
  <si>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</si>
  <si>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</si>
  <si>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</si>
  <si>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</si>
  <si>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</si>
  <si>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</si>
  <si>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</si>
  <si>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</si>
  <si>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</si>
  <si>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</si>
  <si>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</si>
  <si>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</si>
  <si>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</si>
  <si>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</si>
  <si>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</si>
  <si>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</si>
  <si>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</si>
  <si>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</si>
  <si>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</si>
  <si>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</si>
  <si>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</si>
  <si>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</si>
  <si>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</si>
  <si>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</si>
  <si>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</si>
  <si>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</si>
  <si>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</si>
  <si>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</si>
  <si>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</si>
  <si>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</si>
  <si>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TRINITY CENTRAAL</t>
  </si>
  <si>
    <t/>
  </si>
  <si>
    <t>PURWOKERTO</t>
  </si>
  <si>
    <t>KO 1822</t>
  </si>
  <si>
    <t>PAK</t>
  </si>
  <si>
    <t>KARTU STOCK FOLIO MIX (biru, putih, pink)</t>
  </si>
  <si>
    <t>NOVI / CONDRO</t>
  </si>
  <si>
    <t>LILY JULIAWATI</t>
  </si>
  <si>
    <t>(REJO AGUNG)</t>
  </si>
  <si>
    <t>JOMBANG</t>
  </si>
  <si>
    <t>G 2692</t>
  </si>
  <si>
    <t>PCS</t>
  </si>
  <si>
    <t>STAPLER HEAVY DUTY JOYKO HD-12N/24</t>
  </si>
  <si>
    <t>PUNCH JOYKO 30XL</t>
  </si>
  <si>
    <t>SANTOSO BUDIONO</t>
  </si>
  <si>
    <t>(  ARMADA  )</t>
  </si>
  <si>
    <t>KO 1825</t>
  </si>
  <si>
    <t>LSN</t>
  </si>
  <si>
    <t>GEL PEN KENKO HI-TECH-H 0.28 MM HITAM</t>
  </si>
  <si>
    <t>GEL PEN KENKO HI-TECH-H 0.28 MM BIRU</t>
  </si>
  <si>
    <t>CV PELITA JAYA</t>
  </si>
  <si>
    <t>(ANUGERAH SEJAHTERA)</t>
  </si>
  <si>
    <t>BOX</t>
  </si>
  <si>
    <t>STIP / PENGHAPUS JOYKO 526-B40P PUTIH</t>
  </si>
  <si>
    <t>MECHANICAL PENCIL 0.5 MM KENKO MP-070</t>
  </si>
  <si>
    <t>KO 1829</t>
  </si>
  <si>
    <t>GUNAWAN HARTONO KUSUMA</t>
  </si>
  <si>
    <t>( NIKI SAE )</t>
  </si>
  <si>
    <t>TULUNG AGUNG</t>
  </si>
  <si>
    <t>G 3001</t>
  </si>
  <si>
    <t>GEL PEN JOYKO GP-265 Q-GEL</t>
  </si>
  <si>
    <t>GUNTING JOYKO SC-848</t>
  </si>
  <si>
    <t>CV  WISUDA</t>
  </si>
  <si>
    <t>KO 1840</t>
  </si>
  <si>
    <t>STAPLER YUAN CHANG 414</t>
  </si>
  <si>
    <t>CV RAINBOW NUSANTARA</t>
  </si>
  <si>
    <t>SIDOARJO</t>
  </si>
  <si>
    <t>KO 1566</t>
  </si>
  <si>
    <t>STAND PEN SPIRAL KENKO STP-300SG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</si>
  <si>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</si>
  <si>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</si>
  <si>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</si>
  <si>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</si>
  <si>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</si>
  <si>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MUHAMMAD AGUS MUNADI</t>
  </si>
  <si>
    <t>( SINAR BHAKTI )</t>
  </si>
  <si>
    <t>YOGYAKARTA</t>
  </si>
  <si>
    <t>G 1649</t>
  </si>
  <si>
    <t>PENCIL CASE KENKO PC-0719-UR</t>
  </si>
  <si>
    <t>G 1916</t>
  </si>
  <si>
    <t>PC</t>
  </si>
  <si>
    <t>BINDER NOTE JOYKO A5 (CAMPUS/CLASSIC)</t>
  </si>
  <si>
    <t>NOVI / YO</t>
  </si>
  <si>
    <t>KO 1921</t>
  </si>
  <si>
    <t>ISI PENSIL 2B 0.5 MM KENKO PL-05 HI-POLYMER</t>
  </si>
  <si>
    <t>GRS</t>
  </si>
  <si>
    <t>LS</t>
  </si>
  <si>
    <t>CUTTER 9 MM KENKO K-200 (KECIL)</t>
  </si>
  <si>
    <t>G 1923</t>
  </si>
  <si>
    <t>CV UTAMA PUTRA</t>
  </si>
  <si>
    <t>BALLPEN KENKO BP-39 N HITAM</t>
  </si>
  <si>
    <t>G 1926</t>
  </si>
  <si>
    <t>GEL PEN TRIFELLO HI-TECH TF-1190 (Hitam)</t>
  </si>
  <si>
    <t>G 1927</t>
  </si>
  <si>
    <t>KO 1574</t>
  </si>
  <si>
    <t>CV LANCAR JAYA SENTOSA</t>
  </si>
  <si>
    <t>MALANG</t>
  </si>
  <si>
    <t>ISI STAPLER (STAPLES) GREATWALL GW-NO. 10 (KECIL)</t>
  </si>
  <si>
    <t>STAPLER JOYKO HD-50</t>
  </si>
  <si>
    <t>KO 3008</t>
  </si>
  <si>
    <t>ROL</t>
  </si>
  <si>
    <t>LABEL HARGA JOYKO LB-3 (2 LINE KUNING FLUOR)</t>
  </si>
  <si>
    <t>LENA / YO</t>
  </si>
  <si>
    <t>RENI</t>
  </si>
  <si>
    <t>(JATI MULYO)</t>
  </si>
  <si>
    <t>KEBUMEN</t>
  </si>
  <si>
    <t>A 1930</t>
  </si>
  <si>
    <t>GEL PEN TRIFELLO HI-TECH TF-1190 HITAM</t>
  </si>
  <si>
    <t>G 1932</t>
  </si>
  <si>
    <t>ISI PENSIL 2B 2.0 MM JOYKO PL-10</t>
  </si>
  <si>
    <t>SET</t>
  </si>
  <si>
    <t>KUAS SET JOYKO BR-1</t>
  </si>
  <si>
    <t>KO 1300</t>
  </si>
  <si>
    <t>BINDER NOTE JOYKO B5-TSIM-M133 (IMAGINATION) - U</t>
  </si>
  <si>
    <t>BINDER NOTE JOYKO B5-TSED-M128 (EDUCATION) - U</t>
  </si>
  <si>
    <t>BINDER NOTE JOYKO B5-TSCS-M79 (CLASSIC) - U</t>
  </si>
  <si>
    <t>BINDER NOTE JOYKO B5-TSIM-M114 (IMAGE) - U</t>
  </si>
  <si>
    <t>BINDER NOTE JOYKO B5-TSCL-M125 (COLLEGE) - U</t>
  </si>
  <si>
    <t>MESIN LABEL HARGA KENKO MX-5500 (8 DIGITS, 1 LINE)</t>
  </si>
  <si>
    <t>CUTTER 9 MM KENKO A-300 (KECIL)</t>
  </si>
  <si>
    <t>G 3022</t>
  </si>
  <si>
    <t>ISI PENSIL 2B 0.5 MM JOYKO PL-05</t>
  </si>
  <si>
    <t>ISI PENSIL 2B 2.0 MM JOYKO PL-11</t>
  </si>
  <si>
    <t>G 3026</t>
  </si>
  <si>
    <t>HARNOYO</t>
  </si>
  <si>
    <t>(BENDAN)</t>
  </si>
  <si>
    <t>PEKALONGAN</t>
  </si>
  <si>
    <t>KO 3033</t>
  </si>
  <si>
    <t>PAPER JUMBO CLIP KENKO NO. 5</t>
  </si>
  <si>
    <t>GARISAN BESI (STAINLESS STEEL) KENKO 40 CM</t>
  </si>
  <si>
    <t>CV DWI JAYA</t>
  </si>
  <si>
    <t>BINDER CLIP KENKO NO. 260</t>
  </si>
  <si>
    <t>STAPLER HEAVY DUTY KENKO HD-12N/13</t>
  </si>
  <si>
    <t>STAPLER HEAVY DUTY KENKO HD-12N/24</t>
  </si>
  <si>
    <t>STAPLER HEAVY DUTY KENKO HD-12L/24</t>
  </si>
  <si>
    <t>KO 3035</t>
  </si>
  <si>
    <t>KO 3047</t>
  </si>
  <si>
    <t>STAPLER KENKO HD-10</t>
  </si>
  <si>
    <t>G 3502</t>
  </si>
  <si>
    <t>CALCULATOR JOYKO CC-8CO WARNA</t>
  </si>
  <si>
    <t>BINDER NOTE JOYKO A5-TSAF-F511 (ANIMAL FACE) JK-F</t>
  </si>
  <si>
    <t>BINDER NOTE JOYKO A5-TSAF-F512 (ANIMAL FACE) JK-F</t>
  </si>
  <si>
    <t>PUNCH JOYKO 85</t>
  </si>
  <si>
    <t>GEL PEN JOYKO GP-237 X-TECH</t>
  </si>
  <si>
    <t>BINDER NOTE JOYKO A5-TSBS-M376  (BASIC) -U</t>
  </si>
  <si>
    <t>BINDER NOTE JOYKO A5-TSCS-M432 (CLASSIC) - U</t>
  </si>
  <si>
    <t>BINDER NOTE JOYKO A5-TSUN-M473 (UNIVERSITY) - U</t>
  </si>
  <si>
    <t>BINDER NOTE JOYKO A5-TSTP-513 (TEMPORARY) - U</t>
  </si>
  <si>
    <t>BINDER NOTE JOYKO A5-TSED-M477 (ACADEMY) -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</si>
</sst>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2" applyFont="1" applyFill="1" applyBorder="1"/>
    <xf numFmtId="0" fontId="6" fillId="0" borderId="0" xfId="0" applyFont="1" applyBorder="1"/>
    <xf numFmtId="0" fontId="6" fillId="0" borderId="7" xfId="0" applyFont="1" applyFill="1" applyBorder="1" applyAlignment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6" fillId="0" borderId="0" xfId="0" applyNumberFormat="1" applyFont="1" applyFill="1" applyBorder="1" applyAlignment="1">
      <alignment horizontal="center" vertical="center"/>
    </xf>
    <xf numFmtId="167" fontId="6" fillId="0" borderId="8" xfId="0" applyNumberFormat="1" applyFont="1" applyFill="1" applyBorder="1" applyAlignment="1">
      <alignment horizontal="center" vertical="center"/>
    </xf>
    <xf numFmtId="167" fontId="5" fillId="0" borderId="0" xfId="0" applyNumberFormat="1" applyFont="1" applyFill="1" applyBorder="1" applyAlignment="1">
      <alignment horizontal="center" vertical="center"/>
    </xf>
    <xf numFmtId="167" fontId="5" fillId="0" borderId="8" xfId="0" applyNumberFormat="1" applyFont="1" applyFill="1" applyBorder="1" applyAlignment="1">
      <alignment horizontal="center" vertical="center"/>
    </xf>
    <xf numFmtId="167" fontId="5" fillId="0" borderId="10" xfId="0" applyNumberFormat="1" applyFont="1" applyFill="1" applyBorder="1" applyAlignment="1">
      <alignment horizontal="center" vertical="center"/>
    </xf>
    <xf numFmtId="167" fontId="5" fillId="0" borderId="11" xfId="0" applyNumberFormat="1" applyFont="1" applyFill="1" applyBorder="1" applyAlignment="1">
      <alignment horizontal="center" vertical="center"/>
    </xf>
    <xf numFmtId="167" fontId="7" fillId="0" borderId="5" xfId="0" applyNumberFormat="1" applyFont="1" applyFill="1" applyBorder="1" applyAlignment="1">
      <alignment horizontal="center" vertical="center"/>
    </xf>
    <xf numFmtId="167" fontId="7" fillId="0" borderId="6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Border="1" applyAlignment="1">
      <alignment horizontal="center" vertical="center"/>
    </xf>
    <xf numFmtId="167" fontId="7" fillId="0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2626" zoomScaleNormal="100" workbookViewId="0">
      <selection activeCell="J2658" sqref="J2658:K265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23080001</v>
      </c>
      <c r="G2" s="11" t="s">
        <v>2</v>
      </c>
      <c r="H2" s="358" t="s">
        <v>30</v>
      </c>
      <c r="I2" s="358"/>
      <c r="J2" s="358"/>
      <c r="K2" s="35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2" t="s">
        <v>3</v>
      </c>
      <c r="G3" s="17"/>
      <c r="H3" s="360"/>
      <c r="I3" s="360"/>
      <c r="J3" s="360"/>
      <c r="K3" s="361"/>
      <c r="L3" s="12"/>
    </row>
    <row r="4" spans="1:12" s="10" customFormat="1" ht="16.5" customHeight="1" x14ac:dyDescent="0.3">
      <c r="A4" s="5"/>
      <c r="B4" s="6" t="s">
        <v>4</v>
      </c>
      <c r="C4" s="7"/>
      <c r="D4" s="363">
        <v>45140</v>
      </c>
      <c r="E4" s="364"/>
      <c r="F4" s="362"/>
      <c r="G4" s="18"/>
      <c r="H4" s="365" t="s">
        <v>31</v>
      </c>
      <c r="I4" s="365"/>
      <c r="J4" s="365"/>
      <c r="K4" s="36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2"/>
      <c r="G5" s="18"/>
      <c r="H5" s="367" t="s">
        <v>32</v>
      </c>
      <c r="I5" s="367"/>
      <c r="J5" s="367"/>
      <c r="K5" s="36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9"/>
      <c r="I6" s="369"/>
      <c r="J6" s="369"/>
      <c r="K6" s="37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15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38000</v>
      </c>
      <c r="I10" s="51"/>
      <c r="J10" s="51"/>
      <c r="K10" s="52">
        <f t="shared" ref="K10:K25" si="0">(B10*H10-((B10*H10)*I10))-((B10*H10-((B10*H10)*I10))*J10)</f>
        <v>570000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5"/>
      <c r="K27" s="34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7">
        <f>SUM(K10:K25)</f>
        <v>570000</v>
      </c>
      <c r="K28" s="34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9"/>
      <c r="K29" s="34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6"/>
      <c r="K31" s="34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0">
        <f>((J28/1.11)+(K30/1.11))*11%</f>
        <v>56486.486486486487</v>
      </c>
      <c r="K32" s="35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6"/>
      <c r="K33" s="34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570000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52" t="s">
        <v>36</v>
      </c>
      <c r="K36" s="353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52"/>
      <c r="K37" s="353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23080001</v>
      </c>
      <c r="F40" s="123"/>
      <c r="G40" s="124" t="s">
        <v>2</v>
      </c>
      <c r="H40" s="354" t="str">
        <f>H2</f>
        <v>CV TRINITY CENTRAAL</v>
      </c>
      <c r="I40" s="354"/>
      <c r="J40" s="354"/>
      <c r="K40" s="355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30" t="s">
        <v>3</v>
      </c>
      <c r="G41" s="130"/>
      <c r="H41" s="356"/>
      <c r="I41" s="356"/>
      <c r="J41" s="356"/>
      <c r="K41" s="357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31">
        <f>D4</f>
        <v>45140</v>
      </c>
      <c r="E42" s="332"/>
      <c r="F42" s="330"/>
      <c r="G42" s="131"/>
      <c r="H42" s="333" t="str">
        <f>H4</f>
        <v/>
      </c>
      <c r="I42" s="333"/>
      <c r="J42" s="333"/>
      <c r="K42" s="334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30"/>
      <c r="G43" s="131"/>
      <c r="H43" s="335" t="str">
        <f>H5</f>
        <v>PURWOKERTO</v>
      </c>
      <c r="I43" s="335"/>
      <c r="J43" s="335"/>
      <c r="K43" s="336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1822</v>
      </c>
      <c r="E44" s="122"/>
      <c r="F44" s="133"/>
      <c r="G44" s="134"/>
      <c r="H44" s="337"/>
      <c r="I44" s="337"/>
      <c r="J44" s="337"/>
      <c r="K44" s="338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15</v>
      </c>
      <c r="C48" s="287" t="str">
        <f t="shared" si="1"/>
        <v>PAK</v>
      </c>
      <c r="D48" s="288" t="str">
        <f t="shared" si="1"/>
        <v/>
      </c>
      <c r="E48" s="289" t="str">
        <f t="shared" si="1"/>
        <v>KARTU STOCK FOLIO MIX (biru, putih, pink)</v>
      </c>
      <c r="F48" s="158"/>
      <c r="G48" s="159"/>
      <c r="H48" s="160">
        <f t="shared" ref="H48:J63" si="2">H10</f>
        <v>38000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570000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9"/>
      <c r="K65" s="313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40">
        <f>SUM(K48:K63)</f>
        <v>570000</v>
      </c>
      <c r="K66" s="341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42"/>
      <c r="K67" s="342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3"/>
      <c r="K69" s="313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43">
        <f>((J66/1.11)+(K68/1.11))*11%</f>
        <v>56486.486486486487</v>
      </c>
      <c r="K70" s="344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3"/>
      <c r="K71" s="313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570000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14" t="str">
        <f>J36</f>
        <v>NOVI / CONDRO</v>
      </c>
      <c r="K74" s="315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14">
        <f>J37</f>
        <v>0</v>
      </c>
      <c r="K75" s="315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23080001</v>
      </c>
      <c r="F78" s="200"/>
      <c r="G78" s="201" t="s">
        <v>2</v>
      </c>
      <c r="H78" s="316" t="str">
        <f>H40</f>
        <v>CV TRINITY CENTRAAL</v>
      </c>
      <c r="I78" s="316"/>
      <c r="J78" s="316"/>
      <c r="K78" s="317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20" t="s">
        <v>3</v>
      </c>
      <c r="G79" s="207"/>
      <c r="H79" s="318"/>
      <c r="I79" s="318"/>
      <c r="J79" s="318"/>
      <c r="K79" s="319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21">
        <f>D42</f>
        <v>45140</v>
      </c>
      <c r="E80" s="322"/>
      <c r="F80" s="320"/>
      <c r="G80" s="208"/>
      <c r="H80" s="323" t="str">
        <f>H42</f>
        <v/>
      </c>
      <c r="I80" s="323"/>
      <c r="J80" s="323"/>
      <c r="K80" s="324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20"/>
      <c r="G81" s="208"/>
      <c r="H81" s="325" t="str">
        <f>H43</f>
        <v>PURWOKERTO</v>
      </c>
      <c r="I81" s="325"/>
      <c r="J81" s="325"/>
      <c r="K81" s="326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1822</v>
      </c>
      <c r="E82" s="199"/>
      <c r="F82" s="210"/>
      <c r="G82" s="211"/>
      <c r="H82" s="327"/>
      <c r="I82" s="327"/>
      <c r="J82" s="327"/>
      <c r="K82" s="328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15</v>
      </c>
      <c r="C86" s="292" t="str">
        <f t="shared" si="4"/>
        <v>PAK</v>
      </c>
      <c r="D86" s="293" t="str">
        <f t="shared" si="4"/>
        <v/>
      </c>
      <c r="E86" s="294" t="str">
        <f t="shared" si="4"/>
        <v>KARTU STOCK FOLIO MIX (biru, putih, pink)</v>
      </c>
      <c r="F86" s="235"/>
      <c r="G86" s="236"/>
      <c r="H86" s="237">
        <f t="shared" ref="H86:J101" si="5">H48</f>
        <v>38000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570000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9"/>
      <c r="K103" s="308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5">
        <f>SUM(K86:K101)</f>
        <v>570000</v>
      </c>
      <c r="K104" s="306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7"/>
      <c r="K105" s="307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8"/>
      <c r="K107" s="308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9">
        <f>((J104/1.11)+(K106/1.11))*11%</f>
        <v>56486.486486486487</v>
      </c>
      <c r="K108" s="310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8"/>
      <c r="K109" s="308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570000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11" t="str">
        <f>J74</f>
        <v>NOVI / CONDRO</v>
      </c>
      <c r="K112" s="312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11">
        <f>J75</f>
        <v>0</v>
      </c>
      <c r="K113" s="312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23080002</v>
      </c>
      <c r="G116" s="11" t="s">
        <v>2</v>
      </c>
      <c r="H116" s="358" t="s">
        <v>37</v>
      </c>
      <c r="I116" s="358"/>
      <c r="J116" s="358"/>
      <c r="K116" s="35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2" t="s">
        <v>3</v>
      </c>
      <c r="G117" s="17"/>
      <c r="H117" s="360"/>
      <c r="I117" s="360"/>
      <c r="J117" s="360"/>
      <c r="K117" s="36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3">
        <v>45141</v>
      </c>
      <c r="E118" s="364"/>
      <c r="F118" s="362"/>
      <c r="G118" s="18"/>
      <c r="H118" s="365" t="s">
        <v>38</v>
      </c>
      <c r="I118" s="365"/>
      <c r="J118" s="365"/>
      <c r="K118" s="36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2"/>
      <c r="G119" s="18"/>
      <c r="H119" s="367" t="s">
        <v>39</v>
      </c>
      <c r="I119" s="367"/>
      <c r="J119" s="367"/>
      <c r="K119" s="36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69"/>
      <c r="I120" s="369"/>
      <c r="J120" s="369"/>
      <c r="K120" s="37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12</v>
      </c>
      <c r="C124" s="46" t="s">
        <v>41</v>
      </c>
      <c r="D124" s="93">
        <v>2</v>
      </c>
      <c r="E124" s="110" t="s">
        <v>42</v>
      </c>
      <c r="F124" s="48"/>
      <c r="G124" s="49"/>
      <c r="H124" s="50">
        <v>187000</v>
      </c>
      <c r="I124" s="51">
        <v>0.125</v>
      </c>
      <c r="J124" s="51"/>
      <c r="K124" s="52">
        <f t="shared" ref="K124:K139" si="7">(B124*H124-((B124*H124)*I124))-((B124*H124-((B124*H124)*I124))*J124)</f>
        <v>1963500</v>
      </c>
      <c r="L124" s="36"/>
    </row>
    <row r="125" spans="1:12" s="10" customFormat="1" ht="14.1" customHeight="1" x14ac:dyDescent="0.25">
      <c r="A125" s="45">
        <v>2</v>
      </c>
      <c r="B125" s="46">
        <v>240</v>
      </c>
      <c r="C125" s="46" t="s">
        <v>41</v>
      </c>
      <c r="D125" s="93">
        <v>2</v>
      </c>
      <c r="E125" s="110" t="s">
        <v>43</v>
      </c>
      <c r="F125" s="48"/>
      <c r="G125" s="49"/>
      <c r="H125" s="50">
        <v>12950</v>
      </c>
      <c r="I125" s="51">
        <v>0.125</v>
      </c>
      <c r="J125" s="51"/>
      <c r="K125" s="52">
        <f t="shared" si="7"/>
        <v>2719500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5"/>
      <c r="K141" s="34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7">
        <f>SUM(K124:K139)</f>
        <v>4683000</v>
      </c>
      <c r="K142" s="34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9"/>
      <c r="K143" s="34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6"/>
      <c r="K145" s="34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0">
        <f>((J142/1.11)+(K144/1.11))*11%</f>
        <v>464081.08108108107</v>
      </c>
      <c r="K146" s="35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6"/>
      <c r="K147" s="34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4683000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52" t="s">
        <v>36</v>
      </c>
      <c r="K150" s="353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52"/>
      <c r="K151" s="353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23080002</v>
      </c>
      <c r="F154" s="123"/>
      <c r="G154" s="124" t="s">
        <v>2</v>
      </c>
      <c r="H154" s="354" t="str">
        <f>H116</f>
        <v>LILY JULIAWATI</v>
      </c>
      <c r="I154" s="354"/>
      <c r="J154" s="354"/>
      <c r="K154" s="355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30" t="s">
        <v>3</v>
      </c>
      <c r="G155" s="130"/>
      <c r="H155" s="356"/>
      <c r="I155" s="356"/>
      <c r="J155" s="356"/>
      <c r="K155" s="357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31">
        <f>D118</f>
        <v>45141</v>
      </c>
      <c r="E156" s="332"/>
      <c r="F156" s="330"/>
      <c r="G156" s="131"/>
      <c r="H156" s="333" t="str">
        <f>H118</f>
        <v>(REJO AGUNG)</v>
      </c>
      <c r="I156" s="333"/>
      <c r="J156" s="333"/>
      <c r="K156" s="334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30"/>
      <c r="G157" s="131"/>
      <c r="H157" s="335" t="str">
        <f>H119</f>
        <v>JOMBANG</v>
      </c>
      <c r="I157" s="335"/>
      <c r="J157" s="335"/>
      <c r="K157" s="336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2692</v>
      </c>
      <c r="E158" s="122"/>
      <c r="F158" s="133"/>
      <c r="G158" s="134"/>
      <c r="H158" s="337"/>
      <c r="I158" s="337"/>
      <c r="J158" s="337"/>
      <c r="K158" s="338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12</v>
      </c>
      <c r="C162" s="287" t="str">
        <f t="shared" si="8"/>
        <v>PCS</v>
      </c>
      <c r="D162" s="288">
        <f t="shared" si="8"/>
        <v>2</v>
      </c>
      <c r="E162" s="289" t="str">
        <f t="shared" si="8"/>
        <v>STAPLER HEAVY DUTY JOYKO HD-12N/24</v>
      </c>
      <c r="F162" s="158"/>
      <c r="G162" s="159"/>
      <c r="H162" s="160">
        <f t="shared" ref="H162:J162" si="9">H124</f>
        <v>187000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1963500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240</v>
      </c>
      <c r="C163" s="287" t="str">
        <f t="shared" si="11"/>
        <v>PCS</v>
      </c>
      <c r="D163" s="288">
        <f t="shared" si="11"/>
        <v>2</v>
      </c>
      <c r="E163" s="289" t="str">
        <f t="shared" si="11"/>
        <v>PUNCH JOYKO 30XL</v>
      </c>
      <c r="F163" s="158"/>
      <c r="G163" s="159"/>
      <c r="H163" s="160">
        <f t="shared" ref="H163:J163" si="12">H125</f>
        <v>12950</v>
      </c>
      <c r="I163" s="161">
        <f t="shared" si="12"/>
        <v>0.125</v>
      </c>
      <c r="J163" s="161">
        <f t="shared" si="12"/>
        <v>0</v>
      </c>
      <c r="K163" s="162">
        <f t="shared" si="10"/>
        <v>2719500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9"/>
      <c r="K179" s="313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40">
        <f>SUM(K162:K177)</f>
        <v>4683000</v>
      </c>
      <c r="K180" s="341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42"/>
      <c r="K181" s="342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3"/>
      <c r="K183" s="313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43">
        <f>((J180/1.11)+(K182/1.11))*11%</f>
        <v>464081.08108108107</v>
      </c>
      <c r="K184" s="344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3"/>
      <c r="K185" s="313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4683000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14" t="str">
        <f>J150</f>
        <v>NOVI / CONDRO</v>
      </c>
      <c r="K188" s="315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14">
        <f>J151</f>
        <v>0</v>
      </c>
      <c r="K189" s="315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23080002</v>
      </c>
      <c r="F192" s="200"/>
      <c r="G192" s="201" t="s">
        <v>2</v>
      </c>
      <c r="H192" s="316" t="str">
        <f>H154</f>
        <v>LILY JULIAWATI</v>
      </c>
      <c r="I192" s="316"/>
      <c r="J192" s="316"/>
      <c r="K192" s="317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20" t="s">
        <v>3</v>
      </c>
      <c r="G193" s="207"/>
      <c r="H193" s="318"/>
      <c r="I193" s="318"/>
      <c r="J193" s="318"/>
      <c r="K193" s="319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21">
        <f>D156</f>
        <v>45141</v>
      </c>
      <c r="E194" s="322"/>
      <c r="F194" s="320"/>
      <c r="G194" s="208"/>
      <c r="H194" s="323" t="str">
        <f>H156</f>
        <v>(REJO AGUNG)</v>
      </c>
      <c r="I194" s="323"/>
      <c r="J194" s="323"/>
      <c r="K194" s="324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20"/>
      <c r="G195" s="208"/>
      <c r="H195" s="325" t="str">
        <f>H157</f>
        <v>JOMBANG</v>
      </c>
      <c r="I195" s="325"/>
      <c r="J195" s="325"/>
      <c r="K195" s="326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2692</v>
      </c>
      <c r="E196" s="199"/>
      <c r="F196" s="210"/>
      <c r="G196" s="211"/>
      <c r="H196" s="327"/>
      <c r="I196" s="327"/>
      <c r="J196" s="327"/>
      <c r="K196" s="328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12</v>
      </c>
      <c r="C200" s="292" t="str">
        <f t="shared" si="41"/>
        <v>PCS</v>
      </c>
      <c r="D200" s="293">
        <f t="shared" si="41"/>
        <v>2</v>
      </c>
      <c r="E200" s="294" t="str">
        <f t="shared" si="41"/>
        <v>STAPLER HEAVY DUTY JOYKO HD-12N/24</v>
      </c>
      <c r="F200" s="235"/>
      <c r="G200" s="236"/>
      <c r="H200" s="237">
        <f t="shared" ref="H200:J200" si="42">H162</f>
        <v>187000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1963500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240</v>
      </c>
      <c r="C201" s="292" t="str">
        <f t="shared" si="44"/>
        <v>PCS</v>
      </c>
      <c r="D201" s="293">
        <f t="shared" si="44"/>
        <v>2</v>
      </c>
      <c r="E201" s="294" t="str">
        <f t="shared" si="44"/>
        <v>PUNCH JOYKO 30XL</v>
      </c>
      <c r="F201" s="235"/>
      <c r="G201" s="236"/>
      <c r="H201" s="237">
        <f t="shared" ref="H201:J201" si="45">H163</f>
        <v>12950</v>
      </c>
      <c r="I201" s="238">
        <f t="shared" si="45"/>
        <v>0.125</v>
      </c>
      <c r="J201" s="238">
        <f t="shared" si="45"/>
        <v>0</v>
      </c>
      <c r="K201" s="239">
        <f t="shared" si="43"/>
        <v>2719500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9"/>
      <c r="K217" s="308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5">
        <f>SUM(K200:K215)</f>
        <v>4683000</v>
      </c>
      <c r="K218" s="306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7"/>
      <c r="K219" s="307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8"/>
      <c r="K221" s="308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9">
        <f>((J218/1.11)+(K220/1.11))*11%</f>
        <v>464081.08108108107</v>
      </c>
      <c r="K222" s="310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8"/>
      <c r="K223" s="308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4683000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11" t="str">
        <f>J188</f>
        <v>NOVI / CONDRO</v>
      </c>
      <c r="K226" s="312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11">
        <f>J189</f>
        <v>0</v>
      </c>
      <c r="K227" s="312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23080003</v>
      </c>
      <c r="G230" s="11" t="s">
        <v>2</v>
      </c>
      <c r="H230" s="377" t="s">
        <v>44</v>
      </c>
      <c r="I230" s="377"/>
      <c r="J230" s="377"/>
      <c r="K230" s="378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2" t="s">
        <v>3</v>
      </c>
      <c r="G231" s="17"/>
      <c r="H231" s="379"/>
      <c r="I231" s="379"/>
      <c r="J231" s="379"/>
      <c r="K231" s="380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3">
        <v>45142</v>
      </c>
      <c r="E232" s="364"/>
      <c r="F232" s="362"/>
      <c r="G232" s="18"/>
      <c r="H232" s="371" t="s">
        <v>45</v>
      </c>
      <c r="I232" s="371"/>
      <c r="J232" s="371"/>
      <c r="K232" s="372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2"/>
      <c r="G233" s="18"/>
      <c r="H233" s="373" t="s">
        <v>32</v>
      </c>
      <c r="I233" s="373"/>
      <c r="J233" s="373"/>
      <c r="K233" s="374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75"/>
      <c r="I234" s="375"/>
      <c r="J234" s="375"/>
      <c r="K234" s="376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96</v>
      </c>
      <c r="C238" s="46" t="s">
        <v>47</v>
      </c>
      <c r="D238" s="93" t="s">
        <v>31</v>
      </c>
      <c r="E238" s="110" t="s">
        <v>48</v>
      </c>
      <c r="F238" s="48"/>
      <c r="G238" s="49"/>
      <c r="H238" s="50">
        <v>39000</v>
      </c>
      <c r="I238" s="51">
        <v>0.125</v>
      </c>
      <c r="J238" s="51"/>
      <c r="K238" s="52">
        <f t="shared" ref="K238:K253" si="74">(B238*H238-((B238*H238)*I238))-((B238*H238-((B238*H238)*I238))*J238)</f>
        <v>3276000</v>
      </c>
      <c r="L238" s="36"/>
    </row>
    <row r="239" spans="1:12" s="10" customFormat="1" ht="14.1" customHeight="1" x14ac:dyDescent="0.25">
      <c r="A239" s="45">
        <v>2</v>
      </c>
      <c r="B239" s="46">
        <v>48</v>
      </c>
      <c r="C239" s="46" t="s">
        <v>47</v>
      </c>
      <c r="D239" s="93" t="s">
        <v>31</v>
      </c>
      <c r="E239" s="110" t="s">
        <v>49</v>
      </c>
      <c r="F239" s="48"/>
      <c r="G239" s="49"/>
      <c r="H239" s="50">
        <v>39000</v>
      </c>
      <c r="I239" s="51">
        <v>0.125</v>
      </c>
      <c r="J239" s="51"/>
      <c r="K239" s="52">
        <f t="shared" si="74"/>
        <v>1638000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5"/>
      <c r="K255" s="34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7">
        <f>SUM(K238:K253)</f>
        <v>4914000</v>
      </c>
      <c r="K256" s="34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9"/>
      <c r="K257" s="34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6"/>
      <c r="K259" s="34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0">
        <f>((J256/1.11)+(K258/1.11))*11%</f>
        <v>486972.97297297296</v>
      </c>
      <c r="K260" s="35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6"/>
      <c r="K261" s="34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4914000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52" t="s">
        <v>36</v>
      </c>
      <c r="K264" s="353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52"/>
      <c r="K265" s="353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23080003</v>
      </c>
      <c r="F268" s="123"/>
      <c r="G268" s="124" t="s">
        <v>2</v>
      </c>
      <c r="H268" s="354" t="str">
        <f>H230</f>
        <v>SANTOSO BUDIONO</v>
      </c>
      <c r="I268" s="354"/>
      <c r="J268" s="354"/>
      <c r="K268" s="355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30" t="s">
        <v>3</v>
      </c>
      <c r="G269" s="130"/>
      <c r="H269" s="356"/>
      <c r="I269" s="356"/>
      <c r="J269" s="356"/>
      <c r="K269" s="357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31">
        <f>D232</f>
        <v>45142</v>
      </c>
      <c r="E270" s="332"/>
      <c r="F270" s="330"/>
      <c r="G270" s="131"/>
      <c r="H270" s="333" t="str">
        <f>H232</f>
        <v>(  ARMADA  )</v>
      </c>
      <c r="I270" s="333"/>
      <c r="J270" s="333"/>
      <c r="K270" s="334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30"/>
      <c r="G271" s="131"/>
      <c r="H271" s="335" t="str">
        <f>H233</f>
        <v>PURWOKERTO</v>
      </c>
      <c r="I271" s="335"/>
      <c r="J271" s="335"/>
      <c r="K271" s="336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1825</v>
      </c>
      <c r="E272" s="122"/>
      <c r="F272" s="133"/>
      <c r="G272" s="134"/>
      <c r="H272" s="337"/>
      <c r="I272" s="337"/>
      <c r="J272" s="337"/>
      <c r="K272" s="338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96</v>
      </c>
      <c r="C276" s="287" t="str">
        <f t="shared" si="75"/>
        <v>LSN</v>
      </c>
      <c r="D276" s="288" t="str">
        <f t="shared" si="75"/>
        <v/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3276000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48</v>
      </c>
      <c r="C277" s="287" t="str">
        <f t="shared" si="78"/>
        <v>LSN</v>
      </c>
      <c r="D277" s="288" t="str">
        <f t="shared" si="78"/>
        <v/>
      </c>
      <c r="E277" s="289" t="str">
        <f t="shared" si="78"/>
        <v>GEL PEN KENKO HI-TECH-H 0.28 MM BIRU</v>
      </c>
      <c r="F277" s="158"/>
      <c r="G277" s="159"/>
      <c r="H277" s="160">
        <f t="shared" ref="H277:J277" si="79">H239</f>
        <v>39000</v>
      </c>
      <c r="I277" s="161">
        <f t="shared" si="79"/>
        <v>0.125</v>
      </c>
      <c r="J277" s="161">
        <f t="shared" si="79"/>
        <v>0</v>
      </c>
      <c r="K277" s="162">
        <f t="shared" si="77"/>
        <v>1638000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9"/>
      <c r="K293" s="313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40">
        <f>SUM(K276:K291)</f>
        <v>4914000</v>
      </c>
      <c r="K294" s="341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42"/>
      <c r="K295" s="342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3"/>
      <c r="K297" s="313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43">
        <f>((J294/1.11)+(K296/1.11))*11%</f>
        <v>486972.97297297296</v>
      </c>
      <c r="K298" s="344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3"/>
      <c r="K299" s="313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4914000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14" t="str">
        <f>J264</f>
        <v>NOVI / CONDRO</v>
      </c>
      <c r="K302" s="315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14">
        <f>J265</f>
        <v>0</v>
      </c>
      <c r="K303" s="315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23080003</v>
      </c>
      <c r="F306" s="200"/>
      <c r="G306" s="201" t="s">
        <v>2</v>
      </c>
      <c r="H306" s="316" t="str">
        <f>H268</f>
        <v>SANTOSO BUDIONO</v>
      </c>
      <c r="I306" s="316"/>
      <c r="J306" s="316"/>
      <c r="K306" s="317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20" t="s">
        <v>3</v>
      </c>
      <c r="G307" s="207"/>
      <c r="H307" s="318"/>
      <c r="I307" s="318"/>
      <c r="J307" s="318"/>
      <c r="K307" s="319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21">
        <f>D270</f>
        <v>45142</v>
      </c>
      <c r="E308" s="322"/>
      <c r="F308" s="320"/>
      <c r="G308" s="208"/>
      <c r="H308" s="323" t="str">
        <f>H270</f>
        <v>(  ARMADA  )</v>
      </c>
      <c r="I308" s="323"/>
      <c r="J308" s="323"/>
      <c r="K308" s="324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20"/>
      <c r="G309" s="208"/>
      <c r="H309" s="325" t="str">
        <f>H271</f>
        <v>PURWOKERTO</v>
      </c>
      <c r="I309" s="325"/>
      <c r="J309" s="325"/>
      <c r="K309" s="326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1825</v>
      </c>
      <c r="E310" s="199"/>
      <c r="F310" s="210"/>
      <c r="G310" s="211"/>
      <c r="H310" s="327"/>
      <c r="I310" s="327"/>
      <c r="J310" s="327"/>
      <c r="K310" s="328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96</v>
      </c>
      <c r="C314" s="292" t="str">
        <f t="shared" si="108"/>
        <v>LSN</v>
      </c>
      <c r="D314" s="293" t="str">
        <f t="shared" si="108"/>
        <v/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3276000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48</v>
      </c>
      <c r="C315" s="292" t="str">
        <f t="shared" si="111"/>
        <v>LSN</v>
      </c>
      <c r="D315" s="293" t="str">
        <f t="shared" si="111"/>
        <v/>
      </c>
      <c r="E315" s="294" t="str">
        <f t="shared" si="111"/>
        <v>GEL PEN KENKO HI-TECH-H 0.28 MM BIRU</v>
      </c>
      <c r="F315" s="235"/>
      <c r="G315" s="236"/>
      <c r="H315" s="237">
        <f t="shared" ref="H315:J315" si="112">H277</f>
        <v>39000</v>
      </c>
      <c r="I315" s="238">
        <f t="shared" si="112"/>
        <v>0.125</v>
      </c>
      <c r="J315" s="238">
        <f t="shared" si="112"/>
        <v>0</v>
      </c>
      <c r="K315" s="239">
        <f t="shared" si="110"/>
        <v>1638000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9"/>
      <c r="K331" s="308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5">
        <f>SUM(K314:K329)</f>
        <v>4914000</v>
      </c>
      <c r="K332" s="306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7"/>
      <c r="K333" s="307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8"/>
      <c r="K335" s="308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9">
        <f>((J332/1.11)+(K334/1.11))*11%</f>
        <v>486972.97297297296</v>
      </c>
      <c r="K336" s="310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8"/>
      <c r="K337" s="308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4914000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11" t="str">
        <f>J302</f>
        <v>NOVI / CONDRO</v>
      </c>
      <c r="K340" s="312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11">
        <f>J303</f>
        <v>0</v>
      </c>
      <c r="K341" s="312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23080004</v>
      </c>
      <c r="G344" s="11" t="s">
        <v>2</v>
      </c>
      <c r="H344" s="358" t="s">
        <v>50</v>
      </c>
      <c r="I344" s="358"/>
      <c r="J344" s="358"/>
      <c r="K344" s="35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2" t="s">
        <v>3</v>
      </c>
      <c r="G345" s="17"/>
      <c r="H345" s="360"/>
      <c r="I345" s="360"/>
      <c r="J345" s="360"/>
      <c r="K345" s="36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3">
        <v>45142</v>
      </c>
      <c r="E346" s="364"/>
      <c r="F346" s="362"/>
      <c r="G346" s="18"/>
      <c r="H346" s="365" t="s">
        <v>51</v>
      </c>
      <c r="I346" s="365"/>
      <c r="J346" s="365"/>
      <c r="K346" s="36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2"/>
      <c r="G347" s="18"/>
      <c r="H347" s="367" t="s">
        <v>32</v>
      </c>
      <c r="I347" s="367"/>
      <c r="J347" s="367"/>
      <c r="K347" s="36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369"/>
      <c r="I348" s="369"/>
      <c r="J348" s="369"/>
      <c r="K348" s="37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50</v>
      </c>
      <c r="C352" s="46" t="s">
        <v>52</v>
      </c>
      <c r="D352" s="93">
        <v>1</v>
      </c>
      <c r="E352" s="110" t="s">
        <v>53</v>
      </c>
      <c r="F352" s="48"/>
      <c r="G352" s="49"/>
      <c r="H352" s="50">
        <v>28300</v>
      </c>
      <c r="I352" s="51">
        <v>0.13500000000000001</v>
      </c>
      <c r="J352" s="51"/>
      <c r="K352" s="52">
        <f t="shared" ref="K352:K367" si="141">(B352*H352-((B352*H352)*I352))-((B352*H352-((B352*H352)*I352))*J352)</f>
        <v>1223975</v>
      </c>
      <c r="L352" s="36"/>
    </row>
    <row r="353" spans="1:12" s="10" customFormat="1" ht="14.1" customHeight="1" x14ac:dyDescent="0.25">
      <c r="A353" s="45">
        <v>2</v>
      </c>
      <c r="B353" s="46">
        <v>72</v>
      </c>
      <c r="C353" s="46" t="s">
        <v>47</v>
      </c>
      <c r="D353" s="93" t="s">
        <v>31</v>
      </c>
      <c r="E353" s="110" t="s">
        <v>54</v>
      </c>
      <c r="F353" s="48"/>
      <c r="G353" s="49"/>
      <c r="H353" s="50">
        <v>22200</v>
      </c>
      <c r="I353" s="51">
        <v>0.13500000000000001</v>
      </c>
      <c r="J353" s="51"/>
      <c r="K353" s="52">
        <f t="shared" si="141"/>
        <v>1382616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5"/>
      <c r="K369" s="34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7">
        <f>SUM(K352:K367)</f>
        <v>2606591</v>
      </c>
      <c r="K370" s="34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9"/>
      <c r="K371" s="34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6"/>
      <c r="K373" s="34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0">
        <f>((J370/1.11)+(K372/1.11))*11%</f>
        <v>258310.81981981979</v>
      </c>
      <c r="K374" s="35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6"/>
      <c r="K375" s="34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2606591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52" t="s">
        <v>36</v>
      </c>
      <c r="K378" s="353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52"/>
      <c r="K379" s="353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23080004</v>
      </c>
      <c r="F382" s="123"/>
      <c r="G382" s="124" t="s">
        <v>2</v>
      </c>
      <c r="H382" s="354" t="str">
        <f>H344</f>
        <v>CV PELITA JAYA</v>
      </c>
      <c r="I382" s="354"/>
      <c r="J382" s="354"/>
      <c r="K382" s="355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30" t="s">
        <v>3</v>
      </c>
      <c r="G383" s="130"/>
      <c r="H383" s="356"/>
      <c r="I383" s="356"/>
      <c r="J383" s="356"/>
      <c r="K383" s="357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31">
        <f>D346</f>
        <v>45142</v>
      </c>
      <c r="E384" s="332"/>
      <c r="F384" s="330"/>
      <c r="G384" s="131"/>
      <c r="H384" s="333" t="str">
        <f>H346</f>
        <v>(ANUGERAH SEJAHTERA)</v>
      </c>
      <c r="I384" s="333"/>
      <c r="J384" s="333"/>
      <c r="K384" s="334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30"/>
      <c r="G385" s="131"/>
      <c r="H385" s="335" t="str">
        <f>H347</f>
        <v>PURWOKERTO</v>
      </c>
      <c r="I385" s="335"/>
      <c r="J385" s="335"/>
      <c r="K385" s="336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1829</v>
      </c>
      <c r="E386" s="122"/>
      <c r="F386" s="133"/>
      <c r="G386" s="134"/>
      <c r="H386" s="337"/>
      <c r="I386" s="337"/>
      <c r="J386" s="337"/>
      <c r="K386" s="338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50</v>
      </c>
      <c r="C390" s="287" t="str">
        <f t="shared" si="142"/>
        <v>BOX</v>
      </c>
      <c r="D390" s="288">
        <f t="shared" si="142"/>
        <v>1</v>
      </c>
      <c r="E390" s="289" t="str">
        <f t="shared" si="142"/>
        <v>STIP / PENGHAPUS JOYKO 526-B40P PUTIH</v>
      </c>
      <c r="F390" s="158"/>
      <c r="G390" s="159"/>
      <c r="H390" s="160">
        <f t="shared" ref="H390:J390" si="143">H352</f>
        <v>28300</v>
      </c>
      <c r="I390" s="161">
        <f t="shared" si="143"/>
        <v>0.13500000000000001</v>
      </c>
      <c r="J390" s="161">
        <f t="shared" si="143"/>
        <v>0</v>
      </c>
      <c r="K390" s="162">
        <f t="shared" ref="K390:K405" si="144">(B390*H390-((B390*H390)*I390))-((B390*H390-((B390*H390)*I390))*J390)</f>
        <v>1223975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72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MECHANICAL PENCIL 0.5 MM KENKO MP-070</v>
      </c>
      <c r="F391" s="158"/>
      <c r="G391" s="159"/>
      <c r="H391" s="160">
        <f t="shared" ref="H391:J391" si="146">H353</f>
        <v>22200</v>
      </c>
      <c r="I391" s="161">
        <f t="shared" si="146"/>
        <v>0.13500000000000001</v>
      </c>
      <c r="J391" s="161">
        <f t="shared" si="146"/>
        <v>0</v>
      </c>
      <c r="K391" s="162">
        <f t="shared" si="144"/>
        <v>1382616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9"/>
      <c r="K407" s="313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40">
        <f>SUM(K390:K405)</f>
        <v>2606591</v>
      </c>
      <c r="K408" s="341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42"/>
      <c r="K409" s="342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3"/>
      <c r="K411" s="313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43">
        <f>((J408/1.11)+(K410/1.11))*11%</f>
        <v>258310.81981981979</v>
      </c>
      <c r="K412" s="344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3"/>
      <c r="K413" s="313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2606591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14" t="str">
        <f>J378</f>
        <v>NOVI / CONDRO</v>
      </c>
      <c r="K416" s="315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14">
        <f>J379</f>
        <v>0</v>
      </c>
      <c r="K417" s="315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23080004</v>
      </c>
      <c r="F420" s="200"/>
      <c r="G420" s="201" t="s">
        <v>2</v>
      </c>
      <c r="H420" s="316" t="str">
        <f>H382</f>
        <v>CV PELITA JAYA</v>
      </c>
      <c r="I420" s="316"/>
      <c r="J420" s="316"/>
      <c r="K420" s="317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20" t="s">
        <v>3</v>
      </c>
      <c r="G421" s="207"/>
      <c r="H421" s="318"/>
      <c r="I421" s="318"/>
      <c r="J421" s="318"/>
      <c r="K421" s="319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21">
        <f>D384</f>
        <v>45142</v>
      </c>
      <c r="E422" s="322"/>
      <c r="F422" s="320"/>
      <c r="G422" s="208"/>
      <c r="H422" s="323" t="str">
        <f>H384</f>
        <v>(ANUGERAH SEJAHTERA)</v>
      </c>
      <c r="I422" s="323"/>
      <c r="J422" s="323"/>
      <c r="K422" s="324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20"/>
      <c r="G423" s="208"/>
      <c r="H423" s="325" t="str">
        <f>H385</f>
        <v>PURWOKERTO</v>
      </c>
      <c r="I423" s="325"/>
      <c r="J423" s="325"/>
      <c r="K423" s="326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1829</v>
      </c>
      <c r="E424" s="199"/>
      <c r="F424" s="210"/>
      <c r="G424" s="211"/>
      <c r="H424" s="327"/>
      <c r="I424" s="327"/>
      <c r="J424" s="327"/>
      <c r="K424" s="328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50</v>
      </c>
      <c r="C428" s="292" t="str">
        <f t="shared" si="175"/>
        <v>BOX</v>
      </c>
      <c r="D428" s="293">
        <f t="shared" si="175"/>
        <v>1</v>
      </c>
      <c r="E428" s="294" t="str">
        <f t="shared" si="175"/>
        <v>STIP / PENGHAPUS JOYKO 526-B40P PUTIH</v>
      </c>
      <c r="F428" s="235"/>
      <c r="G428" s="236"/>
      <c r="H428" s="237">
        <f t="shared" ref="H428:J428" si="176">H390</f>
        <v>28300</v>
      </c>
      <c r="I428" s="238">
        <f t="shared" si="176"/>
        <v>0.13500000000000001</v>
      </c>
      <c r="J428" s="238">
        <f t="shared" si="176"/>
        <v>0</v>
      </c>
      <c r="K428" s="239">
        <f t="shared" ref="K428:K443" si="177">(B428*H428-((B428*H428)*I428))-((B428*H428-((B428*H428)*I428))*J428)</f>
        <v>1223975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72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MECHANICAL PENCIL 0.5 MM KENKO MP-070</v>
      </c>
      <c r="F429" s="235"/>
      <c r="G429" s="236"/>
      <c r="H429" s="237">
        <f t="shared" ref="H429:J429" si="179">H391</f>
        <v>22200</v>
      </c>
      <c r="I429" s="238">
        <f t="shared" si="179"/>
        <v>0.13500000000000001</v>
      </c>
      <c r="J429" s="238">
        <f t="shared" si="179"/>
        <v>0</v>
      </c>
      <c r="K429" s="239">
        <f t="shared" si="177"/>
        <v>1382616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9"/>
      <c r="K445" s="308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5">
        <f>SUM(K428:K443)</f>
        <v>2606591</v>
      </c>
      <c r="K446" s="306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7"/>
      <c r="K447" s="307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8"/>
      <c r="K449" s="308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9">
        <f>((J446/1.11)+(K448/1.11))*11%</f>
        <v>258310.81981981979</v>
      </c>
      <c r="K450" s="310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8"/>
      <c r="K451" s="308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2606591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11" t="str">
        <f>J416</f>
        <v>NOVI / CONDRO</v>
      </c>
      <c r="K454" s="312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11">
        <f>J417</f>
        <v>0</v>
      </c>
      <c r="K455" s="312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23080005</v>
      </c>
      <c r="G458" s="11" t="s">
        <v>2</v>
      </c>
      <c r="H458" s="358" t="s">
        <v>56</v>
      </c>
      <c r="I458" s="358"/>
      <c r="J458" s="358"/>
      <c r="K458" s="35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2" t="s">
        <v>3</v>
      </c>
      <c r="G459" s="17"/>
      <c r="H459" s="360"/>
      <c r="I459" s="360"/>
      <c r="J459" s="360"/>
      <c r="K459" s="36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3">
        <v>45143</v>
      </c>
      <c r="E460" s="364"/>
      <c r="F460" s="362"/>
      <c r="G460" s="18"/>
      <c r="H460" s="365" t="s">
        <v>57</v>
      </c>
      <c r="I460" s="365"/>
      <c r="J460" s="365"/>
      <c r="K460" s="36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2"/>
      <c r="G461" s="18"/>
      <c r="H461" s="367" t="s">
        <v>58</v>
      </c>
      <c r="I461" s="367"/>
      <c r="J461" s="367"/>
      <c r="K461" s="36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59</v>
      </c>
      <c r="E462" s="9"/>
      <c r="F462" s="21"/>
      <c r="G462" s="22"/>
      <c r="H462" s="369"/>
      <c r="I462" s="369"/>
      <c r="J462" s="369"/>
      <c r="K462" s="37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47</v>
      </c>
      <c r="D466" s="93">
        <v>1</v>
      </c>
      <c r="E466" s="110" t="s">
        <v>60</v>
      </c>
      <c r="F466" s="48"/>
      <c r="G466" s="49"/>
      <c r="H466" s="50">
        <v>28200</v>
      </c>
      <c r="I466" s="51">
        <v>0.125</v>
      </c>
      <c r="J466" s="51"/>
      <c r="K466" s="52">
        <f t="shared" ref="K466:K481" si="208">(B466*H466-((B466*H466)*I466))-((B466*H466-((B466*H466)*I466))*J466)</f>
        <v>3553200</v>
      </c>
      <c r="L466" s="36"/>
    </row>
    <row r="467" spans="1:12" s="10" customFormat="1" ht="14.1" customHeight="1" x14ac:dyDescent="0.25">
      <c r="A467" s="45">
        <v>2</v>
      </c>
      <c r="B467" s="46">
        <v>288</v>
      </c>
      <c r="C467" s="46" t="s">
        <v>41</v>
      </c>
      <c r="D467" s="93">
        <v>2</v>
      </c>
      <c r="E467" s="110" t="s">
        <v>61</v>
      </c>
      <c r="F467" s="48"/>
      <c r="G467" s="49"/>
      <c r="H467" s="50">
        <v>9750</v>
      </c>
      <c r="I467" s="51">
        <v>0.125</v>
      </c>
      <c r="J467" s="51"/>
      <c r="K467" s="52">
        <f t="shared" si="208"/>
        <v>2457000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5"/>
      <c r="K483" s="34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7">
        <f>SUM(K466:K481)</f>
        <v>6010200</v>
      </c>
      <c r="K484" s="34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9"/>
      <c r="K485" s="34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6"/>
      <c r="K487" s="34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0">
        <f>((J484/1.11)+(K486/1.11))*11%</f>
        <v>595605.40540540533</v>
      </c>
      <c r="K488" s="35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6"/>
      <c r="K489" s="34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6010200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52" t="s">
        <v>36</v>
      </c>
      <c r="K492" s="353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52"/>
      <c r="K493" s="353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23080005</v>
      </c>
      <c r="F496" s="123"/>
      <c r="G496" s="124" t="s">
        <v>2</v>
      </c>
      <c r="H496" s="354" t="str">
        <f>H458</f>
        <v>GUNAWAN HARTONO KUSUMA</v>
      </c>
      <c r="I496" s="354"/>
      <c r="J496" s="354"/>
      <c r="K496" s="355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30" t="s">
        <v>3</v>
      </c>
      <c r="G497" s="130"/>
      <c r="H497" s="356"/>
      <c r="I497" s="356"/>
      <c r="J497" s="356"/>
      <c r="K497" s="357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31">
        <f>D460</f>
        <v>45143</v>
      </c>
      <c r="E498" s="332"/>
      <c r="F498" s="330"/>
      <c r="G498" s="131"/>
      <c r="H498" s="333" t="str">
        <f>H460</f>
        <v>( NIKI SAE )</v>
      </c>
      <c r="I498" s="333"/>
      <c r="J498" s="333"/>
      <c r="K498" s="334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30"/>
      <c r="G499" s="131"/>
      <c r="H499" s="335" t="str">
        <f>H461</f>
        <v>TULUNG AGUNG</v>
      </c>
      <c r="I499" s="335"/>
      <c r="J499" s="335"/>
      <c r="K499" s="336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G 3001</v>
      </c>
      <c r="E500" s="122"/>
      <c r="F500" s="133"/>
      <c r="G500" s="134"/>
      <c r="H500" s="337"/>
      <c r="I500" s="337"/>
      <c r="J500" s="337"/>
      <c r="K500" s="338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LSN</v>
      </c>
      <c r="D504" s="288">
        <f t="shared" si="209"/>
        <v>1</v>
      </c>
      <c r="E504" s="289" t="str">
        <f t="shared" si="209"/>
        <v>GEL PEN JOYKO GP-265 Q-GEL</v>
      </c>
      <c r="F504" s="158"/>
      <c r="G504" s="159"/>
      <c r="H504" s="160">
        <f t="shared" ref="H504:J504" si="210">H466</f>
        <v>28200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3553200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288</v>
      </c>
      <c r="C505" s="287" t="str">
        <f t="shared" si="212"/>
        <v>PCS</v>
      </c>
      <c r="D505" s="288">
        <f t="shared" si="212"/>
        <v>2</v>
      </c>
      <c r="E505" s="289" t="str">
        <f t="shared" si="212"/>
        <v>GUNTING JOYKO SC-848</v>
      </c>
      <c r="F505" s="158"/>
      <c r="G505" s="159"/>
      <c r="H505" s="160">
        <f t="shared" ref="H505:J505" si="213">H467</f>
        <v>9750</v>
      </c>
      <c r="I505" s="161">
        <f t="shared" si="213"/>
        <v>0.125</v>
      </c>
      <c r="J505" s="161">
        <f t="shared" si="213"/>
        <v>0</v>
      </c>
      <c r="K505" s="162">
        <f t="shared" si="211"/>
        <v>2457000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9"/>
      <c r="K521" s="313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40">
        <f>SUM(K504:K519)</f>
        <v>6010200</v>
      </c>
      <c r="K522" s="341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42"/>
      <c r="K523" s="342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3"/>
      <c r="K525" s="313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43">
        <f>((J522/1.11)+(K524/1.11))*11%</f>
        <v>595605.40540540533</v>
      </c>
      <c r="K526" s="344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3"/>
      <c r="K527" s="313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6010200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14" t="str">
        <f>J492</f>
        <v>NOVI / CONDRO</v>
      </c>
      <c r="K530" s="315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14">
        <f>J493</f>
        <v>0</v>
      </c>
      <c r="K531" s="315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23080005</v>
      </c>
      <c r="F534" s="200"/>
      <c r="G534" s="201" t="s">
        <v>2</v>
      </c>
      <c r="H534" s="316" t="str">
        <f>H496</f>
        <v>GUNAWAN HARTONO KUSUMA</v>
      </c>
      <c r="I534" s="316"/>
      <c r="J534" s="316"/>
      <c r="K534" s="317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20" t="s">
        <v>3</v>
      </c>
      <c r="G535" s="207"/>
      <c r="H535" s="318"/>
      <c r="I535" s="318"/>
      <c r="J535" s="318"/>
      <c r="K535" s="319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21">
        <f>D498</f>
        <v>45143</v>
      </c>
      <c r="E536" s="322"/>
      <c r="F536" s="320"/>
      <c r="G536" s="208"/>
      <c r="H536" s="323" t="str">
        <f>H498</f>
        <v>( NIKI SAE )</v>
      </c>
      <c r="I536" s="323"/>
      <c r="J536" s="323"/>
      <c r="K536" s="324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20"/>
      <c r="G537" s="208"/>
      <c r="H537" s="325" t="str">
        <f>H499</f>
        <v>TULUNG AGUNG</v>
      </c>
      <c r="I537" s="325"/>
      <c r="J537" s="325"/>
      <c r="K537" s="326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G 3001</v>
      </c>
      <c r="E538" s="199"/>
      <c r="F538" s="210"/>
      <c r="G538" s="211"/>
      <c r="H538" s="327"/>
      <c r="I538" s="327"/>
      <c r="J538" s="327"/>
      <c r="K538" s="328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LSN</v>
      </c>
      <c r="D542" s="293">
        <f t="shared" si="242"/>
        <v>1</v>
      </c>
      <c r="E542" s="294" t="str">
        <f t="shared" si="242"/>
        <v>GEL PEN JOYKO GP-265 Q-GEL</v>
      </c>
      <c r="F542" s="235"/>
      <c r="G542" s="236"/>
      <c r="H542" s="237">
        <f t="shared" ref="H542:J542" si="243">H504</f>
        <v>28200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3553200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288</v>
      </c>
      <c r="C543" s="292" t="str">
        <f t="shared" si="245"/>
        <v>PCS</v>
      </c>
      <c r="D543" s="293">
        <f t="shared" si="245"/>
        <v>2</v>
      </c>
      <c r="E543" s="294" t="str">
        <f t="shared" si="245"/>
        <v>GUNTING JOYKO SC-848</v>
      </c>
      <c r="F543" s="235"/>
      <c r="G543" s="236"/>
      <c r="H543" s="237">
        <f t="shared" ref="H543:J543" si="246">H505</f>
        <v>9750</v>
      </c>
      <c r="I543" s="238">
        <f t="shared" si="246"/>
        <v>0.125</v>
      </c>
      <c r="J543" s="238">
        <f t="shared" si="246"/>
        <v>0</v>
      </c>
      <c r="K543" s="239">
        <f t="shared" si="244"/>
        <v>2457000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9"/>
      <c r="K559" s="308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5">
        <f>SUM(K542:K557)</f>
        <v>6010200</v>
      </c>
      <c r="K560" s="306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7"/>
      <c r="K561" s="307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8"/>
      <c r="K563" s="308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9">
        <f>((J560/1.11)+(K562/1.11))*11%</f>
        <v>595605.40540540533</v>
      </c>
      <c r="K564" s="310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8"/>
      <c r="K565" s="308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6010200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11" t="str">
        <f>J530</f>
        <v>NOVI / CONDRO</v>
      </c>
      <c r="K568" s="312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11">
        <f>J531</f>
        <v>0</v>
      </c>
      <c r="K569" s="312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23080006</v>
      </c>
      <c r="G572" s="11" t="s">
        <v>2</v>
      </c>
      <c r="H572" s="358" t="s">
        <v>62</v>
      </c>
      <c r="I572" s="358"/>
      <c r="J572" s="358"/>
      <c r="K572" s="35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2" t="s">
        <v>3</v>
      </c>
      <c r="G573" s="17"/>
      <c r="H573" s="360"/>
      <c r="I573" s="360"/>
      <c r="J573" s="360"/>
      <c r="K573" s="36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3">
        <v>45145</v>
      </c>
      <c r="E574" s="364"/>
      <c r="F574" s="362"/>
      <c r="G574" s="18"/>
      <c r="H574" s="365" t="s">
        <v>31</v>
      </c>
      <c r="I574" s="365"/>
      <c r="J574" s="365"/>
      <c r="K574" s="36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2"/>
      <c r="G575" s="18"/>
      <c r="H575" s="367" t="s">
        <v>32</v>
      </c>
      <c r="I575" s="367"/>
      <c r="J575" s="367"/>
      <c r="K575" s="36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63</v>
      </c>
      <c r="E576" s="9"/>
      <c r="F576" s="21"/>
      <c r="G576" s="22"/>
      <c r="H576" s="369"/>
      <c r="I576" s="369"/>
      <c r="J576" s="369"/>
      <c r="K576" s="37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</v>
      </c>
      <c r="C580" s="46" t="s">
        <v>47</v>
      </c>
      <c r="D580" s="93" t="s">
        <v>31</v>
      </c>
      <c r="E580" s="110" t="s">
        <v>64</v>
      </c>
      <c r="F580" s="48"/>
      <c r="G580" s="49"/>
      <c r="H580" s="50">
        <v>350000</v>
      </c>
      <c r="I580" s="51"/>
      <c r="J580" s="51"/>
      <c r="K580" s="52">
        <f t="shared" ref="K580:K595" si="275">(B580*H580-((B580*H580)*I580))-((B580*H580-((B580*H580)*I580))*J580)</f>
        <v>350000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5"/>
      <c r="K597" s="34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7">
        <f>SUM(K580:K595)</f>
        <v>350000</v>
      </c>
      <c r="K598" s="34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9"/>
      <c r="K599" s="34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6"/>
      <c r="K601" s="34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0">
        <f>((J598/1.11)+(K600/1.11))*11%</f>
        <v>34684.684684684682</v>
      </c>
      <c r="K602" s="35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6"/>
      <c r="K603" s="34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350000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52" t="s">
        <v>36</v>
      </c>
      <c r="K606" s="353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52"/>
      <c r="K607" s="353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23080006</v>
      </c>
      <c r="F610" s="123"/>
      <c r="G610" s="124" t="s">
        <v>2</v>
      </c>
      <c r="H610" s="354" t="str">
        <f>H572</f>
        <v>CV  WISUDA</v>
      </c>
      <c r="I610" s="354"/>
      <c r="J610" s="354"/>
      <c r="K610" s="355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30" t="s">
        <v>3</v>
      </c>
      <c r="G611" s="130"/>
      <c r="H611" s="356"/>
      <c r="I611" s="356"/>
      <c r="J611" s="356"/>
      <c r="K611" s="357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31">
        <f>D574</f>
        <v>45145</v>
      </c>
      <c r="E612" s="332"/>
      <c r="F612" s="330"/>
      <c r="G612" s="131"/>
      <c r="H612" s="333" t="str">
        <f>H574</f>
        <v/>
      </c>
      <c r="I612" s="333"/>
      <c r="J612" s="333"/>
      <c r="K612" s="334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30"/>
      <c r="G613" s="131"/>
      <c r="H613" s="335" t="str">
        <f>H575</f>
        <v>PURWOKERTO</v>
      </c>
      <c r="I613" s="335"/>
      <c r="J613" s="335"/>
      <c r="K613" s="336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1840</v>
      </c>
      <c r="E614" s="122"/>
      <c r="F614" s="133"/>
      <c r="G614" s="134"/>
      <c r="H614" s="337"/>
      <c r="I614" s="337"/>
      <c r="J614" s="337"/>
      <c r="K614" s="338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STAPLER YUAN CHANG 414</v>
      </c>
      <c r="F618" s="158"/>
      <c r="G618" s="159"/>
      <c r="H618" s="160">
        <f t="shared" ref="H618:J618" si="277">H580</f>
        <v>350000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350000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9"/>
      <c r="K635" s="313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40">
        <f>SUM(K618:K633)</f>
        <v>350000</v>
      </c>
      <c r="K636" s="341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42"/>
      <c r="K637" s="342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3"/>
      <c r="K639" s="313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43">
        <f>((J636/1.11)+(K638/1.11))*11%</f>
        <v>34684.684684684682</v>
      </c>
      <c r="K640" s="344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3"/>
      <c r="K641" s="313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350000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14" t="str">
        <f>J606</f>
        <v>NOVI / CONDRO</v>
      </c>
      <c r="K644" s="315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14">
        <f>J607</f>
        <v>0</v>
      </c>
      <c r="K645" s="315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23080006</v>
      </c>
      <c r="F648" s="200"/>
      <c r="G648" s="201" t="s">
        <v>2</v>
      </c>
      <c r="H648" s="316" t="str">
        <f>H610</f>
        <v>CV  WISUDA</v>
      </c>
      <c r="I648" s="316"/>
      <c r="J648" s="316"/>
      <c r="K648" s="317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20" t="s">
        <v>3</v>
      </c>
      <c r="G649" s="207"/>
      <c r="H649" s="318"/>
      <c r="I649" s="318"/>
      <c r="J649" s="318"/>
      <c r="K649" s="319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21">
        <f>D612</f>
        <v>45145</v>
      </c>
      <c r="E650" s="322"/>
      <c r="F650" s="320"/>
      <c r="G650" s="208"/>
      <c r="H650" s="323" t="str">
        <f>H612</f>
        <v/>
      </c>
      <c r="I650" s="323"/>
      <c r="J650" s="323"/>
      <c r="K650" s="324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20"/>
      <c r="G651" s="208"/>
      <c r="H651" s="325" t="str">
        <f>H613</f>
        <v>PURWOKERTO</v>
      </c>
      <c r="I651" s="325"/>
      <c r="J651" s="325"/>
      <c r="K651" s="326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1840</v>
      </c>
      <c r="E652" s="199"/>
      <c r="F652" s="210"/>
      <c r="G652" s="211"/>
      <c r="H652" s="327"/>
      <c r="I652" s="327"/>
      <c r="J652" s="327"/>
      <c r="K652" s="328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STAPLER YUAN CHANG 414</v>
      </c>
      <c r="F656" s="235"/>
      <c r="G656" s="236"/>
      <c r="H656" s="237">
        <f t="shared" ref="H656:J656" si="310">H618</f>
        <v>350000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350000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9"/>
      <c r="K673" s="308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5">
        <f>SUM(K656:K671)</f>
        <v>350000</v>
      </c>
      <c r="K674" s="306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7"/>
      <c r="K675" s="307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8"/>
      <c r="K677" s="308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9">
        <f>((J674/1.11)+(K676/1.11))*11%</f>
        <v>34684.684684684682</v>
      </c>
      <c r="K678" s="310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8"/>
      <c r="K679" s="308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350000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11" t="str">
        <f>J644</f>
        <v>NOVI / CONDRO</v>
      </c>
      <c r="K682" s="312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11">
        <f>J645</f>
        <v>0</v>
      </c>
      <c r="K683" s="312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23080007</v>
      </c>
      <c r="G686" s="11" t="s">
        <v>2</v>
      </c>
      <c r="H686" s="358" t="s">
        <v>65</v>
      </c>
      <c r="I686" s="358"/>
      <c r="J686" s="358"/>
      <c r="K686" s="35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2" t="s">
        <v>3</v>
      </c>
      <c r="G687" s="17"/>
      <c r="H687" s="360"/>
      <c r="I687" s="360"/>
      <c r="J687" s="360"/>
      <c r="K687" s="36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3">
        <v>45146</v>
      </c>
      <c r="E688" s="364"/>
      <c r="F688" s="362"/>
      <c r="G688" s="18"/>
      <c r="H688" s="365" t="s">
        <v>31</v>
      </c>
      <c r="I688" s="365"/>
      <c r="J688" s="365"/>
      <c r="K688" s="36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2"/>
      <c r="G689" s="18"/>
      <c r="H689" s="367" t="s">
        <v>66</v>
      </c>
      <c r="I689" s="367"/>
      <c r="J689" s="367"/>
      <c r="K689" s="36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67</v>
      </c>
      <c r="E690" s="9"/>
      <c r="F690" s="21"/>
      <c r="G690" s="22"/>
      <c r="H690" s="369"/>
      <c r="I690" s="369"/>
      <c r="J690" s="369"/>
      <c r="K690" s="37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44</v>
      </c>
      <c r="C694" s="46" t="s">
        <v>41</v>
      </c>
      <c r="D694" s="93" t="s">
        <v>31</v>
      </c>
      <c r="E694" s="110" t="s">
        <v>68</v>
      </c>
      <c r="F694" s="48"/>
      <c r="G694" s="49"/>
      <c r="H694" s="50">
        <v>4100</v>
      </c>
      <c r="I694" s="51">
        <v>0.14499999999999999</v>
      </c>
      <c r="J694" s="51"/>
      <c r="K694" s="52">
        <f t="shared" ref="K694:K709" si="342">(B694*H694-((B694*H694)*I694))-((B694*H694-((B694*H694)*I694))*J694)</f>
        <v>154242</v>
      </c>
      <c r="L694" s="36"/>
    </row>
    <row r="695" spans="1:12" s="10" customFormat="1" ht="14.1" customHeight="1" x14ac:dyDescent="0.25">
      <c r="A695" s="45">
        <v>2</v>
      </c>
      <c r="B695" s="46">
        <v>30</v>
      </c>
      <c r="C695" s="46" t="s">
        <v>41</v>
      </c>
      <c r="D695" s="93" t="s">
        <v>31</v>
      </c>
      <c r="E695" s="110" t="s">
        <v>69</v>
      </c>
      <c r="F695" s="48"/>
      <c r="G695" s="49"/>
      <c r="H695" s="50">
        <v>19000</v>
      </c>
      <c r="I695" s="51">
        <v>0.14499999999999999</v>
      </c>
      <c r="J695" s="51"/>
      <c r="K695" s="52">
        <f t="shared" si="342"/>
        <v>487350</v>
      </c>
      <c r="L695" s="36"/>
    </row>
    <row r="696" spans="1:12" s="10" customFormat="1" ht="14.1" customHeight="1" x14ac:dyDescent="0.25">
      <c r="A696" s="45">
        <v>3</v>
      </c>
      <c r="B696" s="46">
        <v>60</v>
      </c>
      <c r="C696" s="46" t="s">
        <v>41</v>
      </c>
      <c r="D696" s="93" t="s">
        <v>31</v>
      </c>
      <c r="E696" s="110" t="s">
        <v>70</v>
      </c>
      <c r="F696" s="48"/>
      <c r="G696" s="49"/>
      <c r="H696" s="50">
        <v>7500</v>
      </c>
      <c r="I696" s="51">
        <v>0.14499999999999999</v>
      </c>
      <c r="J696" s="51"/>
      <c r="K696" s="52">
        <f t="shared" si="342"/>
        <v>384750</v>
      </c>
      <c r="L696" s="36"/>
    </row>
    <row r="697" spans="1:12" s="10" customFormat="1" ht="14.1" customHeight="1" x14ac:dyDescent="0.25">
      <c r="A697" s="45">
        <v>4</v>
      </c>
      <c r="B697" s="46">
        <v>84</v>
      </c>
      <c r="C697" s="46" t="s">
        <v>41</v>
      </c>
      <c r="D697" s="93" t="s">
        <v>31</v>
      </c>
      <c r="E697" s="110" t="s">
        <v>71</v>
      </c>
      <c r="F697" s="48"/>
      <c r="G697" s="49"/>
      <c r="H697" s="50">
        <v>7500</v>
      </c>
      <c r="I697" s="51">
        <v>0.14499999999999999</v>
      </c>
      <c r="J697" s="51"/>
      <c r="K697" s="52">
        <f t="shared" si="342"/>
        <v>538650</v>
      </c>
      <c r="L697" s="36"/>
    </row>
    <row r="698" spans="1:12" s="10" customFormat="1" ht="14.1" customHeight="1" x14ac:dyDescent="0.25">
      <c r="A698" s="45">
        <v>5</v>
      </c>
      <c r="B698" s="46">
        <v>84</v>
      </c>
      <c r="C698" s="46" t="s">
        <v>41</v>
      </c>
      <c r="D698" s="93" t="s">
        <v>31</v>
      </c>
      <c r="E698" s="110" t="s">
        <v>72</v>
      </c>
      <c r="F698" s="48"/>
      <c r="G698" s="49"/>
      <c r="H698" s="50">
        <v>6200</v>
      </c>
      <c r="I698" s="51">
        <v>0.14499999999999999</v>
      </c>
      <c r="J698" s="51"/>
      <c r="K698" s="52">
        <f t="shared" si="342"/>
        <v>445284</v>
      </c>
      <c r="L698" s="36"/>
    </row>
    <row r="699" spans="1:12" s="10" customFormat="1" ht="14.1" customHeight="1" x14ac:dyDescent="0.25">
      <c r="A699" s="45">
        <v>6</v>
      </c>
      <c r="B699" s="46">
        <v>12</v>
      </c>
      <c r="C699" s="46" t="s">
        <v>41</v>
      </c>
      <c r="D699" s="93" t="s">
        <v>31</v>
      </c>
      <c r="E699" s="110" t="s">
        <v>73</v>
      </c>
      <c r="F699" s="48"/>
      <c r="G699" s="49"/>
      <c r="H699" s="50">
        <v>29000</v>
      </c>
      <c r="I699" s="51">
        <v>0.14499999999999999</v>
      </c>
      <c r="J699" s="51"/>
      <c r="K699" s="52">
        <f t="shared" si="342"/>
        <v>297540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5"/>
      <c r="K711" s="34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7">
        <f>SUM(K694:K709)</f>
        <v>2307816</v>
      </c>
      <c r="K712" s="34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9"/>
      <c r="K713" s="34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6"/>
      <c r="K715" s="34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0">
        <f>((J712/1.11)+(K714/1.11))*11%</f>
        <v>228702.48648648648</v>
      </c>
      <c r="K716" s="35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6"/>
      <c r="K717" s="34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2307816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52" t="s">
        <v>36</v>
      </c>
      <c r="K720" s="353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52"/>
      <c r="K721" s="353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23080007</v>
      </c>
      <c r="F724" s="123"/>
      <c r="G724" s="124" t="s">
        <v>2</v>
      </c>
      <c r="H724" s="354" t="str">
        <f>H686</f>
        <v>CV RAINBOW NUSANTARA</v>
      </c>
      <c r="I724" s="354"/>
      <c r="J724" s="354"/>
      <c r="K724" s="355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30" t="s">
        <v>3</v>
      </c>
      <c r="G725" s="130"/>
      <c r="H725" s="356"/>
      <c r="I725" s="356"/>
      <c r="J725" s="356"/>
      <c r="K725" s="357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31">
        <f>D688</f>
        <v>45146</v>
      </c>
      <c r="E726" s="332"/>
      <c r="F726" s="330"/>
      <c r="G726" s="131"/>
      <c r="H726" s="333" t="str">
        <f>H688</f>
        <v/>
      </c>
      <c r="I726" s="333"/>
      <c r="J726" s="333"/>
      <c r="K726" s="334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30"/>
      <c r="G727" s="131"/>
      <c r="H727" s="335" t="str">
        <f>H689</f>
        <v>SIDOARJO</v>
      </c>
      <c r="I727" s="335"/>
      <c r="J727" s="335"/>
      <c r="K727" s="336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1566</v>
      </c>
      <c r="E728" s="122"/>
      <c r="F728" s="133"/>
      <c r="G728" s="134"/>
      <c r="H728" s="337"/>
      <c r="I728" s="337"/>
      <c r="J728" s="337"/>
      <c r="K728" s="338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44</v>
      </c>
      <c r="C732" s="287" t="str">
        <f t="shared" si="343"/>
        <v>PCS</v>
      </c>
      <c r="D732" s="288" t="str">
        <f t="shared" si="343"/>
        <v/>
      </c>
      <c r="E732" s="289" t="str">
        <f t="shared" si="343"/>
        <v>STAND PEN SPIRAL KENKO STP-300SG</v>
      </c>
      <c r="F732" s="158"/>
      <c r="G732" s="159"/>
      <c r="H732" s="160">
        <f t="shared" ref="H732:J732" si="344">H694</f>
        <v>4100</v>
      </c>
      <c r="I732" s="161">
        <f t="shared" si="344"/>
        <v>0.14499999999999999</v>
      </c>
      <c r="J732" s="161">
        <f t="shared" si="344"/>
        <v>0</v>
      </c>
      <c r="K732" s="162">
        <f t="shared" ref="K732:K747" si="345">(B732*H732-((B732*H732)*I732))-((B732*H732-((B732*H732)*I732))*J732)</f>
        <v>154242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30</v>
      </c>
      <c r="C733" s="287" t="str">
        <f t="shared" si="346"/>
        <v>PCS</v>
      </c>
      <c r="D733" s="288" t="str">
        <f t="shared" si="346"/>
        <v/>
      </c>
      <c r="E733" s="289" t="str">
        <f t="shared" si="346"/>
        <v>HAND TALLY COUNTER KENKO HT-302</v>
      </c>
      <c r="F733" s="158"/>
      <c r="G733" s="159"/>
      <c r="H733" s="160">
        <f t="shared" ref="H733:J733" si="347">H695</f>
        <v>19000</v>
      </c>
      <c r="I733" s="161">
        <f t="shared" si="347"/>
        <v>0.14499999999999999</v>
      </c>
      <c r="J733" s="161">
        <f t="shared" si="347"/>
        <v>0</v>
      </c>
      <c r="K733" s="162">
        <f t="shared" si="345"/>
        <v>487350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60</v>
      </c>
      <c r="C734" s="287" t="str">
        <f t="shared" si="348"/>
        <v>PCS</v>
      </c>
      <c r="D734" s="288" t="str">
        <f t="shared" si="348"/>
        <v/>
      </c>
      <c r="E734" s="289" t="str">
        <f t="shared" si="348"/>
        <v>JANGKA (COMPASS SET) KENKO C-168 / MS-75</v>
      </c>
      <c r="F734" s="158"/>
      <c r="G734" s="159"/>
      <c r="H734" s="160">
        <f t="shared" ref="H734:J734" si="349">H696</f>
        <v>7500</v>
      </c>
      <c r="I734" s="161">
        <f t="shared" si="349"/>
        <v>0.14499999999999999</v>
      </c>
      <c r="J734" s="161">
        <f t="shared" si="349"/>
        <v>0</v>
      </c>
      <c r="K734" s="162">
        <f t="shared" si="345"/>
        <v>384750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84</v>
      </c>
      <c r="C735" s="287" t="str">
        <f t="shared" si="350"/>
        <v>PCS</v>
      </c>
      <c r="D735" s="288" t="str">
        <f t="shared" si="350"/>
        <v/>
      </c>
      <c r="E735" s="289" t="str">
        <f t="shared" si="350"/>
        <v>JANGKA (COMPASS SET) KENKO C-288 / MS-25</v>
      </c>
      <c r="F735" s="158"/>
      <c r="G735" s="159"/>
      <c r="H735" s="160">
        <f t="shared" ref="H735:J735" si="351">H697</f>
        <v>7500</v>
      </c>
      <c r="I735" s="161">
        <f t="shared" si="351"/>
        <v>0.14499999999999999</v>
      </c>
      <c r="J735" s="161">
        <f t="shared" si="351"/>
        <v>0</v>
      </c>
      <c r="K735" s="162">
        <f t="shared" si="345"/>
        <v>538650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84</v>
      </c>
      <c r="C736" s="287" t="str">
        <f t="shared" si="352"/>
        <v>PCS</v>
      </c>
      <c r="D736" s="288" t="str">
        <f t="shared" si="352"/>
        <v/>
      </c>
      <c r="E736" s="289" t="str">
        <f t="shared" si="352"/>
        <v>DATE STAMP KENKO D-4 (Cap Tanggal 4 Mm)</v>
      </c>
      <c r="F736" s="158"/>
      <c r="G736" s="159"/>
      <c r="H736" s="160">
        <f t="shared" ref="H736:J736" si="353">H698</f>
        <v>6200</v>
      </c>
      <c r="I736" s="161">
        <f t="shared" si="353"/>
        <v>0.14499999999999999</v>
      </c>
      <c r="J736" s="161">
        <f t="shared" si="353"/>
        <v>0</v>
      </c>
      <c r="K736" s="162">
        <f t="shared" si="345"/>
        <v>445284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12</v>
      </c>
      <c r="C737" s="287" t="str">
        <f t="shared" si="354"/>
        <v>PCS</v>
      </c>
      <c r="D737" s="288" t="str">
        <f t="shared" si="354"/>
        <v/>
      </c>
      <c r="E737" s="289" t="str">
        <f t="shared" si="354"/>
        <v>DESK SET KENKO K-8312 ORGANIZER</v>
      </c>
      <c r="F737" s="158"/>
      <c r="G737" s="159"/>
      <c r="H737" s="160">
        <f t="shared" ref="H737:J737" si="355">H699</f>
        <v>29000</v>
      </c>
      <c r="I737" s="161">
        <f t="shared" si="355"/>
        <v>0.14499999999999999</v>
      </c>
      <c r="J737" s="161">
        <f t="shared" si="355"/>
        <v>0</v>
      </c>
      <c r="K737" s="162">
        <f t="shared" si="345"/>
        <v>297540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9"/>
      <c r="K749" s="313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40">
        <f>SUM(K732:K747)</f>
        <v>2307816</v>
      </c>
      <c r="K750" s="341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42"/>
      <c r="K751" s="342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3"/>
      <c r="K753" s="313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43">
        <f>((J750/1.11)+(K752/1.11))*11%</f>
        <v>228702.48648648648</v>
      </c>
      <c r="K754" s="344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3"/>
      <c r="K755" s="313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2307816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14" t="str">
        <f>J720</f>
        <v>NOVI / CONDRO</v>
      </c>
      <c r="K758" s="315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14">
        <f>J721</f>
        <v>0</v>
      </c>
      <c r="K759" s="315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23080007</v>
      </c>
      <c r="F762" s="200"/>
      <c r="G762" s="201" t="s">
        <v>2</v>
      </c>
      <c r="H762" s="316" t="str">
        <f>H724</f>
        <v>CV RAINBOW NUSANTARA</v>
      </c>
      <c r="I762" s="316"/>
      <c r="J762" s="316"/>
      <c r="K762" s="317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20" t="s">
        <v>3</v>
      </c>
      <c r="G763" s="207"/>
      <c r="H763" s="318"/>
      <c r="I763" s="318"/>
      <c r="J763" s="318"/>
      <c r="K763" s="319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21">
        <f>D726</f>
        <v>45146</v>
      </c>
      <c r="E764" s="322"/>
      <c r="F764" s="320"/>
      <c r="G764" s="208"/>
      <c r="H764" s="323" t="str">
        <f>H726</f>
        <v/>
      </c>
      <c r="I764" s="323"/>
      <c r="J764" s="323"/>
      <c r="K764" s="324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20"/>
      <c r="G765" s="208"/>
      <c r="H765" s="325" t="str">
        <f>H727</f>
        <v>SIDOARJO</v>
      </c>
      <c r="I765" s="325"/>
      <c r="J765" s="325"/>
      <c r="K765" s="326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1566</v>
      </c>
      <c r="E766" s="199"/>
      <c r="F766" s="210"/>
      <c r="G766" s="211"/>
      <c r="H766" s="327"/>
      <c r="I766" s="327"/>
      <c r="J766" s="327"/>
      <c r="K766" s="328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44</v>
      </c>
      <c r="C770" s="292" t="str">
        <f t="shared" si="376"/>
        <v>PCS</v>
      </c>
      <c r="D770" s="293" t="str">
        <f t="shared" si="376"/>
        <v/>
      </c>
      <c r="E770" s="294" t="str">
        <f t="shared" si="376"/>
        <v>STAND PEN SPIRAL KENKO STP-300SG</v>
      </c>
      <c r="F770" s="235"/>
      <c r="G770" s="236"/>
      <c r="H770" s="237">
        <f t="shared" ref="H770:J770" si="377">H732</f>
        <v>4100</v>
      </c>
      <c r="I770" s="238">
        <f t="shared" si="377"/>
        <v>0.14499999999999999</v>
      </c>
      <c r="J770" s="238">
        <f t="shared" si="377"/>
        <v>0</v>
      </c>
      <c r="K770" s="239">
        <f t="shared" ref="K770:K785" si="378">(B770*H770-((B770*H770)*I770))-((B770*H770-((B770*H770)*I770))*J770)</f>
        <v>154242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30</v>
      </c>
      <c r="C771" s="292" t="str">
        <f t="shared" si="379"/>
        <v>PCS</v>
      </c>
      <c r="D771" s="293" t="str">
        <f t="shared" si="379"/>
        <v/>
      </c>
      <c r="E771" s="294" t="str">
        <f t="shared" si="379"/>
        <v>HAND TALLY COUNTER KENKO HT-302</v>
      </c>
      <c r="F771" s="235"/>
      <c r="G771" s="236"/>
      <c r="H771" s="237">
        <f t="shared" ref="H771:J771" si="380">H733</f>
        <v>19000</v>
      </c>
      <c r="I771" s="238">
        <f t="shared" si="380"/>
        <v>0.14499999999999999</v>
      </c>
      <c r="J771" s="238">
        <f t="shared" si="380"/>
        <v>0</v>
      </c>
      <c r="K771" s="239">
        <f t="shared" si="378"/>
        <v>487350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60</v>
      </c>
      <c r="C772" s="292" t="str">
        <f t="shared" si="381"/>
        <v>PCS</v>
      </c>
      <c r="D772" s="293" t="str">
        <f t="shared" si="381"/>
        <v/>
      </c>
      <c r="E772" s="294" t="str">
        <f t="shared" si="381"/>
        <v>JANGKA (COMPASS SET) KENKO C-168 / MS-75</v>
      </c>
      <c r="F772" s="235"/>
      <c r="G772" s="236"/>
      <c r="H772" s="237">
        <f t="shared" ref="H772:J772" si="382">H734</f>
        <v>7500</v>
      </c>
      <c r="I772" s="238">
        <f t="shared" si="382"/>
        <v>0.14499999999999999</v>
      </c>
      <c r="J772" s="238">
        <f t="shared" si="382"/>
        <v>0</v>
      </c>
      <c r="K772" s="239">
        <f t="shared" si="378"/>
        <v>384750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84</v>
      </c>
      <c r="C773" s="292" t="str">
        <f t="shared" si="383"/>
        <v>PCS</v>
      </c>
      <c r="D773" s="293" t="str">
        <f t="shared" si="383"/>
        <v/>
      </c>
      <c r="E773" s="294" t="str">
        <f t="shared" si="383"/>
        <v>JANGKA (COMPASS SET) KENKO C-288 / MS-25</v>
      </c>
      <c r="F773" s="235"/>
      <c r="G773" s="236"/>
      <c r="H773" s="237">
        <f t="shared" ref="H773:J773" si="384">H735</f>
        <v>7500</v>
      </c>
      <c r="I773" s="238">
        <f t="shared" si="384"/>
        <v>0.14499999999999999</v>
      </c>
      <c r="J773" s="238">
        <f t="shared" si="384"/>
        <v>0</v>
      </c>
      <c r="K773" s="239">
        <f t="shared" si="378"/>
        <v>538650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84</v>
      </c>
      <c r="C774" s="292" t="str">
        <f t="shared" si="385"/>
        <v>PCS</v>
      </c>
      <c r="D774" s="293" t="str">
        <f t="shared" si="385"/>
        <v/>
      </c>
      <c r="E774" s="294" t="str">
        <f t="shared" si="385"/>
        <v>DATE STAMP KENKO D-4 (Cap Tanggal 4 Mm)</v>
      </c>
      <c r="F774" s="235"/>
      <c r="G774" s="236"/>
      <c r="H774" s="237">
        <f t="shared" ref="H774:J774" si="386">H736</f>
        <v>6200</v>
      </c>
      <c r="I774" s="238">
        <f t="shared" si="386"/>
        <v>0.14499999999999999</v>
      </c>
      <c r="J774" s="238">
        <f t="shared" si="386"/>
        <v>0</v>
      </c>
      <c r="K774" s="239">
        <f t="shared" si="378"/>
        <v>445284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12</v>
      </c>
      <c r="C775" s="292" t="str">
        <f t="shared" si="387"/>
        <v>PCS</v>
      </c>
      <c r="D775" s="293" t="str">
        <f t="shared" si="387"/>
        <v/>
      </c>
      <c r="E775" s="294" t="str">
        <f t="shared" si="387"/>
        <v>DESK SET KENKO K-8312 ORGANIZER</v>
      </c>
      <c r="F775" s="235"/>
      <c r="G775" s="236"/>
      <c r="H775" s="237">
        <f t="shared" ref="H775:J775" si="388">H737</f>
        <v>29000</v>
      </c>
      <c r="I775" s="238">
        <f t="shared" si="388"/>
        <v>0.14499999999999999</v>
      </c>
      <c r="J775" s="238">
        <f t="shared" si="388"/>
        <v>0</v>
      </c>
      <c r="K775" s="239">
        <f t="shared" si="378"/>
        <v>297540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9"/>
      <c r="K787" s="308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5">
        <f>SUM(K770:K785)</f>
        <v>2307816</v>
      </c>
      <c r="K788" s="306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7"/>
      <c r="K789" s="307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8"/>
      <c r="K791" s="308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9">
        <f>((J788/1.11)+(K790/1.11))*11%</f>
        <v>228702.48648648648</v>
      </c>
      <c r="K792" s="310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8"/>
      <c r="K793" s="308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2307816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11" t="str">
        <f>J758</f>
        <v>NOVI / CONDRO</v>
      </c>
      <c r="K796" s="312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11">
        <f>J759</f>
        <v>0</v>
      </c>
      <c r="K797" s="312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23080008</v>
      </c>
      <c r="G800" s="11" t="s">
        <v>2</v>
      </c>
      <c r="H800" s="358" t="s">
        <v>74</v>
      </c>
      <c r="I800" s="358"/>
      <c r="J800" s="358"/>
      <c r="K800" s="35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2" t="s">
        <v>3</v>
      </c>
      <c r="G801" s="17"/>
      <c r="H801" s="360"/>
      <c r="I801" s="360"/>
      <c r="J801" s="360"/>
      <c r="K801" s="36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3">
        <v>45146</v>
      </c>
      <c r="E802" s="364"/>
      <c r="F802" s="362"/>
      <c r="G802" s="18"/>
      <c r="H802" s="365" t="s">
        <v>75</v>
      </c>
      <c r="I802" s="365"/>
      <c r="J802" s="365"/>
      <c r="K802" s="36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2"/>
      <c r="G803" s="18"/>
      <c r="H803" s="367" t="s">
        <v>76</v>
      </c>
      <c r="I803" s="367"/>
      <c r="J803" s="367"/>
      <c r="K803" s="36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77</v>
      </c>
      <c r="E804" s="9"/>
      <c r="F804" s="21"/>
      <c r="G804" s="22"/>
      <c r="H804" s="369"/>
      <c r="I804" s="369"/>
      <c r="J804" s="369"/>
      <c r="K804" s="37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72</v>
      </c>
      <c r="C808" s="46" t="s">
        <v>41</v>
      </c>
      <c r="D808" s="93" t="s">
        <v>31</v>
      </c>
      <c r="E808" s="110" t="s">
        <v>78</v>
      </c>
      <c r="F808" s="48"/>
      <c r="G808" s="49"/>
      <c r="H808" s="50">
        <v>5200</v>
      </c>
      <c r="I808" s="51">
        <v>0.1</v>
      </c>
      <c r="J808" s="51"/>
      <c r="K808" s="52">
        <f t="shared" ref="K808:K823" si="409">(B808*H808-((B808*H808)*I808))-((B808*H808-((B808*H808)*I808))*J808)</f>
        <v>336960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5"/>
      <c r="K825" s="34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7">
        <f>SUM(K808:K823)</f>
        <v>336960</v>
      </c>
      <c r="K826" s="34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9"/>
      <c r="K827" s="34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6"/>
      <c r="K829" s="34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0">
        <f>((J826/1.11)+(K828/1.11))*11%</f>
        <v>33392.432432432426</v>
      </c>
      <c r="K830" s="35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6"/>
      <c r="K831" s="34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336960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52" t="s">
        <v>36</v>
      </c>
      <c r="K834" s="353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52"/>
      <c r="K835" s="353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23080008</v>
      </c>
      <c r="F838" s="123"/>
      <c r="G838" s="124" t="s">
        <v>2</v>
      </c>
      <c r="H838" s="354" t="str">
        <f>H800</f>
        <v>MUHAMMAD AGUS MUNADI</v>
      </c>
      <c r="I838" s="354"/>
      <c r="J838" s="354"/>
      <c r="K838" s="355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30" t="s">
        <v>3</v>
      </c>
      <c r="G839" s="130"/>
      <c r="H839" s="356"/>
      <c r="I839" s="356"/>
      <c r="J839" s="356"/>
      <c r="K839" s="357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31">
        <f>D802</f>
        <v>45146</v>
      </c>
      <c r="E840" s="332"/>
      <c r="F840" s="330"/>
      <c r="G840" s="131"/>
      <c r="H840" s="333" t="str">
        <f>H802</f>
        <v>( SINAR BHAKTI )</v>
      </c>
      <c r="I840" s="333"/>
      <c r="J840" s="333"/>
      <c r="K840" s="334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30"/>
      <c r="G841" s="131"/>
      <c r="H841" s="335" t="str">
        <f>H803</f>
        <v>YOGYAKARTA</v>
      </c>
      <c r="I841" s="335"/>
      <c r="J841" s="335"/>
      <c r="K841" s="336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1649</v>
      </c>
      <c r="E842" s="122"/>
      <c r="F842" s="133"/>
      <c r="G842" s="134"/>
      <c r="H842" s="337"/>
      <c r="I842" s="337"/>
      <c r="J842" s="337"/>
      <c r="K842" s="338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72</v>
      </c>
      <c r="C846" s="287" t="str">
        <f t="shared" si="410"/>
        <v>PCS</v>
      </c>
      <c r="D846" s="288" t="str">
        <f t="shared" si="410"/>
        <v/>
      </c>
      <c r="E846" s="289" t="str">
        <f t="shared" si="410"/>
        <v>PENCIL CASE KENKO PC-0719-UR</v>
      </c>
      <c r="F846" s="158"/>
      <c r="G846" s="159"/>
      <c r="H846" s="160">
        <f t="shared" ref="H846:J846" si="411">H808</f>
        <v>5200</v>
      </c>
      <c r="I846" s="161">
        <f t="shared" si="411"/>
        <v>0.1</v>
      </c>
      <c r="J846" s="161">
        <f t="shared" si="411"/>
        <v>0</v>
      </c>
      <c r="K846" s="162">
        <f t="shared" ref="K846:K861" si="412">(B846*H846-((B846*H846)*I846))-((B846*H846-((B846*H846)*I846))*J846)</f>
        <v>336960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9"/>
      <c r="K863" s="313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40">
        <f>SUM(K846:K861)</f>
        <v>336960</v>
      </c>
      <c r="K864" s="341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42"/>
      <c r="K865" s="342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3"/>
      <c r="K867" s="313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43">
        <f>((J864/1.11)+(K866/1.11))*11%</f>
        <v>33392.432432432426</v>
      </c>
      <c r="K868" s="344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3"/>
      <c r="K869" s="313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336960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14" t="str">
        <f>J834</f>
        <v>NOVI / CONDRO</v>
      </c>
      <c r="K872" s="315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14">
        <f>J835</f>
        <v>0</v>
      </c>
      <c r="K873" s="315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23080008</v>
      </c>
      <c r="F876" s="200"/>
      <c r="G876" s="201" t="s">
        <v>2</v>
      </c>
      <c r="H876" s="316" t="str">
        <f>H838</f>
        <v>MUHAMMAD AGUS MUNADI</v>
      </c>
      <c r="I876" s="316"/>
      <c r="J876" s="316"/>
      <c r="K876" s="317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20" t="s">
        <v>3</v>
      </c>
      <c r="G877" s="207"/>
      <c r="H877" s="318"/>
      <c r="I877" s="318"/>
      <c r="J877" s="318"/>
      <c r="K877" s="319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21">
        <f>D840</f>
        <v>45146</v>
      </c>
      <c r="E878" s="322"/>
      <c r="F878" s="320"/>
      <c r="G878" s="208"/>
      <c r="H878" s="323" t="str">
        <f>H840</f>
        <v>( SINAR BHAKTI )</v>
      </c>
      <c r="I878" s="323"/>
      <c r="J878" s="323"/>
      <c r="K878" s="324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20"/>
      <c r="G879" s="208"/>
      <c r="H879" s="325" t="str">
        <f>H841</f>
        <v>YOGYAKARTA</v>
      </c>
      <c r="I879" s="325"/>
      <c r="J879" s="325"/>
      <c r="K879" s="326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1649</v>
      </c>
      <c r="E880" s="199"/>
      <c r="F880" s="210"/>
      <c r="G880" s="211"/>
      <c r="H880" s="327"/>
      <c r="I880" s="327"/>
      <c r="J880" s="327"/>
      <c r="K880" s="328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72</v>
      </c>
      <c r="C884" s="292" t="str">
        <f t="shared" si="443"/>
        <v>PCS</v>
      </c>
      <c r="D884" s="293" t="str">
        <f t="shared" si="443"/>
        <v/>
      </c>
      <c r="E884" s="294" t="str">
        <f t="shared" si="443"/>
        <v>PENCIL CASE KENKO PC-0719-UR</v>
      </c>
      <c r="F884" s="235"/>
      <c r="G884" s="236"/>
      <c r="H884" s="237">
        <f t="shared" ref="H884:J884" si="444">H846</f>
        <v>5200</v>
      </c>
      <c r="I884" s="238">
        <f t="shared" si="444"/>
        <v>0.1</v>
      </c>
      <c r="J884" s="238">
        <f t="shared" si="444"/>
        <v>0</v>
      </c>
      <c r="K884" s="239">
        <f t="shared" ref="K884:K899" si="445">(B884*H884-((B884*H884)*I884))-((B884*H884-((B884*H884)*I884))*J884)</f>
        <v>336960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9"/>
      <c r="K901" s="308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5">
        <f>SUM(K884:K899)</f>
        <v>336960</v>
      </c>
      <c r="K902" s="306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7"/>
      <c r="K903" s="307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8"/>
      <c r="K905" s="308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9">
        <f>((J902/1.11)+(K904/1.11))*11%</f>
        <v>33392.432432432426</v>
      </c>
      <c r="K906" s="310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8"/>
      <c r="K907" s="308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336960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11" t="str">
        <f>J872</f>
        <v>NOVI / CONDRO</v>
      </c>
      <c r="K910" s="312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11">
        <f>J873</f>
        <v>0</v>
      </c>
      <c r="K911" s="312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23080009</v>
      </c>
      <c r="G914" s="11" t="s">
        <v>2</v>
      </c>
      <c r="H914" s="358" t="s">
        <v>37</v>
      </c>
      <c r="I914" s="358"/>
      <c r="J914" s="358"/>
      <c r="K914" s="35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2" t="s">
        <v>3</v>
      </c>
      <c r="G915" s="17"/>
      <c r="H915" s="360"/>
      <c r="I915" s="360"/>
      <c r="J915" s="360"/>
      <c r="K915" s="36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3">
        <v>45147</v>
      </c>
      <c r="E916" s="364"/>
      <c r="F916" s="362"/>
      <c r="G916" s="18"/>
      <c r="H916" s="365" t="s">
        <v>38</v>
      </c>
      <c r="I916" s="365"/>
      <c r="J916" s="365"/>
      <c r="K916" s="36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2"/>
      <c r="G917" s="18"/>
      <c r="H917" s="367" t="s">
        <v>39</v>
      </c>
      <c r="I917" s="367"/>
      <c r="J917" s="367"/>
      <c r="K917" s="36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79</v>
      </c>
      <c r="E918" s="9"/>
      <c r="F918" s="21"/>
      <c r="G918" s="22"/>
      <c r="H918" s="369"/>
      <c r="I918" s="369"/>
      <c r="J918" s="369"/>
      <c r="K918" s="37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80</v>
      </c>
      <c r="D922" s="93">
        <v>2</v>
      </c>
      <c r="E922" s="63" t="s">
        <v>81</v>
      </c>
      <c r="F922" s="48"/>
      <c r="G922" s="49"/>
      <c r="H922" s="50">
        <v>15800</v>
      </c>
      <c r="I922" s="51">
        <v>0.125</v>
      </c>
      <c r="J922" s="51"/>
      <c r="K922" s="52">
        <f t="shared" ref="K922:K937" si="476">(B922*H922-((B922*H922)*I922))-((B922*H922-((B922*H922)*I922))*J922)</f>
        <v>1990800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5"/>
      <c r="K939" s="34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7">
        <f>SUM(K922:K937)</f>
        <v>1990800</v>
      </c>
      <c r="K940" s="34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9"/>
      <c r="K941" s="34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6"/>
      <c r="K943" s="34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0">
        <f>((J940/1.11)+(K942/1.11))*11%</f>
        <v>197286.48648648648</v>
      </c>
      <c r="K944" s="35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6"/>
      <c r="K945" s="34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1990800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52" t="s">
        <v>82</v>
      </c>
      <c r="K948" s="353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52"/>
      <c r="K949" s="353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23080009</v>
      </c>
      <c r="F952" s="123"/>
      <c r="G952" s="124" t="s">
        <v>2</v>
      </c>
      <c r="H952" s="354" t="str">
        <f>H914</f>
        <v>LILY JULIAWATI</v>
      </c>
      <c r="I952" s="354"/>
      <c r="J952" s="354"/>
      <c r="K952" s="355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30" t="s">
        <v>3</v>
      </c>
      <c r="G953" s="130"/>
      <c r="H953" s="356"/>
      <c r="I953" s="356"/>
      <c r="J953" s="356"/>
      <c r="K953" s="357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31">
        <f>D916</f>
        <v>45147</v>
      </c>
      <c r="E954" s="332"/>
      <c r="F954" s="330"/>
      <c r="G954" s="131"/>
      <c r="H954" s="333" t="str">
        <f>H916</f>
        <v>(REJO AGUNG)</v>
      </c>
      <c r="I954" s="333"/>
      <c r="J954" s="333"/>
      <c r="K954" s="334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30"/>
      <c r="G955" s="131"/>
      <c r="H955" s="335" t="str">
        <f>H917</f>
        <v>JOMBANG</v>
      </c>
      <c r="I955" s="335"/>
      <c r="J955" s="335"/>
      <c r="K955" s="336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1916</v>
      </c>
      <c r="E956" s="122"/>
      <c r="F956" s="133"/>
      <c r="G956" s="134"/>
      <c r="H956" s="337"/>
      <c r="I956" s="337"/>
      <c r="J956" s="337"/>
      <c r="K956" s="338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144</v>
      </c>
      <c r="C960" s="287" t="str">
        <f t="shared" si="477"/>
        <v>PC</v>
      </c>
      <c r="D960" s="288">
        <f t="shared" si="477"/>
        <v>2</v>
      </c>
      <c r="E960" s="289" t="str">
        <f t="shared" si="477"/>
        <v>BINDER NOTE JOYKO A5 (CAMPUS/CLASSIC)</v>
      </c>
      <c r="F960" s="158"/>
      <c r="G960" s="159"/>
      <c r="H960" s="160">
        <f t="shared" ref="H960:J960" si="478">H922</f>
        <v>15800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1990800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9"/>
      <c r="K977" s="313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40">
        <f>SUM(K960:K975)</f>
        <v>1990800</v>
      </c>
      <c r="K978" s="341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42"/>
      <c r="K979" s="342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3"/>
      <c r="K981" s="313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43">
        <f>((J978/1.11)+(K980/1.11))*11%</f>
        <v>197286.48648648648</v>
      </c>
      <c r="K982" s="344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3"/>
      <c r="K983" s="313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1990800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14" t="str">
        <f>J948</f>
        <v>NOVI / YO</v>
      </c>
      <c r="K986" s="315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14">
        <f>J949</f>
        <v>0</v>
      </c>
      <c r="K987" s="315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23080009</v>
      </c>
      <c r="F990" s="200"/>
      <c r="G990" s="201" t="s">
        <v>2</v>
      </c>
      <c r="H990" s="316" t="str">
        <f>H952</f>
        <v>LILY JULIAWATI</v>
      </c>
      <c r="I990" s="316"/>
      <c r="J990" s="316"/>
      <c r="K990" s="317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20" t="s">
        <v>3</v>
      </c>
      <c r="G991" s="207"/>
      <c r="H991" s="318"/>
      <c r="I991" s="318"/>
      <c r="J991" s="318"/>
      <c r="K991" s="319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21">
        <f>D954</f>
        <v>45147</v>
      </c>
      <c r="E992" s="322"/>
      <c r="F992" s="320"/>
      <c r="G992" s="208"/>
      <c r="H992" s="323" t="str">
        <f>H954</f>
        <v>(REJO AGUNG)</v>
      </c>
      <c r="I992" s="323"/>
      <c r="J992" s="323"/>
      <c r="K992" s="324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20"/>
      <c r="G993" s="208"/>
      <c r="H993" s="325" t="str">
        <f>H955</f>
        <v>JOMBANG</v>
      </c>
      <c r="I993" s="325"/>
      <c r="J993" s="325"/>
      <c r="K993" s="326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1916</v>
      </c>
      <c r="E994" s="199"/>
      <c r="F994" s="210"/>
      <c r="G994" s="211"/>
      <c r="H994" s="327"/>
      <c r="I994" s="327"/>
      <c r="J994" s="327"/>
      <c r="K994" s="328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144</v>
      </c>
      <c r="C998" s="292" t="str">
        <f t="shared" si="510"/>
        <v>PC</v>
      </c>
      <c r="D998" s="293">
        <f t="shared" si="510"/>
        <v>2</v>
      </c>
      <c r="E998" s="294" t="str">
        <f t="shared" si="510"/>
        <v>BINDER NOTE JOYKO A5 (CAMPUS/CLASSIC)</v>
      </c>
      <c r="F998" s="235"/>
      <c r="G998" s="236"/>
      <c r="H998" s="237">
        <f t="shared" ref="H998:J998" si="511">H960</f>
        <v>15800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1990800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9"/>
      <c r="K1015" s="308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5">
        <f>SUM(K998:K1013)</f>
        <v>1990800</v>
      </c>
      <c r="K1016" s="306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7"/>
      <c r="K1017" s="307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8"/>
      <c r="K1019" s="308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9">
        <f>((J1016/1.11)+(K1018/1.11))*11%</f>
        <v>197286.48648648648</v>
      </c>
      <c r="K1020" s="310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8"/>
      <c r="K1021" s="308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1990800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11" t="str">
        <f>J986</f>
        <v>NOVI / YO</v>
      </c>
      <c r="K1024" s="312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11">
        <f>J987</f>
        <v>0</v>
      </c>
      <c r="K1025" s="312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23080010</v>
      </c>
      <c r="G1028" s="11" t="s">
        <v>2</v>
      </c>
      <c r="H1028" s="358" t="s">
        <v>50</v>
      </c>
      <c r="I1028" s="358"/>
      <c r="J1028" s="358"/>
      <c r="K1028" s="35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2" t="s">
        <v>3</v>
      </c>
      <c r="G1029" s="17"/>
      <c r="H1029" s="360"/>
      <c r="I1029" s="360"/>
      <c r="J1029" s="360"/>
      <c r="K1029" s="36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3">
        <v>45147</v>
      </c>
      <c r="E1030" s="364"/>
      <c r="F1030" s="362"/>
      <c r="G1030" s="18"/>
      <c r="H1030" s="365" t="s">
        <v>51</v>
      </c>
      <c r="I1030" s="365"/>
      <c r="J1030" s="365"/>
      <c r="K1030" s="36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2"/>
      <c r="G1031" s="18"/>
      <c r="H1031" s="367" t="s">
        <v>32</v>
      </c>
      <c r="I1031" s="367"/>
      <c r="J1031" s="367"/>
      <c r="K1031" s="36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83</v>
      </c>
      <c r="E1032" s="9"/>
      <c r="F1032" s="21"/>
      <c r="G1032" s="22"/>
      <c r="H1032" s="369"/>
      <c r="I1032" s="369"/>
      <c r="J1032" s="369"/>
      <c r="K1032" s="37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18</v>
      </c>
      <c r="C1036" s="46" t="s">
        <v>85</v>
      </c>
      <c r="D1036" s="93">
        <v>1</v>
      </c>
      <c r="E1036" s="301" t="s">
        <v>84</v>
      </c>
      <c r="F1036" s="48"/>
      <c r="G1036" s="49"/>
      <c r="H1036" s="50">
        <v>180000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2802600</v>
      </c>
      <c r="L1036" s="36"/>
    </row>
    <row r="1037" spans="1:12" s="10" customFormat="1" ht="14.1" customHeight="1" x14ac:dyDescent="0.25">
      <c r="A1037" s="45">
        <v>2</v>
      </c>
      <c r="B1037" s="46">
        <v>60</v>
      </c>
      <c r="C1037" s="46" t="s">
        <v>86</v>
      </c>
      <c r="D1037" s="93">
        <v>2</v>
      </c>
      <c r="E1037" s="63" t="s">
        <v>87</v>
      </c>
      <c r="F1037" s="48"/>
      <c r="G1037" s="49"/>
      <c r="H1037" s="50">
        <v>52200</v>
      </c>
      <c r="I1037" s="51">
        <v>0.13500000000000001</v>
      </c>
      <c r="J1037" s="51"/>
      <c r="K1037" s="52">
        <f t="shared" si="543"/>
        <v>2709180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5"/>
      <c r="K1053" s="34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7">
        <f>SUM(K1036:K1051)</f>
        <v>5511780</v>
      </c>
      <c r="K1054" s="34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9"/>
      <c r="K1055" s="34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6"/>
      <c r="K1057" s="34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0">
        <f>((J1054/1.11)+(K1056/1.11))*11%</f>
        <v>546212.43243243243</v>
      </c>
      <c r="K1058" s="35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6"/>
      <c r="K1059" s="34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5511780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52" t="s">
        <v>82</v>
      </c>
      <c r="K1062" s="353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52"/>
      <c r="K1063" s="353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23080010</v>
      </c>
      <c r="F1066" s="123"/>
      <c r="G1066" s="124" t="s">
        <v>2</v>
      </c>
      <c r="H1066" s="354" t="str">
        <f>H1028</f>
        <v>CV PELITA JAYA</v>
      </c>
      <c r="I1066" s="354"/>
      <c r="J1066" s="354"/>
      <c r="K1066" s="355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30" t="s">
        <v>3</v>
      </c>
      <c r="G1067" s="130"/>
      <c r="H1067" s="356"/>
      <c r="I1067" s="356"/>
      <c r="J1067" s="356"/>
      <c r="K1067" s="357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31">
        <f>D1030</f>
        <v>45147</v>
      </c>
      <c r="E1068" s="332"/>
      <c r="F1068" s="330"/>
      <c r="G1068" s="131"/>
      <c r="H1068" s="333" t="str">
        <f>H1030</f>
        <v>(ANUGERAH SEJAHTERA)</v>
      </c>
      <c r="I1068" s="333"/>
      <c r="J1068" s="333"/>
      <c r="K1068" s="334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30"/>
      <c r="G1069" s="131"/>
      <c r="H1069" s="335" t="str">
        <f>H1031</f>
        <v>PURWOKERTO</v>
      </c>
      <c r="I1069" s="335"/>
      <c r="J1069" s="335"/>
      <c r="K1069" s="336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1921</v>
      </c>
      <c r="E1070" s="122"/>
      <c r="F1070" s="133"/>
      <c r="G1070" s="134"/>
      <c r="H1070" s="337"/>
      <c r="I1070" s="337"/>
      <c r="J1070" s="337"/>
      <c r="K1070" s="338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18</v>
      </c>
      <c r="C1074" s="287" t="str">
        <f t="shared" si="544"/>
        <v>GRS</v>
      </c>
      <c r="D1074" s="288">
        <f t="shared" si="544"/>
        <v>1</v>
      </c>
      <c r="E1074" s="289" t="str">
        <f t="shared" si="544"/>
        <v>ISI PENSIL 2B 0.5 MM KENKO PL-05 HI-POLYMER</v>
      </c>
      <c r="F1074" s="158"/>
      <c r="G1074" s="159"/>
      <c r="H1074" s="160">
        <f t="shared" ref="H1074:J1074" si="545">H1036</f>
        <v>180000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2802600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60</v>
      </c>
      <c r="C1075" s="287" t="str">
        <f t="shared" si="547"/>
        <v>LS</v>
      </c>
      <c r="D1075" s="288">
        <f t="shared" si="547"/>
        <v>2</v>
      </c>
      <c r="E1075" s="289" t="str">
        <f t="shared" si="547"/>
        <v>CUTTER 9 MM KENKO K-200 (KECIL)</v>
      </c>
      <c r="F1075" s="158"/>
      <c r="G1075" s="159"/>
      <c r="H1075" s="160">
        <f t="shared" ref="H1075:J1075" si="548">H1037</f>
        <v>52200</v>
      </c>
      <c r="I1075" s="161">
        <f t="shared" si="548"/>
        <v>0.13500000000000001</v>
      </c>
      <c r="J1075" s="161">
        <f t="shared" si="548"/>
        <v>0</v>
      </c>
      <c r="K1075" s="162">
        <f t="shared" si="546"/>
        <v>2709180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9"/>
      <c r="K1091" s="313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40">
        <f>SUM(K1074:K1089)</f>
        <v>5511780</v>
      </c>
      <c r="K1092" s="341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42"/>
      <c r="K1093" s="342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3"/>
      <c r="K1095" s="313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43">
        <f>((J1092/1.11)+(K1094/1.11))*11%</f>
        <v>546212.43243243243</v>
      </c>
      <c r="K1096" s="344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3"/>
      <c r="K1097" s="313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5511780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14" t="str">
        <f>J1062</f>
        <v>NOVI / YO</v>
      </c>
      <c r="K1100" s="315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14">
        <f>J1063</f>
        <v>0</v>
      </c>
      <c r="K1101" s="315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23080010</v>
      </c>
      <c r="F1104" s="200"/>
      <c r="G1104" s="201" t="s">
        <v>2</v>
      </c>
      <c r="H1104" s="316" t="str">
        <f>H1066</f>
        <v>CV PELITA JAYA</v>
      </c>
      <c r="I1104" s="316"/>
      <c r="J1104" s="316"/>
      <c r="K1104" s="317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20" t="s">
        <v>3</v>
      </c>
      <c r="G1105" s="207"/>
      <c r="H1105" s="318"/>
      <c r="I1105" s="318"/>
      <c r="J1105" s="318"/>
      <c r="K1105" s="319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21">
        <f>D1068</f>
        <v>45147</v>
      </c>
      <c r="E1106" s="322"/>
      <c r="F1106" s="320"/>
      <c r="G1106" s="208"/>
      <c r="H1106" s="323" t="str">
        <f>H1068</f>
        <v>(ANUGERAH SEJAHTERA)</v>
      </c>
      <c r="I1106" s="323"/>
      <c r="J1106" s="323"/>
      <c r="K1106" s="324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20"/>
      <c r="G1107" s="208"/>
      <c r="H1107" s="325" t="str">
        <f>H1069</f>
        <v>PURWOKERTO</v>
      </c>
      <c r="I1107" s="325"/>
      <c r="J1107" s="325"/>
      <c r="K1107" s="326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1921</v>
      </c>
      <c r="E1108" s="199"/>
      <c r="F1108" s="210"/>
      <c r="G1108" s="211"/>
      <c r="H1108" s="327"/>
      <c r="I1108" s="327"/>
      <c r="J1108" s="327"/>
      <c r="K1108" s="328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18</v>
      </c>
      <c r="C1112" s="292" t="str">
        <f t="shared" si="577"/>
        <v>GRS</v>
      </c>
      <c r="D1112" s="293">
        <f t="shared" si="577"/>
        <v>1</v>
      </c>
      <c r="E1112" s="294" t="str">
        <f t="shared" si="577"/>
        <v>ISI PENSIL 2B 0.5 MM KENKO PL-05 HI-POLYMER</v>
      </c>
      <c r="F1112" s="235"/>
      <c r="G1112" s="236"/>
      <c r="H1112" s="237">
        <f t="shared" ref="H1112:J1112" si="578">H1074</f>
        <v>180000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2802600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60</v>
      </c>
      <c r="C1113" s="292" t="str">
        <f t="shared" si="580"/>
        <v>LS</v>
      </c>
      <c r="D1113" s="293">
        <f t="shared" si="580"/>
        <v>2</v>
      </c>
      <c r="E1113" s="294" t="str">
        <f t="shared" si="580"/>
        <v>CUTTER 9 MM KENKO K-200 (KECIL)</v>
      </c>
      <c r="F1113" s="235"/>
      <c r="G1113" s="236"/>
      <c r="H1113" s="237">
        <f t="shared" ref="H1113:J1113" si="581">H1075</f>
        <v>52200</v>
      </c>
      <c r="I1113" s="238">
        <f t="shared" si="581"/>
        <v>0.13500000000000001</v>
      </c>
      <c r="J1113" s="238">
        <f t="shared" si="581"/>
        <v>0</v>
      </c>
      <c r="K1113" s="239">
        <f t="shared" si="579"/>
        <v>2709180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9"/>
      <c r="K1129" s="308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5">
        <f>SUM(K1112:K1127)</f>
        <v>5511780</v>
      </c>
      <c r="K1130" s="306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7"/>
      <c r="K1131" s="307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8"/>
      <c r="K1133" s="308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9">
        <f>((J1130/1.11)+(K1132/1.11))*11%</f>
        <v>546212.43243243243</v>
      </c>
      <c r="K1134" s="310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8"/>
      <c r="K1135" s="308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5511780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11" t="str">
        <f>J1100</f>
        <v>NOVI / YO</v>
      </c>
      <c r="K1138" s="312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11">
        <f>J1101</f>
        <v>0</v>
      </c>
      <c r="K1139" s="312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23080011</v>
      </c>
      <c r="G1142" s="11" t="s">
        <v>2</v>
      </c>
      <c r="H1142" s="358" t="s">
        <v>89</v>
      </c>
      <c r="I1142" s="358"/>
      <c r="J1142" s="358"/>
      <c r="K1142" s="359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2" t="s">
        <v>3</v>
      </c>
      <c r="G1143" s="17"/>
      <c r="H1143" s="360"/>
      <c r="I1143" s="360"/>
      <c r="J1143" s="360"/>
      <c r="K1143" s="361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3">
        <v>45148</v>
      </c>
      <c r="E1144" s="364"/>
      <c r="F1144" s="362"/>
      <c r="G1144" s="18"/>
      <c r="H1144" s="365" t="s">
        <v>31</v>
      </c>
      <c r="I1144" s="365"/>
      <c r="J1144" s="365"/>
      <c r="K1144" s="36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2"/>
      <c r="G1145" s="18"/>
      <c r="H1145" s="367" t="s">
        <v>58</v>
      </c>
      <c r="I1145" s="367"/>
      <c r="J1145" s="367"/>
      <c r="K1145" s="36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88</v>
      </c>
      <c r="E1146" s="9"/>
      <c r="F1146" s="21"/>
      <c r="G1146" s="22"/>
      <c r="H1146" s="369"/>
      <c r="I1146" s="369"/>
      <c r="J1146" s="369"/>
      <c r="K1146" s="37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144</v>
      </c>
      <c r="C1150" s="46" t="s">
        <v>86</v>
      </c>
      <c r="D1150" s="93">
        <v>1</v>
      </c>
      <c r="E1150" s="302" t="s">
        <v>90</v>
      </c>
      <c r="F1150" s="48"/>
      <c r="G1150" s="49"/>
      <c r="H1150" s="50">
        <v>10200</v>
      </c>
      <c r="I1150" s="51">
        <v>0.125</v>
      </c>
      <c r="J1150" s="51"/>
      <c r="K1150" s="52">
        <f t="shared" ref="K1150:K1165" si="610">(B1150*H1150-((B1150*H1150)*I1150))-((B1150*H1150-((B1150*H1150)*I1150))*J1150)</f>
        <v>1285200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5"/>
      <c r="K1167" s="34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7">
        <f>SUM(K1150:K1165)</f>
        <v>1285200</v>
      </c>
      <c r="K1168" s="34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9"/>
      <c r="K1169" s="34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6"/>
      <c r="K1171" s="34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0">
        <f>((J1168/1.11)+(K1170/1.11))*11%</f>
        <v>127362.16216216215</v>
      </c>
      <c r="K1172" s="35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6"/>
      <c r="K1173" s="34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1285200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52" t="s">
        <v>82</v>
      </c>
      <c r="K1176" s="353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52"/>
      <c r="K1177" s="353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23080011</v>
      </c>
      <c r="F1180" s="123"/>
      <c r="G1180" s="124" t="s">
        <v>2</v>
      </c>
      <c r="H1180" s="354" t="str">
        <f>H1142</f>
        <v>CV UTAMA PUTRA</v>
      </c>
      <c r="I1180" s="354"/>
      <c r="J1180" s="354"/>
      <c r="K1180" s="355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30" t="s">
        <v>3</v>
      </c>
      <c r="G1181" s="130"/>
      <c r="H1181" s="356"/>
      <c r="I1181" s="356"/>
      <c r="J1181" s="356"/>
      <c r="K1181" s="357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31">
        <f>D1144</f>
        <v>45148</v>
      </c>
      <c r="E1182" s="332"/>
      <c r="F1182" s="330"/>
      <c r="G1182" s="131"/>
      <c r="H1182" s="333" t="str">
        <f>H1144</f>
        <v/>
      </c>
      <c r="I1182" s="333"/>
      <c r="J1182" s="333"/>
      <c r="K1182" s="334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30"/>
      <c r="G1183" s="131"/>
      <c r="H1183" s="335" t="str">
        <f>H1145</f>
        <v>TULUNG AGUNG</v>
      </c>
      <c r="I1183" s="335"/>
      <c r="J1183" s="335"/>
      <c r="K1183" s="336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1923</v>
      </c>
      <c r="E1184" s="122"/>
      <c r="F1184" s="133"/>
      <c r="G1184" s="134"/>
      <c r="H1184" s="337"/>
      <c r="I1184" s="337"/>
      <c r="J1184" s="337"/>
      <c r="K1184" s="338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144</v>
      </c>
      <c r="C1188" s="287" t="str">
        <f t="shared" si="611"/>
        <v>LS</v>
      </c>
      <c r="D1188" s="288">
        <f t="shared" si="611"/>
        <v>1</v>
      </c>
      <c r="E1188" s="289" t="str">
        <f t="shared" si="611"/>
        <v>BALLPEN KENKO BP-39 N HITAM</v>
      </c>
      <c r="F1188" s="158"/>
      <c r="G1188" s="159"/>
      <c r="H1188" s="160">
        <f t="shared" ref="H1188:J1188" si="612">H1150</f>
        <v>10200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1285200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9"/>
      <c r="K1205" s="313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40">
        <f>SUM(K1188:K1203)</f>
        <v>1285200</v>
      </c>
      <c r="K1206" s="341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42"/>
      <c r="K1207" s="342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3"/>
      <c r="K1209" s="313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43">
        <f>((J1206/1.11)+(K1208/1.11))*11%</f>
        <v>127362.16216216215</v>
      </c>
      <c r="K1210" s="344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3"/>
      <c r="K1211" s="313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1285200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14" t="str">
        <f>J1176</f>
        <v>NOVI / YO</v>
      </c>
      <c r="K1214" s="315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14">
        <f>J1177</f>
        <v>0</v>
      </c>
      <c r="K1215" s="315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23080011</v>
      </c>
      <c r="F1218" s="200"/>
      <c r="G1218" s="201" t="s">
        <v>2</v>
      </c>
      <c r="H1218" s="316" t="str">
        <f>H1180</f>
        <v>CV UTAMA PUTRA</v>
      </c>
      <c r="I1218" s="316"/>
      <c r="J1218" s="316"/>
      <c r="K1218" s="317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20" t="s">
        <v>3</v>
      </c>
      <c r="G1219" s="207"/>
      <c r="H1219" s="318"/>
      <c r="I1219" s="318"/>
      <c r="J1219" s="318"/>
      <c r="K1219" s="319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21">
        <f>D1182</f>
        <v>45148</v>
      </c>
      <c r="E1220" s="322"/>
      <c r="F1220" s="320"/>
      <c r="G1220" s="208"/>
      <c r="H1220" s="323" t="str">
        <f>H1182</f>
        <v/>
      </c>
      <c r="I1220" s="323"/>
      <c r="J1220" s="323"/>
      <c r="K1220" s="324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20"/>
      <c r="G1221" s="208"/>
      <c r="H1221" s="325" t="str">
        <f>H1183</f>
        <v>TULUNG AGUNG</v>
      </c>
      <c r="I1221" s="325"/>
      <c r="J1221" s="325"/>
      <c r="K1221" s="326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1923</v>
      </c>
      <c r="E1222" s="199"/>
      <c r="F1222" s="210"/>
      <c r="G1222" s="211"/>
      <c r="H1222" s="327"/>
      <c r="I1222" s="327"/>
      <c r="J1222" s="327"/>
      <c r="K1222" s="328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144</v>
      </c>
      <c r="C1226" s="292" t="str">
        <f t="shared" si="644"/>
        <v>LS</v>
      </c>
      <c r="D1226" s="293">
        <f t="shared" si="644"/>
        <v>1</v>
      </c>
      <c r="E1226" s="294" t="str">
        <f t="shared" si="644"/>
        <v>BALLPEN KENKO BP-39 N HITAM</v>
      </c>
      <c r="F1226" s="235"/>
      <c r="G1226" s="236"/>
      <c r="H1226" s="237">
        <f t="shared" ref="H1226:J1226" si="645">H1188</f>
        <v>10200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1285200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9"/>
      <c r="K1243" s="308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5">
        <f>SUM(K1226:K1241)</f>
        <v>1285200</v>
      </c>
      <c r="K1244" s="306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7"/>
      <c r="K1245" s="307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8"/>
      <c r="K1247" s="308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9">
        <f>((J1244/1.11)+(K1246/1.11))*11%</f>
        <v>127362.16216216215</v>
      </c>
      <c r="K1248" s="310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8"/>
      <c r="K1249" s="308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1285200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11" t="str">
        <f>J1214</f>
        <v>NOVI / YO</v>
      </c>
      <c r="K1252" s="312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11">
        <f>J1215</f>
        <v>0</v>
      </c>
      <c r="K1253" s="312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23080012</v>
      </c>
      <c r="G1256" s="11" t="s">
        <v>2</v>
      </c>
      <c r="H1256" s="358" t="s">
        <v>56</v>
      </c>
      <c r="I1256" s="358"/>
      <c r="J1256" s="358"/>
      <c r="K1256" s="35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2" t="s">
        <v>3</v>
      </c>
      <c r="G1257" s="17"/>
      <c r="H1257" s="360"/>
      <c r="I1257" s="360"/>
      <c r="J1257" s="360"/>
      <c r="K1257" s="36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3">
        <v>45148</v>
      </c>
      <c r="E1258" s="364"/>
      <c r="F1258" s="362"/>
      <c r="G1258" s="18"/>
      <c r="H1258" s="365" t="s">
        <v>57</v>
      </c>
      <c r="I1258" s="365"/>
      <c r="J1258" s="365"/>
      <c r="K1258" s="36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2"/>
      <c r="G1259" s="18"/>
      <c r="H1259" s="367" t="s">
        <v>58</v>
      </c>
      <c r="I1259" s="367"/>
      <c r="J1259" s="367"/>
      <c r="K1259" s="36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91</v>
      </c>
      <c r="E1260" s="9"/>
      <c r="F1260" s="21"/>
      <c r="G1260" s="22"/>
      <c r="H1260" s="369"/>
      <c r="I1260" s="369"/>
      <c r="J1260" s="369"/>
      <c r="K1260" s="37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86</v>
      </c>
      <c r="D1264" s="93">
        <v>1</v>
      </c>
      <c r="E1264" s="303" t="s">
        <v>92</v>
      </c>
      <c r="F1264" s="48"/>
      <c r="G1264" s="49"/>
      <c r="H1264" s="50">
        <v>28500</v>
      </c>
      <c r="I1264" s="51"/>
      <c r="J1264" s="51"/>
      <c r="K1264" s="52">
        <f t="shared" ref="K1264:K1279" si="677">(B1264*H1264-((B1264*H1264)*I1264))-((B1264*H1264-((B1264*H1264)*I1264))*J1264)</f>
        <v>4104000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5"/>
      <c r="K1281" s="34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7">
        <f>SUM(K1264:K1279)</f>
        <v>4104000</v>
      </c>
      <c r="K1282" s="34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9"/>
      <c r="K1283" s="34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6"/>
      <c r="K1285" s="34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0">
        <f>((J1282/1.11)+(K1284/1.11))*11%</f>
        <v>406702.70270270266</v>
      </c>
      <c r="K1286" s="35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6"/>
      <c r="K1287" s="34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4104000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52" t="s">
        <v>82</v>
      </c>
      <c r="K1290" s="353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52"/>
      <c r="K1291" s="353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23080012</v>
      </c>
      <c r="F1294" s="123"/>
      <c r="G1294" s="124" t="s">
        <v>2</v>
      </c>
      <c r="H1294" s="354" t="str">
        <f>H1256</f>
        <v>GUNAWAN HARTONO KUSUMA</v>
      </c>
      <c r="I1294" s="354"/>
      <c r="J1294" s="354"/>
      <c r="K1294" s="355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30" t="s">
        <v>3</v>
      </c>
      <c r="G1295" s="130"/>
      <c r="H1295" s="356"/>
      <c r="I1295" s="356"/>
      <c r="J1295" s="356"/>
      <c r="K1295" s="357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31">
        <f>D1258</f>
        <v>45148</v>
      </c>
      <c r="E1296" s="332"/>
      <c r="F1296" s="330"/>
      <c r="G1296" s="131"/>
      <c r="H1296" s="333" t="str">
        <f>H1258</f>
        <v>( NIKI SAE )</v>
      </c>
      <c r="I1296" s="333"/>
      <c r="J1296" s="333"/>
      <c r="K1296" s="334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30"/>
      <c r="G1297" s="131"/>
      <c r="H1297" s="335" t="str">
        <f>H1259</f>
        <v>TULUNG AGUNG</v>
      </c>
      <c r="I1297" s="335"/>
      <c r="J1297" s="335"/>
      <c r="K1297" s="336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1926</v>
      </c>
      <c r="E1298" s="122"/>
      <c r="F1298" s="133"/>
      <c r="G1298" s="134"/>
      <c r="H1298" s="337"/>
      <c r="I1298" s="337"/>
      <c r="J1298" s="337"/>
      <c r="K1298" s="338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144</v>
      </c>
      <c r="C1302" s="287" t="str">
        <f t="shared" si="678"/>
        <v>LS</v>
      </c>
      <c r="D1302" s="288">
        <f t="shared" si="678"/>
        <v>1</v>
      </c>
      <c r="E1302" s="289" t="str">
        <f t="shared" si="678"/>
        <v>GEL PEN TRIFELLO HI-TECH TF-1190 (Hitam)</v>
      </c>
      <c r="F1302" s="158"/>
      <c r="G1302" s="159"/>
      <c r="H1302" s="160">
        <f t="shared" ref="H1302:J1302" si="679">H1264</f>
        <v>28500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4104000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9"/>
      <c r="K1319" s="313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40">
        <f>SUM(K1302:K1317)</f>
        <v>4104000</v>
      </c>
      <c r="K1320" s="341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42"/>
      <c r="K1321" s="342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3"/>
      <c r="K1323" s="313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43">
        <f>((J1320/1.11)+(K1322/1.11))*11%</f>
        <v>406702.70270270266</v>
      </c>
      <c r="K1324" s="344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3"/>
      <c r="K1325" s="313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4104000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14" t="str">
        <f>J1290</f>
        <v>NOVI / YO</v>
      </c>
      <c r="K1328" s="315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14">
        <f>J1291</f>
        <v>0</v>
      </c>
      <c r="K1329" s="315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23080012</v>
      </c>
      <c r="F1332" s="200"/>
      <c r="G1332" s="201" t="s">
        <v>2</v>
      </c>
      <c r="H1332" s="316" t="str">
        <f>H1294</f>
        <v>GUNAWAN HARTONO KUSUMA</v>
      </c>
      <c r="I1332" s="316"/>
      <c r="J1332" s="316"/>
      <c r="K1332" s="317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20" t="s">
        <v>3</v>
      </c>
      <c r="G1333" s="207"/>
      <c r="H1333" s="318"/>
      <c r="I1333" s="318"/>
      <c r="J1333" s="318"/>
      <c r="K1333" s="319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21">
        <f>D1296</f>
        <v>45148</v>
      </c>
      <c r="E1334" s="322"/>
      <c r="F1334" s="320"/>
      <c r="G1334" s="208"/>
      <c r="H1334" s="323" t="str">
        <f>H1296</f>
        <v>( NIKI SAE )</v>
      </c>
      <c r="I1334" s="323"/>
      <c r="J1334" s="323"/>
      <c r="K1334" s="324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20"/>
      <c r="G1335" s="208"/>
      <c r="H1335" s="325" t="str">
        <f>H1297</f>
        <v>TULUNG AGUNG</v>
      </c>
      <c r="I1335" s="325"/>
      <c r="J1335" s="325"/>
      <c r="K1335" s="326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1926</v>
      </c>
      <c r="E1336" s="199"/>
      <c r="F1336" s="210"/>
      <c r="G1336" s="211"/>
      <c r="H1336" s="327"/>
      <c r="I1336" s="327"/>
      <c r="J1336" s="327"/>
      <c r="K1336" s="328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144</v>
      </c>
      <c r="C1340" s="292" t="str">
        <f t="shared" si="711"/>
        <v>LS</v>
      </c>
      <c r="D1340" s="293">
        <f t="shared" si="711"/>
        <v>1</v>
      </c>
      <c r="E1340" s="294" t="str">
        <f t="shared" si="711"/>
        <v>GEL PEN TRIFELLO HI-TECH TF-1190 (Hitam)</v>
      </c>
      <c r="F1340" s="235"/>
      <c r="G1340" s="236"/>
      <c r="H1340" s="237">
        <f t="shared" ref="H1340:J1340" si="712">H1302</f>
        <v>28500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4104000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9"/>
      <c r="K1357" s="308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5">
        <f>SUM(K1340:K1355)</f>
        <v>4104000</v>
      </c>
      <c r="K1358" s="306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7"/>
      <c r="K1359" s="307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8"/>
      <c r="K1361" s="308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9">
        <f>((J1358/1.11)+(K1360/1.11))*11%</f>
        <v>406702.70270270266</v>
      </c>
      <c r="K1362" s="310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8"/>
      <c r="K1363" s="308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4104000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11" t="str">
        <f>J1328</f>
        <v>NOVI / YO</v>
      </c>
      <c r="K1366" s="312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11">
        <f>J1329</f>
        <v>0</v>
      </c>
      <c r="K1367" s="312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23080013</v>
      </c>
      <c r="G1370" s="11" t="s">
        <v>2</v>
      </c>
      <c r="H1370" s="358" t="s">
        <v>37</v>
      </c>
      <c r="I1370" s="358"/>
      <c r="J1370" s="358"/>
      <c r="K1370" s="35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2" t="s">
        <v>3</v>
      </c>
      <c r="G1371" s="17"/>
      <c r="H1371" s="360"/>
      <c r="I1371" s="360"/>
      <c r="J1371" s="360"/>
      <c r="K1371" s="36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3">
        <v>45148</v>
      </c>
      <c r="E1372" s="364"/>
      <c r="F1372" s="362"/>
      <c r="G1372" s="18"/>
      <c r="H1372" s="365" t="s">
        <v>38</v>
      </c>
      <c r="I1372" s="365"/>
      <c r="J1372" s="365"/>
      <c r="K1372" s="36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2"/>
      <c r="G1373" s="18"/>
      <c r="H1373" s="367" t="s">
        <v>39</v>
      </c>
      <c r="I1373" s="367"/>
      <c r="J1373" s="367"/>
      <c r="K1373" s="36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93</v>
      </c>
      <c r="E1374" s="9"/>
      <c r="F1374" s="21"/>
      <c r="G1374" s="22"/>
      <c r="H1374" s="369"/>
      <c r="I1374" s="369"/>
      <c r="J1374" s="369"/>
      <c r="K1374" s="37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720</v>
      </c>
      <c r="C1378" s="46" t="s">
        <v>86</v>
      </c>
      <c r="D1378" s="93">
        <v>5</v>
      </c>
      <c r="E1378" s="303" t="s">
        <v>92</v>
      </c>
      <c r="F1378" s="48"/>
      <c r="G1378" s="49"/>
      <c r="H1378" s="50">
        <v>28500</v>
      </c>
      <c r="I1378" s="51"/>
      <c r="J1378" s="51"/>
      <c r="K1378" s="52">
        <f t="shared" ref="K1378:K1393" si="744">(B1378*H1378-((B1378*H1378)*I1378))-((B1378*H1378-((B1378*H1378)*I1378))*J1378)</f>
        <v>20520000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5"/>
      <c r="K1395" s="34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7">
        <f>SUM(K1378:K1393)</f>
        <v>20520000</v>
      </c>
      <c r="K1396" s="34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9"/>
      <c r="K1397" s="34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6"/>
      <c r="K1399" s="34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0">
        <f>((J1396/1.11)+(K1398/1.11))*11%</f>
        <v>2033513.5135135131</v>
      </c>
      <c r="K1400" s="35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6"/>
      <c r="K1401" s="34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20520000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52" t="s">
        <v>82</v>
      </c>
      <c r="K1404" s="353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52"/>
      <c r="K1405" s="353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23080013</v>
      </c>
      <c r="F1408" s="123"/>
      <c r="G1408" s="124" t="s">
        <v>2</v>
      </c>
      <c r="H1408" s="354" t="str">
        <f>H1370</f>
        <v>LILY JULIAWATI</v>
      </c>
      <c r="I1408" s="354"/>
      <c r="J1408" s="354"/>
      <c r="K1408" s="355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30" t="s">
        <v>3</v>
      </c>
      <c r="G1409" s="130"/>
      <c r="H1409" s="356"/>
      <c r="I1409" s="356"/>
      <c r="J1409" s="356"/>
      <c r="K1409" s="357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31">
        <f>D1372</f>
        <v>45148</v>
      </c>
      <c r="E1410" s="332"/>
      <c r="F1410" s="330"/>
      <c r="G1410" s="131"/>
      <c r="H1410" s="333" t="str">
        <f>H1372</f>
        <v>(REJO AGUNG)</v>
      </c>
      <c r="I1410" s="333"/>
      <c r="J1410" s="333"/>
      <c r="K1410" s="334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30"/>
      <c r="G1411" s="131"/>
      <c r="H1411" s="335" t="str">
        <f>H1373</f>
        <v>JOMBANG</v>
      </c>
      <c r="I1411" s="335"/>
      <c r="J1411" s="335"/>
      <c r="K1411" s="336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G 1927</v>
      </c>
      <c r="E1412" s="122"/>
      <c r="F1412" s="133"/>
      <c r="G1412" s="134"/>
      <c r="H1412" s="337"/>
      <c r="I1412" s="337"/>
      <c r="J1412" s="337"/>
      <c r="K1412" s="338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720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GEL PEN TRIFELLO HI-TECH TF-1190 (Hitam)</v>
      </c>
      <c r="F1416" s="158"/>
      <c r="G1416" s="159"/>
      <c r="H1416" s="160">
        <f t="shared" ref="H1416:J1416" si="746">H1378</f>
        <v>28500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20520000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9"/>
      <c r="K1433" s="313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40">
        <f>SUM(K1416:K1431)</f>
        <v>20520000</v>
      </c>
      <c r="K1434" s="341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42"/>
      <c r="K1435" s="342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3"/>
      <c r="K1437" s="313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43">
        <f>((J1434/1.11)+(K1436/1.11))*11%</f>
        <v>2033513.5135135131</v>
      </c>
      <c r="K1438" s="344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3"/>
      <c r="K1439" s="313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20520000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14" t="str">
        <f>J1404</f>
        <v>NOVI / YO</v>
      </c>
      <c r="K1442" s="315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14">
        <f>J1405</f>
        <v>0</v>
      </c>
      <c r="K1443" s="315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23080013</v>
      </c>
      <c r="F1446" s="200"/>
      <c r="G1446" s="201" t="s">
        <v>2</v>
      </c>
      <c r="H1446" s="316" t="str">
        <f>H1408</f>
        <v>LILY JULIAWATI</v>
      </c>
      <c r="I1446" s="316"/>
      <c r="J1446" s="316"/>
      <c r="K1446" s="317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20" t="s">
        <v>3</v>
      </c>
      <c r="G1447" s="207"/>
      <c r="H1447" s="318"/>
      <c r="I1447" s="318"/>
      <c r="J1447" s="318"/>
      <c r="K1447" s="319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21">
        <f>D1410</f>
        <v>45148</v>
      </c>
      <c r="E1448" s="322"/>
      <c r="F1448" s="320"/>
      <c r="G1448" s="208"/>
      <c r="H1448" s="323" t="str">
        <f>H1410</f>
        <v>(REJO AGUNG)</v>
      </c>
      <c r="I1448" s="323"/>
      <c r="J1448" s="323"/>
      <c r="K1448" s="324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20"/>
      <c r="G1449" s="208"/>
      <c r="H1449" s="325" t="str">
        <f>H1411</f>
        <v>JOMBANG</v>
      </c>
      <c r="I1449" s="325"/>
      <c r="J1449" s="325"/>
      <c r="K1449" s="326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G 1927</v>
      </c>
      <c r="E1450" s="199"/>
      <c r="F1450" s="210"/>
      <c r="G1450" s="211"/>
      <c r="H1450" s="327"/>
      <c r="I1450" s="327"/>
      <c r="J1450" s="327"/>
      <c r="K1450" s="328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720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GEL PEN TRIFELLO HI-TECH TF-1190 (Hitam)</v>
      </c>
      <c r="F1454" s="235"/>
      <c r="G1454" s="236"/>
      <c r="H1454" s="237">
        <f t="shared" ref="H1454:J1454" si="779">H1416</f>
        <v>28500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20520000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9"/>
      <c r="K1471" s="308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5">
        <f>SUM(K1454:K1469)</f>
        <v>20520000</v>
      </c>
      <c r="K1472" s="306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7"/>
      <c r="K1473" s="307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8"/>
      <c r="K1475" s="308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9">
        <f>((J1472/1.11)+(K1474/1.11))*11%</f>
        <v>2033513.5135135131</v>
      </c>
      <c r="K1476" s="310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8"/>
      <c r="K1477" s="308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20520000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11" t="str">
        <f>J1442</f>
        <v>NOVI / YO</v>
      </c>
      <c r="K1480" s="312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11">
        <f>J1443</f>
        <v>0</v>
      </c>
      <c r="K1481" s="312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23080014</v>
      </c>
      <c r="G1484" s="11" t="s">
        <v>2</v>
      </c>
      <c r="H1484" s="358" t="s">
        <v>95</v>
      </c>
      <c r="I1484" s="358"/>
      <c r="J1484" s="358"/>
      <c r="K1484" s="35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2" t="s">
        <v>3</v>
      </c>
      <c r="G1485" s="17"/>
      <c r="H1485" s="360"/>
      <c r="I1485" s="360"/>
      <c r="J1485" s="360"/>
      <c r="K1485" s="36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3">
        <v>45148</v>
      </c>
      <c r="E1486" s="364"/>
      <c r="F1486" s="362"/>
      <c r="G1486" s="18"/>
      <c r="H1486" s="365" t="s">
        <v>31</v>
      </c>
      <c r="I1486" s="365"/>
      <c r="J1486" s="365"/>
      <c r="K1486" s="36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2"/>
      <c r="G1487" s="18"/>
      <c r="H1487" s="367" t="s">
        <v>96</v>
      </c>
      <c r="I1487" s="367"/>
      <c r="J1487" s="367"/>
      <c r="K1487" s="36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94</v>
      </c>
      <c r="E1488" s="9"/>
      <c r="F1488" s="21"/>
      <c r="G1488" s="22"/>
      <c r="H1488" s="369"/>
      <c r="I1488" s="369"/>
      <c r="J1488" s="369"/>
      <c r="K1488" s="37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700</v>
      </c>
      <c r="C1492" s="46" t="s">
        <v>34</v>
      </c>
      <c r="D1492" s="93">
        <v>7</v>
      </c>
      <c r="E1492" s="63" t="s">
        <v>97</v>
      </c>
      <c r="F1492" s="48"/>
      <c r="G1492" s="49"/>
      <c r="H1492" s="50">
        <v>13250</v>
      </c>
      <c r="I1492" s="51"/>
      <c r="J1492" s="51"/>
      <c r="K1492" s="52">
        <f t="shared" ref="K1492:K1507" si="811">(B1492*H1492-((B1492*H1492)*I1492))-((B1492*H1492-((B1492*H1492)*I1492))*J1492)</f>
        <v>9275000</v>
      </c>
      <c r="L1492" s="36"/>
    </row>
    <row r="1493" spans="1:12" s="10" customFormat="1" ht="14.1" customHeight="1" x14ac:dyDescent="0.25">
      <c r="A1493" s="45">
        <v>2</v>
      </c>
      <c r="B1493" s="46">
        <v>288</v>
      </c>
      <c r="C1493" s="46" t="s">
        <v>86</v>
      </c>
      <c r="D1493" s="93">
        <v>2</v>
      </c>
      <c r="E1493" s="303" t="s">
        <v>92</v>
      </c>
      <c r="F1493" s="48"/>
      <c r="G1493" s="49"/>
      <c r="H1493" s="50">
        <v>28500</v>
      </c>
      <c r="I1493" s="51"/>
      <c r="J1493" s="51"/>
      <c r="K1493" s="52">
        <f t="shared" si="811"/>
        <v>8208000</v>
      </c>
      <c r="L1493" s="36"/>
    </row>
    <row r="1494" spans="1:12" s="10" customFormat="1" ht="14.1" customHeight="1" x14ac:dyDescent="0.25">
      <c r="A1494" s="45">
        <v>3</v>
      </c>
      <c r="B1494" s="46">
        <v>10</v>
      </c>
      <c r="C1494" s="46" t="s">
        <v>86</v>
      </c>
      <c r="D1494" s="93">
        <v>1</v>
      </c>
      <c r="E1494" s="63" t="s">
        <v>98</v>
      </c>
      <c r="F1494" s="48"/>
      <c r="G1494" s="49"/>
      <c r="H1494" s="50">
        <v>224400</v>
      </c>
      <c r="I1494" s="51">
        <v>0.125</v>
      </c>
      <c r="J1494" s="51"/>
      <c r="K1494" s="52">
        <f t="shared" si="811"/>
        <v>1963500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5"/>
      <c r="K1509" s="34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7">
        <f>SUM(K1492:K1507)</f>
        <v>19446500</v>
      </c>
      <c r="K1510" s="34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9"/>
      <c r="K1511" s="34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6"/>
      <c r="K1513" s="34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0">
        <f>((J1510/1.11)+(K1512/1.11))*11%</f>
        <v>1927130.6306306305</v>
      </c>
      <c r="K1514" s="35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6"/>
      <c r="K1515" s="34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19446500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52" t="s">
        <v>82</v>
      </c>
      <c r="K1518" s="353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52"/>
      <c r="K1519" s="353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23080014</v>
      </c>
      <c r="F1522" s="123"/>
      <c r="G1522" s="124" t="s">
        <v>2</v>
      </c>
      <c r="H1522" s="354" t="str">
        <f>H1484</f>
        <v>CV LANCAR JAYA SENTOSA</v>
      </c>
      <c r="I1522" s="354"/>
      <c r="J1522" s="354"/>
      <c r="K1522" s="355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30" t="s">
        <v>3</v>
      </c>
      <c r="G1523" s="130"/>
      <c r="H1523" s="356"/>
      <c r="I1523" s="356"/>
      <c r="J1523" s="356"/>
      <c r="K1523" s="357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31">
        <f>D1486</f>
        <v>45148</v>
      </c>
      <c r="E1524" s="332"/>
      <c r="F1524" s="330"/>
      <c r="G1524" s="131"/>
      <c r="H1524" s="333" t="str">
        <f>H1486</f>
        <v/>
      </c>
      <c r="I1524" s="333"/>
      <c r="J1524" s="333"/>
      <c r="K1524" s="334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30"/>
      <c r="G1525" s="131"/>
      <c r="H1525" s="335" t="str">
        <f>H1487</f>
        <v>MALANG</v>
      </c>
      <c r="I1525" s="335"/>
      <c r="J1525" s="335"/>
      <c r="K1525" s="336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1574</v>
      </c>
      <c r="E1526" s="122"/>
      <c r="F1526" s="133"/>
      <c r="G1526" s="134"/>
      <c r="H1526" s="337"/>
      <c r="I1526" s="337"/>
      <c r="J1526" s="337"/>
      <c r="K1526" s="338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700</v>
      </c>
      <c r="C1530" s="287" t="str">
        <f t="shared" si="812"/>
        <v>PAK</v>
      </c>
      <c r="D1530" s="288">
        <f t="shared" si="812"/>
        <v>7</v>
      </c>
      <c r="E1530" s="289" t="str">
        <f t="shared" si="812"/>
        <v>ISI STAPLER (STAPLES) GREATWALL GW-NO. 10 (KECIL)</v>
      </c>
      <c r="F1530" s="158"/>
      <c r="G1530" s="159"/>
      <c r="H1530" s="160">
        <f t="shared" ref="H1530:J1530" si="813">H1492</f>
        <v>13250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9275000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288</v>
      </c>
      <c r="C1531" s="287" t="str">
        <f t="shared" si="815"/>
        <v>LS</v>
      </c>
      <c r="D1531" s="288">
        <f t="shared" si="815"/>
        <v>2</v>
      </c>
      <c r="E1531" s="289" t="str">
        <f t="shared" si="815"/>
        <v>GEL PEN TRIFELLO HI-TECH TF-1190 (Hitam)</v>
      </c>
      <c r="F1531" s="158"/>
      <c r="G1531" s="159"/>
      <c r="H1531" s="160">
        <f t="shared" ref="H1531:J1531" si="816">H1493</f>
        <v>28500</v>
      </c>
      <c r="I1531" s="161">
        <f t="shared" si="816"/>
        <v>0</v>
      </c>
      <c r="J1531" s="161">
        <f t="shared" si="816"/>
        <v>0</v>
      </c>
      <c r="K1531" s="162">
        <f t="shared" si="814"/>
        <v>8208000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10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STAPLER JOYKO HD-50</v>
      </c>
      <c r="F1532" s="158"/>
      <c r="G1532" s="159"/>
      <c r="H1532" s="160">
        <f t="shared" ref="H1532:J1532" si="818">H1494</f>
        <v>224400</v>
      </c>
      <c r="I1532" s="161">
        <f t="shared" si="818"/>
        <v>0.125</v>
      </c>
      <c r="J1532" s="161">
        <f t="shared" si="818"/>
        <v>0</v>
      </c>
      <c r="K1532" s="162">
        <f t="shared" si="814"/>
        <v>1963500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9"/>
      <c r="K1547" s="313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40">
        <f>SUM(K1530:K1545)</f>
        <v>19446500</v>
      </c>
      <c r="K1548" s="341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42"/>
      <c r="K1549" s="342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13"/>
      <c r="K1551" s="313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43">
        <f>((J1548/1.11)+(K1550/1.11))*11%</f>
        <v>1927130.6306306305</v>
      </c>
      <c r="K1552" s="344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13"/>
      <c r="K1553" s="313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19446500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14" t="str">
        <f>J1518</f>
        <v>NOVI / YO</v>
      </c>
      <c r="K1556" s="315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14">
        <f>J1519</f>
        <v>0</v>
      </c>
      <c r="K1557" s="315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23080014</v>
      </c>
      <c r="F1560" s="200"/>
      <c r="G1560" s="201" t="s">
        <v>2</v>
      </c>
      <c r="H1560" s="316" t="str">
        <f>H1522</f>
        <v>CV LANCAR JAYA SENTOSA</v>
      </c>
      <c r="I1560" s="316"/>
      <c r="J1560" s="316"/>
      <c r="K1560" s="317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20" t="s">
        <v>3</v>
      </c>
      <c r="G1561" s="207"/>
      <c r="H1561" s="318"/>
      <c r="I1561" s="318"/>
      <c r="J1561" s="318"/>
      <c r="K1561" s="319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21">
        <f>D1524</f>
        <v>45148</v>
      </c>
      <c r="E1562" s="322"/>
      <c r="F1562" s="320"/>
      <c r="G1562" s="208"/>
      <c r="H1562" s="323" t="str">
        <f>H1524</f>
        <v/>
      </c>
      <c r="I1562" s="323"/>
      <c r="J1562" s="323"/>
      <c r="K1562" s="324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20"/>
      <c r="G1563" s="208"/>
      <c r="H1563" s="325" t="str">
        <f>H1525</f>
        <v>MALANG</v>
      </c>
      <c r="I1563" s="325"/>
      <c r="J1563" s="325"/>
      <c r="K1563" s="326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1574</v>
      </c>
      <c r="E1564" s="199"/>
      <c r="F1564" s="210"/>
      <c r="G1564" s="211"/>
      <c r="H1564" s="327"/>
      <c r="I1564" s="327"/>
      <c r="J1564" s="327"/>
      <c r="K1564" s="328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700</v>
      </c>
      <c r="C1568" s="292" t="str">
        <f t="shared" si="845"/>
        <v>PAK</v>
      </c>
      <c r="D1568" s="293">
        <f t="shared" si="845"/>
        <v>7</v>
      </c>
      <c r="E1568" s="294" t="str">
        <f t="shared" si="845"/>
        <v>ISI STAPLER (STAPLES) GREATWALL GW-NO. 10 (KECIL)</v>
      </c>
      <c r="F1568" s="235"/>
      <c r="G1568" s="236"/>
      <c r="H1568" s="237">
        <f t="shared" ref="H1568:J1568" si="846">H1530</f>
        <v>13250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9275000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288</v>
      </c>
      <c r="C1569" s="292" t="str">
        <f t="shared" si="848"/>
        <v>LS</v>
      </c>
      <c r="D1569" s="293">
        <f t="shared" si="848"/>
        <v>2</v>
      </c>
      <c r="E1569" s="294" t="str">
        <f t="shared" si="848"/>
        <v>GEL PEN TRIFELLO HI-TECH TF-1190 (Hitam)</v>
      </c>
      <c r="F1569" s="235"/>
      <c r="G1569" s="236"/>
      <c r="H1569" s="237">
        <f t="shared" ref="H1569:J1569" si="849">H1531</f>
        <v>28500</v>
      </c>
      <c r="I1569" s="238">
        <f t="shared" si="849"/>
        <v>0</v>
      </c>
      <c r="J1569" s="238">
        <f t="shared" si="849"/>
        <v>0</v>
      </c>
      <c r="K1569" s="239">
        <f t="shared" si="847"/>
        <v>8208000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10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STAPLER JOYKO HD-50</v>
      </c>
      <c r="F1570" s="235"/>
      <c r="G1570" s="236"/>
      <c r="H1570" s="237">
        <f t="shared" ref="H1570:J1570" si="851">H1532</f>
        <v>224400</v>
      </c>
      <c r="I1570" s="238">
        <f t="shared" si="851"/>
        <v>0.125</v>
      </c>
      <c r="J1570" s="238">
        <f t="shared" si="851"/>
        <v>0</v>
      </c>
      <c r="K1570" s="239">
        <f t="shared" si="847"/>
        <v>1963500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9"/>
      <c r="K1585" s="308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5">
        <f>SUM(K1568:K1583)</f>
        <v>19446500</v>
      </c>
      <c r="K1586" s="306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7"/>
      <c r="K1587" s="307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8"/>
      <c r="K1589" s="308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9">
        <f>((J1586/1.11)+(K1588/1.11))*11%</f>
        <v>1927130.6306306305</v>
      </c>
      <c r="K1590" s="310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8"/>
      <c r="K1591" s="308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19446500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11" t="str">
        <f>J1556</f>
        <v>NOVI / YO</v>
      </c>
      <c r="K1594" s="312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11">
        <f>J1557</f>
        <v>0</v>
      </c>
      <c r="K1595" s="312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23080015</v>
      </c>
      <c r="G1598" s="11" t="s">
        <v>2</v>
      </c>
      <c r="H1598" s="358" t="s">
        <v>50</v>
      </c>
      <c r="I1598" s="358"/>
      <c r="J1598" s="358"/>
      <c r="K1598" s="35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2" t="s">
        <v>3</v>
      </c>
      <c r="G1599" s="17"/>
      <c r="H1599" s="360"/>
      <c r="I1599" s="360"/>
      <c r="J1599" s="360"/>
      <c r="K1599" s="36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3">
        <v>45148</v>
      </c>
      <c r="E1600" s="364"/>
      <c r="F1600" s="362"/>
      <c r="G1600" s="18"/>
      <c r="H1600" s="365" t="s">
        <v>51</v>
      </c>
      <c r="I1600" s="365"/>
      <c r="J1600" s="365"/>
      <c r="K1600" s="36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2"/>
      <c r="G1601" s="18"/>
      <c r="H1601" s="367" t="s">
        <v>32</v>
      </c>
      <c r="I1601" s="367"/>
      <c r="J1601" s="367"/>
      <c r="K1601" s="36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99</v>
      </c>
      <c r="E1602" s="9"/>
      <c r="F1602" s="21"/>
      <c r="G1602" s="22"/>
      <c r="H1602" s="369"/>
      <c r="I1602" s="369"/>
      <c r="J1602" s="369"/>
      <c r="K1602" s="37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500</v>
      </c>
      <c r="C1606" s="46" t="s">
        <v>100</v>
      </c>
      <c r="D1606" s="93">
        <v>1</v>
      </c>
      <c r="E1606" s="304" t="s">
        <v>101</v>
      </c>
      <c r="F1606" s="48"/>
      <c r="G1606" s="49"/>
      <c r="H1606" s="50">
        <v>4300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1859750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5"/>
      <c r="K1623" s="34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7">
        <f>SUM(K1606:K1621)</f>
        <v>1859750</v>
      </c>
      <c r="K1624" s="34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9"/>
      <c r="K1625" s="34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6"/>
      <c r="K1627" s="34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0">
        <f>((J1624/1.11)+(K1626/1.11))*11%</f>
        <v>184299.54954954956</v>
      </c>
      <c r="K1628" s="35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6"/>
      <c r="K1629" s="34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1859750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52" t="s">
        <v>102</v>
      </c>
      <c r="K1632" s="353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52"/>
      <c r="K1633" s="353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23080015</v>
      </c>
      <c r="F1636" s="123"/>
      <c r="G1636" s="124" t="s">
        <v>2</v>
      </c>
      <c r="H1636" s="354" t="str">
        <f>H1598</f>
        <v>CV PELITA JAYA</v>
      </c>
      <c r="I1636" s="354"/>
      <c r="J1636" s="354"/>
      <c r="K1636" s="355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30" t="s">
        <v>3</v>
      </c>
      <c r="G1637" s="130"/>
      <c r="H1637" s="356"/>
      <c r="I1637" s="356"/>
      <c r="J1637" s="356"/>
      <c r="K1637" s="357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31">
        <f>D1600</f>
        <v>45148</v>
      </c>
      <c r="E1638" s="332"/>
      <c r="F1638" s="330"/>
      <c r="G1638" s="131"/>
      <c r="H1638" s="333" t="str">
        <f>H1600</f>
        <v>(ANUGERAH SEJAHTERA)</v>
      </c>
      <c r="I1638" s="333"/>
      <c r="J1638" s="333"/>
      <c r="K1638" s="334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30"/>
      <c r="G1639" s="131"/>
      <c r="H1639" s="335" t="str">
        <f>H1601</f>
        <v>PURWOKERTO</v>
      </c>
      <c r="I1639" s="335"/>
      <c r="J1639" s="335"/>
      <c r="K1639" s="336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3008</v>
      </c>
      <c r="E1640" s="122"/>
      <c r="F1640" s="133"/>
      <c r="G1640" s="134"/>
      <c r="H1640" s="337"/>
      <c r="I1640" s="337"/>
      <c r="J1640" s="337"/>
      <c r="K1640" s="338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500</v>
      </c>
      <c r="C1644" s="287" t="str">
        <f t="shared" si="879"/>
        <v>ROL</v>
      </c>
      <c r="D1644" s="288">
        <f t="shared" si="879"/>
        <v>1</v>
      </c>
      <c r="E1644" s="289" t="str">
        <f t="shared" si="879"/>
        <v>LABEL HARGA JOYKO LB-3 (2 LINE KUNING FLUOR)</v>
      </c>
      <c r="F1644" s="158"/>
      <c r="G1644" s="159"/>
      <c r="H1644" s="160">
        <f t="shared" ref="H1644:J1644" si="880">H1606</f>
        <v>4300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1859750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9"/>
      <c r="K1661" s="313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40">
        <f>SUM(K1644:K1659)</f>
        <v>1859750</v>
      </c>
      <c r="K1662" s="341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42"/>
      <c r="K1663" s="342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13"/>
      <c r="K1665" s="313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43">
        <f>((J1662/1.11)+(K1664/1.11))*11%</f>
        <v>184299.54954954956</v>
      </c>
      <c r="K1666" s="344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13"/>
      <c r="K1667" s="313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1859750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14" t="str">
        <f>J1632</f>
        <v>LENA / YO</v>
      </c>
      <c r="K1670" s="315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14">
        <f>J1633</f>
        <v>0</v>
      </c>
      <c r="K1671" s="315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23080015</v>
      </c>
      <c r="F1674" s="200"/>
      <c r="G1674" s="201" t="s">
        <v>2</v>
      </c>
      <c r="H1674" s="316" t="str">
        <f>H1636</f>
        <v>CV PELITA JAYA</v>
      </c>
      <c r="I1674" s="316"/>
      <c r="J1674" s="316"/>
      <c r="K1674" s="317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20" t="s">
        <v>3</v>
      </c>
      <c r="G1675" s="207"/>
      <c r="H1675" s="318"/>
      <c r="I1675" s="318"/>
      <c r="J1675" s="318"/>
      <c r="K1675" s="319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21">
        <f>D1638</f>
        <v>45148</v>
      </c>
      <c r="E1676" s="322"/>
      <c r="F1676" s="320"/>
      <c r="G1676" s="208"/>
      <c r="H1676" s="323" t="str">
        <f>H1638</f>
        <v>(ANUGERAH SEJAHTERA)</v>
      </c>
      <c r="I1676" s="323"/>
      <c r="J1676" s="323"/>
      <c r="K1676" s="324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20"/>
      <c r="G1677" s="208"/>
      <c r="H1677" s="325" t="str">
        <f>H1639</f>
        <v>PURWOKERTO</v>
      </c>
      <c r="I1677" s="325"/>
      <c r="J1677" s="325"/>
      <c r="K1677" s="326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3008</v>
      </c>
      <c r="E1678" s="199"/>
      <c r="F1678" s="210"/>
      <c r="G1678" s="211"/>
      <c r="H1678" s="327"/>
      <c r="I1678" s="327"/>
      <c r="J1678" s="327"/>
      <c r="K1678" s="328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500</v>
      </c>
      <c r="C1682" s="292" t="str">
        <f t="shared" si="912"/>
        <v>ROL</v>
      </c>
      <c r="D1682" s="293">
        <f t="shared" si="912"/>
        <v>1</v>
      </c>
      <c r="E1682" s="294" t="str">
        <f t="shared" si="912"/>
        <v>LABEL HARGA JOYKO LB-3 (2 LINE KUNING FLUOR)</v>
      </c>
      <c r="F1682" s="235"/>
      <c r="G1682" s="236"/>
      <c r="H1682" s="237">
        <f t="shared" ref="H1682:J1682" si="913">H1644</f>
        <v>4300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1859750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9"/>
      <c r="K1699" s="308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5">
        <f>SUM(K1682:K1697)</f>
        <v>1859750</v>
      </c>
      <c r="K1700" s="306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7"/>
      <c r="K1701" s="307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8"/>
      <c r="K1703" s="308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9">
        <f>((J1700/1.11)+(K1702/1.11))*11%</f>
        <v>184299.54954954956</v>
      </c>
      <c r="K1704" s="310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8"/>
      <c r="K1705" s="308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1859750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11" t="str">
        <f>J1670</f>
        <v>LENA / YO</v>
      </c>
      <c r="K1708" s="312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11">
        <f>J1671</f>
        <v>0</v>
      </c>
      <c r="K1709" s="312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23080016</v>
      </c>
      <c r="G1712" s="11" t="s">
        <v>2</v>
      </c>
      <c r="H1712" s="358" t="s">
        <v>103</v>
      </c>
      <c r="I1712" s="358"/>
      <c r="J1712" s="358"/>
      <c r="K1712" s="35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2" t="s">
        <v>3</v>
      </c>
      <c r="G1713" s="17"/>
      <c r="H1713" s="360"/>
      <c r="I1713" s="360"/>
      <c r="J1713" s="360"/>
      <c r="K1713" s="36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3">
        <v>45148</v>
      </c>
      <c r="E1714" s="364"/>
      <c r="F1714" s="362"/>
      <c r="G1714" s="18"/>
      <c r="H1714" s="365" t="s">
        <v>104</v>
      </c>
      <c r="I1714" s="365"/>
      <c r="J1714" s="365"/>
      <c r="K1714" s="36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2"/>
      <c r="G1715" s="18"/>
      <c r="H1715" s="367" t="s">
        <v>105</v>
      </c>
      <c r="I1715" s="367"/>
      <c r="J1715" s="367"/>
      <c r="K1715" s="36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106</v>
      </c>
      <c r="E1716" s="9"/>
      <c r="F1716" s="21"/>
      <c r="G1716" s="22"/>
      <c r="H1716" s="369"/>
      <c r="I1716" s="369"/>
      <c r="J1716" s="369"/>
      <c r="K1716" s="37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144</v>
      </c>
      <c r="C1720" s="46" t="s">
        <v>47</v>
      </c>
      <c r="D1720" s="93">
        <v>1</v>
      </c>
      <c r="E1720" s="110" t="s">
        <v>107</v>
      </c>
      <c r="F1720" s="48"/>
      <c r="G1720" s="49"/>
      <c r="H1720" s="50">
        <v>28500</v>
      </c>
      <c r="I1720" s="51"/>
      <c r="J1720" s="51"/>
      <c r="K1720" s="52">
        <f t="shared" ref="K1720:K1735" si="945">(B1720*H1720-((B1720*H1720)*I1720))-((B1720*H1720-((B1720*H1720)*I1720))*J1720)</f>
        <v>4104000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5"/>
      <c r="K1737" s="34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7">
        <f>SUM(K1720:K1735)</f>
        <v>4104000</v>
      </c>
      <c r="K1738" s="34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9"/>
      <c r="K1739" s="34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6"/>
      <c r="K1741" s="34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0">
        <f>((J1738/1.11)+(K1740/1.11))*11%</f>
        <v>406702.70270270266</v>
      </c>
      <c r="K1742" s="35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6"/>
      <c r="K1743" s="34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4104000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52" t="s">
        <v>36</v>
      </c>
      <c r="K1746" s="353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52"/>
      <c r="K1747" s="353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23080016</v>
      </c>
      <c r="F1750" s="123"/>
      <c r="G1750" s="124" t="s">
        <v>2</v>
      </c>
      <c r="H1750" s="354" t="str">
        <f>H1712</f>
        <v>RENI</v>
      </c>
      <c r="I1750" s="354"/>
      <c r="J1750" s="354"/>
      <c r="K1750" s="355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30" t="s">
        <v>3</v>
      </c>
      <c r="G1751" s="130"/>
      <c r="H1751" s="356"/>
      <c r="I1751" s="356"/>
      <c r="J1751" s="356"/>
      <c r="K1751" s="357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31">
        <f>D1714</f>
        <v>45148</v>
      </c>
      <c r="E1752" s="332"/>
      <c r="F1752" s="330"/>
      <c r="G1752" s="131"/>
      <c r="H1752" s="333" t="str">
        <f>H1714</f>
        <v>(JATI MULYO)</v>
      </c>
      <c r="I1752" s="333"/>
      <c r="J1752" s="333"/>
      <c r="K1752" s="334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30"/>
      <c r="G1753" s="131"/>
      <c r="H1753" s="335" t="str">
        <f>H1715</f>
        <v>KEBUMEN</v>
      </c>
      <c r="I1753" s="335"/>
      <c r="J1753" s="335"/>
      <c r="K1753" s="336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A 1930</v>
      </c>
      <c r="E1754" s="122"/>
      <c r="F1754" s="133"/>
      <c r="G1754" s="134"/>
      <c r="H1754" s="337"/>
      <c r="I1754" s="337"/>
      <c r="J1754" s="337"/>
      <c r="K1754" s="338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144</v>
      </c>
      <c r="C1758" s="287" t="str">
        <f t="shared" si="946"/>
        <v>LSN</v>
      </c>
      <c r="D1758" s="288">
        <f t="shared" si="946"/>
        <v>1</v>
      </c>
      <c r="E1758" s="289" t="str">
        <f t="shared" si="946"/>
        <v>GEL PEN TRIFELLO HI-TECH TF-1190 HITAM</v>
      </c>
      <c r="F1758" s="158"/>
      <c r="G1758" s="159"/>
      <c r="H1758" s="160">
        <f t="shared" ref="H1758:J1758" si="947">H1720</f>
        <v>28500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4104000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9"/>
      <c r="K1775" s="313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40">
        <f>SUM(K1758:K1773)</f>
        <v>4104000</v>
      </c>
      <c r="K1776" s="341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42"/>
      <c r="K1777" s="342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13"/>
      <c r="K1779" s="313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43">
        <f>((J1776/1.11)+(K1778/1.11))*11%</f>
        <v>406702.70270270266</v>
      </c>
      <c r="K1780" s="344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13"/>
      <c r="K1781" s="313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4104000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14" t="str">
        <f>J1746</f>
        <v>NOVI / CONDRO</v>
      </c>
      <c r="K1784" s="315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14">
        <f>J1747</f>
        <v>0</v>
      </c>
      <c r="K1785" s="315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23080016</v>
      </c>
      <c r="F1788" s="200"/>
      <c r="G1788" s="201" t="s">
        <v>2</v>
      </c>
      <c r="H1788" s="316" t="str">
        <f>H1750</f>
        <v>RENI</v>
      </c>
      <c r="I1788" s="316"/>
      <c r="J1788" s="316"/>
      <c r="K1788" s="317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20" t="s">
        <v>3</v>
      </c>
      <c r="G1789" s="207"/>
      <c r="H1789" s="318"/>
      <c r="I1789" s="318"/>
      <c r="J1789" s="318"/>
      <c r="K1789" s="319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21">
        <f>D1752</f>
        <v>45148</v>
      </c>
      <c r="E1790" s="322"/>
      <c r="F1790" s="320"/>
      <c r="G1790" s="208"/>
      <c r="H1790" s="323" t="str">
        <f>H1752</f>
        <v>(JATI MULYO)</v>
      </c>
      <c r="I1790" s="323"/>
      <c r="J1790" s="323"/>
      <c r="K1790" s="324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20"/>
      <c r="G1791" s="208"/>
      <c r="H1791" s="325" t="str">
        <f>H1753</f>
        <v>KEBUMEN</v>
      </c>
      <c r="I1791" s="325"/>
      <c r="J1791" s="325"/>
      <c r="K1791" s="326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A 1930</v>
      </c>
      <c r="E1792" s="199"/>
      <c r="F1792" s="210"/>
      <c r="G1792" s="211"/>
      <c r="H1792" s="327"/>
      <c r="I1792" s="327"/>
      <c r="J1792" s="327"/>
      <c r="K1792" s="328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144</v>
      </c>
      <c r="C1796" s="292" t="str">
        <f t="shared" si="979"/>
        <v>LSN</v>
      </c>
      <c r="D1796" s="293">
        <f t="shared" si="979"/>
        <v>1</v>
      </c>
      <c r="E1796" s="294" t="str">
        <f t="shared" si="979"/>
        <v>GEL PEN TRIFELLO HI-TECH TF-1190 HITAM</v>
      </c>
      <c r="F1796" s="235"/>
      <c r="G1796" s="236"/>
      <c r="H1796" s="237">
        <f t="shared" ref="H1796:J1796" si="980">H1758</f>
        <v>28500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4104000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9"/>
      <c r="K1813" s="308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5">
        <f>SUM(K1796:K1811)</f>
        <v>4104000</v>
      </c>
      <c r="K1814" s="306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7"/>
      <c r="K1815" s="307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8"/>
      <c r="K1817" s="308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9">
        <f>((J1814/1.11)+(K1816/1.11))*11%</f>
        <v>406702.70270270266</v>
      </c>
      <c r="K1818" s="310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8"/>
      <c r="K1819" s="308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4104000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11" t="str">
        <f>J1784</f>
        <v>NOVI / CONDRO</v>
      </c>
      <c r="K1822" s="312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11">
        <f>J1785</f>
        <v>0</v>
      </c>
      <c r="K1823" s="312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23080017</v>
      </c>
      <c r="G1826" s="11" t="s">
        <v>2</v>
      </c>
      <c r="H1826" s="358" t="s">
        <v>37</v>
      </c>
      <c r="I1826" s="358"/>
      <c r="J1826" s="358"/>
      <c r="K1826" s="35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2" t="s">
        <v>3</v>
      </c>
      <c r="G1827" s="17"/>
      <c r="H1827" s="360"/>
      <c r="I1827" s="360"/>
      <c r="J1827" s="360"/>
      <c r="K1827" s="36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3">
        <v>45149</v>
      </c>
      <c r="E1828" s="364"/>
      <c r="F1828" s="362"/>
      <c r="G1828" s="18"/>
      <c r="H1828" s="365" t="s">
        <v>38</v>
      </c>
      <c r="I1828" s="365"/>
      <c r="J1828" s="365"/>
      <c r="K1828" s="36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2"/>
      <c r="G1829" s="18"/>
      <c r="H1829" s="367" t="s">
        <v>39</v>
      </c>
      <c r="I1829" s="367"/>
      <c r="J1829" s="367"/>
      <c r="K1829" s="36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108</v>
      </c>
      <c r="E1830" s="9"/>
      <c r="F1830" s="21"/>
      <c r="G1830" s="22"/>
      <c r="H1830" s="369"/>
      <c r="I1830" s="369"/>
      <c r="J1830" s="369"/>
      <c r="K1830" s="37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144</v>
      </c>
      <c r="C1834" s="46" t="s">
        <v>47</v>
      </c>
      <c r="D1834" s="93">
        <v>1</v>
      </c>
      <c r="E1834" s="110" t="s">
        <v>109</v>
      </c>
      <c r="F1834" s="48"/>
      <c r="G1834" s="49"/>
      <c r="H1834" s="50">
        <v>19800</v>
      </c>
      <c r="I1834" s="51">
        <v>0.125</v>
      </c>
      <c r="J1834" s="51"/>
      <c r="K1834" s="52">
        <f t="shared" ref="K1834:K1849" si="1012">(B1834*H1834-((B1834*H1834)*I1834))-((B1834*H1834-((B1834*H1834)*I1834))*J1834)</f>
        <v>2494800</v>
      </c>
      <c r="L1834" s="36"/>
    </row>
    <row r="1835" spans="1:12" s="10" customFormat="1" ht="14.1" customHeight="1" x14ac:dyDescent="0.25">
      <c r="A1835" s="45">
        <v>2</v>
      </c>
      <c r="B1835" s="46">
        <v>288</v>
      </c>
      <c r="C1835" s="46" t="s">
        <v>47</v>
      </c>
      <c r="D1835" s="93">
        <v>2</v>
      </c>
      <c r="E1835" s="110" t="s">
        <v>48</v>
      </c>
      <c r="F1835" s="48"/>
      <c r="G1835" s="49"/>
      <c r="H1835" s="50">
        <v>39000</v>
      </c>
      <c r="I1835" s="51">
        <v>0.125</v>
      </c>
      <c r="J1835" s="51"/>
      <c r="K1835" s="52">
        <f t="shared" si="1012"/>
        <v>9828000</v>
      </c>
      <c r="L1835" s="36"/>
    </row>
    <row r="1836" spans="1:12" s="10" customFormat="1" ht="14.1" customHeight="1" x14ac:dyDescent="0.25">
      <c r="A1836" s="45">
        <v>3</v>
      </c>
      <c r="B1836" s="46">
        <v>240</v>
      </c>
      <c r="C1836" s="46" t="s">
        <v>110</v>
      </c>
      <c r="D1836" s="93">
        <v>1</v>
      </c>
      <c r="E1836" s="110" t="s">
        <v>111</v>
      </c>
      <c r="F1836" s="48"/>
      <c r="G1836" s="49"/>
      <c r="H1836" s="50">
        <v>8800</v>
      </c>
      <c r="I1836" s="51">
        <v>0.125</v>
      </c>
      <c r="J1836" s="51"/>
      <c r="K1836" s="52">
        <f t="shared" si="1012"/>
        <v>1848000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5"/>
      <c r="K1851" s="34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7">
        <f>SUM(K1834:K1849)</f>
        <v>14170800</v>
      </c>
      <c r="K1852" s="34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9"/>
      <c r="K1853" s="34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6"/>
      <c r="K1855" s="34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0">
        <f>((J1852/1.11)+(K1854/1.11))*11%</f>
        <v>1404313.5135135134</v>
      </c>
      <c r="K1856" s="35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6"/>
      <c r="K1857" s="34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14170800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52" t="s">
        <v>36</v>
      </c>
      <c r="K1860" s="353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52"/>
      <c r="K1861" s="353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23080017</v>
      </c>
      <c r="F1864" s="123"/>
      <c r="G1864" s="124" t="s">
        <v>2</v>
      </c>
      <c r="H1864" s="354" t="str">
        <f>H1826</f>
        <v>LILY JULIAWATI</v>
      </c>
      <c r="I1864" s="354"/>
      <c r="J1864" s="354"/>
      <c r="K1864" s="355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30" t="s">
        <v>3</v>
      </c>
      <c r="G1865" s="130"/>
      <c r="H1865" s="356"/>
      <c r="I1865" s="356"/>
      <c r="J1865" s="356"/>
      <c r="K1865" s="357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31">
        <f>D1828</f>
        <v>45149</v>
      </c>
      <c r="E1866" s="332"/>
      <c r="F1866" s="330"/>
      <c r="G1866" s="131"/>
      <c r="H1866" s="333" t="str">
        <f>H1828</f>
        <v>(REJO AGUNG)</v>
      </c>
      <c r="I1866" s="333"/>
      <c r="J1866" s="333"/>
      <c r="K1866" s="334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30"/>
      <c r="G1867" s="131"/>
      <c r="H1867" s="335" t="str">
        <f>H1829</f>
        <v>JOMBANG</v>
      </c>
      <c r="I1867" s="335"/>
      <c r="J1867" s="335"/>
      <c r="K1867" s="336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1932</v>
      </c>
      <c r="E1868" s="122"/>
      <c r="F1868" s="133"/>
      <c r="G1868" s="134"/>
      <c r="H1868" s="337"/>
      <c r="I1868" s="337"/>
      <c r="J1868" s="337"/>
      <c r="K1868" s="338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144</v>
      </c>
      <c r="C1872" s="287" t="str">
        <f t="shared" si="1013"/>
        <v>LSN</v>
      </c>
      <c r="D1872" s="288">
        <f t="shared" si="1013"/>
        <v>1</v>
      </c>
      <c r="E1872" s="289" t="str">
        <f t="shared" si="1013"/>
        <v>ISI PENSIL 2B 2.0 MM JOYKO PL-10</v>
      </c>
      <c r="F1872" s="158"/>
      <c r="G1872" s="159"/>
      <c r="H1872" s="160">
        <f t="shared" ref="H1872:J1872" si="1014">H1834</f>
        <v>19800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2494800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288</v>
      </c>
      <c r="C1873" s="287" t="str">
        <f t="shared" si="1016"/>
        <v>LSN</v>
      </c>
      <c r="D1873" s="288">
        <f t="shared" si="1016"/>
        <v>2</v>
      </c>
      <c r="E1873" s="289" t="str">
        <f t="shared" si="1016"/>
        <v>GEL PEN KENKO HI-TECH-H 0.28 MM HITAM</v>
      </c>
      <c r="F1873" s="158"/>
      <c r="G1873" s="159"/>
      <c r="H1873" s="160">
        <f t="shared" ref="H1873:J1873" si="1017">H1835</f>
        <v>39000</v>
      </c>
      <c r="I1873" s="161">
        <f t="shared" si="1017"/>
        <v>0.125</v>
      </c>
      <c r="J1873" s="161">
        <f t="shared" si="1017"/>
        <v>0</v>
      </c>
      <c r="K1873" s="162">
        <f t="shared" si="1015"/>
        <v>9828000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240</v>
      </c>
      <c r="C1874" s="287" t="str">
        <f t="shared" si="1018"/>
        <v>SET</v>
      </c>
      <c r="D1874" s="288">
        <f t="shared" si="1018"/>
        <v>1</v>
      </c>
      <c r="E1874" s="289" t="str">
        <f t="shared" si="1018"/>
        <v>KUAS SET JOYKO BR-1</v>
      </c>
      <c r="F1874" s="158"/>
      <c r="G1874" s="159"/>
      <c r="H1874" s="160">
        <f t="shared" ref="H1874:J1874" si="1019">H1836</f>
        <v>8800</v>
      </c>
      <c r="I1874" s="161">
        <f t="shared" si="1019"/>
        <v>0.125</v>
      </c>
      <c r="J1874" s="161">
        <f t="shared" si="1019"/>
        <v>0</v>
      </c>
      <c r="K1874" s="162">
        <f t="shared" si="1015"/>
        <v>1848000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9"/>
      <c r="K1889" s="313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40">
        <f>SUM(K1872:K1887)</f>
        <v>14170800</v>
      </c>
      <c r="K1890" s="341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42"/>
      <c r="K1891" s="342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13"/>
      <c r="K1893" s="313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43">
        <f>((J1890/1.11)+(K1892/1.11))*11%</f>
        <v>1404313.5135135134</v>
      </c>
      <c r="K1894" s="344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13"/>
      <c r="K1895" s="313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14170800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14" t="str">
        <f>J1860</f>
        <v>NOVI / CONDRO</v>
      </c>
      <c r="K1898" s="315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14">
        <f>J1861</f>
        <v>0</v>
      </c>
      <c r="K1899" s="315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23080017</v>
      </c>
      <c r="F1902" s="200"/>
      <c r="G1902" s="201" t="s">
        <v>2</v>
      </c>
      <c r="H1902" s="316" t="str">
        <f>H1864</f>
        <v>LILY JULIAWATI</v>
      </c>
      <c r="I1902" s="316"/>
      <c r="J1902" s="316"/>
      <c r="K1902" s="317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20" t="s">
        <v>3</v>
      </c>
      <c r="G1903" s="207"/>
      <c r="H1903" s="318"/>
      <c r="I1903" s="318"/>
      <c r="J1903" s="318"/>
      <c r="K1903" s="319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21">
        <f>D1866</f>
        <v>45149</v>
      </c>
      <c r="E1904" s="322"/>
      <c r="F1904" s="320"/>
      <c r="G1904" s="208"/>
      <c r="H1904" s="323" t="str">
        <f>H1866</f>
        <v>(REJO AGUNG)</v>
      </c>
      <c r="I1904" s="323"/>
      <c r="J1904" s="323"/>
      <c r="K1904" s="324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20"/>
      <c r="G1905" s="208"/>
      <c r="H1905" s="325" t="str">
        <f>H1867</f>
        <v>JOMBANG</v>
      </c>
      <c r="I1905" s="325"/>
      <c r="J1905" s="325"/>
      <c r="K1905" s="326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1932</v>
      </c>
      <c r="E1906" s="199"/>
      <c r="F1906" s="210"/>
      <c r="G1906" s="211"/>
      <c r="H1906" s="327"/>
      <c r="I1906" s="327"/>
      <c r="J1906" s="327"/>
      <c r="K1906" s="328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144</v>
      </c>
      <c r="C1910" s="292" t="str">
        <f t="shared" si="1046"/>
        <v>LSN</v>
      </c>
      <c r="D1910" s="293">
        <f t="shared" si="1046"/>
        <v>1</v>
      </c>
      <c r="E1910" s="294" t="str">
        <f t="shared" si="1046"/>
        <v>ISI PENSIL 2B 2.0 MM JOYKO PL-10</v>
      </c>
      <c r="F1910" s="235"/>
      <c r="G1910" s="236"/>
      <c r="H1910" s="237">
        <f t="shared" ref="H1910:J1910" si="1047">H1872</f>
        <v>19800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2494800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288</v>
      </c>
      <c r="C1911" s="292" t="str">
        <f t="shared" si="1049"/>
        <v>LSN</v>
      </c>
      <c r="D1911" s="293">
        <f t="shared" si="1049"/>
        <v>2</v>
      </c>
      <c r="E1911" s="294" t="str">
        <f t="shared" si="1049"/>
        <v>GEL PEN KENKO HI-TECH-H 0.28 MM HITAM</v>
      </c>
      <c r="F1911" s="235"/>
      <c r="G1911" s="236"/>
      <c r="H1911" s="237">
        <f t="shared" ref="H1911:J1911" si="1050">H1873</f>
        <v>39000</v>
      </c>
      <c r="I1911" s="238">
        <f t="shared" si="1050"/>
        <v>0.125</v>
      </c>
      <c r="J1911" s="238">
        <f t="shared" si="1050"/>
        <v>0</v>
      </c>
      <c r="K1911" s="239">
        <f t="shared" si="1048"/>
        <v>9828000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240</v>
      </c>
      <c r="C1912" s="292" t="str">
        <f t="shared" si="1051"/>
        <v>SET</v>
      </c>
      <c r="D1912" s="293">
        <f t="shared" si="1051"/>
        <v>1</v>
      </c>
      <c r="E1912" s="294" t="str">
        <f t="shared" si="1051"/>
        <v>KUAS SET JOYKO BR-1</v>
      </c>
      <c r="F1912" s="235"/>
      <c r="G1912" s="236"/>
      <c r="H1912" s="237">
        <f t="shared" ref="H1912:J1912" si="1052">H1874</f>
        <v>8800</v>
      </c>
      <c r="I1912" s="238">
        <f t="shared" si="1052"/>
        <v>0.125</v>
      </c>
      <c r="J1912" s="238">
        <f t="shared" si="1052"/>
        <v>0</v>
      </c>
      <c r="K1912" s="239">
        <f t="shared" si="1048"/>
        <v>1848000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9"/>
      <c r="K1927" s="308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5">
        <f>SUM(K1910:K1925)</f>
        <v>14170800</v>
      </c>
      <c r="K1928" s="306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7"/>
      <c r="K1929" s="307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8"/>
      <c r="K1931" s="308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9">
        <f>((J1928/1.11)+(K1930/1.11))*11%</f>
        <v>1404313.5135135134</v>
      </c>
      <c r="K1932" s="310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8"/>
      <c r="K1933" s="308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14170800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11" t="str">
        <f>J1898</f>
        <v>NOVI / CONDRO</v>
      </c>
      <c r="K1936" s="312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11">
        <f>J1899</f>
        <v>0</v>
      </c>
      <c r="K1937" s="312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23080018</v>
      </c>
      <c r="G1940" s="11" t="s">
        <v>2</v>
      </c>
      <c r="H1940" s="358" t="s">
        <v>95</v>
      </c>
      <c r="I1940" s="358"/>
      <c r="J1940" s="358"/>
      <c r="K1940" s="359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2" t="s">
        <v>3</v>
      </c>
      <c r="G1941" s="17"/>
      <c r="H1941" s="360"/>
      <c r="I1941" s="360"/>
      <c r="J1941" s="360"/>
      <c r="K1941" s="361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3">
        <v>45150</v>
      </c>
      <c r="E1942" s="364"/>
      <c r="F1942" s="362"/>
      <c r="G1942" s="18"/>
      <c r="H1942" s="365" t="s">
        <v>31</v>
      </c>
      <c r="I1942" s="365"/>
      <c r="J1942" s="365"/>
      <c r="K1942" s="36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2"/>
      <c r="G1943" s="18"/>
      <c r="H1943" s="367" t="s">
        <v>96</v>
      </c>
      <c r="I1943" s="367"/>
      <c r="J1943" s="367"/>
      <c r="K1943" s="36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112</v>
      </c>
      <c r="E1944" s="9"/>
      <c r="F1944" s="21"/>
      <c r="G1944" s="22"/>
      <c r="H1944" s="369"/>
      <c r="I1944" s="369"/>
      <c r="J1944" s="369"/>
      <c r="K1944" s="37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300</v>
      </c>
      <c r="C1948" s="46" t="s">
        <v>34</v>
      </c>
      <c r="D1948" s="93">
        <v>3</v>
      </c>
      <c r="E1948" s="110" t="s">
        <v>97</v>
      </c>
      <c r="F1948" s="48"/>
      <c r="G1948" s="49"/>
      <c r="H1948" s="50">
        <v>13250</v>
      </c>
      <c r="I1948" s="51"/>
      <c r="J1948" s="51"/>
      <c r="K1948" s="52">
        <f t="shared" ref="K1948:K1963" si="1079">(B1948*H1948-((B1948*H1948)*I1948))-((B1948*H1948-((B1948*H1948)*I1948))*J1948)</f>
        <v>3975000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5"/>
      <c r="K1965" s="34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7">
        <f>SUM(K1948:K1963)</f>
        <v>3975000</v>
      </c>
      <c r="K1966" s="34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9"/>
      <c r="K1967" s="34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6"/>
      <c r="K1969" s="34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0">
        <f>((J1966/1.11)+(K1968/1.11))*11%</f>
        <v>393918.91891891888</v>
      </c>
      <c r="K1970" s="35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6"/>
      <c r="K1971" s="34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3975000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52" t="s">
        <v>36</v>
      </c>
      <c r="K1974" s="353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52"/>
      <c r="K1975" s="353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23080018</v>
      </c>
      <c r="F1978" s="123"/>
      <c r="G1978" s="124" t="s">
        <v>2</v>
      </c>
      <c r="H1978" s="354" t="str">
        <f>H1940</f>
        <v>CV LANCAR JAYA SENTOSA</v>
      </c>
      <c r="I1978" s="354"/>
      <c r="J1978" s="354"/>
      <c r="K1978" s="355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30" t="s">
        <v>3</v>
      </c>
      <c r="G1979" s="130"/>
      <c r="H1979" s="356"/>
      <c r="I1979" s="356"/>
      <c r="J1979" s="356"/>
      <c r="K1979" s="357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31">
        <f>D1942</f>
        <v>45150</v>
      </c>
      <c r="E1980" s="332"/>
      <c r="F1980" s="330"/>
      <c r="G1980" s="131"/>
      <c r="H1980" s="333" t="str">
        <f>H1942</f>
        <v/>
      </c>
      <c r="I1980" s="333"/>
      <c r="J1980" s="333"/>
      <c r="K1980" s="334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30"/>
      <c r="G1981" s="131"/>
      <c r="H1981" s="335" t="str">
        <f>H1943</f>
        <v>MALANG</v>
      </c>
      <c r="I1981" s="335"/>
      <c r="J1981" s="335"/>
      <c r="K1981" s="336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1300</v>
      </c>
      <c r="E1982" s="122"/>
      <c r="F1982" s="133"/>
      <c r="G1982" s="134"/>
      <c r="H1982" s="337"/>
      <c r="I1982" s="337"/>
      <c r="J1982" s="337"/>
      <c r="K1982" s="338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300</v>
      </c>
      <c r="C1986" s="287" t="str">
        <f t="shared" si="1080"/>
        <v>PAK</v>
      </c>
      <c r="D1986" s="288">
        <f t="shared" si="1080"/>
        <v>3</v>
      </c>
      <c r="E1986" s="289" t="str">
        <f t="shared" si="1080"/>
        <v>ISI STAPLER (STAPLES) GREATWALL GW-NO. 10 (KECIL)</v>
      </c>
      <c r="F1986" s="158"/>
      <c r="G1986" s="159"/>
      <c r="H1986" s="160">
        <f t="shared" ref="H1986:J1986" si="1081">H1948</f>
        <v>13250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3975000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9"/>
      <c r="K2003" s="313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40">
        <f>SUM(K1986:K2001)</f>
        <v>3975000</v>
      </c>
      <c r="K2004" s="341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42"/>
      <c r="K2005" s="342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13"/>
      <c r="K2007" s="313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43">
        <f>((J2004/1.11)+(K2006/1.11))*11%</f>
        <v>393918.91891891888</v>
      </c>
      <c r="K2008" s="344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13"/>
      <c r="K2009" s="313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3975000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14" t="str">
        <f>J1974</f>
        <v>NOVI / CONDRO</v>
      </c>
      <c r="K2012" s="315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14">
        <f>J1975</f>
        <v>0</v>
      </c>
      <c r="K2013" s="315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23080018</v>
      </c>
      <c r="F2016" s="200"/>
      <c r="G2016" s="201" t="s">
        <v>2</v>
      </c>
      <c r="H2016" s="316" t="str">
        <f>H1978</f>
        <v>CV LANCAR JAYA SENTOSA</v>
      </c>
      <c r="I2016" s="316"/>
      <c r="J2016" s="316"/>
      <c r="K2016" s="317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20" t="s">
        <v>3</v>
      </c>
      <c r="G2017" s="207"/>
      <c r="H2017" s="318"/>
      <c r="I2017" s="318"/>
      <c r="J2017" s="318"/>
      <c r="K2017" s="319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21">
        <f>D1980</f>
        <v>45150</v>
      </c>
      <c r="E2018" s="322"/>
      <c r="F2018" s="320"/>
      <c r="G2018" s="208"/>
      <c r="H2018" s="323" t="str">
        <f>H1980</f>
        <v/>
      </c>
      <c r="I2018" s="323"/>
      <c r="J2018" s="323"/>
      <c r="K2018" s="324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20"/>
      <c r="G2019" s="208"/>
      <c r="H2019" s="325" t="str">
        <f>H1981</f>
        <v>MALANG</v>
      </c>
      <c r="I2019" s="325"/>
      <c r="J2019" s="325"/>
      <c r="K2019" s="326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1300</v>
      </c>
      <c r="E2020" s="199"/>
      <c r="F2020" s="210"/>
      <c r="G2020" s="211"/>
      <c r="H2020" s="327"/>
      <c r="I2020" s="327"/>
      <c r="J2020" s="327"/>
      <c r="K2020" s="328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300</v>
      </c>
      <c r="C2024" s="292" t="str">
        <f t="shared" si="1113"/>
        <v>PAK</v>
      </c>
      <c r="D2024" s="293">
        <f t="shared" si="1113"/>
        <v>3</v>
      </c>
      <c r="E2024" s="294" t="str">
        <f t="shared" si="1113"/>
        <v>ISI STAPLER (STAPLES) GREATWALL GW-NO. 10 (KECIL)</v>
      </c>
      <c r="F2024" s="235"/>
      <c r="G2024" s="236"/>
      <c r="H2024" s="237">
        <f t="shared" ref="H2024:J2024" si="1114">H1986</f>
        <v>13250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3975000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9"/>
      <c r="K2041" s="308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5">
        <f>SUM(K2024:K2039)</f>
        <v>3975000</v>
      </c>
      <c r="K2042" s="306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7"/>
      <c r="K2043" s="307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8"/>
      <c r="K2045" s="308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9">
        <f>((J2042/1.11)+(K2044/1.11))*11%</f>
        <v>393918.91891891888</v>
      </c>
      <c r="K2046" s="310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8"/>
      <c r="K2047" s="308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3975000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11" t="str">
        <f>J2012</f>
        <v>NOVI / CONDRO</v>
      </c>
      <c r="K2050" s="312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11">
        <f>J2013</f>
        <v>0</v>
      </c>
      <c r="K2051" s="312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23080019</v>
      </c>
      <c r="G2054" s="11" t="s">
        <v>2</v>
      </c>
      <c r="H2054" s="358" t="s">
        <v>37</v>
      </c>
      <c r="I2054" s="358"/>
      <c r="J2054" s="358"/>
      <c r="K2054" s="35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2" t="s">
        <v>3</v>
      </c>
      <c r="G2055" s="17"/>
      <c r="H2055" s="360"/>
      <c r="I2055" s="360"/>
      <c r="J2055" s="360"/>
      <c r="K2055" s="36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3">
        <v>45150</v>
      </c>
      <c r="E2056" s="364"/>
      <c r="F2056" s="362"/>
      <c r="G2056" s="18"/>
      <c r="H2056" s="365" t="s">
        <v>38</v>
      </c>
      <c r="I2056" s="365"/>
      <c r="J2056" s="365"/>
      <c r="K2056" s="36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2"/>
      <c r="G2057" s="18"/>
      <c r="H2057" s="367" t="s">
        <v>39</v>
      </c>
      <c r="I2057" s="367"/>
      <c r="J2057" s="367"/>
      <c r="K2057" s="36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120</v>
      </c>
      <c r="E2058" s="9"/>
      <c r="F2058" s="21"/>
      <c r="G2058" s="22"/>
      <c r="H2058" s="369"/>
      <c r="I2058" s="369"/>
      <c r="J2058" s="369"/>
      <c r="K2058" s="37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72</v>
      </c>
      <c r="C2062" s="46" t="s">
        <v>41</v>
      </c>
      <c r="D2062" s="93">
        <v>1</v>
      </c>
      <c r="E2062" s="110" t="s">
        <v>113</v>
      </c>
      <c r="F2062" s="48"/>
      <c r="G2062" s="49"/>
      <c r="H2062" s="50">
        <v>20700</v>
      </c>
      <c r="I2062" s="51">
        <v>0.125</v>
      </c>
      <c r="J2062" s="51"/>
      <c r="K2062" s="52">
        <f t="shared" ref="K2062:K2077" si="1146">(B2062*H2062-((B2062*H2062)*I2062))-((B2062*H2062-((B2062*H2062)*I2062))*J2062)</f>
        <v>1304100</v>
      </c>
      <c r="L2062" s="36"/>
    </row>
    <row r="2063" spans="1:12" s="10" customFormat="1" ht="14.1" customHeight="1" x14ac:dyDescent="0.25">
      <c r="A2063" s="45">
        <v>2</v>
      </c>
      <c r="B2063" s="46">
        <v>72</v>
      </c>
      <c r="C2063" s="46" t="s">
        <v>41</v>
      </c>
      <c r="D2063" s="93">
        <v>1</v>
      </c>
      <c r="E2063" s="110" t="s">
        <v>114</v>
      </c>
      <c r="F2063" s="48"/>
      <c r="G2063" s="49"/>
      <c r="H2063" s="50">
        <v>20700</v>
      </c>
      <c r="I2063" s="51">
        <v>0.125</v>
      </c>
      <c r="J2063" s="51"/>
      <c r="K2063" s="52">
        <f t="shared" si="1146"/>
        <v>1304100</v>
      </c>
      <c r="L2063" s="36"/>
    </row>
    <row r="2064" spans="1:12" s="10" customFormat="1" ht="14.1" customHeight="1" x14ac:dyDescent="0.25">
      <c r="A2064" s="45">
        <v>3</v>
      </c>
      <c r="B2064" s="46">
        <v>72</v>
      </c>
      <c r="C2064" s="46" t="s">
        <v>41</v>
      </c>
      <c r="D2064" s="93">
        <v>1</v>
      </c>
      <c r="E2064" s="110" t="s">
        <v>115</v>
      </c>
      <c r="F2064" s="48"/>
      <c r="G2064" s="49"/>
      <c r="H2064" s="50">
        <v>20700</v>
      </c>
      <c r="I2064" s="51">
        <v>0.125</v>
      </c>
      <c r="J2064" s="51"/>
      <c r="K2064" s="52">
        <f t="shared" si="1146"/>
        <v>1304100</v>
      </c>
      <c r="L2064" s="36"/>
    </row>
    <row r="2065" spans="1:12" s="10" customFormat="1" ht="14.1" customHeight="1" x14ac:dyDescent="0.25">
      <c r="A2065" s="45">
        <v>4</v>
      </c>
      <c r="B2065" s="46">
        <v>72</v>
      </c>
      <c r="C2065" s="46" t="s">
        <v>41</v>
      </c>
      <c r="D2065" s="93">
        <v>1</v>
      </c>
      <c r="E2065" s="110" t="s">
        <v>116</v>
      </c>
      <c r="F2065" s="48"/>
      <c r="G2065" s="49"/>
      <c r="H2065" s="50">
        <v>20700</v>
      </c>
      <c r="I2065" s="51">
        <v>0.125</v>
      </c>
      <c r="J2065" s="51"/>
      <c r="K2065" s="52">
        <f t="shared" si="1146"/>
        <v>1304100</v>
      </c>
      <c r="L2065" s="36"/>
    </row>
    <row r="2066" spans="1:12" s="10" customFormat="1" ht="14.1" customHeight="1" x14ac:dyDescent="0.25">
      <c r="A2066" s="45">
        <v>5</v>
      </c>
      <c r="B2066" s="46">
        <v>72</v>
      </c>
      <c r="C2066" s="46" t="s">
        <v>41</v>
      </c>
      <c r="D2066" s="93">
        <v>1</v>
      </c>
      <c r="E2066" s="110" t="s">
        <v>117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1304100</v>
      </c>
      <c r="L2066" s="36"/>
    </row>
    <row r="2067" spans="1:12" s="10" customFormat="1" ht="14.1" customHeight="1" x14ac:dyDescent="0.25">
      <c r="A2067" s="45">
        <v>6</v>
      </c>
      <c r="B2067" s="46">
        <v>20</v>
      </c>
      <c r="C2067" s="46" t="s">
        <v>41</v>
      </c>
      <c r="D2067" s="93">
        <v>1</v>
      </c>
      <c r="E2067" s="110" t="s">
        <v>118</v>
      </c>
      <c r="F2067" s="48"/>
      <c r="G2067" s="49"/>
      <c r="H2067" s="50">
        <v>40500</v>
      </c>
      <c r="I2067" s="51">
        <v>0.125</v>
      </c>
      <c r="J2067" s="51"/>
      <c r="K2067" s="52">
        <f t="shared" si="1146"/>
        <v>708750</v>
      </c>
      <c r="L2067" s="36"/>
    </row>
    <row r="2068" spans="1:12" s="10" customFormat="1" ht="14.1" customHeight="1" x14ac:dyDescent="0.25">
      <c r="A2068" s="45">
        <v>7</v>
      </c>
      <c r="B2068" s="46">
        <v>60</v>
      </c>
      <c r="C2068" s="46" t="s">
        <v>47</v>
      </c>
      <c r="D2068" s="93">
        <v>2</v>
      </c>
      <c r="E2068" s="110" t="s">
        <v>119</v>
      </c>
      <c r="F2068" s="48"/>
      <c r="G2068" s="49"/>
      <c r="H2068" s="50">
        <v>57000</v>
      </c>
      <c r="I2068" s="51">
        <v>0.125</v>
      </c>
      <c r="J2068" s="51"/>
      <c r="K2068" s="52">
        <f t="shared" si="1146"/>
        <v>2992500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5"/>
      <c r="K2079" s="34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7">
        <f>SUM(K2062:K2077)</f>
        <v>10221750</v>
      </c>
      <c r="K2080" s="34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9"/>
      <c r="K2081" s="34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6"/>
      <c r="K2083" s="34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0">
        <f>((J2080/1.11)+(K2082/1.11))*11%</f>
        <v>1012966.2162162161</v>
      </c>
      <c r="K2084" s="35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6"/>
      <c r="K2085" s="34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10221750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52" t="s">
        <v>36</v>
      </c>
      <c r="K2088" s="353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52"/>
      <c r="K2089" s="353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23080019</v>
      </c>
      <c r="F2092" s="123"/>
      <c r="G2092" s="124" t="s">
        <v>2</v>
      </c>
      <c r="H2092" s="354" t="str">
        <f>H2054</f>
        <v>LILY JULIAWATI</v>
      </c>
      <c r="I2092" s="354"/>
      <c r="J2092" s="354"/>
      <c r="K2092" s="355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30" t="s">
        <v>3</v>
      </c>
      <c r="G2093" s="130"/>
      <c r="H2093" s="356"/>
      <c r="I2093" s="356"/>
      <c r="J2093" s="356"/>
      <c r="K2093" s="357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31">
        <f>D2056</f>
        <v>45150</v>
      </c>
      <c r="E2094" s="332"/>
      <c r="F2094" s="330"/>
      <c r="G2094" s="131"/>
      <c r="H2094" s="333" t="str">
        <f>H2056</f>
        <v>(REJO AGUNG)</v>
      </c>
      <c r="I2094" s="333"/>
      <c r="J2094" s="333"/>
      <c r="K2094" s="334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30"/>
      <c r="G2095" s="131"/>
      <c r="H2095" s="335" t="str">
        <f>H2057</f>
        <v>JOMBANG</v>
      </c>
      <c r="I2095" s="335"/>
      <c r="J2095" s="335"/>
      <c r="K2095" s="336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3022</v>
      </c>
      <c r="E2096" s="122"/>
      <c r="F2096" s="133"/>
      <c r="G2096" s="134"/>
      <c r="H2096" s="337"/>
      <c r="I2096" s="337"/>
      <c r="J2096" s="337"/>
      <c r="K2096" s="338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72</v>
      </c>
      <c r="C2100" s="287" t="str">
        <f t="shared" si="1147"/>
        <v>PCS</v>
      </c>
      <c r="D2100" s="288">
        <f t="shared" si="1147"/>
        <v>1</v>
      </c>
      <c r="E2100" s="289" t="str">
        <f t="shared" si="1147"/>
        <v>BINDER NOTE JOYKO B5-TSIM-M133 (IMAGINATION) - U</v>
      </c>
      <c r="F2100" s="158"/>
      <c r="G2100" s="159"/>
      <c r="H2100" s="160">
        <f t="shared" ref="H2100:J2100" si="1148">H2062</f>
        <v>20700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1304100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72</v>
      </c>
      <c r="C2101" s="287" t="str">
        <f t="shared" si="1150"/>
        <v>PCS</v>
      </c>
      <c r="D2101" s="288">
        <f t="shared" si="1150"/>
        <v>1</v>
      </c>
      <c r="E2101" s="289" t="str">
        <f t="shared" si="1150"/>
        <v>BINDER NOTE JOYKO B5-TSED-M128 (EDUCATION) - U</v>
      </c>
      <c r="F2101" s="158"/>
      <c r="G2101" s="159"/>
      <c r="H2101" s="160">
        <f t="shared" ref="H2101:J2101" si="1151">H2063</f>
        <v>20700</v>
      </c>
      <c r="I2101" s="161">
        <f t="shared" si="1151"/>
        <v>0.125</v>
      </c>
      <c r="J2101" s="161">
        <f t="shared" si="1151"/>
        <v>0</v>
      </c>
      <c r="K2101" s="162">
        <f t="shared" si="1149"/>
        <v>1304100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72</v>
      </c>
      <c r="C2102" s="287" t="str">
        <f t="shared" si="1152"/>
        <v>PCS</v>
      </c>
      <c r="D2102" s="288">
        <f t="shared" si="1152"/>
        <v>1</v>
      </c>
      <c r="E2102" s="289" t="str">
        <f t="shared" si="1152"/>
        <v>BINDER NOTE JOYKO B5-TSCS-M79 (CLASSIC) - U</v>
      </c>
      <c r="F2102" s="158"/>
      <c r="G2102" s="159"/>
      <c r="H2102" s="160">
        <f t="shared" ref="H2102:J2102" si="1153">H2064</f>
        <v>20700</v>
      </c>
      <c r="I2102" s="161">
        <f t="shared" si="1153"/>
        <v>0.125</v>
      </c>
      <c r="J2102" s="161">
        <f t="shared" si="1153"/>
        <v>0</v>
      </c>
      <c r="K2102" s="162">
        <f t="shared" si="1149"/>
        <v>1304100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72</v>
      </c>
      <c r="C2103" s="287" t="str">
        <f t="shared" si="1154"/>
        <v>PCS</v>
      </c>
      <c r="D2103" s="288">
        <f t="shared" si="1154"/>
        <v>1</v>
      </c>
      <c r="E2103" s="289" t="str">
        <f t="shared" si="1154"/>
        <v>BINDER NOTE JOYKO B5-TSIM-M114 (IMAGE) - U</v>
      </c>
      <c r="F2103" s="158"/>
      <c r="G2103" s="159"/>
      <c r="H2103" s="160">
        <f t="shared" ref="H2103:J2103" si="1155">H2065</f>
        <v>20700</v>
      </c>
      <c r="I2103" s="161">
        <f t="shared" si="1155"/>
        <v>0.125</v>
      </c>
      <c r="J2103" s="161">
        <f t="shared" si="1155"/>
        <v>0</v>
      </c>
      <c r="K2103" s="162">
        <f t="shared" si="1149"/>
        <v>1304100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72</v>
      </c>
      <c r="C2104" s="287" t="str">
        <f t="shared" si="1156"/>
        <v>PCS</v>
      </c>
      <c r="D2104" s="288">
        <f t="shared" si="1156"/>
        <v>1</v>
      </c>
      <c r="E2104" s="289" t="str">
        <f t="shared" si="1156"/>
        <v>BINDER NOTE JOYKO B5-TSCL-M125 (COLLEGE) - U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1304100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20</v>
      </c>
      <c r="C2105" s="287" t="str">
        <f t="shared" si="1158"/>
        <v>PCS</v>
      </c>
      <c r="D2105" s="288">
        <f t="shared" si="1158"/>
        <v>1</v>
      </c>
      <c r="E2105" s="289" t="str">
        <f t="shared" si="1158"/>
        <v>MESIN LABEL HARGA KENKO MX-5500 (8 DIGITS, 1 LINE)</v>
      </c>
      <c r="F2105" s="158"/>
      <c r="G2105" s="159"/>
      <c r="H2105" s="160">
        <f t="shared" ref="H2105:J2105" si="1159">H2067</f>
        <v>40500</v>
      </c>
      <c r="I2105" s="161">
        <f t="shared" si="1159"/>
        <v>0.125</v>
      </c>
      <c r="J2105" s="161">
        <f t="shared" si="1159"/>
        <v>0</v>
      </c>
      <c r="K2105" s="162">
        <f t="shared" si="1149"/>
        <v>708750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60</v>
      </c>
      <c r="C2106" s="287" t="str">
        <f t="shared" si="1160"/>
        <v>LSN</v>
      </c>
      <c r="D2106" s="288">
        <f t="shared" si="1160"/>
        <v>2</v>
      </c>
      <c r="E2106" s="289" t="str">
        <f t="shared" si="1160"/>
        <v>CUTTER 9 MM KENKO A-300 (KECIL)</v>
      </c>
      <c r="F2106" s="158"/>
      <c r="G2106" s="159"/>
      <c r="H2106" s="160">
        <f t="shared" ref="H2106:J2106" si="1161">H2068</f>
        <v>57000</v>
      </c>
      <c r="I2106" s="161">
        <f t="shared" si="1161"/>
        <v>0.125</v>
      </c>
      <c r="J2106" s="161">
        <f t="shared" si="1161"/>
        <v>0</v>
      </c>
      <c r="K2106" s="162">
        <f t="shared" si="1149"/>
        <v>2992500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9"/>
      <c r="K2117" s="313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40">
        <f>SUM(K2100:K2115)</f>
        <v>10221750</v>
      </c>
      <c r="K2118" s="341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42"/>
      <c r="K2119" s="342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13"/>
      <c r="K2121" s="313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43">
        <f>((J2118/1.11)+(K2120/1.11))*11%</f>
        <v>1012966.2162162161</v>
      </c>
      <c r="K2122" s="344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13"/>
      <c r="K2123" s="313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10221750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14" t="str">
        <f>J2088</f>
        <v>NOVI / CONDRO</v>
      </c>
      <c r="K2126" s="315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14">
        <f>J2089</f>
        <v>0</v>
      </c>
      <c r="K2127" s="315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23080019</v>
      </c>
      <c r="F2130" s="200"/>
      <c r="G2130" s="201" t="s">
        <v>2</v>
      </c>
      <c r="H2130" s="316" t="str">
        <f>H2092</f>
        <v>LILY JULIAWATI</v>
      </c>
      <c r="I2130" s="316"/>
      <c r="J2130" s="316"/>
      <c r="K2130" s="317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20" t="s">
        <v>3</v>
      </c>
      <c r="G2131" s="207"/>
      <c r="H2131" s="318"/>
      <c r="I2131" s="318"/>
      <c r="J2131" s="318"/>
      <c r="K2131" s="319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21">
        <f>D2094</f>
        <v>45150</v>
      </c>
      <c r="E2132" s="322"/>
      <c r="F2132" s="320"/>
      <c r="G2132" s="208"/>
      <c r="H2132" s="323" t="str">
        <f>H2094</f>
        <v>(REJO AGUNG)</v>
      </c>
      <c r="I2132" s="323"/>
      <c r="J2132" s="323"/>
      <c r="K2132" s="324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20"/>
      <c r="G2133" s="208"/>
      <c r="H2133" s="325" t="str">
        <f>H2095</f>
        <v>JOMBANG</v>
      </c>
      <c r="I2133" s="325"/>
      <c r="J2133" s="325"/>
      <c r="K2133" s="326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3022</v>
      </c>
      <c r="E2134" s="199"/>
      <c r="F2134" s="210"/>
      <c r="G2134" s="211"/>
      <c r="H2134" s="327"/>
      <c r="I2134" s="327"/>
      <c r="J2134" s="327"/>
      <c r="K2134" s="328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72</v>
      </c>
      <c r="C2138" s="292" t="str">
        <f t="shared" si="1180"/>
        <v>PCS</v>
      </c>
      <c r="D2138" s="293">
        <f t="shared" si="1180"/>
        <v>1</v>
      </c>
      <c r="E2138" s="294" t="str">
        <f t="shared" si="1180"/>
        <v>BINDER NOTE JOYKO B5-TSIM-M133 (IMAGINATION) - U</v>
      </c>
      <c r="F2138" s="235"/>
      <c r="G2138" s="236"/>
      <c r="H2138" s="237">
        <f t="shared" ref="H2138:J2138" si="1181">H2100</f>
        <v>20700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1304100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72</v>
      </c>
      <c r="C2139" s="292" t="str">
        <f t="shared" si="1183"/>
        <v>PCS</v>
      </c>
      <c r="D2139" s="293">
        <f t="shared" si="1183"/>
        <v>1</v>
      </c>
      <c r="E2139" s="294" t="str">
        <f t="shared" si="1183"/>
        <v>BINDER NOTE JOYKO B5-TSED-M128 (EDUCATION) - U</v>
      </c>
      <c r="F2139" s="235"/>
      <c r="G2139" s="236"/>
      <c r="H2139" s="237">
        <f t="shared" ref="H2139:J2139" si="1184">H2101</f>
        <v>20700</v>
      </c>
      <c r="I2139" s="238">
        <f t="shared" si="1184"/>
        <v>0.125</v>
      </c>
      <c r="J2139" s="238">
        <f t="shared" si="1184"/>
        <v>0</v>
      </c>
      <c r="K2139" s="239">
        <f t="shared" si="1182"/>
        <v>1304100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72</v>
      </c>
      <c r="C2140" s="292" t="str">
        <f t="shared" si="1185"/>
        <v>PCS</v>
      </c>
      <c r="D2140" s="293">
        <f t="shared" si="1185"/>
        <v>1</v>
      </c>
      <c r="E2140" s="294" t="str">
        <f t="shared" si="1185"/>
        <v>BINDER NOTE JOYKO B5-TSCS-M79 (CLASSIC) - U</v>
      </c>
      <c r="F2140" s="235"/>
      <c r="G2140" s="236"/>
      <c r="H2140" s="237">
        <f t="shared" ref="H2140:J2140" si="1186">H2102</f>
        <v>20700</v>
      </c>
      <c r="I2140" s="238">
        <f t="shared" si="1186"/>
        <v>0.125</v>
      </c>
      <c r="J2140" s="238">
        <f t="shared" si="1186"/>
        <v>0</v>
      </c>
      <c r="K2140" s="239">
        <f t="shared" si="1182"/>
        <v>1304100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72</v>
      </c>
      <c r="C2141" s="292" t="str">
        <f t="shared" si="1187"/>
        <v>PCS</v>
      </c>
      <c r="D2141" s="293">
        <f t="shared" si="1187"/>
        <v>1</v>
      </c>
      <c r="E2141" s="294" t="str">
        <f t="shared" si="1187"/>
        <v>BINDER NOTE JOYKO B5-TSIM-M114 (IMAGE) - U</v>
      </c>
      <c r="F2141" s="235"/>
      <c r="G2141" s="236"/>
      <c r="H2141" s="237">
        <f t="shared" ref="H2141:J2141" si="1188">H2103</f>
        <v>20700</v>
      </c>
      <c r="I2141" s="238">
        <f t="shared" si="1188"/>
        <v>0.125</v>
      </c>
      <c r="J2141" s="238">
        <f t="shared" si="1188"/>
        <v>0</v>
      </c>
      <c r="K2141" s="239">
        <f t="shared" si="1182"/>
        <v>1304100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72</v>
      </c>
      <c r="C2142" s="292" t="str">
        <f t="shared" si="1189"/>
        <v>PCS</v>
      </c>
      <c r="D2142" s="293">
        <f t="shared" si="1189"/>
        <v>1</v>
      </c>
      <c r="E2142" s="294" t="str">
        <f t="shared" si="1189"/>
        <v>BINDER NOTE JOYKO B5-TSCL-M125 (COLLEGE) - U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1304100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20</v>
      </c>
      <c r="C2143" s="292" t="str">
        <f t="shared" si="1191"/>
        <v>PCS</v>
      </c>
      <c r="D2143" s="293">
        <f t="shared" si="1191"/>
        <v>1</v>
      </c>
      <c r="E2143" s="294" t="str">
        <f t="shared" si="1191"/>
        <v>MESIN LABEL HARGA KENKO MX-5500 (8 DIGITS, 1 LINE)</v>
      </c>
      <c r="F2143" s="235"/>
      <c r="G2143" s="236"/>
      <c r="H2143" s="237">
        <f t="shared" ref="H2143:J2143" si="1192">H2105</f>
        <v>40500</v>
      </c>
      <c r="I2143" s="238">
        <f t="shared" si="1192"/>
        <v>0.125</v>
      </c>
      <c r="J2143" s="238">
        <f t="shared" si="1192"/>
        <v>0</v>
      </c>
      <c r="K2143" s="239">
        <f t="shared" si="1182"/>
        <v>708750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60</v>
      </c>
      <c r="C2144" s="292" t="str">
        <f t="shared" si="1193"/>
        <v>LSN</v>
      </c>
      <c r="D2144" s="293">
        <f t="shared" si="1193"/>
        <v>2</v>
      </c>
      <c r="E2144" s="294" t="str">
        <f t="shared" si="1193"/>
        <v>CUTTER 9 MM KENKO A-300 (KECIL)</v>
      </c>
      <c r="F2144" s="235"/>
      <c r="G2144" s="236"/>
      <c r="H2144" s="237">
        <f t="shared" ref="H2144:J2144" si="1194">H2106</f>
        <v>57000</v>
      </c>
      <c r="I2144" s="238">
        <f t="shared" si="1194"/>
        <v>0.125</v>
      </c>
      <c r="J2144" s="238">
        <f t="shared" si="1194"/>
        <v>0</v>
      </c>
      <c r="K2144" s="239">
        <f t="shared" si="1182"/>
        <v>2992500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9"/>
      <c r="K2155" s="308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5">
        <f>SUM(K2138:K2153)</f>
        <v>10221750</v>
      </c>
      <c r="K2156" s="306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7"/>
      <c r="K2157" s="307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8"/>
      <c r="K2159" s="308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9">
        <f>((J2156/1.11)+(K2158/1.11))*11%</f>
        <v>1012966.2162162161</v>
      </c>
      <c r="K2160" s="310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8"/>
      <c r="K2161" s="308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10221750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11" t="str">
        <f>J2126</f>
        <v>NOVI / CONDRO</v>
      </c>
      <c r="K2164" s="312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11">
        <f>J2127</f>
        <v>0</v>
      </c>
      <c r="K2165" s="312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23080020</v>
      </c>
      <c r="G2168" s="11" t="s">
        <v>2</v>
      </c>
      <c r="H2168" s="358" t="s">
        <v>37</v>
      </c>
      <c r="I2168" s="358"/>
      <c r="J2168" s="358"/>
      <c r="K2168" s="35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2" t="s">
        <v>3</v>
      </c>
      <c r="G2169" s="17"/>
      <c r="H2169" s="360"/>
      <c r="I2169" s="360"/>
      <c r="J2169" s="360"/>
      <c r="K2169" s="36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3">
        <v>45154</v>
      </c>
      <c r="E2170" s="364"/>
      <c r="F2170" s="362"/>
      <c r="G2170" s="18"/>
      <c r="H2170" s="365" t="s">
        <v>38</v>
      </c>
      <c r="I2170" s="365"/>
      <c r="J2170" s="365"/>
      <c r="K2170" s="36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2"/>
      <c r="G2171" s="18"/>
      <c r="H2171" s="367" t="s">
        <v>39</v>
      </c>
      <c r="I2171" s="367"/>
      <c r="J2171" s="367"/>
      <c r="K2171" s="36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123</v>
      </c>
      <c r="E2172" s="9"/>
      <c r="F2172" s="21"/>
      <c r="G2172" s="22"/>
      <c r="H2172" s="369"/>
      <c r="I2172" s="369"/>
      <c r="J2172" s="369"/>
      <c r="K2172" s="37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24</v>
      </c>
      <c r="C2176" s="46" t="s">
        <v>85</v>
      </c>
      <c r="D2176" s="93">
        <v>2</v>
      </c>
      <c r="E2176" s="110" t="s">
        <v>121</v>
      </c>
      <c r="F2176" s="48"/>
      <c r="G2176" s="49"/>
      <c r="H2176" s="50">
        <v>176400</v>
      </c>
      <c r="I2176" s="51">
        <v>0.125</v>
      </c>
      <c r="J2176" s="51"/>
      <c r="K2176" s="52">
        <f t="shared" ref="K2176:K2191" si="1213">(B2176*H2176-((B2176*H2176)*I2176))-((B2176*H2176-((B2176*H2176)*I2176))*J2176)</f>
        <v>3704400</v>
      </c>
      <c r="L2176" s="36"/>
    </row>
    <row r="2177" spans="1:12" s="10" customFormat="1" ht="14.1" customHeight="1" x14ac:dyDescent="0.25">
      <c r="A2177" s="45">
        <v>2</v>
      </c>
      <c r="B2177" s="46">
        <v>144</v>
      </c>
      <c r="C2177" s="46" t="s">
        <v>47</v>
      </c>
      <c r="D2177" s="93">
        <v>2</v>
      </c>
      <c r="E2177" s="110" t="s">
        <v>122</v>
      </c>
      <c r="F2177" s="48"/>
      <c r="G2177" s="49"/>
      <c r="H2177" s="50">
        <v>37200</v>
      </c>
      <c r="I2177" s="51">
        <v>0.125</v>
      </c>
      <c r="J2177" s="51"/>
      <c r="K2177" s="52">
        <f t="shared" si="1213"/>
        <v>4687200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5"/>
      <c r="K2193" s="34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7">
        <f>SUM(K2176:K2191)</f>
        <v>8391600</v>
      </c>
      <c r="K2194" s="34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9"/>
      <c r="K2195" s="34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6"/>
      <c r="K2197" s="34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0">
        <f>((J2194/1.11)+(K2196/1.11))*11%</f>
        <v>831599.99999999988</v>
      </c>
      <c r="K2198" s="35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6"/>
      <c r="K2199" s="34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8391600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52" t="s">
        <v>36</v>
      </c>
      <c r="K2202" s="353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52"/>
      <c r="K2203" s="353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23080020</v>
      </c>
      <c r="F2206" s="123"/>
      <c r="G2206" s="124" t="s">
        <v>2</v>
      </c>
      <c r="H2206" s="354" t="str">
        <f>H2168</f>
        <v>LILY JULIAWATI</v>
      </c>
      <c r="I2206" s="354"/>
      <c r="J2206" s="354"/>
      <c r="K2206" s="355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30" t="s">
        <v>3</v>
      </c>
      <c r="G2207" s="130"/>
      <c r="H2207" s="356"/>
      <c r="I2207" s="356"/>
      <c r="J2207" s="356"/>
      <c r="K2207" s="357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31">
        <f>D2170</f>
        <v>45154</v>
      </c>
      <c r="E2208" s="332"/>
      <c r="F2208" s="330"/>
      <c r="G2208" s="131"/>
      <c r="H2208" s="333" t="str">
        <f>H2170</f>
        <v>(REJO AGUNG)</v>
      </c>
      <c r="I2208" s="333"/>
      <c r="J2208" s="333"/>
      <c r="K2208" s="334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30"/>
      <c r="G2209" s="131"/>
      <c r="H2209" s="335" t="str">
        <f>H2171</f>
        <v>JOMBANG</v>
      </c>
      <c r="I2209" s="335"/>
      <c r="J2209" s="335"/>
      <c r="K2209" s="336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G 3026</v>
      </c>
      <c r="E2210" s="122"/>
      <c r="F2210" s="133"/>
      <c r="G2210" s="134"/>
      <c r="H2210" s="337"/>
      <c r="I2210" s="337"/>
      <c r="J2210" s="337"/>
      <c r="K2210" s="338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24</v>
      </c>
      <c r="C2214" s="287" t="str">
        <f t="shared" si="1214"/>
        <v>GRS</v>
      </c>
      <c r="D2214" s="288">
        <f t="shared" si="1214"/>
        <v>2</v>
      </c>
      <c r="E2214" s="289" t="str">
        <f t="shared" si="1214"/>
        <v>ISI PENSIL 2B 0.5 MM JOYKO PL-05</v>
      </c>
      <c r="F2214" s="158"/>
      <c r="G2214" s="159"/>
      <c r="H2214" s="160">
        <f t="shared" ref="H2214:J2214" si="1215">H2176</f>
        <v>176400</v>
      </c>
      <c r="I2214" s="161">
        <f t="shared" si="1215"/>
        <v>0.125</v>
      </c>
      <c r="J2214" s="161">
        <f t="shared" si="1215"/>
        <v>0</v>
      </c>
      <c r="K2214" s="162">
        <f t="shared" ref="K2214:K2229" si="1216">(B2214*H2214-((B2214*H2214)*I2214))-((B2214*H2214-((B2214*H2214)*I2214))*J2214)</f>
        <v>3704400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144</v>
      </c>
      <c r="C2215" s="287" t="str">
        <f t="shared" si="1217"/>
        <v>LSN</v>
      </c>
      <c r="D2215" s="288">
        <f t="shared" si="1217"/>
        <v>2</v>
      </c>
      <c r="E2215" s="289" t="str">
        <f t="shared" si="1217"/>
        <v>ISI PENSIL 2B 2.0 MM JOYKO PL-11</v>
      </c>
      <c r="F2215" s="158"/>
      <c r="G2215" s="159"/>
      <c r="H2215" s="160">
        <f t="shared" ref="H2215:J2215" si="1218">H2177</f>
        <v>37200</v>
      </c>
      <c r="I2215" s="161">
        <f t="shared" si="1218"/>
        <v>0.125</v>
      </c>
      <c r="J2215" s="161">
        <f t="shared" si="1218"/>
        <v>0</v>
      </c>
      <c r="K2215" s="162">
        <f t="shared" si="1216"/>
        <v>4687200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9"/>
      <c r="K2231" s="313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40">
        <f>SUM(K2214:K2229)</f>
        <v>8391600</v>
      </c>
      <c r="K2232" s="341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42"/>
      <c r="K2233" s="342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13"/>
      <c r="K2235" s="313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43">
        <f>((J2232/1.11)+(K2234/1.11))*11%</f>
        <v>831599.99999999988</v>
      </c>
      <c r="K2236" s="344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13"/>
      <c r="K2237" s="313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8391600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14" t="str">
        <f>J2202</f>
        <v>NOVI / CONDRO</v>
      </c>
      <c r="K2240" s="315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14">
        <f>J2203</f>
        <v>0</v>
      </c>
      <c r="K2241" s="315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23080020</v>
      </c>
      <c r="F2244" s="200"/>
      <c r="G2244" s="201" t="s">
        <v>2</v>
      </c>
      <c r="H2244" s="316" t="str">
        <f>H2206</f>
        <v>LILY JULIAWATI</v>
      </c>
      <c r="I2244" s="316"/>
      <c r="J2244" s="316"/>
      <c r="K2244" s="317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20" t="s">
        <v>3</v>
      </c>
      <c r="G2245" s="207"/>
      <c r="H2245" s="318"/>
      <c r="I2245" s="318"/>
      <c r="J2245" s="318"/>
      <c r="K2245" s="319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21">
        <f>D2208</f>
        <v>45154</v>
      </c>
      <c r="E2246" s="322"/>
      <c r="F2246" s="320"/>
      <c r="G2246" s="208"/>
      <c r="H2246" s="323" t="str">
        <f>H2208</f>
        <v>(REJO AGUNG)</v>
      </c>
      <c r="I2246" s="323"/>
      <c r="J2246" s="323"/>
      <c r="K2246" s="324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20"/>
      <c r="G2247" s="208"/>
      <c r="H2247" s="325" t="str">
        <f>H2209</f>
        <v>JOMBANG</v>
      </c>
      <c r="I2247" s="325"/>
      <c r="J2247" s="325"/>
      <c r="K2247" s="326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G 3026</v>
      </c>
      <c r="E2248" s="199"/>
      <c r="F2248" s="210"/>
      <c r="G2248" s="211"/>
      <c r="H2248" s="327"/>
      <c r="I2248" s="327"/>
      <c r="J2248" s="327"/>
      <c r="K2248" s="328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24</v>
      </c>
      <c r="C2252" s="292" t="str">
        <f t="shared" si="1247"/>
        <v>GRS</v>
      </c>
      <c r="D2252" s="293">
        <f t="shared" si="1247"/>
        <v>2</v>
      </c>
      <c r="E2252" s="294" t="str">
        <f t="shared" si="1247"/>
        <v>ISI PENSIL 2B 0.5 MM JOYKO PL-05</v>
      </c>
      <c r="F2252" s="235"/>
      <c r="G2252" s="236"/>
      <c r="H2252" s="237">
        <f t="shared" ref="H2252:J2252" si="1248">H2214</f>
        <v>176400</v>
      </c>
      <c r="I2252" s="238">
        <f t="shared" si="1248"/>
        <v>0.125</v>
      </c>
      <c r="J2252" s="238">
        <f t="shared" si="1248"/>
        <v>0</v>
      </c>
      <c r="K2252" s="239">
        <f t="shared" ref="K2252:K2267" si="1249">(B2252*H2252-((B2252*H2252)*I2252))-((B2252*H2252-((B2252*H2252)*I2252))*J2252)</f>
        <v>3704400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144</v>
      </c>
      <c r="C2253" s="292" t="str">
        <f t="shared" si="1250"/>
        <v>LSN</v>
      </c>
      <c r="D2253" s="293">
        <f t="shared" si="1250"/>
        <v>2</v>
      </c>
      <c r="E2253" s="294" t="str">
        <f t="shared" si="1250"/>
        <v>ISI PENSIL 2B 2.0 MM JOYKO PL-11</v>
      </c>
      <c r="F2253" s="235"/>
      <c r="G2253" s="236"/>
      <c r="H2253" s="237">
        <f t="shared" ref="H2253:J2253" si="1251">H2215</f>
        <v>37200</v>
      </c>
      <c r="I2253" s="238">
        <f t="shared" si="1251"/>
        <v>0.125</v>
      </c>
      <c r="J2253" s="238">
        <f t="shared" si="1251"/>
        <v>0</v>
      </c>
      <c r="K2253" s="239">
        <f t="shared" si="1249"/>
        <v>4687200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9"/>
      <c r="K2269" s="308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5">
        <f>SUM(K2252:K2267)</f>
        <v>8391600</v>
      </c>
      <c r="K2270" s="306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7"/>
      <c r="K2271" s="307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8"/>
      <c r="K2273" s="308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9">
        <f>((J2270/1.11)+(K2272/1.11))*11%</f>
        <v>831599.99999999988</v>
      </c>
      <c r="K2274" s="310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8"/>
      <c r="K2275" s="308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8391600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11" t="str">
        <f>J2240</f>
        <v>NOVI / CONDRO</v>
      </c>
      <c r="K2278" s="312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11">
        <f>J2241</f>
        <v>0</v>
      </c>
      <c r="K2279" s="312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23080021</v>
      </c>
      <c r="G2282" s="11" t="s">
        <v>2</v>
      </c>
      <c r="H2282" s="358" t="s">
        <v>124</v>
      </c>
      <c r="I2282" s="358"/>
      <c r="J2282" s="358"/>
      <c r="K2282" s="35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2" t="s">
        <v>3</v>
      </c>
      <c r="G2283" s="17"/>
      <c r="H2283" s="360"/>
      <c r="I2283" s="360"/>
      <c r="J2283" s="360"/>
      <c r="K2283" s="36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3">
        <v>45154</v>
      </c>
      <c r="E2284" s="364"/>
      <c r="F2284" s="362"/>
      <c r="G2284" s="18"/>
      <c r="H2284" s="365" t="s">
        <v>125</v>
      </c>
      <c r="I2284" s="365"/>
      <c r="J2284" s="365"/>
      <c r="K2284" s="36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2"/>
      <c r="G2285" s="18"/>
      <c r="H2285" s="367" t="s">
        <v>126</v>
      </c>
      <c r="I2285" s="367"/>
      <c r="J2285" s="367"/>
      <c r="K2285" s="36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127</v>
      </c>
      <c r="E2286" s="9"/>
      <c r="F2286" s="21"/>
      <c r="G2286" s="22"/>
      <c r="H2286" s="369"/>
      <c r="I2286" s="369"/>
      <c r="J2286" s="369"/>
      <c r="K2286" s="37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40</v>
      </c>
      <c r="C2290" s="46" t="s">
        <v>34</v>
      </c>
      <c r="D2290" s="93">
        <v>1</v>
      </c>
      <c r="E2290" s="110" t="s">
        <v>128</v>
      </c>
      <c r="F2290" s="48"/>
      <c r="G2290" s="49"/>
      <c r="H2290" s="50">
        <v>43000</v>
      </c>
      <c r="I2290" s="51">
        <v>0.14000000000000001</v>
      </c>
      <c r="J2290" s="51"/>
      <c r="K2290" s="52">
        <f t="shared" ref="K2290:K2305" si="1280">(B2290*H2290-((B2290*H2290)*I2290))-((B2290*H2290-((B2290*H2290)*I2290))*J2290)</f>
        <v>1479200</v>
      </c>
      <c r="L2290" s="36"/>
    </row>
    <row r="2291" spans="1:12" s="10" customFormat="1" ht="14.1" customHeight="1" x14ac:dyDescent="0.25">
      <c r="A2291" s="45">
        <v>2</v>
      </c>
      <c r="B2291" s="46">
        <v>2</v>
      </c>
      <c r="C2291" s="46" t="s">
        <v>47</v>
      </c>
      <c r="D2291" s="93" t="s">
        <v>31</v>
      </c>
      <c r="E2291" s="110" t="s">
        <v>129</v>
      </c>
      <c r="F2291" s="48"/>
      <c r="G2291" s="49"/>
      <c r="H2291" s="50">
        <v>163200</v>
      </c>
      <c r="I2291" s="51">
        <v>0.14000000000000001</v>
      </c>
      <c r="J2291" s="51"/>
      <c r="K2291" s="52">
        <f t="shared" si="1280"/>
        <v>280704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5"/>
      <c r="K2307" s="34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7">
        <f>SUM(K2290:K2305)</f>
        <v>1759904</v>
      </c>
      <c r="K2308" s="34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9"/>
      <c r="K2309" s="34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6"/>
      <c r="K2311" s="34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0">
        <f>((J2308/1.11)+(K2310/1.11))*11%</f>
        <v>174404.90090090089</v>
      </c>
      <c r="K2312" s="35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6"/>
      <c r="K2313" s="34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1759904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52" t="s">
        <v>36</v>
      </c>
      <c r="K2316" s="353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52"/>
      <c r="K2317" s="353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23080021</v>
      </c>
      <c r="F2320" s="123"/>
      <c r="G2320" s="124" t="s">
        <v>2</v>
      </c>
      <c r="H2320" s="354" t="str">
        <f>H2282</f>
        <v>HARNOYO</v>
      </c>
      <c r="I2320" s="354"/>
      <c r="J2320" s="354"/>
      <c r="K2320" s="355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30" t="s">
        <v>3</v>
      </c>
      <c r="G2321" s="130"/>
      <c r="H2321" s="356"/>
      <c r="I2321" s="356"/>
      <c r="J2321" s="356"/>
      <c r="K2321" s="357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31">
        <f>D2284</f>
        <v>45154</v>
      </c>
      <c r="E2322" s="332"/>
      <c r="F2322" s="330"/>
      <c r="G2322" s="131"/>
      <c r="H2322" s="333" t="str">
        <f>H2284</f>
        <v>(BENDAN)</v>
      </c>
      <c r="I2322" s="333"/>
      <c r="J2322" s="333"/>
      <c r="K2322" s="334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30"/>
      <c r="G2323" s="131"/>
      <c r="H2323" s="335" t="str">
        <f>H2285</f>
        <v>PEKALONGAN</v>
      </c>
      <c r="I2323" s="335"/>
      <c r="J2323" s="335"/>
      <c r="K2323" s="336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3033</v>
      </c>
      <c r="E2324" s="122"/>
      <c r="F2324" s="133"/>
      <c r="G2324" s="134"/>
      <c r="H2324" s="337"/>
      <c r="I2324" s="337"/>
      <c r="J2324" s="337"/>
      <c r="K2324" s="338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40</v>
      </c>
      <c r="C2328" s="287" t="str">
        <f t="shared" si="1281"/>
        <v>PAK</v>
      </c>
      <c r="D2328" s="288">
        <f t="shared" si="1281"/>
        <v>1</v>
      </c>
      <c r="E2328" s="289" t="str">
        <f t="shared" si="1281"/>
        <v>PAPER JUMBO CLIP KENKO NO. 5</v>
      </c>
      <c r="F2328" s="158"/>
      <c r="G2328" s="159"/>
      <c r="H2328" s="160">
        <f t="shared" ref="H2328:J2328" si="1282">H2290</f>
        <v>43000</v>
      </c>
      <c r="I2328" s="161">
        <f t="shared" si="1282"/>
        <v>0.14000000000000001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1479200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2</v>
      </c>
      <c r="C2329" s="287" t="str">
        <f t="shared" si="1284"/>
        <v>LSN</v>
      </c>
      <c r="D2329" s="288" t="str">
        <f t="shared" si="1284"/>
        <v/>
      </c>
      <c r="E2329" s="289" t="str">
        <f t="shared" si="1284"/>
        <v>GARISAN BESI (STAINLESS STEEL) KENKO 40 CM</v>
      </c>
      <c r="F2329" s="158"/>
      <c r="G2329" s="159"/>
      <c r="H2329" s="160">
        <f t="shared" ref="H2329:J2329" si="1285">H2291</f>
        <v>163200</v>
      </c>
      <c r="I2329" s="161">
        <f t="shared" si="1285"/>
        <v>0.14000000000000001</v>
      </c>
      <c r="J2329" s="161">
        <f t="shared" si="1285"/>
        <v>0</v>
      </c>
      <c r="K2329" s="162">
        <f t="shared" si="1283"/>
        <v>280704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9"/>
      <c r="K2345" s="313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40">
        <f>SUM(K2328:K2343)</f>
        <v>1759904</v>
      </c>
      <c r="K2346" s="341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42"/>
      <c r="K2347" s="342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13"/>
      <c r="K2349" s="313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43">
        <f>((J2346/1.11)+(K2348/1.11))*11%</f>
        <v>174404.90090090089</v>
      </c>
      <c r="K2350" s="344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13"/>
      <c r="K2351" s="313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1759904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14" t="str">
        <f>J2316</f>
        <v>NOVI / CONDRO</v>
      </c>
      <c r="K2354" s="315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14">
        <f>J2317</f>
        <v>0</v>
      </c>
      <c r="K2355" s="315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23080021</v>
      </c>
      <c r="F2358" s="200"/>
      <c r="G2358" s="201" t="s">
        <v>2</v>
      </c>
      <c r="H2358" s="316" t="str">
        <f>H2320</f>
        <v>HARNOYO</v>
      </c>
      <c r="I2358" s="316"/>
      <c r="J2358" s="316"/>
      <c r="K2358" s="317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20" t="s">
        <v>3</v>
      </c>
      <c r="G2359" s="207"/>
      <c r="H2359" s="318"/>
      <c r="I2359" s="318"/>
      <c r="J2359" s="318"/>
      <c r="K2359" s="319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21">
        <f>D2322</f>
        <v>45154</v>
      </c>
      <c r="E2360" s="322"/>
      <c r="F2360" s="320"/>
      <c r="G2360" s="208"/>
      <c r="H2360" s="323" t="str">
        <f>H2322</f>
        <v>(BENDAN)</v>
      </c>
      <c r="I2360" s="323"/>
      <c r="J2360" s="323"/>
      <c r="K2360" s="324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20"/>
      <c r="G2361" s="208"/>
      <c r="H2361" s="325" t="str">
        <f>H2323</f>
        <v>PEKALONGAN</v>
      </c>
      <c r="I2361" s="325"/>
      <c r="J2361" s="325"/>
      <c r="K2361" s="326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3033</v>
      </c>
      <c r="E2362" s="199"/>
      <c r="F2362" s="210"/>
      <c r="G2362" s="211"/>
      <c r="H2362" s="327"/>
      <c r="I2362" s="327"/>
      <c r="J2362" s="327"/>
      <c r="K2362" s="328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40</v>
      </c>
      <c r="C2366" s="292" t="str">
        <f t="shared" si="1314"/>
        <v>PAK</v>
      </c>
      <c r="D2366" s="293">
        <f t="shared" si="1314"/>
        <v>1</v>
      </c>
      <c r="E2366" s="294" t="str">
        <f t="shared" si="1314"/>
        <v>PAPER JUMBO CLIP KENKO NO. 5</v>
      </c>
      <c r="F2366" s="235"/>
      <c r="G2366" s="236"/>
      <c r="H2366" s="237">
        <f t="shared" ref="H2366:J2366" si="1315">H2328</f>
        <v>43000</v>
      </c>
      <c r="I2366" s="238">
        <f t="shared" si="1315"/>
        <v>0.14000000000000001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1479200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2</v>
      </c>
      <c r="C2367" s="292" t="str">
        <f t="shared" si="1317"/>
        <v>LSN</v>
      </c>
      <c r="D2367" s="293" t="str">
        <f t="shared" si="1317"/>
        <v/>
      </c>
      <c r="E2367" s="294" t="str">
        <f t="shared" si="1317"/>
        <v>GARISAN BESI (STAINLESS STEEL) KENKO 40 CM</v>
      </c>
      <c r="F2367" s="235"/>
      <c r="G2367" s="236"/>
      <c r="H2367" s="237">
        <f t="shared" ref="H2367:J2367" si="1318">H2329</f>
        <v>163200</v>
      </c>
      <c r="I2367" s="238">
        <f t="shared" si="1318"/>
        <v>0.14000000000000001</v>
      </c>
      <c r="J2367" s="238">
        <f t="shared" si="1318"/>
        <v>0</v>
      </c>
      <c r="K2367" s="239">
        <f t="shared" si="1316"/>
        <v>280704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9"/>
      <c r="K2383" s="308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5">
        <f>SUM(K2366:K2381)</f>
        <v>1759904</v>
      </c>
      <c r="K2384" s="306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7"/>
      <c r="K2385" s="307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8"/>
      <c r="K2387" s="308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9">
        <f>((J2384/1.11)+(K2386/1.11))*11%</f>
        <v>174404.90090090089</v>
      </c>
      <c r="K2388" s="310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8"/>
      <c r="K2389" s="308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1759904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11" t="str">
        <f>J2354</f>
        <v>NOVI / CONDRO</v>
      </c>
      <c r="K2392" s="312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11">
        <f>J2355</f>
        <v>0</v>
      </c>
      <c r="K2393" s="312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23080022</v>
      </c>
      <c r="G2396" s="11" t="s">
        <v>2</v>
      </c>
      <c r="H2396" s="358" t="s">
        <v>130</v>
      </c>
      <c r="I2396" s="358"/>
      <c r="J2396" s="358"/>
      <c r="K2396" s="35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2" t="s">
        <v>3</v>
      </c>
      <c r="G2397" s="17"/>
      <c r="H2397" s="360"/>
      <c r="I2397" s="360"/>
      <c r="J2397" s="360"/>
      <c r="K2397" s="36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3">
        <v>45154</v>
      </c>
      <c r="E2398" s="364"/>
      <c r="F2398" s="362"/>
      <c r="G2398" s="18"/>
      <c r="H2398" s="365" t="s">
        <v>31</v>
      </c>
      <c r="I2398" s="365"/>
      <c r="J2398" s="365"/>
      <c r="K2398" s="36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2"/>
      <c r="G2399" s="18"/>
      <c r="H2399" s="367" t="s">
        <v>76</v>
      </c>
      <c r="I2399" s="367"/>
      <c r="J2399" s="367"/>
      <c r="K2399" s="36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135</v>
      </c>
      <c r="E2400" s="9"/>
      <c r="F2400" s="21"/>
      <c r="G2400" s="22"/>
      <c r="H2400" s="369"/>
      <c r="I2400" s="369"/>
      <c r="J2400" s="369"/>
      <c r="K2400" s="37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5</v>
      </c>
      <c r="C2404" s="46" t="s">
        <v>85</v>
      </c>
      <c r="D2404" s="93">
        <v>1</v>
      </c>
      <c r="E2404" s="110" t="s">
        <v>131</v>
      </c>
      <c r="F2404" s="48"/>
      <c r="G2404" s="49"/>
      <c r="H2404" s="50">
        <v>180000</v>
      </c>
      <c r="I2404" s="51">
        <v>0.1</v>
      </c>
      <c r="J2404" s="51"/>
      <c r="K2404" s="52">
        <f t="shared" ref="K2404:K2419" si="1347">(B2404*H2404-((B2404*H2404)*I2404))-((B2404*H2404-((B2404*H2404)*I2404))*J2404)</f>
        <v>810000</v>
      </c>
      <c r="L2404" s="36"/>
    </row>
    <row r="2405" spans="1:12" s="10" customFormat="1" ht="14.1" customHeight="1" x14ac:dyDescent="0.25">
      <c r="A2405" s="45">
        <v>2</v>
      </c>
      <c r="B2405" s="46">
        <v>6</v>
      </c>
      <c r="C2405" s="46" t="s">
        <v>41</v>
      </c>
      <c r="D2405" s="93" t="s">
        <v>31</v>
      </c>
      <c r="E2405" s="110" t="s">
        <v>132</v>
      </c>
      <c r="F2405" s="48"/>
      <c r="G2405" s="49"/>
      <c r="H2405" s="50">
        <v>84000</v>
      </c>
      <c r="I2405" s="51">
        <v>0.1</v>
      </c>
      <c r="J2405" s="51"/>
      <c r="K2405" s="52">
        <f t="shared" si="1347"/>
        <v>453600</v>
      </c>
      <c r="L2405" s="36"/>
    </row>
    <row r="2406" spans="1:12" s="10" customFormat="1" ht="14.1" customHeight="1" x14ac:dyDescent="0.25">
      <c r="A2406" s="45">
        <v>3</v>
      </c>
      <c r="B2406" s="46">
        <v>3</v>
      </c>
      <c r="C2406" s="46" t="s">
        <v>41</v>
      </c>
      <c r="D2406" s="93" t="s">
        <v>31</v>
      </c>
      <c r="E2406" s="110" t="s">
        <v>133</v>
      </c>
      <c r="F2406" s="48"/>
      <c r="G2406" s="49"/>
      <c r="H2406" s="50">
        <v>155000</v>
      </c>
      <c r="I2406" s="51">
        <v>0.1</v>
      </c>
      <c r="J2406" s="51"/>
      <c r="K2406" s="52">
        <f t="shared" si="1347"/>
        <v>418500</v>
      </c>
      <c r="L2406" s="36"/>
    </row>
    <row r="2407" spans="1:12" s="10" customFormat="1" ht="14.1" customHeight="1" x14ac:dyDescent="0.25">
      <c r="A2407" s="45">
        <v>4</v>
      </c>
      <c r="B2407" s="46">
        <v>2</v>
      </c>
      <c r="C2407" s="46" t="s">
        <v>41</v>
      </c>
      <c r="D2407" s="93" t="s">
        <v>31</v>
      </c>
      <c r="E2407" s="110" t="s">
        <v>134</v>
      </c>
      <c r="F2407" s="48"/>
      <c r="G2407" s="49"/>
      <c r="H2407" s="50">
        <v>360000</v>
      </c>
      <c r="I2407" s="51">
        <v>0.1</v>
      </c>
      <c r="J2407" s="51"/>
      <c r="K2407" s="52">
        <f t="shared" si="1347"/>
        <v>648000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5"/>
      <c r="K2421" s="34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7">
        <f>SUM(K2404:K2419)</f>
        <v>2330100</v>
      </c>
      <c r="K2422" s="34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9"/>
      <c r="K2423" s="34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6"/>
      <c r="K2425" s="34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0">
        <f>((J2422/1.11)+(K2424/1.11))*11%</f>
        <v>230910.8108108108</v>
      </c>
      <c r="K2426" s="35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6"/>
      <c r="K2427" s="34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2330100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52" t="s">
        <v>36</v>
      </c>
      <c r="K2430" s="353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52"/>
      <c r="K2431" s="353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23080022</v>
      </c>
      <c r="F2434" s="123"/>
      <c r="G2434" s="124" t="s">
        <v>2</v>
      </c>
      <c r="H2434" s="354" t="str">
        <f>H2396</f>
        <v>CV DWI JAYA</v>
      </c>
      <c r="I2434" s="354"/>
      <c r="J2434" s="354"/>
      <c r="K2434" s="355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30" t="s">
        <v>3</v>
      </c>
      <c r="G2435" s="130"/>
      <c r="H2435" s="356"/>
      <c r="I2435" s="356"/>
      <c r="J2435" s="356"/>
      <c r="K2435" s="357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31">
        <f>D2398</f>
        <v>45154</v>
      </c>
      <c r="E2436" s="332"/>
      <c r="F2436" s="330"/>
      <c r="G2436" s="131"/>
      <c r="H2436" s="333" t="str">
        <f>H2398</f>
        <v/>
      </c>
      <c r="I2436" s="333"/>
      <c r="J2436" s="333"/>
      <c r="K2436" s="334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30"/>
      <c r="G2437" s="131"/>
      <c r="H2437" s="335" t="str">
        <f>H2399</f>
        <v>YOGYAKARTA</v>
      </c>
      <c r="I2437" s="335"/>
      <c r="J2437" s="335"/>
      <c r="K2437" s="336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3035</v>
      </c>
      <c r="E2438" s="122"/>
      <c r="F2438" s="133"/>
      <c r="G2438" s="134"/>
      <c r="H2438" s="337"/>
      <c r="I2438" s="337"/>
      <c r="J2438" s="337"/>
      <c r="K2438" s="338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5</v>
      </c>
      <c r="C2442" s="287" t="str">
        <f t="shared" si="1348"/>
        <v>GRS</v>
      </c>
      <c r="D2442" s="288">
        <f t="shared" si="1348"/>
        <v>1</v>
      </c>
      <c r="E2442" s="289" t="str">
        <f t="shared" si="1348"/>
        <v>BINDER CLIP KENKO NO. 260</v>
      </c>
      <c r="F2442" s="158"/>
      <c r="G2442" s="159"/>
      <c r="H2442" s="160">
        <f t="shared" ref="H2442:J2442" si="1349">H2404</f>
        <v>180000</v>
      </c>
      <c r="I2442" s="161">
        <f t="shared" si="1349"/>
        <v>0.1</v>
      </c>
      <c r="J2442" s="161">
        <f t="shared" si="1349"/>
        <v>0</v>
      </c>
      <c r="K2442" s="162">
        <f t="shared" ref="K2442:K2457" si="1350">(B2442*H2442-((B2442*H2442)*I2442))-((B2442*H2442-((B2442*H2442)*I2442))*J2442)</f>
        <v>810000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6</v>
      </c>
      <c r="C2443" s="287" t="str">
        <f t="shared" si="1351"/>
        <v>PCS</v>
      </c>
      <c r="D2443" s="288" t="str">
        <f t="shared" si="1351"/>
        <v/>
      </c>
      <c r="E2443" s="289" t="str">
        <f t="shared" si="1351"/>
        <v>STAPLER HEAVY DUTY KENKO HD-12N/13</v>
      </c>
      <c r="F2443" s="158"/>
      <c r="G2443" s="159"/>
      <c r="H2443" s="160">
        <f t="shared" ref="H2443:J2443" si="1352">H2405</f>
        <v>84000</v>
      </c>
      <c r="I2443" s="161">
        <f t="shared" si="1352"/>
        <v>0.1</v>
      </c>
      <c r="J2443" s="161">
        <f t="shared" si="1352"/>
        <v>0</v>
      </c>
      <c r="K2443" s="162">
        <f t="shared" si="1350"/>
        <v>453600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</v>
      </c>
      <c r="C2444" s="287" t="str">
        <f t="shared" si="1353"/>
        <v>PCS</v>
      </c>
      <c r="D2444" s="288" t="str">
        <f t="shared" si="1353"/>
        <v/>
      </c>
      <c r="E2444" s="289" t="str">
        <f t="shared" si="1353"/>
        <v>STAPLER HEAVY DUTY KENKO HD-12N/24</v>
      </c>
      <c r="F2444" s="158"/>
      <c r="G2444" s="159"/>
      <c r="H2444" s="160">
        <f t="shared" ref="H2444:J2444" si="1354">H2406</f>
        <v>155000</v>
      </c>
      <c r="I2444" s="161">
        <f t="shared" si="1354"/>
        <v>0.1</v>
      </c>
      <c r="J2444" s="161">
        <f t="shared" si="1354"/>
        <v>0</v>
      </c>
      <c r="K2444" s="162">
        <f t="shared" si="1350"/>
        <v>418500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2</v>
      </c>
      <c r="C2445" s="287" t="str">
        <f t="shared" si="1355"/>
        <v>PCS</v>
      </c>
      <c r="D2445" s="288" t="str">
        <f t="shared" si="1355"/>
        <v/>
      </c>
      <c r="E2445" s="289" t="str">
        <f t="shared" si="1355"/>
        <v>STAPLER HEAVY DUTY KENKO HD-12L/24</v>
      </c>
      <c r="F2445" s="158"/>
      <c r="G2445" s="159"/>
      <c r="H2445" s="160">
        <f t="shared" ref="H2445:J2445" si="1356">H2407</f>
        <v>360000</v>
      </c>
      <c r="I2445" s="161">
        <f t="shared" si="1356"/>
        <v>0.1</v>
      </c>
      <c r="J2445" s="161">
        <f t="shared" si="1356"/>
        <v>0</v>
      </c>
      <c r="K2445" s="162">
        <f t="shared" si="1350"/>
        <v>648000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9"/>
      <c r="K2459" s="313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40">
        <f>SUM(K2442:K2457)</f>
        <v>2330100</v>
      </c>
      <c r="K2460" s="341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42"/>
      <c r="K2461" s="342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13"/>
      <c r="K2463" s="313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43">
        <f>((J2460/1.11)+(K2462/1.11))*11%</f>
        <v>230910.8108108108</v>
      </c>
      <c r="K2464" s="344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13"/>
      <c r="K2465" s="313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2330100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14" t="str">
        <f>J2430</f>
        <v>NOVI / CONDRO</v>
      </c>
      <c r="K2468" s="315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14">
        <f>J2431</f>
        <v>0</v>
      </c>
      <c r="K2469" s="315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23080022</v>
      </c>
      <c r="F2472" s="200"/>
      <c r="G2472" s="201" t="s">
        <v>2</v>
      </c>
      <c r="H2472" s="316" t="str">
        <f>H2434</f>
        <v>CV DWI JAYA</v>
      </c>
      <c r="I2472" s="316"/>
      <c r="J2472" s="316"/>
      <c r="K2472" s="317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20" t="s">
        <v>3</v>
      </c>
      <c r="G2473" s="207"/>
      <c r="H2473" s="318"/>
      <c r="I2473" s="318"/>
      <c r="J2473" s="318"/>
      <c r="K2473" s="319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21">
        <f>D2436</f>
        <v>45154</v>
      </c>
      <c r="E2474" s="322"/>
      <c r="F2474" s="320"/>
      <c r="G2474" s="208"/>
      <c r="H2474" s="323" t="str">
        <f>H2436</f>
        <v/>
      </c>
      <c r="I2474" s="323"/>
      <c r="J2474" s="323"/>
      <c r="K2474" s="324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20"/>
      <c r="G2475" s="208"/>
      <c r="H2475" s="325" t="str">
        <f>H2437</f>
        <v>YOGYAKARTA</v>
      </c>
      <c r="I2475" s="325"/>
      <c r="J2475" s="325"/>
      <c r="K2475" s="326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3035</v>
      </c>
      <c r="E2476" s="199"/>
      <c r="F2476" s="210"/>
      <c r="G2476" s="211"/>
      <c r="H2476" s="327"/>
      <c r="I2476" s="327"/>
      <c r="J2476" s="327"/>
      <c r="K2476" s="328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5</v>
      </c>
      <c r="C2480" s="292" t="str">
        <f t="shared" si="1381"/>
        <v>GRS</v>
      </c>
      <c r="D2480" s="293">
        <f t="shared" si="1381"/>
        <v>1</v>
      </c>
      <c r="E2480" s="294" t="str">
        <f t="shared" si="1381"/>
        <v>BINDER CLIP KENKO NO. 260</v>
      </c>
      <c r="F2480" s="235"/>
      <c r="G2480" s="236"/>
      <c r="H2480" s="237">
        <f t="shared" ref="H2480:J2480" si="1382">H2442</f>
        <v>180000</v>
      </c>
      <c r="I2480" s="238">
        <f t="shared" si="1382"/>
        <v>0.1</v>
      </c>
      <c r="J2480" s="238">
        <f t="shared" si="1382"/>
        <v>0</v>
      </c>
      <c r="K2480" s="239">
        <f t="shared" ref="K2480:K2495" si="1383">(B2480*H2480-((B2480*H2480)*I2480))-((B2480*H2480-((B2480*H2480)*I2480))*J2480)</f>
        <v>810000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6</v>
      </c>
      <c r="C2481" s="292" t="str">
        <f t="shared" si="1384"/>
        <v>PCS</v>
      </c>
      <c r="D2481" s="293" t="str">
        <f t="shared" si="1384"/>
        <v/>
      </c>
      <c r="E2481" s="294" t="str">
        <f t="shared" si="1384"/>
        <v>STAPLER HEAVY DUTY KENKO HD-12N/13</v>
      </c>
      <c r="F2481" s="235"/>
      <c r="G2481" s="236"/>
      <c r="H2481" s="237">
        <f t="shared" ref="H2481:J2481" si="1385">H2443</f>
        <v>84000</v>
      </c>
      <c r="I2481" s="238">
        <f t="shared" si="1385"/>
        <v>0.1</v>
      </c>
      <c r="J2481" s="238">
        <f t="shared" si="1385"/>
        <v>0</v>
      </c>
      <c r="K2481" s="239">
        <f t="shared" si="1383"/>
        <v>453600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</v>
      </c>
      <c r="C2482" s="292" t="str">
        <f t="shared" si="1386"/>
        <v>PCS</v>
      </c>
      <c r="D2482" s="293" t="str">
        <f t="shared" si="1386"/>
        <v/>
      </c>
      <c r="E2482" s="294" t="str">
        <f t="shared" si="1386"/>
        <v>STAPLER HEAVY DUTY KENKO HD-12N/24</v>
      </c>
      <c r="F2482" s="235"/>
      <c r="G2482" s="236"/>
      <c r="H2482" s="237">
        <f t="shared" ref="H2482:J2482" si="1387">H2444</f>
        <v>155000</v>
      </c>
      <c r="I2482" s="238">
        <f t="shared" si="1387"/>
        <v>0.1</v>
      </c>
      <c r="J2482" s="238">
        <f t="shared" si="1387"/>
        <v>0</v>
      </c>
      <c r="K2482" s="239">
        <f t="shared" si="1383"/>
        <v>418500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2</v>
      </c>
      <c r="C2483" s="292" t="str">
        <f t="shared" si="1388"/>
        <v>PCS</v>
      </c>
      <c r="D2483" s="293" t="str">
        <f t="shared" si="1388"/>
        <v/>
      </c>
      <c r="E2483" s="294" t="str">
        <f t="shared" si="1388"/>
        <v>STAPLER HEAVY DUTY KENKO HD-12L/24</v>
      </c>
      <c r="F2483" s="235"/>
      <c r="G2483" s="236"/>
      <c r="H2483" s="237">
        <f t="shared" ref="H2483:J2483" si="1389">H2445</f>
        <v>360000</v>
      </c>
      <c r="I2483" s="238">
        <f t="shared" si="1389"/>
        <v>0.1</v>
      </c>
      <c r="J2483" s="238">
        <f t="shared" si="1389"/>
        <v>0</v>
      </c>
      <c r="K2483" s="239">
        <f t="shared" si="1383"/>
        <v>648000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9"/>
      <c r="K2497" s="308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5">
        <f>SUM(K2480:K2495)</f>
        <v>2330100</v>
      </c>
      <c r="K2498" s="306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7"/>
      <c r="K2499" s="307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8"/>
      <c r="K2501" s="308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9">
        <f>((J2498/1.11)+(K2500/1.11))*11%</f>
        <v>230910.8108108108</v>
      </c>
      <c r="K2502" s="310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8"/>
      <c r="K2503" s="308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2330100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11" t="str">
        <f>J2468</f>
        <v>NOVI / CONDRO</v>
      </c>
      <c r="K2506" s="312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11">
        <f>J2469</f>
        <v>0</v>
      </c>
      <c r="K2507" s="312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23080023</v>
      </c>
      <c r="G2510" s="11" t="s">
        <v>2</v>
      </c>
      <c r="H2510" s="358" t="s">
        <v>50</v>
      </c>
      <c r="I2510" s="358"/>
      <c r="J2510" s="358"/>
      <c r="K2510" s="35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2" t="s">
        <v>3</v>
      </c>
      <c r="G2511" s="17"/>
      <c r="H2511" s="360"/>
      <c r="I2511" s="360"/>
      <c r="J2511" s="360"/>
      <c r="K2511" s="36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3">
        <v>45156</v>
      </c>
      <c r="E2512" s="364"/>
      <c r="F2512" s="362"/>
      <c r="G2512" s="18"/>
      <c r="H2512" s="365" t="s">
        <v>51</v>
      </c>
      <c r="I2512" s="365"/>
      <c r="J2512" s="365"/>
      <c r="K2512" s="36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2"/>
      <c r="G2513" s="18"/>
      <c r="H2513" s="367" t="s">
        <v>32</v>
      </c>
      <c r="I2513" s="367"/>
      <c r="J2513" s="367"/>
      <c r="K2513" s="36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136</v>
      </c>
      <c r="E2514" s="9"/>
      <c r="F2514" s="21"/>
      <c r="G2514" s="22"/>
      <c r="H2514" s="369"/>
      <c r="I2514" s="369"/>
      <c r="J2514" s="369"/>
      <c r="K2514" s="37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100</v>
      </c>
      <c r="C2518" s="46" t="s">
        <v>47</v>
      </c>
      <c r="D2518" s="93">
        <v>5</v>
      </c>
      <c r="E2518" s="110" t="s">
        <v>137</v>
      </c>
      <c r="F2518" s="48"/>
      <c r="G2518" s="49"/>
      <c r="H2518" s="50">
        <v>93000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8044500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5"/>
      <c r="K2535" s="34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7">
        <f>SUM(K2518:K2533)</f>
        <v>8044500</v>
      </c>
      <c r="K2536" s="34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9"/>
      <c r="K2537" s="34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6"/>
      <c r="K2539" s="34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0">
        <f>((J2536/1.11)+(K2538/1.11))*11%</f>
        <v>797202.70270270272</v>
      </c>
      <c r="K2540" s="35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6"/>
      <c r="K2541" s="34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8044500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52" t="s">
        <v>36</v>
      </c>
      <c r="K2544" s="353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52"/>
      <c r="K2545" s="353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23080023</v>
      </c>
      <c r="F2548" s="123"/>
      <c r="G2548" s="124" t="s">
        <v>2</v>
      </c>
      <c r="H2548" s="354" t="str">
        <f>H2510</f>
        <v>CV PELITA JAYA</v>
      </c>
      <c r="I2548" s="354"/>
      <c r="J2548" s="354"/>
      <c r="K2548" s="355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30" t="s">
        <v>3</v>
      </c>
      <c r="G2549" s="130"/>
      <c r="H2549" s="356"/>
      <c r="I2549" s="356"/>
      <c r="J2549" s="356"/>
      <c r="K2549" s="357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31">
        <f>D2512</f>
        <v>45156</v>
      </c>
      <c r="E2550" s="332"/>
      <c r="F2550" s="330"/>
      <c r="G2550" s="131"/>
      <c r="H2550" s="333" t="str">
        <f>H2512</f>
        <v>(ANUGERAH SEJAHTERA)</v>
      </c>
      <c r="I2550" s="333"/>
      <c r="J2550" s="333"/>
      <c r="K2550" s="334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30"/>
      <c r="G2551" s="131"/>
      <c r="H2551" s="335" t="str">
        <f>H2513</f>
        <v>PURWOKERTO</v>
      </c>
      <c r="I2551" s="335"/>
      <c r="J2551" s="335"/>
      <c r="K2551" s="336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3047</v>
      </c>
      <c r="E2552" s="122"/>
      <c r="F2552" s="133"/>
      <c r="G2552" s="134"/>
      <c r="H2552" s="337"/>
      <c r="I2552" s="337"/>
      <c r="J2552" s="337"/>
      <c r="K2552" s="338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100</v>
      </c>
      <c r="C2556" s="287" t="str">
        <f t="shared" si="1415"/>
        <v>LSN</v>
      </c>
      <c r="D2556" s="288">
        <f t="shared" si="1415"/>
        <v>5</v>
      </c>
      <c r="E2556" s="289" t="str">
        <f t="shared" si="1415"/>
        <v>STAPLER KENKO HD-10</v>
      </c>
      <c r="F2556" s="158"/>
      <c r="G2556" s="159"/>
      <c r="H2556" s="160">
        <f t="shared" ref="H2556:J2556" si="1416">H2518</f>
        <v>93000</v>
      </c>
      <c r="I2556" s="161">
        <f t="shared" si="1416"/>
        <v>0.13500000000000001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8044500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9"/>
      <c r="K2573" s="313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40">
        <f>SUM(K2556:K2571)</f>
        <v>8044500</v>
      </c>
      <c r="K2574" s="341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42"/>
      <c r="K2575" s="342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13"/>
      <c r="K2577" s="313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43">
        <f>((J2574/1.11)+(K2576/1.11))*11%</f>
        <v>797202.70270270272</v>
      </c>
      <c r="K2578" s="344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13"/>
      <c r="K2579" s="313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8044500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14" t="str">
        <f>J2544</f>
        <v>NOVI / CONDRO</v>
      </c>
      <c r="K2582" s="315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14">
        <f>J2545</f>
        <v>0</v>
      </c>
      <c r="K2583" s="315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23080023</v>
      </c>
      <c r="F2586" s="200"/>
      <c r="G2586" s="201" t="s">
        <v>2</v>
      </c>
      <c r="H2586" s="316" t="str">
        <f>H2548</f>
        <v>CV PELITA JAYA</v>
      </c>
      <c r="I2586" s="316"/>
      <c r="J2586" s="316"/>
      <c r="K2586" s="317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20" t="s">
        <v>3</v>
      </c>
      <c r="G2587" s="207"/>
      <c r="H2587" s="318"/>
      <c r="I2587" s="318"/>
      <c r="J2587" s="318"/>
      <c r="K2587" s="319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21">
        <f>D2550</f>
        <v>45156</v>
      </c>
      <c r="E2588" s="322"/>
      <c r="F2588" s="320"/>
      <c r="G2588" s="208"/>
      <c r="H2588" s="323" t="str">
        <f>H2550</f>
        <v>(ANUGERAH SEJAHTERA)</v>
      </c>
      <c r="I2588" s="323"/>
      <c r="J2588" s="323"/>
      <c r="K2588" s="324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20"/>
      <c r="G2589" s="208"/>
      <c r="H2589" s="325" t="str">
        <f>H2551</f>
        <v>PURWOKERTO</v>
      </c>
      <c r="I2589" s="325"/>
      <c r="J2589" s="325"/>
      <c r="K2589" s="326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3047</v>
      </c>
      <c r="E2590" s="199"/>
      <c r="F2590" s="210"/>
      <c r="G2590" s="211"/>
      <c r="H2590" s="327"/>
      <c r="I2590" s="327"/>
      <c r="J2590" s="327"/>
      <c r="K2590" s="328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100</v>
      </c>
      <c r="C2594" s="292" t="str">
        <f t="shared" si="1448"/>
        <v>LSN</v>
      </c>
      <c r="D2594" s="293">
        <f t="shared" si="1448"/>
        <v>5</v>
      </c>
      <c r="E2594" s="294" t="str">
        <f t="shared" si="1448"/>
        <v>STAPLER KENKO HD-10</v>
      </c>
      <c r="F2594" s="235"/>
      <c r="G2594" s="236"/>
      <c r="H2594" s="237">
        <f t="shared" ref="H2594:J2594" si="1449">H2556</f>
        <v>93000</v>
      </c>
      <c r="I2594" s="238">
        <f t="shared" si="1449"/>
        <v>0.13500000000000001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8044500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9"/>
      <c r="K2611" s="308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5">
        <f>SUM(K2594:K2609)</f>
        <v>8044500</v>
      </c>
      <c r="K2612" s="306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7"/>
      <c r="K2613" s="307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8"/>
      <c r="K2615" s="308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9">
        <f>((J2612/1.11)+(K2614/1.11))*11%</f>
        <v>797202.70270270272</v>
      </c>
      <c r="K2616" s="310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8"/>
      <c r="K2617" s="308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8044500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11" t="str">
        <f>J2582</f>
        <v>NOVI / CONDRO</v>
      </c>
      <c r="K2620" s="312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11">
        <f>J2583</f>
        <v>0</v>
      </c>
      <c r="K2621" s="312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23080024</v>
      </c>
      <c r="G2624" s="11" t="s">
        <v>2</v>
      </c>
      <c r="H2624" s="358" t="s">
        <v>37</v>
      </c>
      <c r="I2624" s="358"/>
      <c r="J2624" s="358"/>
      <c r="K2624" s="35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2" t="s">
        <v>3</v>
      </c>
      <c r="G2625" s="17"/>
      <c r="H2625" s="360"/>
      <c r="I2625" s="360"/>
      <c r="J2625" s="360"/>
      <c r="K2625" s="36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3">
        <v>45156</v>
      </c>
      <c r="E2626" s="364"/>
      <c r="F2626" s="362"/>
      <c r="G2626" s="18"/>
      <c r="H2626" s="365" t="s">
        <v>38</v>
      </c>
      <c r="I2626" s="365"/>
      <c r="J2626" s="365"/>
      <c r="K2626" s="36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2"/>
      <c r="G2627" s="18"/>
      <c r="H2627" s="367" t="s">
        <v>39</v>
      </c>
      <c r="I2627" s="367"/>
      <c r="J2627" s="367"/>
      <c r="K2627" s="36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138</v>
      </c>
      <c r="E2628" s="9"/>
      <c r="F2628" s="21"/>
      <c r="G2628" s="22"/>
      <c r="H2628" s="369"/>
      <c r="I2628" s="369"/>
      <c r="J2628" s="369"/>
      <c r="K2628" s="37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120</v>
      </c>
      <c r="C2632" s="46" t="s">
        <v>41</v>
      </c>
      <c r="D2632" s="93">
        <v>1</v>
      </c>
      <c r="E2632" s="110" t="s">
        <v>139</v>
      </c>
      <c r="F2632" s="48"/>
      <c r="G2632" s="49"/>
      <c r="H2632" s="50">
        <v>47000</v>
      </c>
      <c r="I2632" s="51">
        <v>0.125</v>
      </c>
      <c r="J2632" s="51"/>
      <c r="K2632" s="52">
        <f t="shared" ref="K2632:K2647" si="1481">(B2632*H2632-((B2632*H2632)*I2632))-((B2632*H2632-((B2632*H2632)*I2632))*J2632)</f>
        <v>4935000</v>
      </c>
      <c r="L2632" s="36"/>
    </row>
    <row r="2633" spans="1:12" s="10" customFormat="1" ht="14.1" customHeight="1" x14ac:dyDescent="0.25">
      <c r="A2633" s="45">
        <v>2</v>
      </c>
      <c r="B2633" s="46">
        <v>72</v>
      </c>
      <c r="C2633" s="46" t="s">
        <v>41</v>
      </c>
      <c r="D2633" s="93">
        <v>1</v>
      </c>
      <c r="E2633" s="110" t="s">
        <v>140</v>
      </c>
      <c r="F2633" s="48"/>
      <c r="G2633" s="49"/>
      <c r="H2633" s="50">
        <v>15800</v>
      </c>
      <c r="I2633" s="51">
        <v>0.125</v>
      </c>
      <c r="J2633" s="51"/>
      <c r="K2633" s="52">
        <f t="shared" si="1481"/>
        <v>995400</v>
      </c>
      <c r="L2633" s="36"/>
    </row>
    <row r="2634" spans="1:12" s="10" customFormat="1" ht="14.1" customHeight="1" x14ac:dyDescent="0.25">
      <c r="A2634" s="45">
        <v>3</v>
      </c>
      <c r="B2634" s="46">
        <v>72</v>
      </c>
      <c r="C2634" s="46" t="s">
        <v>41</v>
      </c>
      <c r="D2634" s="93">
        <v>1</v>
      </c>
      <c r="E2634" s="110" t="s">
        <v>141</v>
      </c>
      <c r="F2634" s="48"/>
      <c r="G2634" s="49"/>
      <c r="H2634" s="50">
        <v>15800</v>
      </c>
      <c r="I2634" s="51">
        <v>0.125</v>
      </c>
      <c r="J2634" s="51"/>
      <c r="K2634" s="52">
        <f t="shared" si="1481"/>
        <v>995400</v>
      </c>
      <c r="L2634" s="36"/>
    </row>
    <row r="2635" spans="1:12" s="10" customFormat="1" ht="14.1" customHeight="1" x14ac:dyDescent="0.25">
      <c r="A2635" s="45">
        <v>4</v>
      </c>
      <c r="B2635" s="46">
        <v>144</v>
      </c>
      <c r="C2635" s="46" t="s">
        <v>47</v>
      </c>
      <c r="D2635" s="93">
        <v>1</v>
      </c>
      <c r="E2635" s="110" t="s">
        <v>109</v>
      </c>
      <c r="F2635" s="48"/>
      <c r="G2635" s="49"/>
      <c r="H2635" s="50">
        <v>19800</v>
      </c>
      <c r="I2635" s="51">
        <v>0.125</v>
      </c>
      <c r="J2635" s="51"/>
      <c r="K2635" s="52">
        <f t="shared" si="1481"/>
        <v>2494800</v>
      </c>
      <c r="L2635" s="36"/>
    </row>
    <row r="2636" spans="1:12" s="10" customFormat="1" ht="14.1" customHeight="1" x14ac:dyDescent="0.25">
      <c r="A2636" s="45">
        <v>5</v>
      </c>
      <c r="B2636" s="46">
        <v>48</v>
      </c>
      <c r="C2636" s="46" t="s">
        <v>41</v>
      </c>
      <c r="D2636" s="93">
        <v>2</v>
      </c>
      <c r="E2636" s="110" t="s">
        <v>142</v>
      </c>
      <c r="F2636" s="48"/>
      <c r="G2636" s="49"/>
      <c r="H2636" s="50">
        <v>40000</v>
      </c>
      <c r="I2636" s="51">
        <v>0.125</v>
      </c>
      <c r="J2636" s="51"/>
      <c r="K2636" s="52">
        <f t="shared" si="1481"/>
        <v>1680000</v>
      </c>
      <c r="L2636" s="36"/>
    </row>
    <row r="2637" spans="1:12" s="10" customFormat="1" ht="14.1" customHeight="1" x14ac:dyDescent="0.25">
      <c r="A2637" s="45">
        <v>6</v>
      </c>
      <c r="B2637" s="46">
        <v>288</v>
      </c>
      <c r="C2637" s="46" t="s">
        <v>47</v>
      </c>
      <c r="D2637" s="93">
        <v>2</v>
      </c>
      <c r="E2637" s="110" t="s">
        <v>143</v>
      </c>
      <c r="F2637" s="48"/>
      <c r="G2637" s="49"/>
      <c r="H2637" s="50">
        <v>43200</v>
      </c>
      <c r="I2637" s="51">
        <v>0.125</v>
      </c>
      <c r="J2637" s="51"/>
      <c r="K2637" s="52">
        <f t="shared" si="1481"/>
        <v>10886400</v>
      </c>
      <c r="L2637" s="36"/>
    </row>
    <row r="2638" spans="1:12" s="10" customFormat="1" ht="14.1" customHeight="1" x14ac:dyDescent="0.25">
      <c r="A2638" s="45">
        <v>7</v>
      </c>
      <c r="B2638" s="46">
        <v>240</v>
      </c>
      <c r="C2638" s="46" t="s">
        <v>110</v>
      </c>
      <c r="D2638" s="93">
        <v>1</v>
      </c>
      <c r="E2638" s="110" t="s">
        <v>111</v>
      </c>
      <c r="F2638" s="48"/>
      <c r="G2638" s="49"/>
      <c r="H2638" s="50">
        <v>8800</v>
      </c>
      <c r="I2638" s="51">
        <v>0.125</v>
      </c>
      <c r="J2638" s="51"/>
      <c r="K2638" s="52">
        <f t="shared" si="1481"/>
        <v>1848000</v>
      </c>
      <c r="L2638" s="36"/>
    </row>
    <row r="2639" spans="1:12" s="10" customFormat="1" ht="14.1" customHeight="1" x14ac:dyDescent="0.25">
      <c r="A2639" s="45">
        <v>8</v>
      </c>
      <c r="B2639" s="46">
        <v>72</v>
      </c>
      <c r="C2639" s="46" t="s">
        <v>41</v>
      </c>
      <c r="D2639" s="93">
        <v>1</v>
      </c>
      <c r="E2639" s="110" t="s">
        <v>144</v>
      </c>
      <c r="F2639" s="48"/>
      <c r="G2639" s="49"/>
      <c r="H2639" s="50">
        <v>15800</v>
      </c>
      <c r="I2639" s="51">
        <v>0.125</v>
      </c>
      <c r="J2639" s="51"/>
      <c r="K2639" s="52">
        <f t="shared" si="1481"/>
        <v>995400</v>
      </c>
      <c r="L2639" s="36"/>
    </row>
    <row r="2640" spans="1:12" s="10" customFormat="1" ht="14.1" customHeight="1" x14ac:dyDescent="0.25">
      <c r="A2640" s="45">
        <v>9</v>
      </c>
      <c r="B2640" s="46">
        <v>72</v>
      </c>
      <c r="C2640" s="46" t="s">
        <v>41</v>
      </c>
      <c r="D2640" s="93">
        <v>1</v>
      </c>
      <c r="E2640" s="110" t="s">
        <v>145</v>
      </c>
      <c r="F2640" s="48"/>
      <c r="G2640" s="49"/>
      <c r="H2640" s="50">
        <v>15800</v>
      </c>
      <c r="I2640" s="51">
        <v>0.125</v>
      </c>
      <c r="J2640" s="51"/>
      <c r="K2640" s="52">
        <f t="shared" si="1481"/>
        <v>995400</v>
      </c>
      <c r="L2640" s="36"/>
    </row>
    <row r="2641" spans="1:12" s="10" customFormat="1" ht="14.1" customHeight="1" x14ac:dyDescent="0.25">
      <c r="A2641" s="45">
        <v>10</v>
      </c>
      <c r="B2641" s="46">
        <v>72</v>
      </c>
      <c r="C2641" s="46" t="s">
        <v>41</v>
      </c>
      <c r="D2641" s="93">
        <v>1</v>
      </c>
      <c r="E2641" s="110" t="s">
        <v>146</v>
      </c>
      <c r="F2641" s="48"/>
      <c r="G2641" s="49"/>
      <c r="H2641" s="50">
        <v>15800</v>
      </c>
      <c r="I2641" s="51">
        <v>0.125</v>
      </c>
      <c r="J2641" s="51"/>
      <c r="K2641" s="52">
        <f t="shared" si="1481"/>
        <v>995400</v>
      </c>
      <c r="L2641" s="36"/>
    </row>
    <row r="2642" spans="1:12" s="10" customFormat="1" ht="14.1" customHeight="1" x14ac:dyDescent="0.25">
      <c r="A2642" s="45">
        <v>11</v>
      </c>
      <c r="B2642" s="46">
        <v>72</v>
      </c>
      <c r="C2642" s="46" t="s">
        <v>41</v>
      </c>
      <c r="D2642" s="93">
        <v>1</v>
      </c>
      <c r="E2642" s="110" t="s">
        <v>147</v>
      </c>
      <c r="F2642" s="48"/>
      <c r="G2642" s="49"/>
      <c r="H2642" s="50">
        <v>15800</v>
      </c>
      <c r="I2642" s="51">
        <v>0.125</v>
      </c>
      <c r="J2642" s="51"/>
      <c r="K2642" s="52">
        <f t="shared" si="1481"/>
        <v>995400</v>
      </c>
      <c r="L2642" s="36"/>
    </row>
    <row r="2643" spans="1:12" s="10" customFormat="1" ht="14.1" customHeight="1" x14ac:dyDescent="0.25">
      <c r="A2643" s="45">
        <v>12</v>
      </c>
      <c r="B2643" s="46">
        <v>72</v>
      </c>
      <c r="C2643" s="46" t="s">
        <v>41</v>
      </c>
      <c r="D2643" s="93">
        <v>1</v>
      </c>
      <c r="E2643" s="110" t="s">
        <v>148</v>
      </c>
      <c r="F2643" s="48"/>
      <c r="G2643" s="49"/>
      <c r="H2643" s="50">
        <v>15800</v>
      </c>
      <c r="I2643" s="51">
        <v>0.125</v>
      </c>
      <c r="J2643" s="51"/>
      <c r="K2643" s="52">
        <f t="shared" si="1481"/>
        <v>995400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5"/>
      <c r="K2649" s="34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7">
        <f>SUM(K2632:K2647)</f>
        <v>28812000</v>
      </c>
      <c r="K2650" s="34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9"/>
      <c r="K2651" s="34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6"/>
      <c r="K2653" s="34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0">
        <f>((J2650/1.11)+(K2652/1.11))*11%</f>
        <v>2855243.2432432426</v>
      </c>
      <c r="K2654" s="35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6"/>
      <c r="K2655" s="34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28812000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52" t="s">
        <v>36</v>
      </c>
      <c r="K2658" s="353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52"/>
      <c r="K2659" s="353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23080024</v>
      </c>
      <c r="F2662" s="123"/>
      <c r="G2662" s="124" t="s">
        <v>2</v>
      </c>
      <c r="H2662" s="354" t="str">
        <f>H2624</f>
        <v>LILY JULIAWATI</v>
      </c>
      <c r="I2662" s="354"/>
      <c r="J2662" s="354"/>
      <c r="K2662" s="355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30" t="s">
        <v>3</v>
      </c>
      <c r="G2663" s="130"/>
      <c r="H2663" s="356"/>
      <c r="I2663" s="356"/>
      <c r="J2663" s="356"/>
      <c r="K2663" s="357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31">
        <f>D2626</f>
        <v>45156</v>
      </c>
      <c r="E2664" s="332"/>
      <c r="F2664" s="330"/>
      <c r="G2664" s="131"/>
      <c r="H2664" s="333" t="str">
        <f>H2626</f>
        <v>(REJO AGUNG)</v>
      </c>
      <c r="I2664" s="333"/>
      <c r="J2664" s="333"/>
      <c r="K2664" s="334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30"/>
      <c r="G2665" s="131"/>
      <c r="H2665" s="335" t="str">
        <f>H2627</f>
        <v>JOMBANG</v>
      </c>
      <c r="I2665" s="335"/>
      <c r="J2665" s="335"/>
      <c r="K2665" s="336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3502</v>
      </c>
      <c r="E2666" s="122"/>
      <c r="F2666" s="133"/>
      <c r="G2666" s="134"/>
      <c r="H2666" s="337"/>
      <c r="I2666" s="337"/>
      <c r="J2666" s="337"/>
      <c r="K2666" s="338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120</v>
      </c>
      <c r="C2670" s="287" t="str">
        <f t="shared" si="1482"/>
        <v>PCS</v>
      </c>
      <c r="D2670" s="288">
        <f t="shared" si="1482"/>
        <v>1</v>
      </c>
      <c r="E2670" s="289" t="str">
        <f t="shared" si="1482"/>
        <v>CALCULATOR JOYKO CC-8CO WARNA</v>
      </c>
      <c r="F2670" s="158"/>
      <c r="G2670" s="159"/>
      <c r="H2670" s="160">
        <f t="shared" ref="H2670:J2670" si="1483">H2632</f>
        <v>47000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4935000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72</v>
      </c>
      <c r="C2671" s="287" t="str">
        <f t="shared" si="1485"/>
        <v>PCS</v>
      </c>
      <c r="D2671" s="288">
        <f t="shared" si="1485"/>
        <v>1</v>
      </c>
      <c r="E2671" s="289" t="str">
        <f t="shared" si="1485"/>
        <v>BINDER NOTE JOYKO A5-TSAF-F511 (ANIMAL FACE) JK-F</v>
      </c>
      <c r="F2671" s="158"/>
      <c r="G2671" s="159"/>
      <c r="H2671" s="160">
        <f t="shared" ref="H2671:J2671" si="1486">H2633</f>
        <v>15800</v>
      </c>
      <c r="I2671" s="161">
        <f t="shared" si="1486"/>
        <v>0.125</v>
      </c>
      <c r="J2671" s="161">
        <f t="shared" si="1486"/>
        <v>0</v>
      </c>
      <c r="K2671" s="162">
        <f t="shared" si="1484"/>
        <v>995400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72</v>
      </c>
      <c r="C2672" s="287" t="str">
        <f t="shared" si="1487"/>
        <v>PCS</v>
      </c>
      <c r="D2672" s="288">
        <f t="shared" si="1487"/>
        <v>1</v>
      </c>
      <c r="E2672" s="289" t="str">
        <f t="shared" si="1487"/>
        <v>BINDER NOTE JOYKO A5-TSAF-F512 (ANIMAL FACE) JK-F</v>
      </c>
      <c r="F2672" s="158"/>
      <c r="G2672" s="159"/>
      <c r="H2672" s="160">
        <f t="shared" ref="H2672:J2672" si="1488">H2634</f>
        <v>15800</v>
      </c>
      <c r="I2672" s="161">
        <f t="shared" si="1488"/>
        <v>0.125</v>
      </c>
      <c r="J2672" s="161">
        <f t="shared" si="1488"/>
        <v>0</v>
      </c>
      <c r="K2672" s="162">
        <f t="shared" si="1484"/>
        <v>995400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144</v>
      </c>
      <c r="C2673" s="287" t="str">
        <f t="shared" si="1489"/>
        <v>LSN</v>
      </c>
      <c r="D2673" s="288">
        <f t="shared" si="1489"/>
        <v>1</v>
      </c>
      <c r="E2673" s="289" t="str">
        <f t="shared" si="1489"/>
        <v>ISI PENSIL 2B 2.0 MM JOYKO PL-10</v>
      </c>
      <c r="F2673" s="158"/>
      <c r="G2673" s="159"/>
      <c r="H2673" s="160">
        <f t="shared" ref="H2673:J2673" si="1490">H2635</f>
        <v>19800</v>
      </c>
      <c r="I2673" s="161">
        <f t="shared" si="1490"/>
        <v>0.125</v>
      </c>
      <c r="J2673" s="161">
        <f t="shared" si="1490"/>
        <v>0</v>
      </c>
      <c r="K2673" s="162">
        <f t="shared" si="1484"/>
        <v>2494800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48</v>
      </c>
      <c r="C2674" s="287" t="str">
        <f t="shared" si="1491"/>
        <v>PCS</v>
      </c>
      <c r="D2674" s="288">
        <f t="shared" si="1491"/>
        <v>2</v>
      </c>
      <c r="E2674" s="289" t="str">
        <f t="shared" si="1491"/>
        <v>PUNCH JOYKO 85</v>
      </c>
      <c r="F2674" s="158"/>
      <c r="G2674" s="159"/>
      <c r="H2674" s="160">
        <f t="shared" ref="H2674:J2674" si="1492">H2636</f>
        <v>40000</v>
      </c>
      <c r="I2674" s="161">
        <f t="shared" si="1492"/>
        <v>0.125</v>
      </c>
      <c r="J2674" s="161">
        <f t="shared" si="1492"/>
        <v>0</v>
      </c>
      <c r="K2674" s="162">
        <f t="shared" si="1484"/>
        <v>1680000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288</v>
      </c>
      <c r="C2675" s="287" t="str">
        <f t="shared" si="1493"/>
        <v>LSN</v>
      </c>
      <c r="D2675" s="288">
        <f t="shared" si="1493"/>
        <v>2</v>
      </c>
      <c r="E2675" s="289" t="str">
        <f t="shared" si="1493"/>
        <v>GEL PEN JOYKO GP-237 X-TECH</v>
      </c>
      <c r="F2675" s="158"/>
      <c r="G2675" s="159"/>
      <c r="H2675" s="160">
        <f t="shared" ref="H2675:J2675" si="1494">H2637</f>
        <v>43200</v>
      </c>
      <c r="I2675" s="161">
        <f t="shared" si="1494"/>
        <v>0.125</v>
      </c>
      <c r="J2675" s="161">
        <f t="shared" si="1494"/>
        <v>0</v>
      </c>
      <c r="K2675" s="162">
        <f t="shared" si="1484"/>
        <v>10886400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240</v>
      </c>
      <c r="C2676" s="287" t="str">
        <f t="shared" si="1495"/>
        <v>SET</v>
      </c>
      <c r="D2676" s="288">
        <f t="shared" si="1495"/>
        <v>1</v>
      </c>
      <c r="E2676" s="289" t="str">
        <f t="shared" si="1495"/>
        <v>KUAS SET JOYKO BR-1</v>
      </c>
      <c r="F2676" s="158"/>
      <c r="G2676" s="159"/>
      <c r="H2676" s="160">
        <f t="shared" ref="H2676:J2676" si="1496">H2638</f>
        <v>8800</v>
      </c>
      <c r="I2676" s="161">
        <f t="shared" si="1496"/>
        <v>0.125</v>
      </c>
      <c r="J2676" s="161">
        <f t="shared" si="1496"/>
        <v>0</v>
      </c>
      <c r="K2676" s="162">
        <f t="shared" si="1484"/>
        <v>1848000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72</v>
      </c>
      <c r="C2677" s="287" t="str">
        <f t="shared" si="1497"/>
        <v>PCS</v>
      </c>
      <c r="D2677" s="288">
        <f t="shared" si="1497"/>
        <v>1</v>
      </c>
      <c r="E2677" s="290" t="str">
        <f t="shared" si="1497"/>
        <v>BINDER NOTE JOYKO A5-TSBS-M376  (BASIC) -U</v>
      </c>
      <c r="F2677" s="158"/>
      <c r="G2677" s="159"/>
      <c r="H2677" s="160">
        <f t="shared" ref="H2677:J2677" si="1498">H2639</f>
        <v>15800</v>
      </c>
      <c r="I2677" s="161">
        <f t="shared" si="1498"/>
        <v>0.125</v>
      </c>
      <c r="J2677" s="161">
        <f t="shared" si="1498"/>
        <v>0</v>
      </c>
      <c r="K2677" s="162">
        <f t="shared" si="1484"/>
        <v>995400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72</v>
      </c>
      <c r="C2678" s="287" t="str">
        <f t="shared" si="1499"/>
        <v>PCS</v>
      </c>
      <c r="D2678" s="288">
        <f t="shared" si="1499"/>
        <v>1</v>
      </c>
      <c r="E2678" s="289" t="str">
        <f t="shared" si="1499"/>
        <v>BINDER NOTE JOYKO A5-TSCS-M432 (CLASSIC) - U</v>
      </c>
      <c r="F2678" s="158"/>
      <c r="G2678" s="159"/>
      <c r="H2678" s="160">
        <f t="shared" ref="H2678:J2678" si="1500">H2640</f>
        <v>15800</v>
      </c>
      <c r="I2678" s="161">
        <f t="shared" si="1500"/>
        <v>0.125</v>
      </c>
      <c r="J2678" s="161">
        <f t="shared" si="1500"/>
        <v>0</v>
      </c>
      <c r="K2678" s="162">
        <f t="shared" si="1484"/>
        <v>995400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72</v>
      </c>
      <c r="C2679" s="287" t="str">
        <f t="shared" si="1501"/>
        <v>PCS</v>
      </c>
      <c r="D2679" s="288">
        <f t="shared" si="1501"/>
        <v>1</v>
      </c>
      <c r="E2679" s="289" t="str">
        <f t="shared" si="1501"/>
        <v>BINDER NOTE JOYKO A5-TSUN-M473 (UNIVERSITY) - U</v>
      </c>
      <c r="F2679" s="158"/>
      <c r="G2679" s="159"/>
      <c r="H2679" s="160">
        <f t="shared" ref="H2679:J2679" si="1502">H2641</f>
        <v>15800</v>
      </c>
      <c r="I2679" s="161">
        <f t="shared" si="1502"/>
        <v>0.125</v>
      </c>
      <c r="J2679" s="161">
        <f t="shared" si="1502"/>
        <v>0</v>
      </c>
      <c r="K2679" s="162">
        <f t="shared" si="1484"/>
        <v>995400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72</v>
      </c>
      <c r="C2680" s="287" t="str">
        <f t="shared" si="1503"/>
        <v>PCS</v>
      </c>
      <c r="D2680" s="288">
        <f t="shared" si="1503"/>
        <v>1</v>
      </c>
      <c r="E2680" s="289" t="str">
        <f t="shared" si="1503"/>
        <v>BINDER NOTE JOYKO A5-TSTP-513 (TEMPORARY) - U</v>
      </c>
      <c r="F2680" s="158"/>
      <c r="G2680" s="159"/>
      <c r="H2680" s="160">
        <f t="shared" ref="H2680:J2680" si="1504">H2642</f>
        <v>15800</v>
      </c>
      <c r="I2680" s="161">
        <f t="shared" si="1504"/>
        <v>0.125</v>
      </c>
      <c r="J2680" s="161">
        <f t="shared" si="1504"/>
        <v>0</v>
      </c>
      <c r="K2680" s="162">
        <f t="shared" si="1484"/>
        <v>995400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72</v>
      </c>
      <c r="C2681" s="287" t="str">
        <f t="shared" si="1505"/>
        <v>PCS</v>
      </c>
      <c r="D2681" s="288">
        <f t="shared" si="1505"/>
        <v>1</v>
      </c>
      <c r="E2681" s="289" t="str">
        <f t="shared" si="1505"/>
        <v>BINDER NOTE JOYKO A5-TSED-M477 (ACADEMY) - U</v>
      </c>
      <c r="F2681" s="158"/>
      <c r="G2681" s="159"/>
      <c r="H2681" s="160">
        <f t="shared" ref="H2681:J2681" si="1506">H2643</f>
        <v>15800</v>
      </c>
      <c r="I2681" s="161">
        <f t="shared" si="1506"/>
        <v>0.125</v>
      </c>
      <c r="J2681" s="161">
        <f t="shared" si="1506"/>
        <v>0</v>
      </c>
      <c r="K2681" s="162">
        <f t="shared" si="1484"/>
        <v>995400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9"/>
      <c r="K2687" s="313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40">
        <f>SUM(K2670:K2685)</f>
        <v>28812000</v>
      </c>
      <c r="K2688" s="341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42"/>
      <c r="K2689" s="342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13"/>
      <c r="K2691" s="313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43">
        <f>((J2688/1.11)+(K2690/1.11))*11%</f>
        <v>2855243.2432432426</v>
      </c>
      <c r="K2692" s="344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13"/>
      <c r="K2693" s="313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28812000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14" t="str">
        <f>J2658</f>
        <v>NOVI / CONDRO</v>
      </c>
      <c r="K2696" s="315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14">
        <f>J2659</f>
        <v>0</v>
      </c>
      <c r="K2697" s="315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23080024</v>
      </c>
      <c r="F2700" s="200"/>
      <c r="G2700" s="201" t="s">
        <v>2</v>
      </c>
      <c r="H2700" s="316" t="str">
        <f>H2662</f>
        <v>LILY JULIAWATI</v>
      </c>
      <c r="I2700" s="316"/>
      <c r="J2700" s="316"/>
      <c r="K2700" s="317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20" t="s">
        <v>3</v>
      </c>
      <c r="G2701" s="207"/>
      <c r="H2701" s="318"/>
      <c r="I2701" s="318"/>
      <c r="J2701" s="318"/>
      <c r="K2701" s="319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21">
        <f>D2664</f>
        <v>45156</v>
      </c>
      <c r="E2702" s="322"/>
      <c r="F2702" s="320"/>
      <c r="G2702" s="208"/>
      <c r="H2702" s="323" t="str">
        <f>H2664</f>
        <v>(REJO AGUNG)</v>
      </c>
      <c r="I2702" s="323"/>
      <c r="J2702" s="323"/>
      <c r="K2702" s="324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20"/>
      <c r="G2703" s="208"/>
      <c r="H2703" s="325" t="str">
        <f>H2665</f>
        <v>JOMBANG</v>
      </c>
      <c r="I2703" s="325"/>
      <c r="J2703" s="325"/>
      <c r="K2703" s="326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3502</v>
      </c>
      <c r="E2704" s="199"/>
      <c r="F2704" s="210"/>
      <c r="G2704" s="211"/>
      <c r="H2704" s="327"/>
      <c r="I2704" s="327"/>
      <c r="J2704" s="327"/>
      <c r="K2704" s="328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120</v>
      </c>
      <c r="C2708" s="292" t="str">
        <f t="shared" si="1515"/>
        <v>PCS</v>
      </c>
      <c r="D2708" s="293">
        <f t="shared" si="1515"/>
        <v>1</v>
      </c>
      <c r="E2708" s="294" t="str">
        <f t="shared" si="1515"/>
        <v>CALCULATOR JOYKO CC-8CO WARNA</v>
      </c>
      <c r="F2708" s="235"/>
      <c r="G2708" s="236"/>
      <c r="H2708" s="237">
        <f t="shared" ref="H2708:J2708" si="1516">H2670</f>
        <v>47000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4935000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72</v>
      </c>
      <c r="C2709" s="292" t="str">
        <f t="shared" si="1518"/>
        <v>PCS</v>
      </c>
      <c r="D2709" s="293">
        <f t="shared" si="1518"/>
        <v>1</v>
      </c>
      <c r="E2709" s="294" t="str">
        <f t="shared" si="1518"/>
        <v>BINDER NOTE JOYKO A5-TSAF-F511 (ANIMAL FACE) JK-F</v>
      </c>
      <c r="F2709" s="235"/>
      <c r="G2709" s="236"/>
      <c r="H2709" s="237">
        <f t="shared" ref="H2709:J2709" si="1519">H2671</f>
        <v>15800</v>
      </c>
      <c r="I2709" s="238">
        <f t="shared" si="1519"/>
        <v>0.125</v>
      </c>
      <c r="J2709" s="238">
        <f t="shared" si="1519"/>
        <v>0</v>
      </c>
      <c r="K2709" s="239">
        <f t="shared" si="1517"/>
        <v>995400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72</v>
      </c>
      <c r="C2710" s="292" t="str">
        <f t="shared" si="1520"/>
        <v>PCS</v>
      </c>
      <c r="D2710" s="293">
        <f t="shared" si="1520"/>
        <v>1</v>
      </c>
      <c r="E2710" s="294" t="str">
        <f t="shared" si="1520"/>
        <v>BINDER NOTE JOYKO A5-TSAF-F512 (ANIMAL FACE) JK-F</v>
      </c>
      <c r="F2710" s="235"/>
      <c r="G2710" s="236"/>
      <c r="H2710" s="237">
        <f t="shared" ref="H2710:J2710" si="1521">H2672</f>
        <v>15800</v>
      </c>
      <c r="I2710" s="238">
        <f t="shared" si="1521"/>
        <v>0.125</v>
      </c>
      <c r="J2710" s="238">
        <f t="shared" si="1521"/>
        <v>0</v>
      </c>
      <c r="K2710" s="239">
        <f t="shared" si="1517"/>
        <v>995400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144</v>
      </c>
      <c r="C2711" s="292" t="str">
        <f t="shared" si="1522"/>
        <v>LSN</v>
      </c>
      <c r="D2711" s="293">
        <f t="shared" si="1522"/>
        <v>1</v>
      </c>
      <c r="E2711" s="294" t="str">
        <f t="shared" si="1522"/>
        <v>ISI PENSIL 2B 2.0 MM JOYKO PL-10</v>
      </c>
      <c r="F2711" s="235"/>
      <c r="G2711" s="236"/>
      <c r="H2711" s="237">
        <f t="shared" ref="H2711:J2711" si="1523">H2673</f>
        <v>19800</v>
      </c>
      <c r="I2711" s="238">
        <f t="shared" si="1523"/>
        <v>0.125</v>
      </c>
      <c r="J2711" s="238">
        <f t="shared" si="1523"/>
        <v>0</v>
      </c>
      <c r="K2711" s="239">
        <f t="shared" si="1517"/>
        <v>2494800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48</v>
      </c>
      <c r="C2712" s="292" t="str">
        <f t="shared" si="1524"/>
        <v>PCS</v>
      </c>
      <c r="D2712" s="293">
        <f t="shared" si="1524"/>
        <v>2</v>
      </c>
      <c r="E2712" s="294" t="str">
        <f t="shared" si="1524"/>
        <v>PUNCH JOYKO 85</v>
      </c>
      <c r="F2712" s="235"/>
      <c r="G2712" s="236"/>
      <c r="H2712" s="237">
        <f t="shared" ref="H2712:J2712" si="1525">H2674</f>
        <v>40000</v>
      </c>
      <c r="I2712" s="238">
        <f t="shared" si="1525"/>
        <v>0.125</v>
      </c>
      <c r="J2712" s="238">
        <f t="shared" si="1525"/>
        <v>0</v>
      </c>
      <c r="K2712" s="239">
        <f t="shared" si="1517"/>
        <v>1680000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288</v>
      </c>
      <c r="C2713" s="292" t="str">
        <f t="shared" si="1526"/>
        <v>LSN</v>
      </c>
      <c r="D2713" s="293">
        <f t="shared" si="1526"/>
        <v>2</v>
      </c>
      <c r="E2713" s="294" t="str">
        <f t="shared" si="1526"/>
        <v>GEL PEN JOYKO GP-237 X-TECH</v>
      </c>
      <c r="F2713" s="235"/>
      <c r="G2713" s="236"/>
      <c r="H2713" s="237">
        <f t="shared" ref="H2713:J2713" si="1527">H2675</f>
        <v>43200</v>
      </c>
      <c r="I2713" s="238">
        <f t="shared" si="1527"/>
        <v>0.125</v>
      </c>
      <c r="J2713" s="238">
        <f t="shared" si="1527"/>
        <v>0</v>
      </c>
      <c r="K2713" s="239">
        <f t="shared" si="1517"/>
        <v>10886400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240</v>
      </c>
      <c r="C2714" s="292" t="str">
        <f t="shared" si="1528"/>
        <v>SET</v>
      </c>
      <c r="D2714" s="293">
        <f t="shared" si="1528"/>
        <v>1</v>
      </c>
      <c r="E2714" s="294" t="str">
        <f t="shared" si="1528"/>
        <v>KUAS SET JOYKO BR-1</v>
      </c>
      <c r="F2714" s="235"/>
      <c r="G2714" s="236"/>
      <c r="H2714" s="237">
        <f t="shared" ref="H2714:J2714" si="1529">H2676</f>
        <v>8800</v>
      </c>
      <c r="I2714" s="238">
        <f t="shared" si="1529"/>
        <v>0.125</v>
      </c>
      <c r="J2714" s="238">
        <f t="shared" si="1529"/>
        <v>0</v>
      </c>
      <c r="K2714" s="239">
        <f t="shared" si="1517"/>
        <v>1848000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72</v>
      </c>
      <c r="C2715" s="292" t="str">
        <f t="shared" si="1530"/>
        <v>PCS</v>
      </c>
      <c r="D2715" s="293">
        <f t="shared" si="1530"/>
        <v>1</v>
      </c>
      <c r="E2715" s="295" t="str">
        <f t="shared" si="1530"/>
        <v>BINDER NOTE JOYKO A5-TSBS-M376  (BASIC) -U</v>
      </c>
      <c r="F2715" s="235"/>
      <c r="G2715" s="236"/>
      <c r="H2715" s="237">
        <f t="shared" ref="H2715:J2715" si="1531">H2677</f>
        <v>15800</v>
      </c>
      <c r="I2715" s="238">
        <f t="shared" si="1531"/>
        <v>0.125</v>
      </c>
      <c r="J2715" s="238">
        <f t="shared" si="1531"/>
        <v>0</v>
      </c>
      <c r="K2715" s="239">
        <f t="shared" si="1517"/>
        <v>995400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72</v>
      </c>
      <c r="C2716" s="292" t="str">
        <f t="shared" si="1532"/>
        <v>PCS</v>
      </c>
      <c r="D2716" s="293">
        <f t="shared" si="1532"/>
        <v>1</v>
      </c>
      <c r="E2716" s="294" t="str">
        <f t="shared" si="1532"/>
        <v>BINDER NOTE JOYKO A5-TSCS-M432 (CLASSIC) - U</v>
      </c>
      <c r="F2716" s="235"/>
      <c r="G2716" s="236"/>
      <c r="H2716" s="237">
        <f t="shared" ref="H2716:J2716" si="1533">H2678</f>
        <v>15800</v>
      </c>
      <c r="I2716" s="238">
        <f t="shared" si="1533"/>
        <v>0.125</v>
      </c>
      <c r="J2716" s="238">
        <f t="shared" si="1533"/>
        <v>0</v>
      </c>
      <c r="K2716" s="239">
        <f t="shared" si="1517"/>
        <v>995400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72</v>
      </c>
      <c r="C2717" s="292" t="str">
        <f t="shared" si="1534"/>
        <v>PCS</v>
      </c>
      <c r="D2717" s="293">
        <f t="shared" si="1534"/>
        <v>1</v>
      </c>
      <c r="E2717" s="294" t="str">
        <f t="shared" si="1534"/>
        <v>BINDER NOTE JOYKO A5-TSUN-M473 (UNIVERSITY) - U</v>
      </c>
      <c r="F2717" s="235"/>
      <c r="G2717" s="236"/>
      <c r="H2717" s="237">
        <f t="shared" ref="H2717:J2717" si="1535">H2679</f>
        <v>15800</v>
      </c>
      <c r="I2717" s="238">
        <f t="shared" si="1535"/>
        <v>0.125</v>
      </c>
      <c r="J2717" s="238">
        <f t="shared" si="1535"/>
        <v>0</v>
      </c>
      <c r="K2717" s="239">
        <f t="shared" si="1517"/>
        <v>995400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72</v>
      </c>
      <c r="C2718" s="292" t="str">
        <f t="shared" si="1536"/>
        <v>PCS</v>
      </c>
      <c r="D2718" s="293">
        <f t="shared" si="1536"/>
        <v>1</v>
      </c>
      <c r="E2718" s="294" t="str">
        <f t="shared" si="1536"/>
        <v>BINDER NOTE JOYKO A5-TSTP-513 (TEMPORARY) - U</v>
      </c>
      <c r="F2718" s="235"/>
      <c r="G2718" s="236"/>
      <c r="H2718" s="237">
        <f t="shared" ref="H2718:J2718" si="1537">H2680</f>
        <v>15800</v>
      </c>
      <c r="I2718" s="238">
        <f t="shared" si="1537"/>
        <v>0.125</v>
      </c>
      <c r="J2718" s="238">
        <f t="shared" si="1537"/>
        <v>0</v>
      </c>
      <c r="K2718" s="239">
        <f t="shared" si="1517"/>
        <v>995400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72</v>
      </c>
      <c r="C2719" s="292" t="str">
        <f t="shared" si="1538"/>
        <v>PCS</v>
      </c>
      <c r="D2719" s="293">
        <f t="shared" si="1538"/>
        <v>1</v>
      </c>
      <c r="E2719" s="294" t="str">
        <f t="shared" si="1538"/>
        <v>BINDER NOTE JOYKO A5-TSED-M477 (ACADEMY) - U</v>
      </c>
      <c r="F2719" s="235"/>
      <c r="G2719" s="236"/>
      <c r="H2719" s="237">
        <f t="shared" ref="H2719:J2719" si="1539">H2681</f>
        <v>15800</v>
      </c>
      <c r="I2719" s="238">
        <f t="shared" si="1539"/>
        <v>0.125</v>
      </c>
      <c r="J2719" s="238">
        <f t="shared" si="1539"/>
        <v>0</v>
      </c>
      <c r="K2719" s="239">
        <f t="shared" si="1517"/>
        <v>995400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9"/>
      <c r="K2725" s="308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5">
        <f>SUM(K2708:K2723)</f>
        <v>28812000</v>
      </c>
      <c r="K2726" s="306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7"/>
      <c r="K2727" s="307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8"/>
      <c r="K2729" s="308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9">
        <f>((J2726/1.11)+(K2728/1.11))*11%</f>
        <v>2855243.2432432426</v>
      </c>
      <c r="K2730" s="310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8"/>
      <c r="K2731" s="308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28812000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11" t="str">
        <f>J2696</f>
        <v>NOVI / CONDRO</v>
      </c>
      <c r="K2734" s="312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11">
        <f>J2697</f>
        <v>0</v>
      </c>
      <c r="K2735" s="312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23080025</v>
      </c>
      <c r="G2738" s="11" t="s">
        <v>2</v>
      </c>
      <c r="H2738" s="358"/>
      <c r="I2738" s="358"/>
      <c r="J2738" s="358"/>
      <c r="K2738" s="35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2" t="s">
        <v>3</v>
      </c>
      <c r="G2739" s="17"/>
      <c r="H2739" s="360"/>
      <c r="I2739" s="360"/>
      <c r="J2739" s="360"/>
      <c r="K2739" s="36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3"/>
      <c r="E2740" s="364"/>
      <c r="F2740" s="362"/>
      <c r="G2740" s="18"/>
      <c r="H2740" s="365"/>
      <c r="I2740" s="365"/>
      <c r="J2740" s="365"/>
      <c r="K2740" s="36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2"/>
      <c r="G2741" s="18"/>
      <c r="H2741" s="367"/>
      <c r="I2741" s="367"/>
      <c r="J2741" s="367"/>
      <c r="K2741" s="36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69"/>
      <c r="I2742" s="369"/>
      <c r="J2742" s="369"/>
      <c r="K2742" s="37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5"/>
      <c r="K2763" s="34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7">
        <f>SUM(K2746:K2761)</f>
        <v>0</v>
      </c>
      <c r="K2764" s="34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9"/>
      <c r="K2765" s="34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6"/>
      <c r="K2767" s="34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0">
        <f>((J2764/1.11)+(K2766/1.11))*11%</f>
        <v>0</v>
      </c>
      <c r="K2768" s="35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6"/>
      <c r="K2769" s="34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52"/>
      <c r="K2772" s="353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52"/>
      <c r="K2773" s="353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23080025</v>
      </c>
      <c r="F2776" s="123"/>
      <c r="G2776" s="124" t="s">
        <v>2</v>
      </c>
      <c r="H2776" s="354">
        <f>H2738</f>
        <v>0</v>
      </c>
      <c r="I2776" s="354"/>
      <c r="J2776" s="354"/>
      <c r="K2776" s="355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30" t="s">
        <v>3</v>
      </c>
      <c r="G2777" s="130"/>
      <c r="H2777" s="356"/>
      <c r="I2777" s="356"/>
      <c r="J2777" s="356"/>
      <c r="K2777" s="357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31">
        <f>D2740</f>
        <v>0</v>
      </c>
      <c r="E2778" s="332"/>
      <c r="F2778" s="330"/>
      <c r="G2778" s="131"/>
      <c r="H2778" s="333">
        <f>H2740</f>
        <v>0</v>
      </c>
      <c r="I2778" s="333"/>
      <c r="J2778" s="333"/>
      <c r="K2778" s="334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30"/>
      <c r="G2779" s="131"/>
      <c r="H2779" s="335">
        <f>H2741</f>
        <v>0</v>
      </c>
      <c r="I2779" s="335"/>
      <c r="J2779" s="335"/>
      <c r="K2779" s="336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37"/>
      <c r="I2780" s="337"/>
      <c r="J2780" s="337"/>
      <c r="K2780" s="338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9"/>
      <c r="K2801" s="313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40">
        <f>SUM(K2784:K2799)</f>
        <v>0</v>
      </c>
      <c r="K2802" s="341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42"/>
      <c r="K2803" s="342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13"/>
      <c r="K2805" s="313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43">
        <f>((J2802/1.11)+(K2804/1.11))*11%</f>
        <v>0</v>
      </c>
      <c r="K2806" s="344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13"/>
      <c r="K2807" s="313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14">
        <f>J2772</f>
        <v>0</v>
      </c>
      <c r="K2810" s="315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14">
        <f>J2773</f>
        <v>0</v>
      </c>
      <c r="K2811" s="315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23080025</v>
      </c>
      <c r="F2814" s="200"/>
      <c r="G2814" s="201" t="s">
        <v>2</v>
      </c>
      <c r="H2814" s="316">
        <f>H2776</f>
        <v>0</v>
      </c>
      <c r="I2814" s="316"/>
      <c r="J2814" s="316"/>
      <c r="K2814" s="317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20" t="s">
        <v>3</v>
      </c>
      <c r="G2815" s="207"/>
      <c r="H2815" s="318"/>
      <c r="I2815" s="318"/>
      <c r="J2815" s="318"/>
      <c r="K2815" s="319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21">
        <f>D2778</f>
        <v>0</v>
      </c>
      <c r="E2816" s="322"/>
      <c r="F2816" s="320"/>
      <c r="G2816" s="208"/>
      <c r="H2816" s="323">
        <f>H2778</f>
        <v>0</v>
      </c>
      <c r="I2816" s="323"/>
      <c r="J2816" s="323"/>
      <c r="K2816" s="324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20"/>
      <c r="G2817" s="208"/>
      <c r="H2817" s="325">
        <f>H2779</f>
        <v>0</v>
      </c>
      <c r="I2817" s="325"/>
      <c r="J2817" s="325"/>
      <c r="K2817" s="326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27"/>
      <c r="I2818" s="327"/>
      <c r="J2818" s="327"/>
      <c r="K2818" s="328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9"/>
      <c r="K2839" s="308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5">
        <f>SUM(K2822:K2837)</f>
        <v>0</v>
      </c>
      <c r="K2840" s="306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7"/>
      <c r="K2841" s="307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8"/>
      <c r="K2843" s="308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9">
        <f>((J2840/1.11)+(K2842/1.11))*11%</f>
        <v>0</v>
      </c>
      <c r="K2844" s="310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8"/>
      <c r="K2845" s="308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11">
        <f>J2810</f>
        <v>0</v>
      </c>
      <c r="K2848" s="312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11">
        <f>J2811</f>
        <v>0</v>
      </c>
      <c r="K2849" s="312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23080026</v>
      </c>
      <c r="G2852" s="11" t="s">
        <v>2</v>
      </c>
      <c r="H2852" s="358"/>
      <c r="I2852" s="358"/>
      <c r="J2852" s="358"/>
      <c r="K2852" s="35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2" t="s">
        <v>3</v>
      </c>
      <c r="G2853" s="17"/>
      <c r="H2853" s="360"/>
      <c r="I2853" s="360"/>
      <c r="J2853" s="360"/>
      <c r="K2853" s="36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3"/>
      <c r="E2854" s="364"/>
      <c r="F2854" s="362"/>
      <c r="G2854" s="18"/>
      <c r="H2854" s="365"/>
      <c r="I2854" s="365"/>
      <c r="J2854" s="365"/>
      <c r="K2854" s="36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2"/>
      <c r="G2855" s="18"/>
      <c r="H2855" s="367"/>
      <c r="I2855" s="367"/>
      <c r="J2855" s="367"/>
      <c r="K2855" s="36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69"/>
      <c r="I2856" s="369"/>
      <c r="J2856" s="369"/>
      <c r="K2856" s="37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5"/>
      <c r="K2877" s="34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7">
        <f>SUM(K2860:K2875)</f>
        <v>0</v>
      </c>
      <c r="K2878" s="34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9"/>
      <c r="K2879" s="34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6"/>
      <c r="K2881" s="34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0">
        <f>((J2878/1.11)+(K2880/1.11))*11%</f>
        <v>0</v>
      </c>
      <c r="K2882" s="35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6"/>
      <c r="K2883" s="34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52"/>
      <c r="K2886" s="353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52"/>
      <c r="K2887" s="353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23080026</v>
      </c>
      <c r="F2890" s="123"/>
      <c r="G2890" s="124" t="s">
        <v>2</v>
      </c>
      <c r="H2890" s="354">
        <f>H2852</f>
        <v>0</v>
      </c>
      <c r="I2890" s="354"/>
      <c r="J2890" s="354"/>
      <c r="K2890" s="355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30" t="s">
        <v>3</v>
      </c>
      <c r="G2891" s="130"/>
      <c r="H2891" s="356"/>
      <c r="I2891" s="356"/>
      <c r="J2891" s="356"/>
      <c r="K2891" s="357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31">
        <f>D2854</f>
        <v>0</v>
      </c>
      <c r="E2892" s="332"/>
      <c r="F2892" s="330"/>
      <c r="G2892" s="131"/>
      <c r="H2892" s="333">
        <f>H2854</f>
        <v>0</v>
      </c>
      <c r="I2892" s="333"/>
      <c r="J2892" s="333"/>
      <c r="K2892" s="334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30"/>
      <c r="G2893" s="131"/>
      <c r="H2893" s="335">
        <f>H2855</f>
        <v>0</v>
      </c>
      <c r="I2893" s="335"/>
      <c r="J2893" s="335"/>
      <c r="K2893" s="336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37"/>
      <c r="I2894" s="337"/>
      <c r="J2894" s="337"/>
      <c r="K2894" s="338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9"/>
      <c r="K2915" s="313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40">
        <f>SUM(K2898:K2913)</f>
        <v>0</v>
      </c>
      <c r="K2916" s="341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42"/>
      <c r="K2917" s="342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13"/>
      <c r="K2919" s="313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43">
        <f>((J2916/1.11)+(K2918/1.11))*11%</f>
        <v>0</v>
      </c>
      <c r="K2920" s="344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13"/>
      <c r="K2921" s="313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14">
        <f>J2886</f>
        <v>0</v>
      </c>
      <c r="K2924" s="315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14">
        <f>J2887</f>
        <v>0</v>
      </c>
      <c r="K2925" s="315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23080026</v>
      </c>
      <c r="F2928" s="200"/>
      <c r="G2928" s="201" t="s">
        <v>2</v>
      </c>
      <c r="H2928" s="316">
        <f>H2890</f>
        <v>0</v>
      </c>
      <c r="I2928" s="316"/>
      <c r="J2928" s="316"/>
      <c r="K2928" s="317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20" t="s">
        <v>3</v>
      </c>
      <c r="G2929" s="207"/>
      <c r="H2929" s="318"/>
      <c r="I2929" s="318"/>
      <c r="J2929" s="318"/>
      <c r="K2929" s="319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21">
        <f>D2892</f>
        <v>0</v>
      </c>
      <c r="E2930" s="322"/>
      <c r="F2930" s="320"/>
      <c r="G2930" s="208"/>
      <c r="H2930" s="323">
        <f>H2892</f>
        <v>0</v>
      </c>
      <c r="I2930" s="323"/>
      <c r="J2930" s="323"/>
      <c r="K2930" s="324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20"/>
      <c r="G2931" s="208"/>
      <c r="H2931" s="325">
        <f>H2893</f>
        <v>0</v>
      </c>
      <c r="I2931" s="325"/>
      <c r="J2931" s="325"/>
      <c r="K2931" s="326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27"/>
      <c r="I2932" s="327"/>
      <c r="J2932" s="327"/>
      <c r="K2932" s="328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9"/>
      <c r="K2953" s="308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5">
        <f>SUM(K2936:K2951)</f>
        <v>0</v>
      </c>
      <c r="K2954" s="306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7"/>
      <c r="K2955" s="307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8"/>
      <c r="K2957" s="308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9">
        <f>((J2954/1.11)+(K2956/1.11))*11%</f>
        <v>0</v>
      </c>
      <c r="K2958" s="310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8"/>
      <c r="K2959" s="308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11">
        <f>J2924</f>
        <v>0</v>
      </c>
      <c r="K2962" s="312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11">
        <f>J2925</f>
        <v>0</v>
      </c>
      <c r="K2963" s="312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23080027</v>
      </c>
      <c r="G2966" s="11" t="s">
        <v>2</v>
      </c>
      <c r="H2966" s="358"/>
      <c r="I2966" s="358"/>
      <c r="J2966" s="358"/>
      <c r="K2966" s="35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2" t="s">
        <v>3</v>
      </c>
      <c r="G2967" s="17"/>
      <c r="H2967" s="360"/>
      <c r="I2967" s="360"/>
      <c r="J2967" s="360"/>
      <c r="K2967" s="36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3"/>
      <c r="E2968" s="364"/>
      <c r="F2968" s="362"/>
      <c r="G2968" s="18"/>
      <c r="H2968" s="365"/>
      <c r="I2968" s="365"/>
      <c r="J2968" s="365"/>
      <c r="K2968" s="36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2"/>
      <c r="G2969" s="18"/>
      <c r="H2969" s="367"/>
      <c r="I2969" s="367"/>
      <c r="J2969" s="367"/>
      <c r="K2969" s="36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69"/>
      <c r="I2970" s="369"/>
      <c r="J2970" s="369"/>
      <c r="K2970" s="37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5"/>
      <c r="K2991" s="34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7">
        <f>SUM(K2974:K2989)</f>
        <v>0</v>
      </c>
      <c r="K2992" s="34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9"/>
      <c r="K2993" s="34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6"/>
      <c r="K2995" s="34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0">
        <f>((J2992/1.11)+(K2994/1.11))*11%</f>
        <v>0</v>
      </c>
      <c r="K2996" s="35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6"/>
      <c r="K2997" s="34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52"/>
      <c r="K3000" s="353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52"/>
      <c r="K3001" s="353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23080027</v>
      </c>
      <c r="F3004" s="123"/>
      <c r="G3004" s="124" t="s">
        <v>2</v>
      </c>
      <c r="H3004" s="354">
        <f>H2966</f>
        <v>0</v>
      </c>
      <c r="I3004" s="354"/>
      <c r="J3004" s="354"/>
      <c r="K3004" s="355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30" t="s">
        <v>3</v>
      </c>
      <c r="G3005" s="130"/>
      <c r="H3005" s="356"/>
      <c r="I3005" s="356"/>
      <c r="J3005" s="356"/>
      <c r="K3005" s="357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31">
        <f>D2968</f>
        <v>0</v>
      </c>
      <c r="E3006" s="332"/>
      <c r="F3006" s="330"/>
      <c r="G3006" s="131"/>
      <c r="H3006" s="333">
        <f>H2968</f>
        <v>0</v>
      </c>
      <c r="I3006" s="333"/>
      <c r="J3006" s="333"/>
      <c r="K3006" s="334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30"/>
      <c r="G3007" s="131"/>
      <c r="H3007" s="335">
        <f>H2969</f>
        <v>0</v>
      </c>
      <c r="I3007" s="335"/>
      <c r="J3007" s="335"/>
      <c r="K3007" s="336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37"/>
      <c r="I3008" s="337"/>
      <c r="J3008" s="337"/>
      <c r="K3008" s="338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9"/>
      <c r="K3029" s="313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40">
        <f>SUM(K3012:K3027)</f>
        <v>0</v>
      </c>
      <c r="K3030" s="341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42"/>
      <c r="K3031" s="342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13"/>
      <c r="K3033" s="313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43">
        <f>((J3030/1.11)+(K3032/1.11))*11%</f>
        <v>0</v>
      </c>
      <c r="K3034" s="344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13"/>
      <c r="K3035" s="313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14">
        <f>J3000</f>
        <v>0</v>
      </c>
      <c r="K3038" s="315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14">
        <f>J3001</f>
        <v>0</v>
      </c>
      <c r="K3039" s="315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23080027</v>
      </c>
      <c r="F3042" s="200"/>
      <c r="G3042" s="201" t="s">
        <v>2</v>
      </c>
      <c r="H3042" s="316">
        <f>H3004</f>
        <v>0</v>
      </c>
      <c r="I3042" s="316"/>
      <c r="J3042" s="316"/>
      <c r="K3042" s="317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20" t="s">
        <v>3</v>
      </c>
      <c r="G3043" s="207"/>
      <c r="H3043" s="318"/>
      <c r="I3043" s="318"/>
      <c r="J3043" s="318"/>
      <c r="K3043" s="319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21">
        <f>D3006</f>
        <v>0</v>
      </c>
      <c r="E3044" s="322"/>
      <c r="F3044" s="320"/>
      <c r="G3044" s="208"/>
      <c r="H3044" s="323">
        <f>H3006</f>
        <v>0</v>
      </c>
      <c r="I3044" s="323"/>
      <c r="J3044" s="323"/>
      <c r="K3044" s="324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20"/>
      <c r="G3045" s="208"/>
      <c r="H3045" s="325">
        <f>H3007</f>
        <v>0</v>
      </c>
      <c r="I3045" s="325"/>
      <c r="J3045" s="325"/>
      <c r="K3045" s="326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27"/>
      <c r="I3046" s="327"/>
      <c r="J3046" s="327"/>
      <c r="K3046" s="328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9"/>
      <c r="K3067" s="308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5">
        <f>SUM(K3050:K3065)</f>
        <v>0</v>
      </c>
      <c r="K3068" s="306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7"/>
      <c r="K3069" s="307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8"/>
      <c r="K3071" s="308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9">
        <f>((J3068/1.11)+(K3070/1.11))*11%</f>
        <v>0</v>
      </c>
      <c r="K3072" s="310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8"/>
      <c r="K3073" s="308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11">
        <f>J3038</f>
        <v>0</v>
      </c>
      <c r="K3076" s="312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11">
        <f>J3039</f>
        <v>0</v>
      </c>
      <c r="K3077" s="312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23080028</v>
      </c>
      <c r="G3080" s="11" t="s">
        <v>2</v>
      </c>
      <c r="H3080" s="358"/>
      <c r="I3080" s="358"/>
      <c r="J3080" s="358"/>
      <c r="K3080" s="35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2" t="s">
        <v>3</v>
      </c>
      <c r="G3081" s="17"/>
      <c r="H3081" s="360"/>
      <c r="I3081" s="360"/>
      <c r="J3081" s="360"/>
      <c r="K3081" s="36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3"/>
      <c r="E3082" s="364"/>
      <c r="F3082" s="362"/>
      <c r="G3082" s="18"/>
      <c r="H3082" s="365"/>
      <c r="I3082" s="365"/>
      <c r="J3082" s="365"/>
      <c r="K3082" s="36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2"/>
      <c r="G3083" s="18"/>
      <c r="H3083" s="367"/>
      <c r="I3083" s="367"/>
      <c r="J3083" s="367"/>
      <c r="K3083" s="36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69"/>
      <c r="I3084" s="369"/>
      <c r="J3084" s="369"/>
      <c r="K3084" s="37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5"/>
      <c r="K3105" s="34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7">
        <f>SUM(K3088:K3103)</f>
        <v>0</v>
      </c>
      <c r="K3106" s="34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9"/>
      <c r="K3107" s="34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6"/>
      <c r="K3109" s="34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0">
        <f>((J3106/1.11)+(K3108/1.11))*11%</f>
        <v>0</v>
      </c>
      <c r="K3110" s="35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6"/>
      <c r="K3111" s="34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52"/>
      <c r="K3114" s="353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52"/>
      <c r="K3115" s="353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23080028</v>
      </c>
      <c r="F3118" s="123"/>
      <c r="G3118" s="124" t="s">
        <v>2</v>
      </c>
      <c r="H3118" s="354">
        <f>H3080</f>
        <v>0</v>
      </c>
      <c r="I3118" s="354"/>
      <c r="J3118" s="354"/>
      <c r="K3118" s="355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30" t="s">
        <v>3</v>
      </c>
      <c r="G3119" s="130"/>
      <c r="H3119" s="356"/>
      <c r="I3119" s="356"/>
      <c r="J3119" s="356"/>
      <c r="K3119" s="357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31">
        <f>D3082</f>
        <v>0</v>
      </c>
      <c r="E3120" s="332"/>
      <c r="F3120" s="330"/>
      <c r="G3120" s="131"/>
      <c r="H3120" s="333">
        <f>H3082</f>
        <v>0</v>
      </c>
      <c r="I3120" s="333"/>
      <c r="J3120" s="333"/>
      <c r="K3120" s="334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30"/>
      <c r="G3121" s="131"/>
      <c r="H3121" s="335">
        <f>H3083</f>
        <v>0</v>
      </c>
      <c r="I3121" s="335"/>
      <c r="J3121" s="335"/>
      <c r="K3121" s="336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37"/>
      <c r="I3122" s="337"/>
      <c r="J3122" s="337"/>
      <c r="K3122" s="338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9"/>
      <c r="K3143" s="313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40">
        <f>SUM(K3126:K3141)</f>
        <v>0</v>
      </c>
      <c r="K3144" s="341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42"/>
      <c r="K3145" s="342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13"/>
      <c r="K3147" s="313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43">
        <f>((J3144/1.11)+(K3146/1.11))*11%</f>
        <v>0</v>
      </c>
      <c r="K3148" s="344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13"/>
      <c r="K3149" s="313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14">
        <f>J3114</f>
        <v>0</v>
      </c>
      <c r="K3152" s="315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14">
        <f>J3115</f>
        <v>0</v>
      </c>
      <c r="K3153" s="315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23080028</v>
      </c>
      <c r="F3156" s="200"/>
      <c r="G3156" s="201" t="s">
        <v>2</v>
      </c>
      <c r="H3156" s="316">
        <f>H3118</f>
        <v>0</v>
      </c>
      <c r="I3156" s="316"/>
      <c r="J3156" s="316"/>
      <c r="K3156" s="317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20" t="s">
        <v>3</v>
      </c>
      <c r="G3157" s="207"/>
      <c r="H3157" s="318"/>
      <c r="I3157" s="318"/>
      <c r="J3157" s="318"/>
      <c r="K3157" s="319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21">
        <f>D3120</f>
        <v>0</v>
      </c>
      <c r="E3158" s="322"/>
      <c r="F3158" s="320"/>
      <c r="G3158" s="208"/>
      <c r="H3158" s="323">
        <f>H3120</f>
        <v>0</v>
      </c>
      <c r="I3158" s="323"/>
      <c r="J3158" s="323"/>
      <c r="K3158" s="324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20"/>
      <c r="G3159" s="208"/>
      <c r="H3159" s="325">
        <f>H3121</f>
        <v>0</v>
      </c>
      <c r="I3159" s="325"/>
      <c r="J3159" s="325"/>
      <c r="K3159" s="326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27"/>
      <c r="I3160" s="327"/>
      <c r="J3160" s="327"/>
      <c r="K3160" s="328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9"/>
      <c r="K3181" s="308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5">
        <f>SUM(K3164:K3179)</f>
        <v>0</v>
      </c>
      <c r="K3182" s="306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7"/>
      <c r="K3183" s="307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8"/>
      <c r="K3185" s="308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9">
        <f>((J3182/1.11)+(K3184/1.11))*11%</f>
        <v>0</v>
      </c>
      <c r="K3186" s="310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8"/>
      <c r="K3187" s="308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11">
        <f>J3152</f>
        <v>0</v>
      </c>
      <c r="K3190" s="312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11">
        <f>J3153</f>
        <v>0</v>
      </c>
      <c r="K3191" s="312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23080029</v>
      </c>
      <c r="G3194" s="11" t="s">
        <v>2</v>
      </c>
      <c r="H3194" s="358"/>
      <c r="I3194" s="358"/>
      <c r="J3194" s="358"/>
      <c r="K3194" s="35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2" t="s">
        <v>3</v>
      </c>
      <c r="G3195" s="17"/>
      <c r="H3195" s="360"/>
      <c r="I3195" s="360"/>
      <c r="J3195" s="360"/>
      <c r="K3195" s="36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3"/>
      <c r="E3196" s="364"/>
      <c r="F3196" s="362"/>
      <c r="G3196" s="18"/>
      <c r="H3196" s="365"/>
      <c r="I3196" s="365"/>
      <c r="J3196" s="365"/>
      <c r="K3196" s="36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2"/>
      <c r="G3197" s="18"/>
      <c r="H3197" s="367"/>
      <c r="I3197" s="367"/>
      <c r="J3197" s="367"/>
      <c r="K3197" s="36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9"/>
      <c r="I3198" s="369"/>
      <c r="J3198" s="369"/>
      <c r="K3198" s="37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5"/>
      <c r="K3219" s="34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7">
        <f>SUM(K3202:K3217)</f>
        <v>0</v>
      </c>
      <c r="K3220" s="34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9"/>
      <c r="K3221" s="34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6"/>
      <c r="K3223" s="34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0">
        <f>((J3220/1.11)+(K3222/1.11))*11%</f>
        <v>0</v>
      </c>
      <c r="K3224" s="35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6"/>
      <c r="K3225" s="34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52"/>
      <c r="K3228" s="353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52"/>
      <c r="K3229" s="353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23080029</v>
      </c>
      <c r="F3232" s="123"/>
      <c r="G3232" s="124" t="s">
        <v>2</v>
      </c>
      <c r="H3232" s="354">
        <f>H3194</f>
        <v>0</v>
      </c>
      <c r="I3232" s="354"/>
      <c r="J3232" s="354"/>
      <c r="K3232" s="355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30" t="s">
        <v>3</v>
      </c>
      <c r="G3233" s="130"/>
      <c r="H3233" s="356"/>
      <c r="I3233" s="356"/>
      <c r="J3233" s="356"/>
      <c r="K3233" s="357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31">
        <f>D3196</f>
        <v>0</v>
      </c>
      <c r="E3234" s="332"/>
      <c r="F3234" s="330"/>
      <c r="G3234" s="131"/>
      <c r="H3234" s="333">
        <f>H3196</f>
        <v>0</v>
      </c>
      <c r="I3234" s="333"/>
      <c r="J3234" s="333"/>
      <c r="K3234" s="334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30"/>
      <c r="G3235" s="131"/>
      <c r="H3235" s="335">
        <f>H3197</f>
        <v>0</v>
      </c>
      <c r="I3235" s="335"/>
      <c r="J3235" s="335"/>
      <c r="K3235" s="336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37"/>
      <c r="I3236" s="337"/>
      <c r="J3236" s="337"/>
      <c r="K3236" s="338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9"/>
      <c r="K3257" s="313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40">
        <f>SUM(K3240:K3255)</f>
        <v>0</v>
      </c>
      <c r="K3258" s="341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42"/>
      <c r="K3259" s="342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13"/>
      <c r="K3261" s="313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43">
        <f>((J3258/1.11)+(K3260/1.11))*11%</f>
        <v>0</v>
      </c>
      <c r="K3262" s="344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13"/>
      <c r="K3263" s="313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14">
        <f>J3228</f>
        <v>0</v>
      </c>
      <c r="K3266" s="315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14">
        <f>J3229</f>
        <v>0</v>
      </c>
      <c r="K3267" s="315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23080029</v>
      </c>
      <c r="F3270" s="200"/>
      <c r="G3270" s="201" t="s">
        <v>2</v>
      </c>
      <c r="H3270" s="316">
        <f>H3232</f>
        <v>0</v>
      </c>
      <c r="I3270" s="316"/>
      <c r="J3270" s="316"/>
      <c r="K3270" s="317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20" t="s">
        <v>3</v>
      </c>
      <c r="G3271" s="207"/>
      <c r="H3271" s="318"/>
      <c r="I3271" s="318"/>
      <c r="J3271" s="318"/>
      <c r="K3271" s="319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21">
        <f>D3234</f>
        <v>0</v>
      </c>
      <c r="E3272" s="322"/>
      <c r="F3272" s="320"/>
      <c r="G3272" s="208"/>
      <c r="H3272" s="323">
        <f>H3234</f>
        <v>0</v>
      </c>
      <c r="I3272" s="323"/>
      <c r="J3272" s="323"/>
      <c r="K3272" s="324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20"/>
      <c r="G3273" s="208"/>
      <c r="H3273" s="325">
        <f>H3235</f>
        <v>0</v>
      </c>
      <c r="I3273" s="325"/>
      <c r="J3273" s="325"/>
      <c r="K3273" s="326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27"/>
      <c r="I3274" s="327"/>
      <c r="J3274" s="327"/>
      <c r="K3274" s="328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9"/>
      <c r="K3295" s="308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5">
        <f>SUM(K3278:K3293)</f>
        <v>0</v>
      </c>
      <c r="K3296" s="306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7"/>
      <c r="K3297" s="307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8"/>
      <c r="K3299" s="308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9">
        <f>((J3296/1.11)+(K3298/1.11))*11%</f>
        <v>0</v>
      </c>
      <c r="K3300" s="310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8"/>
      <c r="K3301" s="308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11">
        <f>J3266</f>
        <v>0</v>
      </c>
      <c r="K3304" s="312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11">
        <f>J3267</f>
        <v>0</v>
      </c>
      <c r="K3305" s="312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23080030</v>
      </c>
      <c r="G3308" s="11" t="s">
        <v>2</v>
      </c>
      <c r="H3308" s="358"/>
      <c r="I3308" s="358"/>
      <c r="J3308" s="358"/>
      <c r="K3308" s="35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2" t="s">
        <v>3</v>
      </c>
      <c r="G3309" s="17"/>
      <c r="H3309" s="360"/>
      <c r="I3309" s="360"/>
      <c r="J3309" s="360"/>
      <c r="K3309" s="36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3"/>
      <c r="E3310" s="364"/>
      <c r="F3310" s="362"/>
      <c r="G3310" s="18"/>
      <c r="H3310" s="365"/>
      <c r="I3310" s="365"/>
      <c r="J3310" s="365"/>
      <c r="K3310" s="36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2"/>
      <c r="G3311" s="18"/>
      <c r="H3311" s="367"/>
      <c r="I3311" s="367"/>
      <c r="J3311" s="367"/>
      <c r="K3311" s="36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9"/>
      <c r="I3312" s="369"/>
      <c r="J3312" s="369"/>
      <c r="K3312" s="37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5"/>
      <c r="K3333" s="34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7">
        <f>SUM(K3316:K3331)</f>
        <v>0</v>
      </c>
      <c r="K3334" s="34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9"/>
      <c r="K3335" s="34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6"/>
      <c r="K3337" s="34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0">
        <f>((J3334/1.11)+(K3336/1.11))*11%</f>
        <v>0</v>
      </c>
      <c r="K3338" s="35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6"/>
      <c r="K3339" s="34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52"/>
      <c r="K3342" s="353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52"/>
      <c r="K3343" s="353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23080030</v>
      </c>
      <c r="F3346" s="123"/>
      <c r="G3346" s="124" t="s">
        <v>2</v>
      </c>
      <c r="H3346" s="354">
        <f>H3308</f>
        <v>0</v>
      </c>
      <c r="I3346" s="354"/>
      <c r="J3346" s="354"/>
      <c r="K3346" s="355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30" t="s">
        <v>3</v>
      </c>
      <c r="G3347" s="130"/>
      <c r="H3347" s="356"/>
      <c r="I3347" s="356"/>
      <c r="J3347" s="356"/>
      <c r="K3347" s="357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31">
        <f>D3310</f>
        <v>0</v>
      </c>
      <c r="E3348" s="332"/>
      <c r="F3348" s="330"/>
      <c r="G3348" s="131"/>
      <c r="H3348" s="333">
        <f>H3310</f>
        <v>0</v>
      </c>
      <c r="I3348" s="333"/>
      <c r="J3348" s="333"/>
      <c r="K3348" s="334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30"/>
      <c r="G3349" s="131"/>
      <c r="H3349" s="335">
        <f>H3311</f>
        <v>0</v>
      </c>
      <c r="I3349" s="335"/>
      <c r="J3349" s="335"/>
      <c r="K3349" s="336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37"/>
      <c r="I3350" s="337"/>
      <c r="J3350" s="337"/>
      <c r="K3350" s="338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9"/>
      <c r="K3371" s="313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40">
        <f>SUM(K3354:K3369)</f>
        <v>0</v>
      </c>
      <c r="K3372" s="341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42"/>
      <c r="K3373" s="342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13"/>
      <c r="K3375" s="313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43">
        <f>((J3372/1.11)+(K3374/1.11))*11%</f>
        <v>0</v>
      </c>
      <c r="K3376" s="344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13"/>
      <c r="K3377" s="313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14">
        <f>J3342</f>
        <v>0</v>
      </c>
      <c r="K3380" s="315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14">
        <f>J3343</f>
        <v>0</v>
      </c>
      <c r="K3381" s="315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23080030</v>
      </c>
      <c r="F3384" s="200"/>
      <c r="G3384" s="201" t="s">
        <v>2</v>
      </c>
      <c r="H3384" s="316">
        <f>H3346</f>
        <v>0</v>
      </c>
      <c r="I3384" s="316"/>
      <c r="J3384" s="316"/>
      <c r="K3384" s="317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20" t="s">
        <v>3</v>
      </c>
      <c r="G3385" s="207"/>
      <c r="H3385" s="318"/>
      <c r="I3385" s="318"/>
      <c r="J3385" s="318"/>
      <c r="K3385" s="319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21">
        <f>D3348</f>
        <v>0</v>
      </c>
      <c r="E3386" s="322"/>
      <c r="F3386" s="320"/>
      <c r="G3386" s="208"/>
      <c r="H3386" s="323">
        <f>H3348</f>
        <v>0</v>
      </c>
      <c r="I3386" s="323"/>
      <c r="J3386" s="323"/>
      <c r="K3386" s="324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20"/>
      <c r="G3387" s="208"/>
      <c r="H3387" s="325">
        <f>H3349</f>
        <v>0</v>
      </c>
      <c r="I3387" s="325"/>
      <c r="J3387" s="325"/>
      <c r="K3387" s="326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7"/>
      <c r="I3388" s="327"/>
      <c r="J3388" s="327"/>
      <c r="K3388" s="328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9"/>
      <c r="K3409" s="308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5">
        <f>SUM(K3392:K3407)</f>
        <v>0</v>
      </c>
      <c r="K3410" s="306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7"/>
      <c r="K3411" s="307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8"/>
      <c r="K3413" s="308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9">
        <f>((J3410/1.11)+(K3412/1.11))*11%</f>
        <v>0</v>
      </c>
      <c r="K3414" s="310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8"/>
      <c r="K3415" s="308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11">
        <f>J3380</f>
        <v>0</v>
      </c>
      <c r="K3418" s="312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11">
        <f>J3381</f>
        <v>0</v>
      </c>
      <c r="K3419" s="312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23080031</v>
      </c>
      <c r="G3422" s="11" t="s">
        <v>2</v>
      </c>
      <c r="H3422" s="358"/>
      <c r="I3422" s="358"/>
      <c r="J3422" s="358"/>
      <c r="K3422" s="35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2" t="s">
        <v>3</v>
      </c>
      <c r="G3423" s="17"/>
      <c r="H3423" s="360"/>
      <c r="I3423" s="360"/>
      <c r="J3423" s="360"/>
      <c r="K3423" s="36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3"/>
      <c r="E3424" s="364"/>
      <c r="F3424" s="362"/>
      <c r="G3424" s="18"/>
      <c r="H3424" s="365"/>
      <c r="I3424" s="365"/>
      <c r="J3424" s="365"/>
      <c r="K3424" s="36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2"/>
      <c r="G3425" s="18"/>
      <c r="H3425" s="367"/>
      <c r="I3425" s="367"/>
      <c r="J3425" s="367"/>
      <c r="K3425" s="36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9"/>
      <c r="I3426" s="369"/>
      <c r="J3426" s="369"/>
      <c r="K3426" s="37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5"/>
      <c r="K3447" s="34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7">
        <f>SUM(K3430:K3445)</f>
        <v>0</v>
      </c>
      <c r="K3448" s="34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9"/>
      <c r="K3449" s="34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6"/>
      <c r="K3451" s="34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0">
        <f>((J3448/1.11)+(K3450/1.11))*11%</f>
        <v>0</v>
      </c>
      <c r="K3452" s="35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6"/>
      <c r="K3453" s="34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52"/>
      <c r="K3456" s="353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52"/>
      <c r="K3457" s="353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23080031</v>
      </c>
      <c r="F3460" s="123"/>
      <c r="G3460" s="124" t="s">
        <v>2</v>
      </c>
      <c r="H3460" s="354">
        <f>H3422</f>
        <v>0</v>
      </c>
      <c r="I3460" s="354"/>
      <c r="J3460" s="354"/>
      <c r="K3460" s="355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30" t="s">
        <v>3</v>
      </c>
      <c r="G3461" s="130"/>
      <c r="H3461" s="356"/>
      <c r="I3461" s="356"/>
      <c r="J3461" s="356"/>
      <c r="K3461" s="357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31">
        <f>D3424</f>
        <v>0</v>
      </c>
      <c r="E3462" s="332"/>
      <c r="F3462" s="330"/>
      <c r="G3462" s="131"/>
      <c r="H3462" s="333">
        <f>H3424</f>
        <v>0</v>
      </c>
      <c r="I3462" s="333"/>
      <c r="J3462" s="333"/>
      <c r="K3462" s="334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30"/>
      <c r="G3463" s="131"/>
      <c r="H3463" s="335">
        <f>H3425</f>
        <v>0</v>
      </c>
      <c r="I3463" s="335"/>
      <c r="J3463" s="335"/>
      <c r="K3463" s="336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37"/>
      <c r="I3464" s="337"/>
      <c r="J3464" s="337"/>
      <c r="K3464" s="338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9"/>
      <c r="K3485" s="313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40">
        <f>SUM(K3468:K3483)</f>
        <v>0</v>
      </c>
      <c r="K3486" s="341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42"/>
      <c r="K3487" s="342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13"/>
      <c r="K3489" s="313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43">
        <f>((J3486/1.11)+(K3488/1.11))*11%</f>
        <v>0</v>
      </c>
      <c r="K3490" s="344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13"/>
      <c r="K3491" s="313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14">
        <f>J3456</f>
        <v>0</v>
      </c>
      <c r="K3494" s="315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14">
        <f>J3457</f>
        <v>0</v>
      </c>
      <c r="K3495" s="315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23080031</v>
      </c>
      <c r="F3498" s="200"/>
      <c r="G3498" s="201" t="s">
        <v>2</v>
      </c>
      <c r="H3498" s="316">
        <f>H3460</f>
        <v>0</v>
      </c>
      <c r="I3498" s="316"/>
      <c r="J3498" s="316"/>
      <c r="K3498" s="317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20" t="s">
        <v>3</v>
      </c>
      <c r="G3499" s="207"/>
      <c r="H3499" s="318"/>
      <c r="I3499" s="318"/>
      <c r="J3499" s="318"/>
      <c r="K3499" s="319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21">
        <f>D3462</f>
        <v>0</v>
      </c>
      <c r="E3500" s="322"/>
      <c r="F3500" s="320"/>
      <c r="G3500" s="208"/>
      <c r="H3500" s="323">
        <f>H3462</f>
        <v>0</v>
      </c>
      <c r="I3500" s="323"/>
      <c r="J3500" s="323"/>
      <c r="K3500" s="324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20"/>
      <c r="G3501" s="208"/>
      <c r="H3501" s="325">
        <f>H3463</f>
        <v>0</v>
      </c>
      <c r="I3501" s="325"/>
      <c r="J3501" s="325"/>
      <c r="K3501" s="326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7"/>
      <c r="I3502" s="327"/>
      <c r="J3502" s="327"/>
      <c r="K3502" s="328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9"/>
      <c r="K3523" s="308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5">
        <f>SUM(K3506:K3521)</f>
        <v>0</v>
      </c>
      <c r="K3524" s="306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7"/>
      <c r="K3525" s="307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8"/>
      <c r="K3527" s="308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9">
        <f>((J3524/1.11)+(K3526/1.11))*11%</f>
        <v>0</v>
      </c>
      <c r="K3528" s="310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8"/>
      <c r="K3529" s="308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11">
        <f>J3494</f>
        <v>0</v>
      </c>
      <c r="K3532" s="312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11">
        <f>J3495</f>
        <v>0</v>
      </c>
      <c r="K3533" s="312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23080032</v>
      </c>
      <c r="G3536" s="11" t="s">
        <v>2</v>
      </c>
      <c r="H3536" s="358"/>
      <c r="I3536" s="358"/>
      <c r="J3536" s="358"/>
      <c r="K3536" s="35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2" t="s">
        <v>3</v>
      </c>
      <c r="G3537" s="17"/>
      <c r="H3537" s="360"/>
      <c r="I3537" s="360"/>
      <c r="J3537" s="360"/>
      <c r="K3537" s="36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3"/>
      <c r="E3538" s="364"/>
      <c r="F3538" s="362"/>
      <c r="G3538" s="18"/>
      <c r="H3538" s="365"/>
      <c r="I3538" s="365"/>
      <c r="J3538" s="365"/>
      <c r="K3538" s="36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2"/>
      <c r="G3539" s="18"/>
      <c r="H3539" s="367"/>
      <c r="I3539" s="367"/>
      <c r="J3539" s="367"/>
      <c r="K3539" s="36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9"/>
      <c r="I3540" s="369"/>
      <c r="J3540" s="369"/>
      <c r="K3540" s="37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5"/>
      <c r="K3561" s="34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7">
        <f>SUM(K3544:K3559)</f>
        <v>0</v>
      </c>
      <c r="K3562" s="34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9"/>
      <c r="K3563" s="34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6"/>
      <c r="K3565" s="34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0">
        <f>((J3562/1.11)+(K3564/1.11))*11%</f>
        <v>0</v>
      </c>
      <c r="K3566" s="35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6"/>
      <c r="K3567" s="34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52"/>
      <c r="K3570" s="353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52"/>
      <c r="K3571" s="353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23080032</v>
      </c>
      <c r="F3574" s="123"/>
      <c r="G3574" s="124" t="s">
        <v>2</v>
      </c>
      <c r="H3574" s="354">
        <f>H3536</f>
        <v>0</v>
      </c>
      <c r="I3574" s="354"/>
      <c r="J3574" s="354"/>
      <c r="K3574" s="355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30" t="s">
        <v>3</v>
      </c>
      <c r="G3575" s="130"/>
      <c r="H3575" s="356"/>
      <c r="I3575" s="356"/>
      <c r="J3575" s="356"/>
      <c r="K3575" s="357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31">
        <f>D3538</f>
        <v>0</v>
      </c>
      <c r="E3576" s="332"/>
      <c r="F3576" s="330"/>
      <c r="G3576" s="131"/>
      <c r="H3576" s="333">
        <f>H3538</f>
        <v>0</v>
      </c>
      <c r="I3576" s="333"/>
      <c r="J3576" s="333"/>
      <c r="K3576" s="334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30"/>
      <c r="G3577" s="131"/>
      <c r="H3577" s="335">
        <f>H3539</f>
        <v>0</v>
      </c>
      <c r="I3577" s="335"/>
      <c r="J3577" s="335"/>
      <c r="K3577" s="336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37"/>
      <c r="I3578" s="337"/>
      <c r="J3578" s="337"/>
      <c r="K3578" s="338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9"/>
      <c r="K3599" s="313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40">
        <f>SUM(K3582:K3597)</f>
        <v>0</v>
      </c>
      <c r="K3600" s="341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42"/>
      <c r="K3601" s="342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13"/>
      <c r="K3603" s="313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43">
        <f>((J3600/1.11)+(K3602/1.11))*11%</f>
        <v>0</v>
      </c>
      <c r="K3604" s="344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13"/>
      <c r="K3605" s="313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14">
        <f>J3570</f>
        <v>0</v>
      </c>
      <c r="K3608" s="315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14">
        <f>J3571</f>
        <v>0</v>
      </c>
      <c r="K3609" s="315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23080032</v>
      </c>
      <c r="F3612" s="200"/>
      <c r="G3612" s="201" t="s">
        <v>2</v>
      </c>
      <c r="H3612" s="316">
        <f>H3574</f>
        <v>0</v>
      </c>
      <c r="I3612" s="316"/>
      <c r="J3612" s="316"/>
      <c r="K3612" s="317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20" t="s">
        <v>3</v>
      </c>
      <c r="G3613" s="207"/>
      <c r="H3613" s="318"/>
      <c r="I3613" s="318"/>
      <c r="J3613" s="318"/>
      <c r="K3613" s="319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21">
        <f>D3576</f>
        <v>0</v>
      </c>
      <c r="E3614" s="322"/>
      <c r="F3614" s="320"/>
      <c r="G3614" s="208"/>
      <c r="H3614" s="323">
        <f>H3576</f>
        <v>0</v>
      </c>
      <c r="I3614" s="323"/>
      <c r="J3614" s="323"/>
      <c r="K3614" s="324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20"/>
      <c r="G3615" s="208"/>
      <c r="H3615" s="325">
        <f>H3577</f>
        <v>0</v>
      </c>
      <c r="I3615" s="325"/>
      <c r="J3615" s="325"/>
      <c r="K3615" s="326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7"/>
      <c r="I3616" s="327"/>
      <c r="J3616" s="327"/>
      <c r="K3616" s="328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9"/>
      <c r="K3637" s="308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5">
        <f>SUM(K3620:K3635)</f>
        <v>0</v>
      </c>
      <c r="K3638" s="306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7"/>
      <c r="K3639" s="307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8"/>
      <c r="K3641" s="308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9">
        <f>((J3638/1.11)+(K3640/1.11))*11%</f>
        <v>0</v>
      </c>
      <c r="K3642" s="310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8"/>
      <c r="K3643" s="308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11">
        <f>J3608</f>
        <v>0</v>
      </c>
      <c r="K3646" s="312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11">
        <f>J3609</f>
        <v>0</v>
      </c>
      <c r="K3647" s="312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23080033</v>
      </c>
      <c r="G3650" s="11" t="s">
        <v>2</v>
      </c>
      <c r="H3650" s="358"/>
      <c r="I3650" s="358"/>
      <c r="J3650" s="358"/>
      <c r="K3650" s="35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2" t="s">
        <v>3</v>
      </c>
      <c r="G3651" s="17"/>
      <c r="H3651" s="360"/>
      <c r="I3651" s="360"/>
      <c r="J3651" s="360"/>
      <c r="K3651" s="36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3"/>
      <c r="E3652" s="364"/>
      <c r="F3652" s="362"/>
      <c r="G3652" s="18"/>
      <c r="H3652" s="365"/>
      <c r="I3652" s="365"/>
      <c r="J3652" s="365"/>
      <c r="K3652" s="36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2"/>
      <c r="G3653" s="18"/>
      <c r="H3653" s="367"/>
      <c r="I3653" s="367"/>
      <c r="J3653" s="367"/>
      <c r="K3653" s="36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9"/>
      <c r="I3654" s="369"/>
      <c r="J3654" s="369"/>
      <c r="K3654" s="37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5"/>
      <c r="K3675" s="34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7">
        <f>SUM(K3658:K3673)</f>
        <v>0</v>
      </c>
      <c r="K3676" s="34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9"/>
      <c r="K3677" s="34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6"/>
      <c r="K3679" s="34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0">
        <f>((J3676/1.11)+(K3678/1.11))*11%</f>
        <v>0</v>
      </c>
      <c r="K3680" s="35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6"/>
      <c r="K3681" s="34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52"/>
      <c r="K3684" s="353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52"/>
      <c r="K3685" s="353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23080033</v>
      </c>
      <c r="F3688" s="123"/>
      <c r="G3688" s="124" t="s">
        <v>2</v>
      </c>
      <c r="H3688" s="354">
        <f>H3650</f>
        <v>0</v>
      </c>
      <c r="I3688" s="354"/>
      <c r="J3688" s="354"/>
      <c r="K3688" s="355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30" t="s">
        <v>3</v>
      </c>
      <c r="G3689" s="130"/>
      <c r="H3689" s="356"/>
      <c r="I3689" s="356"/>
      <c r="J3689" s="356"/>
      <c r="K3689" s="357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31">
        <f>D3652</f>
        <v>0</v>
      </c>
      <c r="E3690" s="332"/>
      <c r="F3690" s="330"/>
      <c r="G3690" s="131"/>
      <c r="H3690" s="333">
        <f>H3652</f>
        <v>0</v>
      </c>
      <c r="I3690" s="333"/>
      <c r="J3690" s="333"/>
      <c r="K3690" s="334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30"/>
      <c r="G3691" s="131"/>
      <c r="H3691" s="335">
        <f>H3653</f>
        <v>0</v>
      </c>
      <c r="I3691" s="335"/>
      <c r="J3691" s="335"/>
      <c r="K3691" s="336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37"/>
      <c r="I3692" s="337"/>
      <c r="J3692" s="337"/>
      <c r="K3692" s="338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9"/>
      <c r="K3713" s="313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40">
        <f>SUM(K3696:K3711)</f>
        <v>0</v>
      </c>
      <c r="K3714" s="341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42"/>
      <c r="K3715" s="342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13"/>
      <c r="K3717" s="313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43">
        <f>((J3714/1.11)+(K3716/1.11))*11%</f>
        <v>0</v>
      </c>
      <c r="K3718" s="344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13"/>
      <c r="K3719" s="313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14">
        <f>J3684</f>
        <v>0</v>
      </c>
      <c r="K3722" s="315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14">
        <f>J3685</f>
        <v>0</v>
      </c>
      <c r="K3723" s="315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23080033</v>
      </c>
      <c r="F3726" s="200"/>
      <c r="G3726" s="201" t="s">
        <v>2</v>
      </c>
      <c r="H3726" s="316">
        <f>H3688</f>
        <v>0</v>
      </c>
      <c r="I3726" s="316"/>
      <c r="J3726" s="316"/>
      <c r="K3726" s="317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20" t="s">
        <v>3</v>
      </c>
      <c r="G3727" s="207"/>
      <c r="H3727" s="318"/>
      <c r="I3727" s="318"/>
      <c r="J3727" s="318"/>
      <c r="K3727" s="319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21">
        <f>D3690</f>
        <v>0</v>
      </c>
      <c r="E3728" s="322"/>
      <c r="F3728" s="320"/>
      <c r="G3728" s="208"/>
      <c r="H3728" s="323">
        <f>H3690</f>
        <v>0</v>
      </c>
      <c r="I3728" s="323"/>
      <c r="J3728" s="323"/>
      <c r="K3728" s="324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20"/>
      <c r="G3729" s="208"/>
      <c r="H3729" s="325">
        <f>H3691</f>
        <v>0</v>
      </c>
      <c r="I3729" s="325"/>
      <c r="J3729" s="325"/>
      <c r="K3729" s="326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7"/>
      <c r="I3730" s="327"/>
      <c r="J3730" s="327"/>
      <c r="K3730" s="328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9"/>
      <c r="K3751" s="308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5">
        <f>SUM(K3734:K3749)</f>
        <v>0</v>
      </c>
      <c r="K3752" s="306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7"/>
      <c r="K3753" s="307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8"/>
      <c r="K3755" s="308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9">
        <f>((J3752/1.11)+(K3754/1.11))*11%</f>
        <v>0</v>
      </c>
      <c r="K3756" s="310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8"/>
      <c r="K3757" s="308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11">
        <f>J3722</f>
        <v>0</v>
      </c>
      <c r="K3760" s="312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11">
        <f>J3723</f>
        <v>0</v>
      </c>
      <c r="K3761" s="312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23080034</v>
      </c>
      <c r="G3764" s="11" t="s">
        <v>2</v>
      </c>
      <c r="H3764" s="358"/>
      <c r="I3764" s="358"/>
      <c r="J3764" s="358"/>
      <c r="K3764" s="35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2" t="s">
        <v>3</v>
      </c>
      <c r="G3765" s="17"/>
      <c r="H3765" s="360"/>
      <c r="I3765" s="360"/>
      <c r="J3765" s="360"/>
      <c r="K3765" s="36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3"/>
      <c r="E3766" s="364"/>
      <c r="F3766" s="362"/>
      <c r="G3766" s="18"/>
      <c r="H3766" s="365"/>
      <c r="I3766" s="365"/>
      <c r="J3766" s="365"/>
      <c r="K3766" s="36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2"/>
      <c r="G3767" s="18"/>
      <c r="H3767" s="367"/>
      <c r="I3767" s="367"/>
      <c r="J3767" s="367"/>
      <c r="K3767" s="36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9"/>
      <c r="I3768" s="369"/>
      <c r="J3768" s="369"/>
      <c r="K3768" s="37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5"/>
      <c r="K3789" s="34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7">
        <f>SUM(K3772:K3787)</f>
        <v>0</v>
      </c>
      <c r="K3790" s="34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9"/>
      <c r="K3791" s="34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6"/>
      <c r="K3793" s="34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0">
        <f>((J3790/1.11)+(K3792/1.11))*11%</f>
        <v>0</v>
      </c>
      <c r="K3794" s="35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6"/>
      <c r="K3795" s="34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52"/>
      <c r="K3798" s="353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52"/>
      <c r="K3799" s="353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23080034</v>
      </c>
      <c r="F3802" s="123"/>
      <c r="G3802" s="124" t="s">
        <v>2</v>
      </c>
      <c r="H3802" s="354">
        <f>H3764</f>
        <v>0</v>
      </c>
      <c r="I3802" s="354"/>
      <c r="J3802" s="354"/>
      <c r="K3802" s="355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30" t="s">
        <v>3</v>
      </c>
      <c r="G3803" s="130"/>
      <c r="H3803" s="356"/>
      <c r="I3803" s="356"/>
      <c r="J3803" s="356"/>
      <c r="K3803" s="357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31">
        <f>D3766</f>
        <v>0</v>
      </c>
      <c r="E3804" s="332"/>
      <c r="F3804" s="330"/>
      <c r="G3804" s="131"/>
      <c r="H3804" s="333">
        <f>H3766</f>
        <v>0</v>
      </c>
      <c r="I3804" s="333"/>
      <c r="J3804" s="333"/>
      <c r="K3804" s="334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30"/>
      <c r="G3805" s="131"/>
      <c r="H3805" s="335">
        <f>H3767</f>
        <v>0</v>
      </c>
      <c r="I3805" s="335"/>
      <c r="J3805" s="335"/>
      <c r="K3805" s="336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37"/>
      <c r="I3806" s="337"/>
      <c r="J3806" s="337"/>
      <c r="K3806" s="338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9"/>
      <c r="K3827" s="313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40">
        <f>SUM(K3810:K3825)</f>
        <v>0</v>
      </c>
      <c r="K3828" s="341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42"/>
      <c r="K3829" s="342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13"/>
      <c r="K3831" s="313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43">
        <f>((J3828/1.11)+(K3830/1.11))*11%</f>
        <v>0</v>
      </c>
      <c r="K3832" s="344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13"/>
      <c r="K3833" s="313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14">
        <f>J3798</f>
        <v>0</v>
      </c>
      <c r="K3836" s="315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14">
        <f>J3799</f>
        <v>0</v>
      </c>
      <c r="K3837" s="315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23080034</v>
      </c>
      <c r="F3840" s="200"/>
      <c r="G3840" s="201" t="s">
        <v>2</v>
      </c>
      <c r="H3840" s="316">
        <f>H3802</f>
        <v>0</v>
      </c>
      <c r="I3840" s="316"/>
      <c r="J3840" s="316"/>
      <c r="K3840" s="317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20" t="s">
        <v>3</v>
      </c>
      <c r="G3841" s="207"/>
      <c r="H3841" s="318"/>
      <c r="I3841" s="318"/>
      <c r="J3841" s="318"/>
      <c r="K3841" s="319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21">
        <f>D3804</f>
        <v>0</v>
      </c>
      <c r="E3842" s="322"/>
      <c r="F3842" s="320"/>
      <c r="G3842" s="208"/>
      <c r="H3842" s="323">
        <f>H3804</f>
        <v>0</v>
      </c>
      <c r="I3842" s="323"/>
      <c r="J3842" s="323"/>
      <c r="K3842" s="324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20"/>
      <c r="G3843" s="208"/>
      <c r="H3843" s="325">
        <f>H3805</f>
        <v>0</v>
      </c>
      <c r="I3843" s="325"/>
      <c r="J3843" s="325"/>
      <c r="K3843" s="326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7"/>
      <c r="I3844" s="327"/>
      <c r="J3844" s="327"/>
      <c r="K3844" s="328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9"/>
      <c r="K3865" s="308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5">
        <f>SUM(K3848:K3863)</f>
        <v>0</v>
      </c>
      <c r="K3866" s="306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7"/>
      <c r="K3867" s="307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8"/>
      <c r="K3869" s="308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9">
        <f>((J3866/1.11)+(K3868/1.11))*11%</f>
        <v>0</v>
      </c>
      <c r="K3870" s="310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8"/>
      <c r="K3871" s="308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11">
        <f>J3836</f>
        <v>0</v>
      </c>
      <c r="K3874" s="312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11">
        <f>J3837</f>
        <v>0</v>
      </c>
      <c r="K3875" s="312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23080035</v>
      </c>
      <c r="G3878" s="11" t="s">
        <v>2</v>
      </c>
      <c r="H3878" s="358"/>
      <c r="I3878" s="358"/>
      <c r="J3878" s="358"/>
      <c r="K3878" s="35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2" t="s">
        <v>3</v>
      </c>
      <c r="G3879" s="17"/>
      <c r="H3879" s="360"/>
      <c r="I3879" s="360"/>
      <c r="J3879" s="360"/>
      <c r="K3879" s="36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3"/>
      <c r="E3880" s="364"/>
      <c r="F3880" s="362"/>
      <c r="G3880" s="18"/>
      <c r="H3880" s="365"/>
      <c r="I3880" s="365"/>
      <c r="J3880" s="365"/>
      <c r="K3880" s="36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2"/>
      <c r="G3881" s="18"/>
      <c r="H3881" s="367"/>
      <c r="I3881" s="367"/>
      <c r="J3881" s="367"/>
      <c r="K3881" s="36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9"/>
      <c r="I3882" s="369"/>
      <c r="J3882" s="369"/>
      <c r="K3882" s="37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5"/>
      <c r="K3903" s="34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7">
        <f>SUM(K3886:K3901)</f>
        <v>0</v>
      </c>
      <c r="K3904" s="34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9"/>
      <c r="K3905" s="34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6"/>
      <c r="K3907" s="34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0">
        <f>((J3904/1.11)+(K3906/1.11))*11%</f>
        <v>0</v>
      </c>
      <c r="K3908" s="35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6"/>
      <c r="K3909" s="34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52"/>
      <c r="K3912" s="353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52"/>
      <c r="K3913" s="353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23080035</v>
      </c>
      <c r="F3916" s="123"/>
      <c r="G3916" s="124" t="s">
        <v>2</v>
      </c>
      <c r="H3916" s="354">
        <f>H3878</f>
        <v>0</v>
      </c>
      <c r="I3916" s="354"/>
      <c r="J3916" s="354"/>
      <c r="K3916" s="355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30" t="s">
        <v>3</v>
      </c>
      <c r="G3917" s="130"/>
      <c r="H3917" s="356"/>
      <c r="I3917" s="356"/>
      <c r="J3917" s="356"/>
      <c r="K3917" s="357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31">
        <f>D3880</f>
        <v>0</v>
      </c>
      <c r="E3918" s="332"/>
      <c r="F3918" s="330"/>
      <c r="G3918" s="131"/>
      <c r="H3918" s="333">
        <f>H3880</f>
        <v>0</v>
      </c>
      <c r="I3918" s="333"/>
      <c r="J3918" s="333"/>
      <c r="K3918" s="334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30"/>
      <c r="G3919" s="131"/>
      <c r="H3919" s="335">
        <f>H3881</f>
        <v>0</v>
      </c>
      <c r="I3919" s="335"/>
      <c r="J3919" s="335"/>
      <c r="K3919" s="336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37"/>
      <c r="I3920" s="337"/>
      <c r="J3920" s="337"/>
      <c r="K3920" s="338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9"/>
      <c r="K3941" s="313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40">
        <f>SUM(K3924:K3939)</f>
        <v>0</v>
      </c>
      <c r="K3942" s="341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42"/>
      <c r="K3943" s="342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13"/>
      <c r="K3945" s="313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43">
        <f>((J3942/1.11)+(K3944/1.11))*11%</f>
        <v>0</v>
      </c>
      <c r="K3946" s="344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13"/>
      <c r="K3947" s="313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14">
        <f>J3912</f>
        <v>0</v>
      </c>
      <c r="K3950" s="315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14">
        <f>J3913</f>
        <v>0</v>
      </c>
      <c r="K3951" s="315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23080035</v>
      </c>
      <c r="F3954" s="200"/>
      <c r="G3954" s="201" t="s">
        <v>2</v>
      </c>
      <c r="H3954" s="316">
        <f>H3916</f>
        <v>0</v>
      </c>
      <c r="I3954" s="316"/>
      <c r="J3954" s="316"/>
      <c r="K3954" s="317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20" t="s">
        <v>3</v>
      </c>
      <c r="G3955" s="207"/>
      <c r="H3955" s="318"/>
      <c r="I3955" s="318"/>
      <c r="J3955" s="318"/>
      <c r="K3955" s="319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21">
        <f>D3918</f>
        <v>0</v>
      </c>
      <c r="E3956" s="322"/>
      <c r="F3956" s="320"/>
      <c r="G3956" s="208"/>
      <c r="H3956" s="323">
        <f>H3918</f>
        <v>0</v>
      </c>
      <c r="I3956" s="323"/>
      <c r="J3956" s="323"/>
      <c r="K3956" s="324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20"/>
      <c r="G3957" s="208"/>
      <c r="H3957" s="325">
        <f>H3919</f>
        <v>0</v>
      </c>
      <c r="I3957" s="325"/>
      <c r="J3957" s="325"/>
      <c r="K3957" s="326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7"/>
      <c r="I3958" s="327"/>
      <c r="J3958" s="327"/>
      <c r="K3958" s="328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9"/>
      <c r="K3979" s="308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5">
        <f>SUM(K3962:K3977)</f>
        <v>0</v>
      </c>
      <c r="K3980" s="306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7"/>
      <c r="K3981" s="307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8"/>
      <c r="K3983" s="308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9">
        <f>((J3980/1.11)+(K3982/1.11))*11%</f>
        <v>0</v>
      </c>
      <c r="K3984" s="310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8"/>
      <c r="K3985" s="308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11">
        <f>J3950</f>
        <v>0</v>
      </c>
      <c r="K3988" s="312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11">
        <f>J3951</f>
        <v>0</v>
      </c>
      <c r="K3989" s="312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23080036</v>
      </c>
      <c r="G3992" s="11" t="s">
        <v>2</v>
      </c>
      <c r="H3992" s="358"/>
      <c r="I3992" s="358"/>
      <c r="J3992" s="358"/>
      <c r="K3992" s="35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2" t="s">
        <v>3</v>
      </c>
      <c r="G3993" s="17"/>
      <c r="H3993" s="360"/>
      <c r="I3993" s="360"/>
      <c r="J3993" s="360"/>
      <c r="K3993" s="36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3"/>
      <c r="E3994" s="364"/>
      <c r="F3994" s="362"/>
      <c r="G3994" s="18"/>
      <c r="H3994" s="365"/>
      <c r="I3994" s="365"/>
      <c r="J3994" s="365"/>
      <c r="K3994" s="36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2"/>
      <c r="G3995" s="18"/>
      <c r="H3995" s="367"/>
      <c r="I3995" s="367"/>
      <c r="J3995" s="367"/>
      <c r="K3995" s="36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9"/>
      <c r="I3996" s="369"/>
      <c r="J3996" s="369"/>
      <c r="K3996" s="37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5"/>
      <c r="K4017" s="34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7">
        <f>SUM(K4000:K4015)</f>
        <v>0</v>
      </c>
      <c r="K4018" s="34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9"/>
      <c r="K4019" s="34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6"/>
      <c r="K4021" s="34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0">
        <f>((J4018/1.11)+(K4020/1.11))*11%</f>
        <v>0</v>
      </c>
      <c r="K4022" s="35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6"/>
      <c r="K4023" s="34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52"/>
      <c r="K4026" s="353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52"/>
      <c r="K4027" s="353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23080036</v>
      </c>
      <c r="F4030" s="123"/>
      <c r="G4030" s="124" t="s">
        <v>2</v>
      </c>
      <c r="H4030" s="354">
        <f>H3992</f>
        <v>0</v>
      </c>
      <c r="I4030" s="354"/>
      <c r="J4030" s="354"/>
      <c r="K4030" s="355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30" t="s">
        <v>3</v>
      </c>
      <c r="G4031" s="130"/>
      <c r="H4031" s="356"/>
      <c r="I4031" s="356"/>
      <c r="J4031" s="356"/>
      <c r="K4031" s="357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31">
        <f>D3994</f>
        <v>0</v>
      </c>
      <c r="E4032" s="332"/>
      <c r="F4032" s="330"/>
      <c r="G4032" s="131"/>
      <c r="H4032" s="333">
        <f>H3994</f>
        <v>0</v>
      </c>
      <c r="I4032" s="333"/>
      <c r="J4032" s="333"/>
      <c r="K4032" s="334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30"/>
      <c r="G4033" s="131"/>
      <c r="H4033" s="335">
        <f>H3995</f>
        <v>0</v>
      </c>
      <c r="I4033" s="335"/>
      <c r="J4033" s="335"/>
      <c r="K4033" s="336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37"/>
      <c r="I4034" s="337"/>
      <c r="J4034" s="337"/>
      <c r="K4034" s="338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9"/>
      <c r="K4055" s="313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40">
        <f>SUM(K4038:K4053)</f>
        <v>0</v>
      </c>
      <c r="K4056" s="341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42"/>
      <c r="K4057" s="342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13"/>
      <c r="K4059" s="313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43">
        <f>((J4056/1.11)+(K4058/1.11))*11%</f>
        <v>0</v>
      </c>
      <c r="K4060" s="344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13"/>
      <c r="K4061" s="313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14">
        <f>J4026</f>
        <v>0</v>
      </c>
      <c r="K4064" s="315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14">
        <f>J4027</f>
        <v>0</v>
      </c>
      <c r="K4065" s="315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23080036</v>
      </c>
      <c r="F4068" s="200"/>
      <c r="G4068" s="201" t="s">
        <v>2</v>
      </c>
      <c r="H4068" s="316">
        <f>H4030</f>
        <v>0</v>
      </c>
      <c r="I4068" s="316"/>
      <c r="J4068" s="316"/>
      <c r="K4068" s="317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20" t="s">
        <v>3</v>
      </c>
      <c r="G4069" s="207"/>
      <c r="H4069" s="318"/>
      <c r="I4069" s="318"/>
      <c r="J4069" s="318"/>
      <c r="K4069" s="319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21">
        <f>D4032</f>
        <v>0</v>
      </c>
      <c r="E4070" s="322"/>
      <c r="F4070" s="320"/>
      <c r="G4070" s="208"/>
      <c r="H4070" s="323">
        <f>H4032</f>
        <v>0</v>
      </c>
      <c r="I4070" s="323"/>
      <c r="J4070" s="323"/>
      <c r="K4070" s="324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20"/>
      <c r="G4071" s="208"/>
      <c r="H4071" s="325">
        <f>H4033</f>
        <v>0</v>
      </c>
      <c r="I4071" s="325"/>
      <c r="J4071" s="325"/>
      <c r="K4071" s="326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7"/>
      <c r="I4072" s="327"/>
      <c r="J4072" s="327"/>
      <c r="K4072" s="328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9"/>
      <c r="K4093" s="308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5">
        <f>SUM(K4076:K4091)</f>
        <v>0</v>
      </c>
      <c r="K4094" s="306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7"/>
      <c r="K4095" s="307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8"/>
      <c r="K4097" s="308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9">
        <f>((J4094/1.11)+(K4096/1.11))*11%</f>
        <v>0</v>
      </c>
      <c r="K4098" s="310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8"/>
      <c r="K4099" s="308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11">
        <f>J4064</f>
        <v>0</v>
      </c>
      <c r="K4102" s="312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11">
        <f>J4065</f>
        <v>0</v>
      </c>
      <c r="K4103" s="312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23080037</v>
      </c>
      <c r="G4106" s="11" t="s">
        <v>2</v>
      </c>
      <c r="H4106" s="358"/>
      <c r="I4106" s="358"/>
      <c r="J4106" s="358"/>
      <c r="K4106" s="35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2" t="s">
        <v>3</v>
      </c>
      <c r="G4107" s="17"/>
      <c r="H4107" s="360"/>
      <c r="I4107" s="360"/>
      <c r="J4107" s="360"/>
      <c r="K4107" s="36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3"/>
      <c r="E4108" s="364"/>
      <c r="F4108" s="362"/>
      <c r="G4108" s="18"/>
      <c r="H4108" s="365"/>
      <c r="I4108" s="365"/>
      <c r="J4108" s="365"/>
      <c r="K4108" s="36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2"/>
      <c r="G4109" s="18"/>
      <c r="H4109" s="367"/>
      <c r="I4109" s="367"/>
      <c r="J4109" s="367"/>
      <c r="K4109" s="36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9"/>
      <c r="I4110" s="369"/>
      <c r="J4110" s="369"/>
      <c r="K4110" s="37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5"/>
      <c r="K4131" s="34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7">
        <f>SUM(K4114:K4129)</f>
        <v>0</v>
      </c>
      <c r="K4132" s="34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9"/>
      <c r="K4133" s="34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6"/>
      <c r="K4135" s="34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0">
        <f>((J4132/1.11)+(K4134/1.11))*11%</f>
        <v>0</v>
      </c>
      <c r="K4136" s="35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6"/>
      <c r="K4137" s="34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52"/>
      <c r="K4140" s="353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52"/>
      <c r="K4141" s="353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23080037</v>
      </c>
      <c r="F4144" s="123"/>
      <c r="G4144" s="124" t="s">
        <v>2</v>
      </c>
      <c r="H4144" s="354">
        <f>H4106</f>
        <v>0</v>
      </c>
      <c r="I4144" s="354"/>
      <c r="J4144" s="354"/>
      <c r="K4144" s="355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30" t="s">
        <v>3</v>
      </c>
      <c r="G4145" s="130"/>
      <c r="H4145" s="356"/>
      <c r="I4145" s="356"/>
      <c r="J4145" s="356"/>
      <c r="K4145" s="357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31">
        <f>D4108</f>
        <v>0</v>
      </c>
      <c r="E4146" s="332"/>
      <c r="F4146" s="330"/>
      <c r="G4146" s="131"/>
      <c r="H4146" s="333">
        <f>H4108</f>
        <v>0</v>
      </c>
      <c r="I4146" s="333"/>
      <c r="J4146" s="333"/>
      <c r="K4146" s="334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30"/>
      <c r="G4147" s="131"/>
      <c r="H4147" s="335">
        <f>H4109</f>
        <v>0</v>
      </c>
      <c r="I4147" s="335"/>
      <c r="J4147" s="335"/>
      <c r="K4147" s="336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37"/>
      <c r="I4148" s="337"/>
      <c r="J4148" s="337"/>
      <c r="K4148" s="338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9"/>
      <c r="K4169" s="313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40">
        <f>SUM(K4152:K4167)</f>
        <v>0</v>
      </c>
      <c r="K4170" s="341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42"/>
      <c r="K4171" s="342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13"/>
      <c r="K4173" s="313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43">
        <f>((J4170/1.11)+(K4172/1.11))*11%</f>
        <v>0</v>
      </c>
      <c r="K4174" s="344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13"/>
      <c r="K4175" s="313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14">
        <f>J4140</f>
        <v>0</v>
      </c>
      <c r="K4178" s="315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14">
        <f>J4141</f>
        <v>0</v>
      </c>
      <c r="K4179" s="315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23080037</v>
      </c>
      <c r="F4182" s="200"/>
      <c r="G4182" s="201" t="s">
        <v>2</v>
      </c>
      <c r="H4182" s="316">
        <f>H4144</f>
        <v>0</v>
      </c>
      <c r="I4182" s="316"/>
      <c r="J4182" s="316"/>
      <c r="K4182" s="317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20" t="s">
        <v>3</v>
      </c>
      <c r="G4183" s="207"/>
      <c r="H4183" s="318"/>
      <c r="I4183" s="318"/>
      <c r="J4183" s="318"/>
      <c r="K4183" s="319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21">
        <f>D4146</f>
        <v>0</v>
      </c>
      <c r="E4184" s="322"/>
      <c r="F4184" s="320"/>
      <c r="G4184" s="208"/>
      <c r="H4184" s="323">
        <f>H4146</f>
        <v>0</v>
      </c>
      <c r="I4184" s="323"/>
      <c r="J4184" s="323"/>
      <c r="K4184" s="324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20"/>
      <c r="G4185" s="208"/>
      <c r="H4185" s="325">
        <f>H4147</f>
        <v>0</v>
      </c>
      <c r="I4185" s="325"/>
      <c r="J4185" s="325"/>
      <c r="K4185" s="326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7"/>
      <c r="I4186" s="327"/>
      <c r="J4186" s="327"/>
      <c r="K4186" s="328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9"/>
      <c r="K4207" s="308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5">
        <f>SUM(K4190:K4205)</f>
        <v>0</v>
      </c>
      <c r="K4208" s="306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7"/>
      <c r="K4209" s="307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8"/>
      <c r="K4211" s="308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9">
        <f>((J4208/1.11)+(K4210/1.11))*11%</f>
        <v>0</v>
      </c>
      <c r="K4212" s="310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8"/>
      <c r="K4213" s="308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11">
        <f>J4178</f>
        <v>0</v>
      </c>
      <c r="K4216" s="312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11">
        <f>J4179</f>
        <v>0</v>
      </c>
      <c r="K4217" s="312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23080038</v>
      </c>
      <c r="G4220" s="11" t="s">
        <v>2</v>
      </c>
      <c r="H4220" s="358"/>
      <c r="I4220" s="358"/>
      <c r="J4220" s="358"/>
      <c r="K4220" s="35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2" t="s">
        <v>3</v>
      </c>
      <c r="G4221" s="17"/>
      <c r="H4221" s="360"/>
      <c r="I4221" s="360"/>
      <c r="J4221" s="360"/>
      <c r="K4221" s="36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3"/>
      <c r="E4222" s="364"/>
      <c r="F4222" s="362"/>
      <c r="G4222" s="18"/>
      <c r="H4222" s="365"/>
      <c r="I4222" s="365"/>
      <c r="J4222" s="365"/>
      <c r="K4222" s="36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2"/>
      <c r="G4223" s="18"/>
      <c r="H4223" s="367"/>
      <c r="I4223" s="367"/>
      <c r="J4223" s="367"/>
      <c r="K4223" s="36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9"/>
      <c r="I4224" s="369"/>
      <c r="J4224" s="369"/>
      <c r="K4224" s="37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5"/>
      <c r="K4245" s="34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7">
        <f>SUM(K4228:K4243)</f>
        <v>0</v>
      </c>
      <c r="K4246" s="34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9"/>
      <c r="K4247" s="34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6"/>
      <c r="K4249" s="34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0">
        <f>((J4246/1.11)+(K4248/1.11))*11%</f>
        <v>0</v>
      </c>
      <c r="K4250" s="35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6"/>
      <c r="K4251" s="34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52"/>
      <c r="K4254" s="353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52"/>
      <c r="K4255" s="353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23080038</v>
      </c>
      <c r="F4258" s="123"/>
      <c r="G4258" s="124" t="s">
        <v>2</v>
      </c>
      <c r="H4258" s="354">
        <f>H4220</f>
        <v>0</v>
      </c>
      <c r="I4258" s="354"/>
      <c r="J4258" s="354"/>
      <c r="K4258" s="355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30" t="s">
        <v>3</v>
      </c>
      <c r="G4259" s="130"/>
      <c r="H4259" s="356"/>
      <c r="I4259" s="356"/>
      <c r="J4259" s="356"/>
      <c r="K4259" s="357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31">
        <f>D4222</f>
        <v>0</v>
      </c>
      <c r="E4260" s="332"/>
      <c r="F4260" s="330"/>
      <c r="G4260" s="131"/>
      <c r="H4260" s="333">
        <f>H4222</f>
        <v>0</v>
      </c>
      <c r="I4260" s="333"/>
      <c r="J4260" s="333"/>
      <c r="K4260" s="334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30"/>
      <c r="G4261" s="131"/>
      <c r="H4261" s="335">
        <f>H4223</f>
        <v>0</v>
      </c>
      <c r="I4261" s="335"/>
      <c r="J4261" s="335"/>
      <c r="K4261" s="336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37"/>
      <c r="I4262" s="337"/>
      <c r="J4262" s="337"/>
      <c r="K4262" s="338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9"/>
      <c r="K4283" s="313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40">
        <f>SUM(K4266:K4281)</f>
        <v>0</v>
      </c>
      <c r="K4284" s="341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42"/>
      <c r="K4285" s="342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13"/>
      <c r="K4287" s="313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43">
        <f>((J4284/1.11)+(K4286/1.11))*11%</f>
        <v>0</v>
      </c>
      <c r="K4288" s="344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13"/>
      <c r="K4289" s="313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14">
        <f>J4254</f>
        <v>0</v>
      </c>
      <c r="K4292" s="315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14">
        <f>J4255</f>
        <v>0</v>
      </c>
      <c r="K4293" s="315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23080038</v>
      </c>
      <c r="F4296" s="200"/>
      <c r="G4296" s="201" t="s">
        <v>2</v>
      </c>
      <c r="H4296" s="316">
        <f>H4258</f>
        <v>0</v>
      </c>
      <c r="I4296" s="316"/>
      <c r="J4296" s="316"/>
      <c r="K4296" s="317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20" t="s">
        <v>3</v>
      </c>
      <c r="G4297" s="207"/>
      <c r="H4297" s="318"/>
      <c r="I4297" s="318"/>
      <c r="J4297" s="318"/>
      <c r="K4297" s="319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21">
        <f>D4260</f>
        <v>0</v>
      </c>
      <c r="E4298" s="322"/>
      <c r="F4298" s="320"/>
      <c r="G4298" s="208"/>
      <c r="H4298" s="323">
        <f>H4260</f>
        <v>0</v>
      </c>
      <c r="I4298" s="323"/>
      <c r="J4298" s="323"/>
      <c r="K4298" s="324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20"/>
      <c r="G4299" s="208"/>
      <c r="H4299" s="325">
        <f>H4261</f>
        <v>0</v>
      </c>
      <c r="I4299" s="325"/>
      <c r="J4299" s="325"/>
      <c r="K4299" s="326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7"/>
      <c r="I4300" s="327"/>
      <c r="J4300" s="327"/>
      <c r="K4300" s="328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9"/>
      <c r="K4321" s="308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5">
        <f>SUM(K4304:K4319)</f>
        <v>0</v>
      </c>
      <c r="K4322" s="306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7"/>
      <c r="K4323" s="307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8"/>
      <c r="K4325" s="308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9">
        <f>((J4322/1.11)+(K4324/1.11))*11%</f>
        <v>0</v>
      </c>
      <c r="K4326" s="310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8"/>
      <c r="K4327" s="308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11">
        <f>J4292</f>
        <v>0</v>
      </c>
      <c r="K4330" s="312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11">
        <f>J4293</f>
        <v>0</v>
      </c>
      <c r="K4331" s="312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23080039</v>
      </c>
      <c r="G4334" s="11" t="s">
        <v>2</v>
      </c>
      <c r="H4334" s="358"/>
      <c r="I4334" s="358"/>
      <c r="J4334" s="358"/>
      <c r="K4334" s="35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2" t="s">
        <v>3</v>
      </c>
      <c r="G4335" s="17"/>
      <c r="H4335" s="360"/>
      <c r="I4335" s="360"/>
      <c r="J4335" s="360"/>
      <c r="K4335" s="36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3"/>
      <c r="E4336" s="364"/>
      <c r="F4336" s="362"/>
      <c r="G4336" s="18"/>
      <c r="H4336" s="365"/>
      <c r="I4336" s="365"/>
      <c r="J4336" s="365"/>
      <c r="K4336" s="36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2"/>
      <c r="G4337" s="18"/>
      <c r="H4337" s="367"/>
      <c r="I4337" s="367"/>
      <c r="J4337" s="367"/>
      <c r="K4337" s="36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9"/>
      <c r="I4338" s="369"/>
      <c r="J4338" s="369"/>
      <c r="K4338" s="37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5"/>
      <c r="K4359" s="34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7">
        <f>SUM(K4342:K4357)</f>
        <v>0</v>
      </c>
      <c r="K4360" s="34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9"/>
      <c r="K4361" s="34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6"/>
      <c r="K4363" s="34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0">
        <f>((J4360/1.11)+(K4362/1.11))*11%</f>
        <v>0</v>
      </c>
      <c r="K4364" s="35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6"/>
      <c r="K4365" s="34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52"/>
      <c r="K4368" s="353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52"/>
      <c r="K4369" s="353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23080039</v>
      </c>
      <c r="F4372" s="123"/>
      <c r="G4372" s="124" t="s">
        <v>2</v>
      </c>
      <c r="H4372" s="354">
        <f>H4334</f>
        <v>0</v>
      </c>
      <c r="I4372" s="354"/>
      <c r="J4372" s="354"/>
      <c r="K4372" s="355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30" t="s">
        <v>3</v>
      </c>
      <c r="G4373" s="130"/>
      <c r="H4373" s="356"/>
      <c r="I4373" s="356"/>
      <c r="J4373" s="356"/>
      <c r="K4373" s="357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31">
        <f>D4336</f>
        <v>0</v>
      </c>
      <c r="E4374" s="332"/>
      <c r="F4374" s="330"/>
      <c r="G4374" s="131"/>
      <c r="H4374" s="333">
        <f>H4336</f>
        <v>0</v>
      </c>
      <c r="I4374" s="333"/>
      <c r="J4374" s="333"/>
      <c r="K4374" s="334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30"/>
      <c r="G4375" s="131"/>
      <c r="H4375" s="335">
        <f>H4337</f>
        <v>0</v>
      </c>
      <c r="I4375" s="335"/>
      <c r="J4375" s="335"/>
      <c r="K4375" s="336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37"/>
      <c r="I4376" s="337"/>
      <c r="J4376" s="337"/>
      <c r="K4376" s="338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9"/>
      <c r="K4397" s="313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40">
        <f>SUM(K4380:K4395)</f>
        <v>0</v>
      </c>
      <c r="K4398" s="341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42"/>
      <c r="K4399" s="342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13"/>
      <c r="K4401" s="313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43">
        <f>((J4398/1.11)+(K4400/1.11))*11%</f>
        <v>0</v>
      </c>
      <c r="K4402" s="344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13"/>
      <c r="K4403" s="313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14">
        <f>J4368</f>
        <v>0</v>
      </c>
      <c r="K4406" s="315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14">
        <f>J4369</f>
        <v>0</v>
      </c>
      <c r="K4407" s="315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23080039</v>
      </c>
      <c r="F4410" s="200"/>
      <c r="G4410" s="201" t="s">
        <v>2</v>
      </c>
      <c r="H4410" s="316">
        <f>H4372</f>
        <v>0</v>
      </c>
      <c r="I4410" s="316"/>
      <c r="J4410" s="316"/>
      <c r="K4410" s="317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20" t="s">
        <v>3</v>
      </c>
      <c r="G4411" s="207"/>
      <c r="H4411" s="318"/>
      <c r="I4411" s="318"/>
      <c r="J4411" s="318"/>
      <c r="K4411" s="319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21">
        <f>D4374</f>
        <v>0</v>
      </c>
      <c r="E4412" s="322"/>
      <c r="F4412" s="320"/>
      <c r="G4412" s="208"/>
      <c r="H4412" s="323">
        <f>H4374</f>
        <v>0</v>
      </c>
      <c r="I4412" s="323"/>
      <c r="J4412" s="323"/>
      <c r="K4412" s="324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20"/>
      <c r="G4413" s="208"/>
      <c r="H4413" s="325">
        <f>H4375</f>
        <v>0</v>
      </c>
      <c r="I4413" s="325"/>
      <c r="J4413" s="325"/>
      <c r="K4413" s="326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7"/>
      <c r="I4414" s="327"/>
      <c r="J4414" s="327"/>
      <c r="K4414" s="328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9"/>
      <c r="K4435" s="308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5">
        <f>SUM(K4418:K4433)</f>
        <v>0</v>
      </c>
      <c r="K4436" s="306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7"/>
      <c r="K4437" s="307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8"/>
      <c r="K4439" s="308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9">
        <f>((J4436/1.11)+(K4438/1.11))*11%</f>
        <v>0</v>
      </c>
      <c r="K4440" s="310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8"/>
      <c r="K4441" s="308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11">
        <f>J4406</f>
        <v>0</v>
      </c>
      <c r="K4444" s="312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11">
        <f>J4407</f>
        <v>0</v>
      </c>
      <c r="K4445" s="312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23080040</v>
      </c>
      <c r="G4448" s="11" t="s">
        <v>2</v>
      </c>
      <c r="H4448" s="358"/>
      <c r="I4448" s="358"/>
      <c r="J4448" s="358"/>
      <c r="K4448" s="359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2" t="s">
        <v>3</v>
      </c>
      <c r="G4449" s="17"/>
      <c r="H4449" s="360"/>
      <c r="I4449" s="360"/>
      <c r="J4449" s="360"/>
      <c r="K4449" s="361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3"/>
      <c r="E4450" s="364"/>
      <c r="F4450" s="362"/>
      <c r="G4450" s="18"/>
      <c r="H4450" s="365"/>
      <c r="I4450" s="365"/>
      <c r="J4450" s="365"/>
      <c r="K4450" s="36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2"/>
      <c r="G4451" s="18"/>
      <c r="H4451" s="367"/>
      <c r="I4451" s="367"/>
      <c r="J4451" s="367"/>
      <c r="K4451" s="36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9"/>
      <c r="I4452" s="369"/>
      <c r="J4452" s="369"/>
      <c r="K4452" s="37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5"/>
      <c r="K4473" s="34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7">
        <f>SUM(K4456:K4471)</f>
        <v>0</v>
      </c>
      <c r="K4474" s="34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9"/>
      <c r="K4475" s="34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6"/>
      <c r="K4477" s="34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0">
        <f>((J4474/1.11)+(K4476/1.11))*11%</f>
        <v>0</v>
      </c>
      <c r="K4478" s="35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6"/>
      <c r="K4479" s="34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52"/>
      <c r="K4482" s="353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52"/>
      <c r="K4483" s="353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23080040</v>
      </c>
      <c r="F4486" s="123"/>
      <c r="G4486" s="124" t="s">
        <v>2</v>
      </c>
      <c r="H4486" s="354">
        <f>H4448</f>
        <v>0</v>
      </c>
      <c r="I4486" s="354"/>
      <c r="J4486" s="354"/>
      <c r="K4486" s="355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30" t="s">
        <v>3</v>
      </c>
      <c r="G4487" s="130"/>
      <c r="H4487" s="356"/>
      <c r="I4487" s="356"/>
      <c r="J4487" s="356"/>
      <c r="K4487" s="357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31">
        <f>D4450</f>
        <v>0</v>
      </c>
      <c r="E4488" s="332"/>
      <c r="F4488" s="330"/>
      <c r="G4488" s="131"/>
      <c r="H4488" s="333">
        <f>H4450</f>
        <v>0</v>
      </c>
      <c r="I4488" s="333"/>
      <c r="J4488" s="333"/>
      <c r="K4488" s="334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30"/>
      <c r="G4489" s="131"/>
      <c r="H4489" s="335">
        <f>H4451</f>
        <v>0</v>
      </c>
      <c r="I4489" s="335"/>
      <c r="J4489" s="335"/>
      <c r="K4489" s="336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37"/>
      <c r="I4490" s="337"/>
      <c r="J4490" s="337"/>
      <c r="K4490" s="338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9"/>
      <c r="K4511" s="313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40">
        <f>SUM(K4494:K4509)</f>
        <v>0</v>
      </c>
      <c r="K4512" s="341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42"/>
      <c r="K4513" s="342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13"/>
      <c r="K4515" s="313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43">
        <f>((J4512/1.11)+(K4514/1.11))*11%</f>
        <v>0</v>
      </c>
      <c r="K4516" s="344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13"/>
      <c r="K4517" s="313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14">
        <f>J4482</f>
        <v>0</v>
      </c>
      <c r="K4520" s="315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14">
        <f>J4483</f>
        <v>0</v>
      </c>
      <c r="K4521" s="315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23080040</v>
      </c>
      <c r="F4524" s="200"/>
      <c r="G4524" s="201" t="s">
        <v>2</v>
      </c>
      <c r="H4524" s="316">
        <f>H4486</f>
        <v>0</v>
      </c>
      <c r="I4524" s="316"/>
      <c r="J4524" s="316"/>
      <c r="K4524" s="317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20" t="s">
        <v>3</v>
      </c>
      <c r="G4525" s="207"/>
      <c r="H4525" s="318"/>
      <c r="I4525" s="318"/>
      <c r="J4525" s="318"/>
      <c r="K4525" s="319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21">
        <f>D4488</f>
        <v>0</v>
      </c>
      <c r="E4526" s="322"/>
      <c r="F4526" s="320"/>
      <c r="G4526" s="208"/>
      <c r="H4526" s="323">
        <f>H4488</f>
        <v>0</v>
      </c>
      <c r="I4526" s="323"/>
      <c r="J4526" s="323"/>
      <c r="K4526" s="324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20"/>
      <c r="G4527" s="208"/>
      <c r="H4527" s="325">
        <f>H4489</f>
        <v>0</v>
      </c>
      <c r="I4527" s="325"/>
      <c r="J4527" s="325"/>
      <c r="K4527" s="326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7"/>
      <c r="I4528" s="327"/>
      <c r="J4528" s="327"/>
      <c r="K4528" s="328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9"/>
      <c r="K4549" s="308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5">
        <f>SUM(K4532:K4547)</f>
        <v>0</v>
      </c>
      <c r="K4550" s="306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7"/>
      <c r="K4551" s="307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8"/>
      <c r="K4553" s="308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9">
        <f>((J4550/1.11)+(K4552/1.11))*11%</f>
        <v>0</v>
      </c>
      <c r="K4554" s="310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8"/>
      <c r="K4555" s="308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11">
        <f>J4520</f>
        <v>0</v>
      </c>
      <c r="K4558" s="312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11">
        <f>J4521</f>
        <v>0</v>
      </c>
      <c r="K4559" s="312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23080041</v>
      </c>
      <c r="G4562" s="11" t="s">
        <v>2</v>
      </c>
      <c r="H4562" s="358"/>
      <c r="I4562" s="358"/>
      <c r="J4562" s="358"/>
      <c r="K4562" s="359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2" t="s">
        <v>3</v>
      </c>
      <c r="G4563" s="17"/>
      <c r="H4563" s="360"/>
      <c r="I4563" s="360"/>
      <c r="J4563" s="360"/>
      <c r="K4563" s="361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3"/>
      <c r="E4564" s="364"/>
      <c r="F4564" s="362"/>
      <c r="G4564" s="18"/>
      <c r="H4564" s="365"/>
      <c r="I4564" s="365"/>
      <c r="J4564" s="365"/>
      <c r="K4564" s="36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2"/>
      <c r="G4565" s="18"/>
      <c r="H4565" s="367"/>
      <c r="I4565" s="367"/>
      <c r="J4565" s="367"/>
      <c r="K4565" s="36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9"/>
      <c r="I4566" s="369"/>
      <c r="J4566" s="369"/>
      <c r="K4566" s="37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5"/>
      <c r="K4587" s="34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7">
        <f>SUM(K4570:K4585)</f>
        <v>0</v>
      </c>
      <c r="K4588" s="34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9"/>
      <c r="K4589" s="34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6"/>
      <c r="K4591" s="34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0">
        <f>((J4588/1.11)+(K4590/1.11))*11%</f>
        <v>0</v>
      </c>
      <c r="K4592" s="35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6"/>
      <c r="K4593" s="34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52"/>
      <c r="K4596" s="353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52"/>
      <c r="K4597" s="353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23080041</v>
      </c>
      <c r="F4600" s="123"/>
      <c r="G4600" s="124" t="s">
        <v>2</v>
      </c>
      <c r="H4600" s="354">
        <f>H4562</f>
        <v>0</v>
      </c>
      <c r="I4600" s="354"/>
      <c r="J4600" s="354"/>
      <c r="K4600" s="355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30" t="s">
        <v>3</v>
      </c>
      <c r="G4601" s="130"/>
      <c r="H4601" s="356"/>
      <c r="I4601" s="356"/>
      <c r="J4601" s="356"/>
      <c r="K4601" s="357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31">
        <f>D4564</f>
        <v>0</v>
      </c>
      <c r="E4602" s="332"/>
      <c r="F4602" s="330"/>
      <c r="G4602" s="131"/>
      <c r="H4602" s="333">
        <f>H4564</f>
        <v>0</v>
      </c>
      <c r="I4602" s="333"/>
      <c r="J4602" s="333"/>
      <c r="K4602" s="334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30"/>
      <c r="G4603" s="131"/>
      <c r="H4603" s="335">
        <f>H4565</f>
        <v>0</v>
      </c>
      <c r="I4603" s="335"/>
      <c r="J4603" s="335"/>
      <c r="K4603" s="336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37"/>
      <c r="I4604" s="337"/>
      <c r="J4604" s="337"/>
      <c r="K4604" s="338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9"/>
      <c r="K4625" s="313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40">
        <f>SUM(K4608:K4623)</f>
        <v>0</v>
      </c>
      <c r="K4626" s="341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42"/>
      <c r="K4627" s="342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13"/>
      <c r="K4629" s="313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43">
        <f>((J4626/1.11)+(K4628/1.11))*11%</f>
        <v>0</v>
      </c>
      <c r="K4630" s="344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13"/>
      <c r="K4631" s="313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14">
        <f>J4596</f>
        <v>0</v>
      </c>
      <c r="K4634" s="315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14">
        <f>J4597</f>
        <v>0</v>
      </c>
      <c r="K4635" s="315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23080041</v>
      </c>
      <c r="F4638" s="200"/>
      <c r="G4638" s="201" t="s">
        <v>2</v>
      </c>
      <c r="H4638" s="316">
        <f>H4600</f>
        <v>0</v>
      </c>
      <c r="I4638" s="316"/>
      <c r="J4638" s="316"/>
      <c r="K4638" s="317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20" t="s">
        <v>3</v>
      </c>
      <c r="G4639" s="207"/>
      <c r="H4639" s="318"/>
      <c r="I4639" s="318"/>
      <c r="J4639" s="318"/>
      <c r="K4639" s="319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21">
        <f>D4602</f>
        <v>0</v>
      </c>
      <c r="E4640" s="322"/>
      <c r="F4640" s="320"/>
      <c r="G4640" s="208"/>
      <c r="H4640" s="323">
        <f>H4602</f>
        <v>0</v>
      </c>
      <c r="I4640" s="323"/>
      <c r="J4640" s="323"/>
      <c r="K4640" s="324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20"/>
      <c r="G4641" s="208"/>
      <c r="H4641" s="325">
        <f>H4603</f>
        <v>0</v>
      </c>
      <c r="I4641" s="325"/>
      <c r="J4641" s="325"/>
      <c r="K4641" s="326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7"/>
      <c r="I4642" s="327"/>
      <c r="J4642" s="327"/>
      <c r="K4642" s="328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9"/>
      <c r="K4663" s="308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5">
        <f>SUM(K4646:K4661)</f>
        <v>0</v>
      </c>
      <c r="K4664" s="306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7"/>
      <c r="K4665" s="307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8"/>
      <c r="K4667" s="308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9">
        <f>((J4664/1.11)+(K4666/1.11))*11%</f>
        <v>0</v>
      </c>
      <c r="K4668" s="310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8"/>
      <c r="K4669" s="308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11">
        <f>J4634</f>
        <v>0</v>
      </c>
      <c r="K4672" s="312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11">
        <f>J4635</f>
        <v>0</v>
      </c>
      <c r="K4673" s="312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23080042</v>
      </c>
      <c r="G4676" s="11" t="s">
        <v>2</v>
      </c>
      <c r="H4676" s="358"/>
      <c r="I4676" s="358"/>
      <c r="J4676" s="358"/>
      <c r="K4676" s="359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2" t="s">
        <v>3</v>
      </c>
      <c r="G4677" s="17"/>
      <c r="H4677" s="360"/>
      <c r="I4677" s="360"/>
      <c r="J4677" s="360"/>
      <c r="K4677" s="361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3"/>
      <c r="E4678" s="364"/>
      <c r="F4678" s="362"/>
      <c r="G4678" s="18"/>
      <c r="H4678" s="365"/>
      <c r="I4678" s="365"/>
      <c r="J4678" s="365"/>
      <c r="K4678" s="36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2"/>
      <c r="G4679" s="18"/>
      <c r="H4679" s="367"/>
      <c r="I4679" s="367"/>
      <c r="J4679" s="367"/>
      <c r="K4679" s="36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9"/>
      <c r="I4680" s="369"/>
      <c r="J4680" s="369"/>
      <c r="K4680" s="37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5"/>
      <c r="K4701" s="34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7">
        <f>SUM(K4684:K4699)</f>
        <v>0</v>
      </c>
      <c r="K4702" s="34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9"/>
      <c r="K4703" s="34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6"/>
      <c r="K4705" s="34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0">
        <f>((J4702/1.11)+(K4704/1.11))*11%</f>
        <v>0</v>
      </c>
      <c r="K4706" s="35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6"/>
      <c r="K4707" s="34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52"/>
      <c r="K4710" s="353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52"/>
      <c r="K4711" s="353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23080042</v>
      </c>
      <c r="F4714" s="123"/>
      <c r="G4714" s="124" t="s">
        <v>2</v>
      </c>
      <c r="H4714" s="354">
        <f>H4676</f>
        <v>0</v>
      </c>
      <c r="I4714" s="354"/>
      <c r="J4714" s="354"/>
      <c r="K4714" s="355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30" t="s">
        <v>3</v>
      </c>
      <c r="G4715" s="130"/>
      <c r="H4715" s="356"/>
      <c r="I4715" s="356"/>
      <c r="J4715" s="356"/>
      <c r="K4715" s="357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31">
        <f>D4678</f>
        <v>0</v>
      </c>
      <c r="E4716" s="332"/>
      <c r="F4716" s="330"/>
      <c r="G4716" s="131"/>
      <c r="H4716" s="333">
        <f>H4678</f>
        <v>0</v>
      </c>
      <c r="I4716" s="333"/>
      <c r="J4716" s="333"/>
      <c r="K4716" s="334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30"/>
      <c r="G4717" s="131"/>
      <c r="H4717" s="335">
        <f>H4679</f>
        <v>0</v>
      </c>
      <c r="I4717" s="335"/>
      <c r="J4717" s="335"/>
      <c r="K4717" s="336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37"/>
      <c r="I4718" s="337"/>
      <c r="J4718" s="337"/>
      <c r="K4718" s="338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9"/>
      <c r="K4739" s="313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40">
        <f>SUM(K4722:K4737)</f>
        <v>0</v>
      </c>
      <c r="K4740" s="341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42"/>
      <c r="K4741" s="342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13"/>
      <c r="K4743" s="313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43">
        <f>((J4740/1.11)+(K4742/1.11))*11%</f>
        <v>0</v>
      </c>
      <c r="K4744" s="344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13"/>
      <c r="K4745" s="313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14">
        <f>J4710</f>
        <v>0</v>
      </c>
      <c r="K4748" s="315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14">
        <f>J4711</f>
        <v>0</v>
      </c>
      <c r="K4749" s="315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23080042</v>
      </c>
      <c r="F4752" s="200"/>
      <c r="G4752" s="201" t="s">
        <v>2</v>
      </c>
      <c r="H4752" s="316">
        <f>H4714</f>
        <v>0</v>
      </c>
      <c r="I4752" s="316"/>
      <c r="J4752" s="316"/>
      <c r="K4752" s="317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20" t="s">
        <v>3</v>
      </c>
      <c r="G4753" s="207"/>
      <c r="H4753" s="318"/>
      <c r="I4753" s="318"/>
      <c r="J4753" s="318"/>
      <c r="K4753" s="319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21">
        <f>D4716</f>
        <v>0</v>
      </c>
      <c r="E4754" s="322"/>
      <c r="F4754" s="320"/>
      <c r="G4754" s="208"/>
      <c r="H4754" s="323">
        <f>H4716</f>
        <v>0</v>
      </c>
      <c r="I4754" s="323"/>
      <c r="J4754" s="323"/>
      <c r="K4754" s="324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20"/>
      <c r="G4755" s="208"/>
      <c r="H4755" s="325">
        <f>H4717</f>
        <v>0</v>
      </c>
      <c r="I4755" s="325"/>
      <c r="J4755" s="325"/>
      <c r="K4755" s="326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7"/>
      <c r="I4756" s="327"/>
      <c r="J4756" s="327"/>
      <c r="K4756" s="328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9"/>
      <c r="K4777" s="308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5">
        <f>SUM(K4760:K4775)</f>
        <v>0</v>
      </c>
      <c r="K4778" s="306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7"/>
      <c r="K4779" s="307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8"/>
      <c r="K4781" s="308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9">
        <f>((J4778/1.11)+(K4780/1.11))*11%</f>
        <v>0</v>
      </c>
      <c r="K4782" s="310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8"/>
      <c r="K4783" s="308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11">
        <f>J4748</f>
        <v>0</v>
      </c>
      <c r="K4786" s="312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11">
        <f>J4749</f>
        <v>0</v>
      </c>
      <c r="K4787" s="312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23080043</v>
      </c>
      <c r="G4790" s="11" t="s">
        <v>2</v>
      </c>
      <c r="H4790" s="358"/>
      <c r="I4790" s="358"/>
      <c r="J4790" s="358"/>
      <c r="K4790" s="359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2" t="s">
        <v>3</v>
      </c>
      <c r="G4791" s="17"/>
      <c r="H4791" s="360"/>
      <c r="I4791" s="360"/>
      <c r="J4791" s="360"/>
      <c r="K4791" s="361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3"/>
      <c r="E4792" s="364"/>
      <c r="F4792" s="362"/>
      <c r="G4792" s="18"/>
      <c r="H4792" s="365"/>
      <c r="I4792" s="365"/>
      <c r="J4792" s="365"/>
      <c r="K4792" s="36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2"/>
      <c r="G4793" s="18"/>
      <c r="H4793" s="367"/>
      <c r="I4793" s="367"/>
      <c r="J4793" s="367"/>
      <c r="K4793" s="36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9"/>
      <c r="I4794" s="369"/>
      <c r="J4794" s="369"/>
      <c r="K4794" s="37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5"/>
      <c r="K4815" s="34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7">
        <f>SUM(K4798:K4813)</f>
        <v>0</v>
      </c>
      <c r="K4816" s="34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9"/>
      <c r="K4817" s="34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6"/>
      <c r="K4819" s="34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0">
        <f>((J4816/1.11)+(K4818/1.11))*11%</f>
        <v>0</v>
      </c>
      <c r="K4820" s="35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6"/>
      <c r="K4821" s="34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52"/>
      <c r="K4824" s="353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52"/>
      <c r="K4825" s="353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23080043</v>
      </c>
      <c r="F4828" s="123"/>
      <c r="G4828" s="124" t="s">
        <v>2</v>
      </c>
      <c r="H4828" s="354">
        <f>H4790</f>
        <v>0</v>
      </c>
      <c r="I4828" s="354"/>
      <c r="J4828" s="354"/>
      <c r="K4828" s="355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30" t="s">
        <v>3</v>
      </c>
      <c r="G4829" s="130"/>
      <c r="H4829" s="356"/>
      <c r="I4829" s="356"/>
      <c r="J4829" s="356"/>
      <c r="K4829" s="357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31">
        <f>D4792</f>
        <v>0</v>
      </c>
      <c r="E4830" s="332"/>
      <c r="F4830" s="330"/>
      <c r="G4830" s="131"/>
      <c r="H4830" s="333">
        <f>H4792</f>
        <v>0</v>
      </c>
      <c r="I4830" s="333"/>
      <c r="J4830" s="333"/>
      <c r="K4830" s="334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30"/>
      <c r="G4831" s="131"/>
      <c r="H4831" s="335">
        <f>H4793</f>
        <v>0</v>
      </c>
      <c r="I4831" s="335"/>
      <c r="J4831" s="335"/>
      <c r="K4831" s="336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37"/>
      <c r="I4832" s="337"/>
      <c r="J4832" s="337"/>
      <c r="K4832" s="338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9"/>
      <c r="K4853" s="313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40">
        <f>SUM(K4836:K4851)</f>
        <v>0</v>
      </c>
      <c r="K4854" s="341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42"/>
      <c r="K4855" s="342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13"/>
      <c r="K4857" s="313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43">
        <f>((J4854/1.11)+(K4856/1.11))*11%</f>
        <v>0</v>
      </c>
      <c r="K4858" s="344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13"/>
      <c r="K4859" s="313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14">
        <f>J4824</f>
        <v>0</v>
      </c>
      <c r="K4862" s="315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14">
        <f>J4825</f>
        <v>0</v>
      </c>
      <c r="K4863" s="315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23080043</v>
      </c>
      <c r="F4866" s="200"/>
      <c r="G4866" s="201" t="s">
        <v>2</v>
      </c>
      <c r="H4866" s="316">
        <f>H4828</f>
        <v>0</v>
      </c>
      <c r="I4866" s="316"/>
      <c r="J4866" s="316"/>
      <c r="K4866" s="317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20" t="s">
        <v>3</v>
      </c>
      <c r="G4867" s="207"/>
      <c r="H4867" s="318"/>
      <c r="I4867" s="318"/>
      <c r="J4867" s="318"/>
      <c r="K4867" s="319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21">
        <f>D4830</f>
        <v>0</v>
      </c>
      <c r="E4868" s="322"/>
      <c r="F4868" s="320"/>
      <c r="G4868" s="208"/>
      <c r="H4868" s="323">
        <f>H4830</f>
        <v>0</v>
      </c>
      <c r="I4868" s="323"/>
      <c r="J4868" s="323"/>
      <c r="K4868" s="324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20"/>
      <c r="G4869" s="208"/>
      <c r="H4869" s="325">
        <f>H4831</f>
        <v>0</v>
      </c>
      <c r="I4869" s="325"/>
      <c r="J4869" s="325"/>
      <c r="K4869" s="326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7"/>
      <c r="I4870" s="327"/>
      <c r="J4870" s="327"/>
      <c r="K4870" s="328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9"/>
      <c r="K4891" s="308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5">
        <f>SUM(K4874:K4889)</f>
        <v>0</v>
      </c>
      <c r="K4892" s="306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7"/>
      <c r="K4893" s="307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8"/>
      <c r="K4895" s="308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9">
        <f>((J4892/1.11)+(K4894/1.11))*11%</f>
        <v>0</v>
      </c>
      <c r="K4896" s="310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8"/>
      <c r="K4897" s="308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11">
        <f>J4862</f>
        <v>0</v>
      </c>
      <c r="K4900" s="312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11">
        <f>J4863</f>
        <v>0</v>
      </c>
      <c r="K4901" s="312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23080044</v>
      </c>
      <c r="G4904" s="11" t="s">
        <v>2</v>
      </c>
      <c r="H4904" s="358"/>
      <c r="I4904" s="358"/>
      <c r="J4904" s="358"/>
      <c r="K4904" s="359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2" t="s">
        <v>3</v>
      </c>
      <c r="G4905" s="17"/>
      <c r="H4905" s="360"/>
      <c r="I4905" s="360"/>
      <c r="J4905" s="360"/>
      <c r="K4905" s="361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3"/>
      <c r="E4906" s="364"/>
      <c r="F4906" s="362"/>
      <c r="G4906" s="18"/>
      <c r="H4906" s="365"/>
      <c r="I4906" s="365"/>
      <c r="J4906" s="365"/>
      <c r="K4906" s="36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2"/>
      <c r="G4907" s="18"/>
      <c r="H4907" s="367"/>
      <c r="I4907" s="367"/>
      <c r="J4907" s="367"/>
      <c r="K4907" s="36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9"/>
      <c r="I4908" s="369"/>
      <c r="J4908" s="369"/>
      <c r="K4908" s="37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5"/>
      <c r="K4929" s="34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7">
        <f>SUM(K4912:K4927)</f>
        <v>0</v>
      </c>
      <c r="K4930" s="34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9"/>
      <c r="K4931" s="34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6"/>
      <c r="K4933" s="34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0">
        <f>((J4930/1.11)+(K4932/1.11))*11%</f>
        <v>0</v>
      </c>
      <c r="K4934" s="35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6"/>
      <c r="K4935" s="34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52"/>
      <c r="K4938" s="353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52"/>
      <c r="K4939" s="353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23080044</v>
      </c>
      <c r="F4942" s="123"/>
      <c r="G4942" s="124" t="s">
        <v>2</v>
      </c>
      <c r="H4942" s="354">
        <f>H4904</f>
        <v>0</v>
      </c>
      <c r="I4942" s="354"/>
      <c r="J4942" s="354"/>
      <c r="K4942" s="355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30" t="s">
        <v>3</v>
      </c>
      <c r="G4943" s="130"/>
      <c r="H4943" s="356"/>
      <c r="I4943" s="356"/>
      <c r="J4943" s="356"/>
      <c r="K4943" s="357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31">
        <f>D4906</f>
        <v>0</v>
      </c>
      <c r="E4944" s="332"/>
      <c r="F4944" s="330"/>
      <c r="G4944" s="131"/>
      <c r="H4944" s="333">
        <f>H4906</f>
        <v>0</v>
      </c>
      <c r="I4944" s="333"/>
      <c r="J4944" s="333"/>
      <c r="K4944" s="334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30"/>
      <c r="G4945" s="131"/>
      <c r="H4945" s="335">
        <f>H4907</f>
        <v>0</v>
      </c>
      <c r="I4945" s="335"/>
      <c r="J4945" s="335"/>
      <c r="K4945" s="336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7"/>
      <c r="I4946" s="337"/>
      <c r="J4946" s="337"/>
      <c r="K4946" s="338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9"/>
      <c r="K4967" s="313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40">
        <f>SUM(K4950:K4965)</f>
        <v>0</v>
      </c>
      <c r="K4968" s="341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42"/>
      <c r="K4969" s="342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13"/>
      <c r="K4971" s="313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43">
        <f>((J4968/1.11)+(K4970/1.11))*11%</f>
        <v>0</v>
      </c>
      <c r="K4972" s="344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13"/>
      <c r="K4973" s="313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14">
        <f>J4938</f>
        <v>0</v>
      </c>
      <c r="K4976" s="315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14">
        <f>J4939</f>
        <v>0</v>
      </c>
      <c r="K4977" s="315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23080044</v>
      </c>
      <c r="F4980" s="200"/>
      <c r="G4980" s="201" t="s">
        <v>2</v>
      </c>
      <c r="H4980" s="316">
        <f>H4942</f>
        <v>0</v>
      </c>
      <c r="I4980" s="316"/>
      <c r="J4980" s="316"/>
      <c r="K4980" s="317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20" t="s">
        <v>3</v>
      </c>
      <c r="G4981" s="207"/>
      <c r="H4981" s="318"/>
      <c r="I4981" s="318"/>
      <c r="J4981" s="318"/>
      <c r="K4981" s="319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21">
        <f>D4944</f>
        <v>0</v>
      </c>
      <c r="E4982" s="322"/>
      <c r="F4982" s="320"/>
      <c r="G4982" s="208"/>
      <c r="H4982" s="323">
        <f>H4944</f>
        <v>0</v>
      </c>
      <c r="I4982" s="323"/>
      <c r="J4982" s="323"/>
      <c r="K4982" s="324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20"/>
      <c r="G4983" s="208"/>
      <c r="H4983" s="325">
        <f>H4945</f>
        <v>0</v>
      </c>
      <c r="I4983" s="325"/>
      <c r="J4983" s="325"/>
      <c r="K4983" s="326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7"/>
      <c r="I4984" s="327"/>
      <c r="J4984" s="327"/>
      <c r="K4984" s="328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9"/>
      <c r="K5005" s="308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5">
        <f>SUM(K4988:K5003)</f>
        <v>0</v>
      </c>
      <c r="K5006" s="306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7"/>
      <c r="K5007" s="307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8"/>
      <c r="K5009" s="308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9">
        <f>((J5006/1.11)+(K5008/1.11))*11%</f>
        <v>0</v>
      </c>
      <c r="K5010" s="310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8"/>
      <c r="K5011" s="308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11">
        <f>J4976</f>
        <v>0</v>
      </c>
      <c r="K5014" s="312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11">
        <f>J4977</f>
        <v>0</v>
      </c>
      <c r="K5015" s="312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23080045</v>
      </c>
      <c r="G5018" s="11" t="s">
        <v>2</v>
      </c>
      <c r="H5018" s="358"/>
      <c r="I5018" s="358"/>
      <c r="J5018" s="358"/>
      <c r="K5018" s="359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2" t="s">
        <v>3</v>
      </c>
      <c r="G5019" s="17"/>
      <c r="H5019" s="360"/>
      <c r="I5019" s="360"/>
      <c r="J5019" s="360"/>
      <c r="K5019" s="361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3"/>
      <c r="E5020" s="364"/>
      <c r="F5020" s="362"/>
      <c r="G5020" s="18"/>
      <c r="H5020" s="365"/>
      <c r="I5020" s="365"/>
      <c r="J5020" s="365"/>
      <c r="K5020" s="36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2"/>
      <c r="G5021" s="18"/>
      <c r="H5021" s="367"/>
      <c r="I5021" s="367"/>
      <c r="J5021" s="367"/>
      <c r="K5021" s="36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9"/>
      <c r="I5022" s="369"/>
      <c r="J5022" s="369"/>
      <c r="K5022" s="37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5"/>
      <c r="K5043" s="34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7">
        <f>SUM(K5026:K5041)</f>
        <v>0</v>
      </c>
      <c r="K5044" s="34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9"/>
      <c r="K5045" s="34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6"/>
      <c r="K5047" s="34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0">
        <f>((J5044/1.11)+(K5046/1.11))*11%</f>
        <v>0</v>
      </c>
      <c r="K5048" s="35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6"/>
      <c r="K5049" s="34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52"/>
      <c r="K5052" s="353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52"/>
      <c r="K5053" s="353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23080045</v>
      </c>
      <c r="F5056" s="123"/>
      <c r="G5056" s="124" t="s">
        <v>2</v>
      </c>
      <c r="H5056" s="354">
        <f>H5018</f>
        <v>0</v>
      </c>
      <c r="I5056" s="354"/>
      <c r="J5056" s="354"/>
      <c r="K5056" s="355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30" t="s">
        <v>3</v>
      </c>
      <c r="G5057" s="130"/>
      <c r="H5057" s="356"/>
      <c r="I5057" s="356"/>
      <c r="J5057" s="356"/>
      <c r="K5057" s="357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31">
        <f>D5020</f>
        <v>0</v>
      </c>
      <c r="E5058" s="332"/>
      <c r="F5058" s="330"/>
      <c r="G5058" s="131"/>
      <c r="H5058" s="333">
        <f>H5020</f>
        <v>0</v>
      </c>
      <c r="I5058" s="333"/>
      <c r="J5058" s="333"/>
      <c r="K5058" s="334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30"/>
      <c r="G5059" s="131"/>
      <c r="H5059" s="335">
        <f>H5021</f>
        <v>0</v>
      </c>
      <c r="I5059" s="335"/>
      <c r="J5059" s="335"/>
      <c r="K5059" s="336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7"/>
      <c r="I5060" s="337"/>
      <c r="J5060" s="337"/>
      <c r="K5060" s="338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9"/>
      <c r="K5081" s="313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40">
        <f>SUM(K5064:K5079)</f>
        <v>0</v>
      </c>
      <c r="K5082" s="341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42"/>
      <c r="K5083" s="342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13"/>
      <c r="K5085" s="313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43">
        <f>((J5082/1.11)+(K5084/1.11))*11%</f>
        <v>0</v>
      </c>
      <c r="K5086" s="344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13"/>
      <c r="K5087" s="313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14">
        <f>J5052</f>
        <v>0</v>
      </c>
      <c r="K5090" s="315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14">
        <f>J5053</f>
        <v>0</v>
      </c>
      <c r="K5091" s="315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23080045</v>
      </c>
      <c r="F5094" s="200"/>
      <c r="G5094" s="201" t="s">
        <v>2</v>
      </c>
      <c r="H5094" s="316">
        <f>H5056</f>
        <v>0</v>
      </c>
      <c r="I5094" s="316"/>
      <c r="J5094" s="316"/>
      <c r="K5094" s="317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20" t="s">
        <v>3</v>
      </c>
      <c r="G5095" s="207"/>
      <c r="H5095" s="318"/>
      <c r="I5095" s="318"/>
      <c r="J5095" s="318"/>
      <c r="K5095" s="319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21">
        <f>D5058</f>
        <v>0</v>
      </c>
      <c r="E5096" s="322"/>
      <c r="F5096" s="320"/>
      <c r="G5096" s="208"/>
      <c r="H5096" s="323">
        <f>H5058</f>
        <v>0</v>
      </c>
      <c r="I5096" s="323"/>
      <c r="J5096" s="323"/>
      <c r="K5096" s="324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20"/>
      <c r="G5097" s="208"/>
      <c r="H5097" s="325">
        <f>H5059</f>
        <v>0</v>
      </c>
      <c r="I5097" s="325"/>
      <c r="J5097" s="325"/>
      <c r="K5097" s="326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7"/>
      <c r="I5098" s="327"/>
      <c r="J5098" s="327"/>
      <c r="K5098" s="328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9"/>
      <c r="K5119" s="308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5">
        <f>SUM(K5102:K5117)</f>
        <v>0</v>
      </c>
      <c r="K5120" s="306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7"/>
      <c r="K5121" s="307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8"/>
      <c r="K5123" s="308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9">
        <f>((J5120/1.11)+(K5122/1.11))*11%</f>
        <v>0</v>
      </c>
      <c r="K5124" s="310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8"/>
      <c r="K5125" s="308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11">
        <f>J5090</f>
        <v>0</v>
      </c>
      <c r="K5128" s="312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11">
        <f>J5091</f>
        <v>0</v>
      </c>
      <c r="K5129" s="312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23080046</v>
      </c>
      <c r="G5132" s="11" t="s">
        <v>2</v>
      </c>
      <c r="H5132" s="358"/>
      <c r="I5132" s="358"/>
      <c r="J5132" s="358"/>
      <c r="K5132" s="359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2" t="s">
        <v>3</v>
      </c>
      <c r="G5133" s="17"/>
      <c r="H5133" s="360"/>
      <c r="I5133" s="360"/>
      <c r="J5133" s="360"/>
      <c r="K5133" s="361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3"/>
      <c r="E5134" s="364"/>
      <c r="F5134" s="362"/>
      <c r="G5134" s="18"/>
      <c r="H5134" s="365"/>
      <c r="I5134" s="365"/>
      <c r="J5134" s="365"/>
      <c r="K5134" s="36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2"/>
      <c r="G5135" s="18"/>
      <c r="H5135" s="367"/>
      <c r="I5135" s="367"/>
      <c r="J5135" s="367"/>
      <c r="K5135" s="36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9"/>
      <c r="I5136" s="369"/>
      <c r="J5136" s="369"/>
      <c r="K5136" s="37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5"/>
      <c r="K5157" s="34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7">
        <f>SUM(K5140:K5155)</f>
        <v>0</v>
      </c>
      <c r="K5158" s="34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9"/>
      <c r="K5159" s="34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6"/>
      <c r="K5161" s="34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0">
        <f>((J5158/1.11)+(K5160/1.11))*11%</f>
        <v>0</v>
      </c>
      <c r="K5162" s="35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6"/>
      <c r="K5163" s="34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52"/>
      <c r="K5166" s="353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52"/>
      <c r="K5167" s="353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23080046</v>
      </c>
      <c r="F5170" s="123"/>
      <c r="G5170" s="124" t="s">
        <v>2</v>
      </c>
      <c r="H5170" s="354">
        <f>H5132</f>
        <v>0</v>
      </c>
      <c r="I5170" s="354"/>
      <c r="J5170" s="354"/>
      <c r="K5170" s="355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30" t="s">
        <v>3</v>
      </c>
      <c r="G5171" s="130"/>
      <c r="H5171" s="356"/>
      <c r="I5171" s="356"/>
      <c r="J5171" s="356"/>
      <c r="K5171" s="357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31">
        <f>D5134</f>
        <v>0</v>
      </c>
      <c r="E5172" s="332"/>
      <c r="F5172" s="330"/>
      <c r="G5172" s="131"/>
      <c r="H5172" s="333">
        <f>H5134</f>
        <v>0</v>
      </c>
      <c r="I5172" s="333"/>
      <c r="J5172" s="333"/>
      <c r="K5172" s="334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30"/>
      <c r="G5173" s="131"/>
      <c r="H5173" s="335">
        <f>H5135</f>
        <v>0</v>
      </c>
      <c r="I5173" s="335"/>
      <c r="J5173" s="335"/>
      <c r="K5173" s="336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7"/>
      <c r="I5174" s="337"/>
      <c r="J5174" s="337"/>
      <c r="K5174" s="338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9"/>
      <c r="K5195" s="313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40">
        <f>SUM(K5178:K5193)</f>
        <v>0</v>
      </c>
      <c r="K5196" s="341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42"/>
      <c r="K5197" s="342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13"/>
      <c r="K5199" s="313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43">
        <f>((J5196/1.11)+(K5198/1.11))*11%</f>
        <v>0</v>
      </c>
      <c r="K5200" s="344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13"/>
      <c r="K5201" s="313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14">
        <f>J5166</f>
        <v>0</v>
      </c>
      <c r="K5204" s="315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14">
        <f>J5167</f>
        <v>0</v>
      </c>
      <c r="K5205" s="315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23080046</v>
      </c>
      <c r="F5208" s="200"/>
      <c r="G5208" s="201" t="s">
        <v>2</v>
      </c>
      <c r="H5208" s="316">
        <f>H5170</f>
        <v>0</v>
      </c>
      <c r="I5208" s="316"/>
      <c r="J5208" s="316"/>
      <c r="K5208" s="317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20" t="s">
        <v>3</v>
      </c>
      <c r="G5209" s="207"/>
      <c r="H5209" s="318"/>
      <c r="I5209" s="318"/>
      <c r="J5209" s="318"/>
      <c r="K5209" s="319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21">
        <f>D5172</f>
        <v>0</v>
      </c>
      <c r="E5210" s="322"/>
      <c r="F5210" s="320"/>
      <c r="G5210" s="208"/>
      <c r="H5210" s="323">
        <f>H5172</f>
        <v>0</v>
      </c>
      <c r="I5210" s="323"/>
      <c r="J5210" s="323"/>
      <c r="K5210" s="324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20"/>
      <c r="G5211" s="208"/>
      <c r="H5211" s="325">
        <f>H5173</f>
        <v>0</v>
      </c>
      <c r="I5211" s="325"/>
      <c r="J5211" s="325"/>
      <c r="K5211" s="326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7"/>
      <c r="I5212" s="327"/>
      <c r="J5212" s="327"/>
      <c r="K5212" s="328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9"/>
      <c r="K5233" s="308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5">
        <f>SUM(K5216:K5231)</f>
        <v>0</v>
      </c>
      <c r="K5234" s="306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7"/>
      <c r="K5235" s="307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8"/>
      <c r="K5237" s="308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9">
        <f>((J5234/1.11)+(K5236/1.11))*11%</f>
        <v>0</v>
      </c>
      <c r="K5238" s="310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8"/>
      <c r="K5239" s="308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11">
        <f>J5204</f>
        <v>0</v>
      </c>
      <c r="K5242" s="312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11">
        <f>J5205</f>
        <v>0</v>
      </c>
      <c r="K5243" s="312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23080047</v>
      </c>
      <c r="G5246" s="11" t="s">
        <v>2</v>
      </c>
      <c r="H5246" s="358"/>
      <c r="I5246" s="358"/>
      <c r="J5246" s="358"/>
      <c r="K5246" s="359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2" t="s">
        <v>3</v>
      </c>
      <c r="G5247" s="17"/>
      <c r="H5247" s="360"/>
      <c r="I5247" s="360"/>
      <c r="J5247" s="360"/>
      <c r="K5247" s="361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3"/>
      <c r="E5248" s="364"/>
      <c r="F5248" s="362"/>
      <c r="G5248" s="18"/>
      <c r="H5248" s="365"/>
      <c r="I5248" s="365"/>
      <c r="J5248" s="365"/>
      <c r="K5248" s="36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2"/>
      <c r="G5249" s="18"/>
      <c r="H5249" s="367"/>
      <c r="I5249" s="367"/>
      <c r="J5249" s="367"/>
      <c r="K5249" s="36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9"/>
      <c r="I5250" s="369"/>
      <c r="J5250" s="369"/>
      <c r="K5250" s="37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5"/>
      <c r="K5271" s="34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7">
        <f>SUM(K5254:K5269)</f>
        <v>0</v>
      </c>
      <c r="K5272" s="34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9"/>
      <c r="K5273" s="34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6"/>
      <c r="K5275" s="34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0">
        <f>((J5272/1.11)+(K5274/1.11))*11%</f>
        <v>0</v>
      </c>
      <c r="K5276" s="35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6"/>
      <c r="K5277" s="34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52"/>
      <c r="K5280" s="353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52"/>
      <c r="K5281" s="353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23080047</v>
      </c>
      <c r="F5284" s="123"/>
      <c r="G5284" s="124" t="s">
        <v>2</v>
      </c>
      <c r="H5284" s="354">
        <f>H5246</f>
        <v>0</v>
      </c>
      <c r="I5284" s="354"/>
      <c r="J5284" s="354"/>
      <c r="K5284" s="355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30" t="s">
        <v>3</v>
      </c>
      <c r="G5285" s="130"/>
      <c r="H5285" s="356"/>
      <c r="I5285" s="356"/>
      <c r="J5285" s="356"/>
      <c r="K5285" s="357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31">
        <f>D5248</f>
        <v>0</v>
      </c>
      <c r="E5286" s="332"/>
      <c r="F5286" s="330"/>
      <c r="G5286" s="131"/>
      <c r="H5286" s="333">
        <f>H5248</f>
        <v>0</v>
      </c>
      <c r="I5286" s="333"/>
      <c r="J5286" s="333"/>
      <c r="K5286" s="334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30"/>
      <c r="G5287" s="131"/>
      <c r="H5287" s="335">
        <f>H5249</f>
        <v>0</v>
      </c>
      <c r="I5287" s="335"/>
      <c r="J5287" s="335"/>
      <c r="K5287" s="336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7"/>
      <c r="I5288" s="337"/>
      <c r="J5288" s="337"/>
      <c r="K5288" s="338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9"/>
      <c r="K5309" s="313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40">
        <f>SUM(K5292:K5307)</f>
        <v>0</v>
      </c>
      <c r="K5310" s="341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42"/>
      <c r="K5311" s="342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13"/>
      <c r="K5313" s="313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43">
        <f>((J5310/1.11)+(K5312/1.11))*11%</f>
        <v>0</v>
      </c>
      <c r="K5314" s="344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13"/>
      <c r="K5315" s="313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14">
        <f>J5280</f>
        <v>0</v>
      </c>
      <c r="K5318" s="315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14">
        <f>J5281</f>
        <v>0</v>
      </c>
      <c r="K5319" s="315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23080047</v>
      </c>
      <c r="F5322" s="200"/>
      <c r="G5322" s="201" t="s">
        <v>2</v>
      </c>
      <c r="H5322" s="316">
        <f>H5284</f>
        <v>0</v>
      </c>
      <c r="I5322" s="316"/>
      <c r="J5322" s="316"/>
      <c r="K5322" s="317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20" t="s">
        <v>3</v>
      </c>
      <c r="G5323" s="207"/>
      <c r="H5323" s="318"/>
      <c r="I5323" s="318"/>
      <c r="J5323" s="318"/>
      <c r="K5323" s="319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21">
        <f>D5286</f>
        <v>0</v>
      </c>
      <c r="E5324" s="322"/>
      <c r="F5324" s="320"/>
      <c r="G5324" s="208"/>
      <c r="H5324" s="323">
        <f>H5286</f>
        <v>0</v>
      </c>
      <c r="I5324" s="323"/>
      <c r="J5324" s="323"/>
      <c r="K5324" s="324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20"/>
      <c r="G5325" s="208"/>
      <c r="H5325" s="325">
        <f>H5287</f>
        <v>0</v>
      </c>
      <c r="I5325" s="325"/>
      <c r="J5325" s="325"/>
      <c r="K5325" s="326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7"/>
      <c r="I5326" s="327"/>
      <c r="J5326" s="327"/>
      <c r="K5326" s="328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9"/>
      <c r="K5347" s="308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5">
        <f>SUM(K5330:K5345)</f>
        <v>0</v>
      </c>
      <c r="K5348" s="306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7"/>
      <c r="K5349" s="307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8"/>
      <c r="K5351" s="308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9">
        <f>((J5348/1.11)+(K5350/1.11))*11%</f>
        <v>0</v>
      </c>
      <c r="K5352" s="310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8"/>
      <c r="K5353" s="308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11">
        <f>J5318</f>
        <v>0</v>
      </c>
      <c r="K5356" s="312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11">
        <f>J5319</f>
        <v>0</v>
      </c>
      <c r="K5357" s="312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23080048</v>
      </c>
      <c r="G5360" s="11" t="s">
        <v>2</v>
      </c>
      <c r="H5360" s="358"/>
      <c r="I5360" s="358"/>
      <c r="J5360" s="358"/>
      <c r="K5360" s="359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2" t="s">
        <v>3</v>
      </c>
      <c r="G5361" s="17"/>
      <c r="H5361" s="360"/>
      <c r="I5361" s="360"/>
      <c r="J5361" s="360"/>
      <c r="K5361" s="361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3"/>
      <c r="E5362" s="364"/>
      <c r="F5362" s="362"/>
      <c r="G5362" s="18"/>
      <c r="H5362" s="365"/>
      <c r="I5362" s="365"/>
      <c r="J5362" s="365"/>
      <c r="K5362" s="36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2"/>
      <c r="G5363" s="18"/>
      <c r="H5363" s="367"/>
      <c r="I5363" s="367"/>
      <c r="J5363" s="367"/>
      <c r="K5363" s="36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9"/>
      <c r="I5364" s="369"/>
      <c r="J5364" s="369"/>
      <c r="K5364" s="37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5"/>
      <c r="K5385" s="34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7">
        <f>SUM(K5368:K5383)</f>
        <v>0</v>
      </c>
      <c r="K5386" s="34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9"/>
      <c r="K5387" s="34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6"/>
      <c r="K5389" s="34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0">
        <f>((J5386/1.11)+(K5388/1.11))*11%</f>
        <v>0</v>
      </c>
      <c r="K5390" s="35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6"/>
      <c r="K5391" s="34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52"/>
      <c r="K5394" s="353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52"/>
      <c r="K5395" s="353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23080048</v>
      </c>
      <c r="F5398" s="123"/>
      <c r="G5398" s="124" t="s">
        <v>2</v>
      </c>
      <c r="H5398" s="354">
        <f>H5360</f>
        <v>0</v>
      </c>
      <c r="I5398" s="354"/>
      <c r="J5398" s="354"/>
      <c r="K5398" s="355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30" t="s">
        <v>3</v>
      </c>
      <c r="G5399" s="130"/>
      <c r="H5399" s="356"/>
      <c r="I5399" s="356"/>
      <c r="J5399" s="356"/>
      <c r="K5399" s="357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31">
        <f>D5362</f>
        <v>0</v>
      </c>
      <c r="E5400" s="332"/>
      <c r="F5400" s="330"/>
      <c r="G5400" s="131"/>
      <c r="H5400" s="333">
        <f>H5362</f>
        <v>0</v>
      </c>
      <c r="I5400" s="333"/>
      <c r="J5400" s="333"/>
      <c r="K5400" s="334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30"/>
      <c r="G5401" s="131"/>
      <c r="H5401" s="335">
        <f>H5363</f>
        <v>0</v>
      </c>
      <c r="I5401" s="335"/>
      <c r="J5401" s="335"/>
      <c r="K5401" s="336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7"/>
      <c r="I5402" s="337"/>
      <c r="J5402" s="337"/>
      <c r="K5402" s="338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9"/>
      <c r="K5423" s="313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40">
        <f>SUM(K5406:K5421)</f>
        <v>0</v>
      </c>
      <c r="K5424" s="341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42"/>
      <c r="K5425" s="342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13"/>
      <c r="K5427" s="313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43">
        <f>((J5424/1.11)+(K5426/1.11))*11%</f>
        <v>0</v>
      </c>
      <c r="K5428" s="344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13"/>
      <c r="K5429" s="313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14">
        <f>J5394</f>
        <v>0</v>
      </c>
      <c r="K5432" s="315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14">
        <f>J5395</f>
        <v>0</v>
      </c>
      <c r="K5433" s="315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23080048</v>
      </c>
      <c r="F5436" s="200"/>
      <c r="G5436" s="201" t="s">
        <v>2</v>
      </c>
      <c r="H5436" s="316">
        <f>H5398</f>
        <v>0</v>
      </c>
      <c r="I5436" s="316"/>
      <c r="J5436" s="316"/>
      <c r="K5436" s="317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20" t="s">
        <v>3</v>
      </c>
      <c r="G5437" s="207"/>
      <c r="H5437" s="318"/>
      <c r="I5437" s="318"/>
      <c r="J5437" s="318"/>
      <c r="K5437" s="319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21">
        <f>D5400</f>
        <v>0</v>
      </c>
      <c r="E5438" s="322"/>
      <c r="F5438" s="320"/>
      <c r="G5438" s="208"/>
      <c r="H5438" s="323">
        <f>H5400</f>
        <v>0</v>
      </c>
      <c r="I5438" s="323"/>
      <c r="J5438" s="323"/>
      <c r="K5438" s="324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20"/>
      <c r="G5439" s="208"/>
      <c r="H5439" s="325">
        <f>H5401</f>
        <v>0</v>
      </c>
      <c r="I5439" s="325"/>
      <c r="J5439" s="325"/>
      <c r="K5439" s="326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7"/>
      <c r="I5440" s="327"/>
      <c r="J5440" s="327"/>
      <c r="K5440" s="328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9"/>
      <c r="K5461" s="308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5">
        <f>SUM(K5444:K5459)</f>
        <v>0</v>
      </c>
      <c r="K5462" s="306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7"/>
      <c r="K5463" s="307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8"/>
      <c r="K5465" s="308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9">
        <f>((J5462/1.11)+(K5464/1.11))*11%</f>
        <v>0</v>
      </c>
      <c r="K5466" s="310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8"/>
      <c r="K5467" s="308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11">
        <f>J5432</f>
        <v>0</v>
      </c>
      <c r="K5470" s="312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11">
        <f>J5433</f>
        <v>0</v>
      </c>
      <c r="K5471" s="312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23080049</v>
      </c>
      <c r="G5474" s="11" t="s">
        <v>2</v>
      </c>
      <c r="H5474" s="358"/>
      <c r="I5474" s="358"/>
      <c r="J5474" s="358"/>
      <c r="K5474" s="359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2" t="s">
        <v>3</v>
      </c>
      <c r="G5475" s="17"/>
      <c r="H5475" s="360"/>
      <c r="I5475" s="360"/>
      <c r="J5475" s="360"/>
      <c r="K5475" s="361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3"/>
      <c r="E5476" s="364"/>
      <c r="F5476" s="362"/>
      <c r="G5476" s="18"/>
      <c r="H5476" s="365"/>
      <c r="I5476" s="365"/>
      <c r="J5476" s="365"/>
      <c r="K5476" s="36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2"/>
      <c r="G5477" s="18"/>
      <c r="H5477" s="367"/>
      <c r="I5477" s="367"/>
      <c r="J5477" s="367"/>
      <c r="K5477" s="36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9"/>
      <c r="I5478" s="369"/>
      <c r="J5478" s="369"/>
      <c r="K5478" s="37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5"/>
      <c r="K5499" s="34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7">
        <f>SUM(K5482:K5497)</f>
        <v>0</v>
      </c>
      <c r="K5500" s="34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9"/>
      <c r="K5501" s="34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6"/>
      <c r="K5503" s="34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0">
        <f>((J5500/1.11)+(K5502/1.11))*11%</f>
        <v>0</v>
      </c>
      <c r="K5504" s="35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6"/>
      <c r="K5505" s="34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52"/>
      <c r="K5508" s="353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52"/>
      <c r="K5509" s="353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23080049</v>
      </c>
      <c r="F5512" s="123"/>
      <c r="G5512" s="124" t="s">
        <v>2</v>
      </c>
      <c r="H5512" s="354">
        <f>H5474</f>
        <v>0</v>
      </c>
      <c r="I5512" s="354"/>
      <c r="J5512" s="354"/>
      <c r="K5512" s="355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30" t="s">
        <v>3</v>
      </c>
      <c r="G5513" s="130"/>
      <c r="H5513" s="356"/>
      <c r="I5513" s="356"/>
      <c r="J5513" s="356"/>
      <c r="K5513" s="357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31">
        <f>D5476</f>
        <v>0</v>
      </c>
      <c r="E5514" s="332"/>
      <c r="F5514" s="330"/>
      <c r="G5514" s="131"/>
      <c r="H5514" s="333">
        <f>H5476</f>
        <v>0</v>
      </c>
      <c r="I5514" s="333"/>
      <c r="J5514" s="333"/>
      <c r="K5514" s="334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30"/>
      <c r="G5515" s="131"/>
      <c r="H5515" s="335">
        <f>H5477</f>
        <v>0</v>
      </c>
      <c r="I5515" s="335"/>
      <c r="J5515" s="335"/>
      <c r="K5515" s="336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7"/>
      <c r="I5516" s="337"/>
      <c r="J5516" s="337"/>
      <c r="K5516" s="338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9"/>
      <c r="K5537" s="313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40">
        <f>SUM(K5520:K5535)</f>
        <v>0</v>
      </c>
      <c r="K5538" s="341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42"/>
      <c r="K5539" s="342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13"/>
      <c r="K5541" s="313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43">
        <f>((J5538/1.11)+(K5540/1.11))*11%</f>
        <v>0</v>
      </c>
      <c r="K5542" s="344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13"/>
      <c r="K5543" s="313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14">
        <f>J5508</f>
        <v>0</v>
      </c>
      <c r="K5546" s="315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14">
        <f>J5509</f>
        <v>0</v>
      </c>
      <c r="K5547" s="315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23080049</v>
      </c>
      <c r="F5550" s="200"/>
      <c r="G5550" s="201" t="s">
        <v>2</v>
      </c>
      <c r="H5550" s="316">
        <f>H5512</f>
        <v>0</v>
      </c>
      <c r="I5550" s="316"/>
      <c r="J5550" s="316"/>
      <c r="K5550" s="317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20" t="s">
        <v>3</v>
      </c>
      <c r="G5551" s="207"/>
      <c r="H5551" s="318"/>
      <c r="I5551" s="318"/>
      <c r="J5551" s="318"/>
      <c r="K5551" s="319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21">
        <f>D5514</f>
        <v>0</v>
      </c>
      <c r="E5552" s="322"/>
      <c r="F5552" s="320"/>
      <c r="G5552" s="208"/>
      <c r="H5552" s="323">
        <f>H5514</f>
        <v>0</v>
      </c>
      <c r="I5552" s="323"/>
      <c r="J5552" s="323"/>
      <c r="K5552" s="324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20"/>
      <c r="G5553" s="208"/>
      <c r="H5553" s="325">
        <f>H5515</f>
        <v>0</v>
      </c>
      <c r="I5553" s="325"/>
      <c r="J5553" s="325"/>
      <c r="K5553" s="326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7"/>
      <c r="I5554" s="327"/>
      <c r="J5554" s="327"/>
      <c r="K5554" s="328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9"/>
      <c r="K5575" s="308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5">
        <f>SUM(K5558:K5573)</f>
        <v>0</v>
      </c>
      <c r="K5576" s="306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7"/>
      <c r="K5577" s="307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8"/>
      <c r="K5579" s="308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9">
        <f>((J5576/1.11)+(K5578/1.11))*11%</f>
        <v>0</v>
      </c>
      <c r="K5580" s="310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8"/>
      <c r="K5581" s="308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11">
        <f>J5546</f>
        <v>0</v>
      </c>
      <c r="K5584" s="312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11">
        <f>J5547</f>
        <v>0</v>
      </c>
      <c r="K5585" s="312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23080050</v>
      </c>
      <c r="G5588" s="11" t="s">
        <v>2</v>
      </c>
      <c r="H5588" s="358"/>
      <c r="I5588" s="358"/>
      <c r="J5588" s="358"/>
      <c r="K5588" s="359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2" t="s">
        <v>3</v>
      </c>
      <c r="G5589" s="17"/>
      <c r="H5589" s="360"/>
      <c r="I5589" s="360"/>
      <c r="J5589" s="360"/>
      <c r="K5589" s="361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3"/>
      <c r="E5590" s="364"/>
      <c r="F5590" s="362"/>
      <c r="G5590" s="18"/>
      <c r="H5590" s="365"/>
      <c r="I5590" s="365"/>
      <c r="J5590" s="365"/>
      <c r="K5590" s="36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2"/>
      <c r="G5591" s="18"/>
      <c r="H5591" s="367"/>
      <c r="I5591" s="367"/>
      <c r="J5591" s="367"/>
      <c r="K5591" s="36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9"/>
      <c r="I5592" s="369"/>
      <c r="J5592" s="369"/>
      <c r="K5592" s="37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5"/>
      <c r="K5613" s="34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7">
        <f>SUM(K5596:K5611)</f>
        <v>0</v>
      </c>
      <c r="K5614" s="34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9"/>
      <c r="K5615" s="34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6"/>
      <c r="K5617" s="34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0">
        <f>((J5614/1.11)+(K5616/1.11))*11%</f>
        <v>0</v>
      </c>
      <c r="K5618" s="35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6"/>
      <c r="K5619" s="34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52"/>
      <c r="K5622" s="353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52"/>
      <c r="K5623" s="353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23080050</v>
      </c>
      <c r="F5626" s="123"/>
      <c r="G5626" s="124" t="s">
        <v>2</v>
      </c>
      <c r="H5626" s="354">
        <f>H5588</f>
        <v>0</v>
      </c>
      <c r="I5626" s="354"/>
      <c r="J5626" s="354"/>
      <c r="K5626" s="355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30" t="s">
        <v>3</v>
      </c>
      <c r="G5627" s="130"/>
      <c r="H5627" s="356"/>
      <c r="I5627" s="356"/>
      <c r="J5627" s="356"/>
      <c r="K5627" s="357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31">
        <f>D5590</f>
        <v>0</v>
      </c>
      <c r="E5628" s="332"/>
      <c r="F5628" s="330"/>
      <c r="G5628" s="131"/>
      <c r="H5628" s="333">
        <f>H5590</f>
        <v>0</v>
      </c>
      <c r="I5628" s="333"/>
      <c r="J5628" s="333"/>
      <c r="K5628" s="334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30"/>
      <c r="G5629" s="131"/>
      <c r="H5629" s="335">
        <f>H5591</f>
        <v>0</v>
      </c>
      <c r="I5629" s="335"/>
      <c r="J5629" s="335"/>
      <c r="K5629" s="336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7"/>
      <c r="I5630" s="337"/>
      <c r="J5630" s="337"/>
      <c r="K5630" s="338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9"/>
      <c r="K5651" s="313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40">
        <f>SUM(K5634:K5649)</f>
        <v>0</v>
      </c>
      <c r="K5652" s="341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42"/>
      <c r="K5653" s="342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13"/>
      <c r="K5655" s="313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43">
        <f>((J5652/1.11)+(K5654/1.11))*11%</f>
        <v>0</v>
      </c>
      <c r="K5656" s="344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13"/>
      <c r="K5657" s="313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14">
        <f>J5622</f>
        <v>0</v>
      </c>
      <c r="K5660" s="315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14">
        <f>J5623</f>
        <v>0</v>
      </c>
      <c r="K5661" s="315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23080050</v>
      </c>
      <c r="F5664" s="200"/>
      <c r="G5664" s="201" t="s">
        <v>2</v>
      </c>
      <c r="H5664" s="316">
        <f>H5626</f>
        <v>0</v>
      </c>
      <c r="I5664" s="316"/>
      <c r="J5664" s="316"/>
      <c r="K5664" s="317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20" t="s">
        <v>3</v>
      </c>
      <c r="G5665" s="207"/>
      <c r="H5665" s="318"/>
      <c r="I5665" s="318"/>
      <c r="J5665" s="318"/>
      <c r="K5665" s="319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21">
        <f>D5628</f>
        <v>0</v>
      </c>
      <c r="E5666" s="322"/>
      <c r="F5666" s="320"/>
      <c r="G5666" s="208"/>
      <c r="H5666" s="323">
        <f>H5628</f>
        <v>0</v>
      </c>
      <c r="I5666" s="323"/>
      <c r="J5666" s="323"/>
      <c r="K5666" s="324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20"/>
      <c r="G5667" s="208"/>
      <c r="H5667" s="325">
        <f>H5629</f>
        <v>0</v>
      </c>
      <c r="I5667" s="325"/>
      <c r="J5667" s="325"/>
      <c r="K5667" s="326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7"/>
      <c r="I5668" s="327"/>
      <c r="J5668" s="327"/>
      <c r="K5668" s="328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9"/>
      <c r="K5689" s="308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5">
        <f>SUM(K5672:K5687)</f>
        <v>0</v>
      </c>
      <c r="K5690" s="306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7"/>
      <c r="K5691" s="307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8"/>
      <c r="K5693" s="308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9">
        <f>((J5690/1.11)+(K5692/1.11))*11%</f>
        <v>0</v>
      </c>
      <c r="K5694" s="310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8"/>
      <c r="K5695" s="308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11">
        <f>J5660</f>
        <v>0</v>
      </c>
      <c r="K5698" s="312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11">
        <f>J5661</f>
        <v>0</v>
      </c>
      <c r="K5699" s="312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23080001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15</v>
      </c>
      <c r="C3" s="88" t="str">
        <f>Invoice!E10</f>
        <v>KARTU STOCK FOLIO MIX (biru, putih, pink)</v>
      </c>
      <c r="D3" s="89">
        <f>Invoice!H10</f>
        <v>38000</v>
      </c>
      <c r="E3" s="81">
        <f>D3*B3</f>
        <v>570000</v>
      </c>
      <c r="F3" s="81"/>
      <c r="G3" s="82">
        <f>E3/1.11</f>
        <v>513513.51351351349</v>
      </c>
      <c r="H3" s="83">
        <f>G3*11%</f>
        <v>56486.486486486487</v>
      </c>
      <c r="I3" s="83">
        <f>G3/B3</f>
        <v>34234.234234234231</v>
      </c>
      <c r="J3" s="103">
        <f>H3/B3</f>
        <v>3765.765765765766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570000</v>
      </c>
      <c r="F5" s="81"/>
      <c r="G5" s="82">
        <f>G3-G4</f>
        <v>513513.51351351349</v>
      </c>
      <c r="H5" s="82">
        <f>H3-H4</f>
        <v>56486.486486486487</v>
      </c>
      <c r="I5" s="82">
        <f>I3-I4</f>
        <v>34234.234234234231</v>
      </c>
      <c r="J5" s="105">
        <f>J3-J4</f>
        <v>3765.765765765766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570000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0</v>
      </c>
      <c r="C9" s="88">
        <f>Invoice!E11</f>
        <v>0</v>
      </c>
      <c r="D9" s="89">
        <f>Invoice!H11</f>
        <v>0</v>
      </c>
      <c r="E9" s="81">
        <f t="shared" ref="E9:E93" si="0">D9*B9</f>
        <v>0</v>
      </c>
      <c r="F9" s="81"/>
      <c r="G9" s="82">
        <f t="shared" ref="G9:G93" si="1">E9/1.11</f>
        <v>0</v>
      </c>
      <c r="H9" s="83">
        <f t="shared" ref="H9:H93" si="2">G9*11%</f>
        <v>0</v>
      </c>
      <c r="I9" s="83" t="e">
        <f t="shared" ref="I9:I93" si="3">G9/B9</f>
        <v>#DIV/0!</v>
      </c>
      <c r="J9" s="103" t="e">
        <f t="shared" ref="J9:J93" si="4">H9/B9</f>
        <v>#DIV/0!</v>
      </c>
    </row>
    <row r="10" spans="1:10" ht="12.75" customHeight="1" x14ac:dyDescent="0.25">
      <c r="A10" s="101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4" t="e">
        <f>H10/B9</f>
        <v>#DIV/0!</v>
      </c>
    </row>
    <row r="11" spans="1:10" ht="12.75" customHeight="1" x14ac:dyDescent="0.25">
      <c r="A11" s="101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5" t="e">
        <f>J9-J10</f>
        <v>#DIV/0!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513513.51351351349</v>
      </c>
      <c r="H98" s="108">
        <f>H5+H11+H17+H23+H29+H35+H41+H47+H53+H59+H65+H71+H77+H83+H89+H95</f>
        <v>56486.486486486487</v>
      </c>
      <c r="I98" s="107"/>
      <c r="J98" s="109">
        <f>H6+H12+H18+H24+H30+H36+H42+H48+H54+H60+H66+H72+H78+H84+H90+H96</f>
        <v>570000</v>
      </c>
    </row>
    <row r="100" spans="1:10" ht="12.75" customHeight="1" x14ac:dyDescent="0.25">
      <c r="A100" s="94" t="s">
        <v>1</v>
      </c>
      <c r="B100" s="95">
        <f>Invoice!E116</f>
        <v>23080002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12</v>
      </c>
      <c r="C102" s="88" t="str">
        <f>Invoice!E124</f>
        <v>STAPLER HEAVY DUTY JOYKO HD-12N/24</v>
      </c>
      <c r="D102" s="89">
        <f>Invoice!H124</f>
        <v>187000</v>
      </c>
      <c r="E102" s="81">
        <f>D102*B102</f>
        <v>2244000</v>
      </c>
      <c r="F102" s="81"/>
      <c r="G102" s="82">
        <f>E102/1.11</f>
        <v>2021621.6216216215</v>
      </c>
      <c r="H102" s="83">
        <f>G102*11%</f>
        <v>222378.37837837837</v>
      </c>
      <c r="I102" s="83">
        <f>G102/B102</f>
        <v>168468.46846846846</v>
      </c>
      <c r="J102" s="103">
        <f>H102/B102</f>
        <v>18531.531531531531</v>
      </c>
    </row>
    <row r="103" spans="1:10" ht="12.75" customHeight="1" x14ac:dyDescent="0.25">
      <c r="A103" s="101"/>
      <c r="D103" s="81"/>
      <c r="E103" s="81">
        <f>(E102*Invoice!I124)+((E102-(E102*Invoice!I124))*Invoice!J124)</f>
        <v>280500</v>
      </c>
      <c r="F103" s="81"/>
      <c r="G103" s="90">
        <f>E103/1.11</f>
        <v>252702.70270270269</v>
      </c>
      <c r="H103" s="91">
        <f>G103*11%</f>
        <v>27797.297297297297</v>
      </c>
      <c r="I103" s="91">
        <f>G103/B102</f>
        <v>21058.558558558558</v>
      </c>
      <c r="J103" s="104">
        <f>H103/B102</f>
        <v>2316.4414414414414</v>
      </c>
    </row>
    <row r="104" spans="1:10" ht="12.75" customHeight="1" x14ac:dyDescent="0.25">
      <c r="A104" s="101"/>
      <c r="D104" s="81" t="s">
        <v>23</v>
      </c>
      <c r="E104" s="81">
        <f>E102-E103</f>
        <v>1963500</v>
      </c>
      <c r="F104" s="81"/>
      <c r="G104" s="82">
        <f>G102-G103</f>
        <v>1768918.9189189188</v>
      </c>
      <c r="H104" s="82">
        <f>H102-H103</f>
        <v>194581.08108108107</v>
      </c>
      <c r="I104" s="82">
        <f>I102-I103</f>
        <v>147409.90990990991</v>
      </c>
      <c r="J104" s="105">
        <f>J102-J103</f>
        <v>16215.090090090089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1963500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240</v>
      </c>
      <c r="C108" s="88" t="str">
        <f>Invoice!E125</f>
        <v>PUNCH JOYKO 30XL</v>
      </c>
      <c r="D108" s="89">
        <f>Invoice!H125</f>
        <v>12950</v>
      </c>
      <c r="E108" s="81">
        <f t="shared" ref="E108:E192" si="5">D108*B108</f>
        <v>3108000</v>
      </c>
      <c r="F108" s="81"/>
      <c r="G108" s="82">
        <f t="shared" ref="G108:G192" si="6">E108/1.11</f>
        <v>2799999.9999999995</v>
      </c>
      <c r="H108" s="83">
        <f t="shared" ref="H108:H192" si="7">G108*11%</f>
        <v>307999.99999999994</v>
      </c>
      <c r="I108" s="83">
        <f t="shared" ref="I108:I192" si="8">G108/B108</f>
        <v>11666.666666666664</v>
      </c>
      <c r="J108" s="103">
        <f t="shared" ref="J108:J192" si="9">H108/B108</f>
        <v>1283.333333333333</v>
      </c>
    </row>
    <row r="109" spans="1:10" ht="12.75" customHeight="1" x14ac:dyDescent="0.25">
      <c r="A109" s="101"/>
      <c r="D109" s="81"/>
      <c r="E109" s="81">
        <f>(E108*Invoice!I125)+((E108-(E108*Invoice!I125))*Invoice!J125)</f>
        <v>388500</v>
      </c>
      <c r="F109" s="81"/>
      <c r="G109" s="90">
        <f>E109/1.11</f>
        <v>349999.99999999994</v>
      </c>
      <c r="H109" s="91">
        <f>G109*11%</f>
        <v>38499.999999999993</v>
      </c>
      <c r="I109" s="91">
        <f>G109/B108</f>
        <v>1458.333333333333</v>
      </c>
      <c r="J109" s="104">
        <f>H109/B108</f>
        <v>160.41666666666663</v>
      </c>
    </row>
    <row r="110" spans="1:10" ht="12.75" customHeight="1" x14ac:dyDescent="0.25">
      <c r="A110" s="101"/>
      <c r="D110" s="81" t="s">
        <v>23</v>
      </c>
      <c r="E110" s="81">
        <f>E108-E109</f>
        <v>2719500</v>
      </c>
      <c r="F110" s="81"/>
      <c r="G110" s="82">
        <f>G108-G109</f>
        <v>2449999.9999999995</v>
      </c>
      <c r="H110" s="82">
        <f>H108-H109</f>
        <v>269499.99999999994</v>
      </c>
      <c r="I110" s="82">
        <f>I108-I109</f>
        <v>10208.333333333332</v>
      </c>
      <c r="J110" s="105">
        <f>J108-J109</f>
        <v>1122.9166666666665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2719499.9999999995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4218918.9189189188</v>
      </c>
      <c r="H197" s="108">
        <f>H104+H110+H116+H122+H128+H134+H140+H146+H152+H158+H164+H170+H176+H182+H188+H194</f>
        <v>464081.08108108101</v>
      </c>
      <c r="I197" s="107"/>
      <c r="J197" s="109">
        <f>H105+H111+H117+H123+H129+H135+H141+H147+H153+H159+H165+H171+H177+H183+H189+H195</f>
        <v>4683000</v>
      </c>
    </row>
    <row r="199" spans="1:10" ht="12.75" customHeight="1" x14ac:dyDescent="0.25">
      <c r="A199" s="94" t="s">
        <v>1</v>
      </c>
      <c r="B199" s="95">
        <f>Invoice!E230</f>
        <v>23080003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96</v>
      </c>
      <c r="C201" s="88" t="str">
        <f>Invoice!E238</f>
        <v>GEL PEN KENKO HI-TECH-H 0.28 MM HITAM</v>
      </c>
      <c r="D201" s="89">
        <f>Invoice!H238</f>
        <v>39000</v>
      </c>
      <c r="E201" s="81">
        <f>D201*B201</f>
        <v>3744000</v>
      </c>
      <c r="F201" s="81"/>
      <c r="G201" s="82">
        <f>E201/1.11</f>
        <v>3372972.9729729728</v>
      </c>
      <c r="H201" s="83">
        <f>G201*11%</f>
        <v>371027.02702702698</v>
      </c>
      <c r="I201" s="83">
        <f>G201/B201</f>
        <v>35135.135135135133</v>
      </c>
      <c r="J201" s="103">
        <f>H201/B201</f>
        <v>3864.8648648648646</v>
      </c>
    </row>
    <row r="202" spans="1:10" ht="12.75" customHeight="1" x14ac:dyDescent="0.25">
      <c r="A202" s="101"/>
      <c r="D202" s="81"/>
      <c r="E202" s="81">
        <f>(E201*Invoice!I238)+((E201-(E201*Invoice!I238))*Invoice!J238)</f>
        <v>468000</v>
      </c>
      <c r="F202" s="81"/>
      <c r="G202" s="90">
        <f>E202/1.11</f>
        <v>421621.6216216216</v>
      </c>
      <c r="H202" s="91">
        <f>G202*11%</f>
        <v>46378.378378378373</v>
      </c>
      <c r="I202" s="91">
        <f>G202/B201</f>
        <v>4391.8918918918916</v>
      </c>
      <c r="J202" s="104">
        <f>H202/B201</f>
        <v>483.10810810810807</v>
      </c>
    </row>
    <row r="203" spans="1:10" ht="12.75" customHeight="1" x14ac:dyDescent="0.25">
      <c r="A203" s="101"/>
      <c r="D203" s="81" t="s">
        <v>23</v>
      </c>
      <c r="E203" s="81">
        <f>E201-E202</f>
        <v>3276000</v>
      </c>
      <c r="F203" s="81"/>
      <c r="G203" s="82">
        <f>G201-G202</f>
        <v>2951351.351351351</v>
      </c>
      <c r="H203" s="82">
        <f>H201-H202</f>
        <v>324648.64864864864</v>
      </c>
      <c r="I203" s="82">
        <f>I201-I202</f>
        <v>30743.24324324324</v>
      </c>
      <c r="J203" s="105">
        <f>J201-J202</f>
        <v>3381.7567567567567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3275999.9999999995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48</v>
      </c>
      <c r="C207" s="88" t="str">
        <f>Invoice!E239</f>
        <v>GEL PEN KENKO HI-TECH-H 0.28 MM BIRU</v>
      </c>
      <c r="D207" s="89">
        <f>Invoice!H239</f>
        <v>39000</v>
      </c>
      <c r="E207" s="81">
        <f t="shared" ref="E207:E291" si="10">D207*B207</f>
        <v>1872000</v>
      </c>
      <c r="F207" s="81"/>
      <c r="G207" s="82">
        <f t="shared" ref="G207:G291" si="11">E207/1.11</f>
        <v>1686486.4864864864</v>
      </c>
      <c r="H207" s="83">
        <f t="shared" ref="H207:H291" si="12">G207*11%</f>
        <v>185513.51351351349</v>
      </c>
      <c r="I207" s="83">
        <f t="shared" ref="I207:I291" si="13">G207/B207</f>
        <v>35135.135135135133</v>
      </c>
      <c r="J207" s="103">
        <f t="shared" ref="J207:J291" si="14">H207/B207</f>
        <v>3864.8648648648646</v>
      </c>
    </row>
    <row r="208" spans="1:10" ht="12.75" customHeight="1" x14ac:dyDescent="0.25">
      <c r="A208" s="101"/>
      <c r="D208" s="81"/>
      <c r="E208" s="81">
        <f>(E207*Invoice!I239)+((E207-(E207*Invoice!I239))*Invoice!J239)</f>
        <v>234000</v>
      </c>
      <c r="F208" s="81"/>
      <c r="G208" s="90">
        <f>E208/1.11</f>
        <v>210810.8108108108</v>
      </c>
      <c r="H208" s="91">
        <f>G208*11%</f>
        <v>23189.189189189186</v>
      </c>
      <c r="I208" s="91">
        <f>G208/B207</f>
        <v>4391.8918918918916</v>
      </c>
      <c r="J208" s="104">
        <f>H208/B207</f>
        <v>483.10810810810807</v>
      </c>
    </row>
    <row r="209" spans="1:10" ht="12.75" customHeight="1" x14ac:dyDescent="0.25">
      <c r="A209" s="101"/>
      <c r="D209" s="81" t="s">
        <v>23</v>
      </c>
      <c r="E209" s="81">
        <f>E207-E208</f>
        <v>1638000</v>
      </c>
      <c r="F209" s="81"/>
      <c r="G209" s="82">
        <f>G207-G208</f>
        <v>1475675.6756756755</v>
      </c>
      <c r="H209" s="82">
        <f>H207-H208</f>
        <v>162324.32432432432</v>
      </c>
      <c r="I209" s="82">
        <f>I207-I208</f>
        <v>30743.24324324324</v>
      </c>
      <c r="J209" s="105">
        <f>J207-J208</f>
        <v>3381.7567567567567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1637999.9999999998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4427027.0270270268</v>
      </c>
      <c r="H296" s="108">
        <f>H203+H209+H215+H221+H227+H233+H239+H245+H251+H257+H263+H269+H275+H281+H287+H293</f>
        <v>486972.97297297296</v>
      </c>
      <c r="I296" s="107"/>
      <c r="J296" s="109">
        <f>H204+H210+H216+H222+H228+H234+H240+H246+H252+H258+H264+H270+H276+H282+H288+H294</f>
        <v>4913999.9999999991</v>
      </c>
    </row>
    <row r="298" spans="1:10" ht="12.75" customHeight="1" x14ac:dyDescent="0.25">
      <c r="A298" s="94" t="s">
        <v>1</v>
      </c>
      <c r="B298" s="95">
        <f>Invoice!E344</f>
        <v>23080004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50</v>
      </c>
      <c r="C300" s="88" t="str">
        <f>Invoice!E352</f>
        <v>STIP / PENGHAPUS JOYKO 526-B40P PUTIH</v>
      </c>
      <c r="D300" s="89">
        <f>Invoice!H352</f>
        <v>28300</v>
      </c>
      <c r="E300" s="81">
        <f>D300*B300</f>
        <v>1415000</v>
      </c>
      <c r="F300" s="81"/>
      <c r="G300" s="82">
        <f>E300/1.11</f>
        <v>1274774.7747747747</v>
      </c>
      <c r="H300" s="83">
        <f>G300*11%</f>
        <v>140225.22522522521</v>
      </c>
      <c r="I300" s="83">
        <f>G300/B300</f>
        <v>25495.495495495492</v>
      </c>
      <c r="J300" s="103">
        <f>H300/B300</f>
        <v>2804.504504504504</v>
      </c>
    </row>
    <row r="301" spans="1:10" ht="12.75" customHeight="1" x14ac:dyDescent="0.25">
      <c r="A301" s="101"/>
      <c r="D301" s="81"/>
      <c r="E301" s="81">
        <f>(E300*Invoice!I352)+((E300-(E300*Invoice!I352))*Invoice!J352)</f>
        <v>191025</v>
      </c>
      <c r="F301" s="81"/>
      <c r="G301" s="90">
        <f>E301/1.11</f>
        <v>172094.59459459459</v>
      </c>
      <c r="H301" s="91">
        <f>G301*11%</f>
        <v>18930.405405405403</v>
      </c>
      <c r="I301" s="91">
        <f>G301/B300</f>
        <v>3441.8918918918916</v>
      </c>
      <c r="J301" s="104">
        <f>H301/B300</f>
        <v>378.60810810810807</v>
      </c>
    </row>
    <row r="302" spans="1:10" ht="12.75" customHeight="1" x14ac:dyDescent="0.25">
      <c r="A302" s="101"/>
      <c r="D302" s="81" t="s">
        <v>23</v>
      </c>
      <c r="E302" s="81">
        <f>E300-E301</f>
        <v>1223975</v>
      </c>
      <c r="F302" s="81"/>
      <c r="G302" s="82">
        <f>G300-G301</f>
        <v>1102680.1801801801</v>
      </c>
      <c r="H302" s="82">
        <f>H300-H301</f>
        <v>121294.81981981981</v>
      </c>
      <c r="I302" s="82">
        <f>I300-I301</f>
        <v>22053.603603603602</v>
      </c>
      <c r="J302" s="105">
        <f>J300-J301</f>
        <v>2425.8963963963961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1223975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72</v>
      </c>
      <c r="C306" s="88" t="str">
        <f>Invoice!E353</f>
        <v>MECHANICAL PENCIL 0.5 MM KENKO MP-070</v>
      </c>
      <c r="D306" s="89">
        <f>Invoice!H353</f>
        <v>22200</v>
      </c>
      <c r="E306" s="81">
        <f t="shared" ref="E306:E390" si="15">D306*B306</f>
        <v>1598400</v>
      </c>
      <c r="F306" s="81"/>
      <c r="G306" s="82">
        <f t="shared" ref="G306:G390" si="16">E306/1.11</f>
        <v>1439999.9999999998</v>
      </c>
      <c r="H306" s="83">
        <f t="shared" ref="H306:H390" si="17">G306*11%</f>
        <v>158399.99999999997</v>
      </c>
      <c r="I306" s="83">
        <f t="shared" ref="I306:I390" si="18">G306/B306</f>
        <v>19999.999999999996</v>
      </c>
      <c r="J306" s="103">
        <f t="shared" ref="J306:J390" si="19">H306/B306</f>
        <v>2199.9999999999995</v>
      </c>
    </row>
    <row r="307" spans="1:10" ht="12.75" customHeight="1" x14ac:dyDescent="0.25">
      <c r="A307" s="101"/>
      <c r="D307" s="81"/>
      <c r="E307" s="81">
        <f>(E306*Invoice!I353)+((E306-(E306*Invoice!I353))*Invoice!J353)</f>
        <v>215784</v>
      </c>
      <c r="F307" s="81"/>
      <c r="G307" s="90">
        <f>E307/1.11</f>
        <v>194399.99999999997</v>
      </c>
      <c r="H307" s="91">
        <f>G307*11%</f>
        <v>21383.999999999996</v>
      </c>
      <c r="I307" s="91">
        <f>G307/B306</f>
        <v>2699.9999999999995</v>
      </c>
      <c r="J307" s="104">
        <f>H307/B306</f>
        <v>296.99999999999994</v>
      </c>
    </row>
    <row r="308" spans="1:10" ht="12.75" customHeight="1" x14ac:dyDescent="0.25">
      <c r="A308" s="101"/>
      <c r="D308" s="81" t="s">
        <v>23</v>
      </c>
      <c r="E308" s="81">
        <f>E306-E307</f>
        <v>1382616</v>
      </c>
      <c r="F308" s="81"/>
      <c r="G308" s="82">
        <f>G306-G307</f>
        <v>1245599.9999999998</v>
      </c>
      <c r="H308" s="82">
        <f>H306-H307</f>
        <v>137015.99999999997</v>
      </c>
      <c r="I308" s="82">
        <f>I306-I307</f>
        <v>17299.999999999996</v>
      </c>
      <c r="J308" s="105">
        <f>J306-J307</f>
        <v>1902.9999999999995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1382615.9999999998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2348280.1801801799</v>
      </c>
      <c r="H395" s="108">
        <f>H302+H308+H314+H320+H326+H332+H338+H344+H350+H356+H362+H368+H374+H380+H386+H392</f>
        <v>258310.81981981976</v>
      </c>
      <c r="I395" s="107"/>
      <c r="J395" s="109">
        <f>H303+H309+H315+H321+H327+H333+H339+H345+H351+H357+H363+H369+H375+H381+H387+H393</f>
        <v>2606591</v>
      </c>
    </row>
    <row r="397" spans="1:10" ht="12.75" customHeight="1" x14ac:dyDescent="0.25">
      <c r="A397" s="94" t="s">
        <v>1</v>
      </c>
      <c r="B397" s="95">
        <f>Invoice!E458</f>
        <v>23080005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144</v>
      </c>
      <c r="C399" s="88" t="str">
        <f>Invoice!E466</f>
        <v>GEL PEN JOYKO GP-265 Q-GEL</v>
      </c>
      <c r="D399" s="89">
        <f>Invoice!H466</f>
        <v>28200</v>
      </c>
      <c r="E399" s="81">
        <f>D399*B399</f>
        <v>4060800</v>
      </c>
      <c r="F399" s="81"/>
      <c r="G399" s="82">
        <f>E399/1.11</f>
        <v>3658378.3783783782</v>
      </c>
      <c r="H399" s="83">
        <f>G399*11%</f>
        <v>402421.6216216216</v>
      </c>
      <c r="I399" s="83">
        <f>G399/B399</f>
        <v>25405.405405405403</v>
      </c>
      <c r="J399" s="103">
        <f>H399/B399</f>
        <v>2794.5945945945946</v>
      </c>
    </row>
    <row r="400" spans="1:10" ht="12.75" customHeight="1" x14ac:dyDescent="0.25">
      <c r="A400" s="101"/>
      <c r="D400" s="81"/>
      <c r="E400" s="81">
        <f>(E399*Invoice!I466)+((E399-(E399*Invoice!I466))*Invoice!J466)</f>
        <v>507600</v>
      </c>
      <c r="F400" s="81"/>
      <c r="G400" s="90">
        <f>E400/1.11</f>
        <v>457297.29729729728</v>
      </c>
      <c r="H400" s="91">
        <f>G400*11%</f>
        <v>50302.7027027027</v>
      </c>
      <c r="I400" s="91">
        <f>G400/B399</f>
        <v>3175.6756756756754</v>
      </c>
      <c r="J400" s="104">
        <f>H400/B399</f>
        <v>349.32432432432432</v>
      </c>
    </row>
    <row r="401" spans="1:10" ht="12.75" customHeight="1" x14ac:dyDescent="0.25">
      <c r="A401" s="101"/>
      <c r="D401" s="81" t="s">
        <v>23</v>
      </c>
      <c r="E401" s="81">
        <f>E399-E400</f>
        <v>3553200</v>
      </c>
      <c r="F401" s="81"/>
      <c r="G401" s="82">
        <f>G399-G400</f>
        <v>3201081.0810810812</v>
      </c>
      <c r="H401" s="82">
        <f>H399-H400</f>
        <v>352118.91891891888</v>
      </c>
      <c r="I401" s="82">
        <f>I399-I400</f>
        <v>22229.729729729726</v>
      </c>
      <c r="J401" s="105">
        <f>J399-J400</f>
        <v>2445.2702702702704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3553200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288</v>
      </c>
      <c r="C405" s="88" t="str">
        <f>Invoice!E467</f>
        <v>GUNTING JOYKO SC-848</v>
      </c>
      <c r="D405" s="89">
        <f>Invoice!H467</f>
        <v>9750</v>
      </c>
      <c r="E405" s="81">
        <f t="shared" ref="E405:E489" si="20">D405*B405</f>
        <v>2808000</v>
      </c>
      <c r="F405" s="81"/>
      <c r="G405" s="82">
        <f t="shared" ref="G405:G489" si="21">E405/1.11</f>
        <v>2529729.7297297297</v>
      </c>
      <c r="H405" s="83">
        <f t="shared" ref="H405:H489" si="22">G405*11%</f>
        <v>278270.2702702703</v>
      </c>
      <c r="I405" s="83">
        <f t="shared" ref="I405:I489" si="23">G405/B405</f>
        <v>8783.7837837837833</v>
      </c>
      <c r="J405" s="103">
        <f t="shared" ref="J405:J489" si="24">H405/B405</f>
        <v>966.21621621621625</v>
      </c>
    </row>
    <row r="406" spans="1:10" ht="12.75" customHeight="1" x14ac:dyDescent="0.25">
      <c r="A406" s="101"/>
      <c r="D406" s="81"/>
      <c r="E406" s="81">
        <f>(E405*Invoice!I467)+((E405-(E405*Invoice!I467))*Invoice!J467)</f>
        <v>351000</v>
      </c>
      <c r="F406" s="81"/>
      <c r="G406" s="90">
        <f>E406/1.11</f>
        <v>316216.21621621621</v>
      </c>
      <c r="H406" s="91">
        <f>G406*11%</f>
        <v>34783.783783783787</v>
      </c>
      <c r="I406" s="91">
        <f>G406/B405</f>
        <v>1097.9729729729729</v>
      </c>
      <c r="J406" s="104">
        <f>H406/B405</f>
        <v>120.77702702702703</v>
      </c>
    </row>
    <row r="407" spans="1:10" ht="12.75" customHeight="1" x14ac:dyDescent="0.25">
      <c r="A407" s="101"/>
      <c r="D407" s="81" t="s">
        <v>23</v>
      </c>
      <c r="E407" s="81">
        <f>E405-E406</f>
        <v>2457000</v>
      </c>
      <c r="F407" s="81"/>
      <c r="G407" s="82">
        <f>G405-G406</f>
        <v>2213513.5135135134</v>
      </c>
      <c r="H407" s="82">
        <f>H405-H406</f>
        <v>243486.48648648651</v>
      </c>
      <c r="I407" s="82">
        <f>I405-I406</f>
        <v>7685.8108108108099</v>
      </c>
      <c r="J407" s="105">
        <f>J405-J406</f>
        <v>845.43918918918916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2457000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5414594.5945945941</v>
      </c>
      <c r="H494" s="108">
        <f>H401+H407+H413+H419+H425+H431+H437+H443+H449+H455+H461+H467+H473+H479+H485+H491</f>
        <v>595605.40540540544</v>
      </c>
      <c r="I494" s="107"/>
      <c r="J494" s="109">
        <f>H402+H408+H414+H420+H426+H432+H438+H444+H450+H456+H462+H468+H474+H480+H486+H492</f>
        <v>6010200</v>
      </c>
    </row>
    <row r="496" spans="1:10" ht="12.75" customHeight="1" x14ac:dyDescent="0.25">
      <c r="A496" s="94" t="s">
        <v>1</v>
      </c>
      <c r="B496" s="95">
        <f>Invoice!E572</f>
        <v>23080006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1</v>
      </c>
      <c r="C498" s="88" t="str">
        <f>Invoice!E580</f>
        <v>STAPLER YUAN CHANG 414</v>
      </c>
      <c r="D498" s="89">
        <f>Invoice!H580</f>
        <v>350000</v>
      </c>
      <c r="E498" s="81">
        <f>D498*B498</f>
        <v>350000</v>
      </c>
      <c r="F498" s="81"/>
      <c r="G498" s="82">
        <f>E498/1.11</f>
        <v>315315.31531531527</v>
      </c>
      <c r="H498" s="83">
        <f>G498*11%</f>
        <v>34684.684684684682</v>
      </c>
      <c r="I498" s="83">
        <f>G498/B498</f>
        <v>315315.31531531527</v>
      </c>
      <c r="J498" s="103">
        <f>H498/B498</f>
        <v>34684.684684684682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4">
        <f>H499/B498</f>
        <v>0</v>
      </c>
    </row>
    <row r="500" spans="1:10" ht="12.75" customHeight="1" x14ac:dyDescent="0.25">
      <c r="A500" s="101"/>
      <c r="D500" s="81" t="s">
        <v>23</v>
      </c>
      <c r="E500" s="81">
        <f>E498-E499</f>
        <v>350000</v>
      </c>
      <c r="F500" s="81"/>
      <c r="G500" s="82">
        <f>G498-G499</f>
        <v>315315.31531531527</v>
      </c>
      <c r="H500" s="82">
        <f>H498-H499</f>
        <v>34684.684684684682</v>
      </c>
      <c r="I500" s="82">
        <f>I498-I499</f>
        <v>315315.31531531527</v>
      </c>
      <c r="J500" s="105">
        <f>J498-J499</f>
        <v>34684.684684684682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349999.99999999994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315315.31531531527</v>
      </c>
      <c r="H593" s="108">
        <f>H500+H506+H512+H518+H524+H530+H536+H542+H548+H554+H560+H566+H572+H578+H584+H590</f>
        <v>34684.684684684682</v>
      </c>
      <c r="I593" s="107"/>
      <c r="J593" s="109">
        <f>H501+H507+H513+H519+H525+H531+H537+H543+H549+H555+H561+H567+H573+H579+H585+H591</f>
        <v>349999.99999999994</v>
      </c>
    </row>
    <row r="595" spans="1:10" ht="12.75" customHeight="1" x14ac:dyDescent="0.25">
      <c r="A595" s="94" t="s">
        <v>1</v>
      </c>
      <c r="B595" s="95">
        <f>Invoice!E686</f>
        <v>23080007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44</v>
      </c>
      <c r="C597" s="88" t="str">
        <f>Invoice!E694</f>
        <v>STAND PEN SPIRAL KENKO STP-300SG</v>
      </c>
      <c r="D597" s="89">
        <f>Invoice!H694</f>
        <v>4100</v>
      </c>
      <c r="E597" s="81">
        <f>D597*B597</f>
        <v>180400</v>
      </c>
      <c r="F597" s="81"/>
      <c r="G597" s="82">
        <f>E597/1.11</f>
        <v>162522.52252252251</v>
      </c>
      <c r="H597" s="83">
        <f>G597*11%</f>
        <v>17877.477477477478</v>
      </c>
      <c r="I597" s="83">
        <f>G597/B597</f>
        <v>3693.6936936936936</v>
      </c>
      <c r="J597" s="103">
        <f>H597/B597</f>
        <v>406.30630630630634</v>
      </c>
    </row>
    <row r="598" spans="1:10" ht="12.75" customHeight="1" x14ac:dyDescent="0.25">
      <c r="A598" s="101"/>
      <c r="D598" s="81"/>
      <c r="E598" s="81">
        <f>(E597*Invoice!I694)+((E597-(E597*Invoice!I694))*Invoice!J694)</f>
        <v>26158</v>
      </c>
      <c r="F598" s="81"/>
      <c r="G598" s="90">
        <f>E598/1.11</f>
        <v>23565.765765765762</v>
      </c>
      <c r="H598" s="91">
        <f>G598*11%</f>
        <v>2592.234234234234</v>
      </c>
      <c r="I598" s="91">
        <f>G598/B597</f>
        <v>535.58558558558548</v>
      </c>
      <c r="J598" s="104">
        <f>H598/B597</f>
        <v>58.914414414414409</v>
      </c>
    </row>
    <row r="599" spans="1:10" ht="12.75" customHeight="1" x14ac:dyDescent="0.25">
      <c r="A599" s="101"/>
      <c r="D599" s="81" t="s">
        <v>23</v>
      </c>
      <c r="E599" s="81">
        <f>E597-E598</f>
        <v>154242</v>
      </c>
      <c r="F599" s="81"/>
      <c r="G599" s="82">
        <f>G597-G598</f>
        <v>138956.75675675675</v>
      </c>
      <c r="H599" s="82">
        <f>H597-H598</f>
        <v>15285.243243243243</v>
      </c>
      <c r="I599" s="82">
        <f>I597-I598</f>
        <v>3158.1081081081084</v>
      </c>
      <c r="J599" s="105">
        <f>J597-J598</f>
        <v>347.39189189189193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154242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30</v>
      </c>
      <c r="C603" s="88" t="str">
        <f>Invoice!E695</f>
        <v>HAND TALLY COUNTER KENKO HT-302</v>
      </c>
      <c r="D603" s="89">
        <f>Invoice!H695</f>
        <v>19000</v>
      </c>
      <c r="E603" s="81">
        <f t="shared" ref="E603:E687" si="30">D603*B603</f>
        <v>570000</v>
      </c>
      <c r="F603" s="81"/>
      <c r="G603" s="82">
        <f t="shared" ref="G603:G687" si="31">E603/1.11</f>
        <v>513513.51351351349</v>
      </c>
      <c r="H603" s="83">
        <f t="shared" ref="H603:H687" si="32">G603*11%</f>
        <v>56486.486486486487</v>
      </c>
      <c r="I603" s="83">
        <f t="shared" ref="I603:I687" si="33">G603/B603</f>
        <v>17117.117117117115</v>
      </c>
      <c r="J603" s="103">
        <f t="shared" ref="J603:J687" si="34">H603/B603</f>
        <v>1882.882882882883</v>
      </c>
    </row>
    <row r="604" spans="1:10" ht="12.75" customHeight="1" x14ac:dyDescent="0.25">
      <c r="A604" s="101"/>
      <c r="D604" s="81"/>
      <c r="E604" s="81">
        <f>(E603*Invoice!I695)+((E603-(E603*Invoice!I695))*Invoice!J695)</f>
        <v>82650</v>
      </c>
      <c r="F604" s="81"/>
      <c r="G604" s="90">
        <f>E604/1.11</f>
        <v>74459.459459459453</v>
      </c>
      <c r="H604" s="91">
        <f>G604*11%</f>
        <v>8190.54054054054</v>
      </c>
      <c r="I604" s="91">
        <f>G604/B603</f>
        <v>2481.9819819819818</v>
      </c>
      <c r="J604" s="104">
        <f>H604/B603</f>
        <v>273.01801801801798</v>
      </c>
    </row>
    <row r="605" spans="1:10" ht="12.75" customHeight="1" x14ac:dyDescent="0.25">
      <c r="A605" s="101"/>
      <c r="D605" s="81" t="s">
        <v>23</v>
      </c>
      <c r="E605" s="81">
        <f>E603-E604</f>
        <v>487350</v>
      </c>
      <c r="F605" s="81"/>
      <c r="G605" s="82">
        <f>G603-G604</f>
        <v>439054.05405405402</v>
      </c>
      <c r="H605" s="82">
        <f>H603-H604</f>
        <v>48295.945945945947</v>
      </c>
      <c r="I605" s="82">
        <f>I603-I604</f>
        <v>14635.135135135133</v>
      </c>
      <c r="J605" s="105">
        <f>J603-J604</f>
        <v>1609.864864864865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487350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60</v>
      </c>
      <c r="C609" s="88" t="str">
        <f>Invoice!E696</f>
        <v>JANGKA (COMPASS SET) KENKO C-168 / MS-75</v>
      </c>
      <c r="D609" s="89">
        <f>Invoice!H696</f>
        <v>7500</v>
      </c>
      <c r="E609" s="81">
        <f t="shared" si="30"/>
        <v>450000</v>
      </c>
      <c r="F609" s="81"/>
      <c r="G609" s="82">
        <f t="shared" si="31"/>
        <v>405405.40540540538</v>
      </c>
      <c r="H609" s="83">
        <f t="shared" si="32"/>
        <v>44594.594594594593</v>
      </c>
      <c r="I609" s="83">
        <f t="shared" si="33"/>
        <v>6756.7567567567567</v>
      </c>
      <c r="J609" s="103">
        <f t="shared" si="34"/>
        <v>743.24324324324323</v>
      </c>
    </row>
    <row r="610" spans="1:10" ht="12.75" customHeight="1" x14ac:dyDescent="0.25">
      <c r="A610" s="101"/>
      <c r="D610" s="81"/>
      <c r="E610" s="81">
        <f>(E609*Invoice!I696)+((E609-(E609*Invoice!I696))*Invoice!J696)</f>
        <v>65249.999999999993</v>
      </c>
      <c r="F610" s="81"/>
      <c r="G610" s="90">
        <f>E610/1.11</f>
        <v>58783.783783783772</v>
      </c>
      <c r="H610" s="91">
        <f>G610*11%</f>
        <v>6466.2162162162149</v>
      </c>
      <c r="I610" s="91">
        <f>G610/B609</f>
        <v>979.72972972972957</v>
      </c>
      <c r="J610" s="104">
        <f>H610/B609</f>
        <v>107.77027027027025</v>
      </c>
    </row>
    <row r="611" spans="1:10" ht="12.75" customHeight="1" x14ac:dyDescent="0.25">
      <c r="A611" s="101"/>
      <c r="D611" s="81" t="s">
        <v>23</v>
      </c>
      <c r="E611" s="81">
        <f>E609-E610</f>
        <v>384750</v>
      </c>
      <c r="F611" s="81"/>
      <c r="G611" s="82">
        <f>G609-G610</f>
        <v>346621.6216216216</v>
      </c>
      <c r="H611" s="82">
        <f>H609-H610</f>
        <v>38128.37837837838</v>
      </c>
      <c r="I611" s="82">
        <f>I609-I610</f>
        <v>5777.0270270270266</v>
      </c>
      <c r="J611" s="105">
        <f>J609-J610</f>
        <v>635.47297297297303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384750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84</v>
      </c>
      <c r="C615" s="88" t="str">
        <f>Invoice!E697</f>
        <v>JANGKA (COMPASS SET) KENKO C-288 / MS-25</v>
      </c>
      <c r="D615" s="89">
        <f>Invoice!H697</f>
        <v>7500</v>
      </c>
      <c r="E615" s="81">
        <f t="shared" si="30"/>
        <v>630000</v>
      </c>
      <c r="F615" s="81"/>
      <c r="G615" s="82">
        <f t="shared" si="31"/>
        <v>567567.56756756757</v>
      </c>
      <c r="H615" s="83">
        <f t="shared" si="32"/>
        <v>62432.432432432433</v>
      </c>
      <c r="I615" s="83">
        <f t="shared" si="33"/>
        <v>6756.7567567567567</v>
      </c>
      <c r="J615" s="103">
        <f t="shared" si="34"/>
        <v>743.24324324324323</v>
      </c>
    </row>
    <row r="616" spans="1:10" ht="12.75" customHeight="1" x14ac:dyDescent="0.25">
      <c r="A616" s="101"/>
      <c r="D616" s="81"/>
      <c r="E616" s="81">
        <f>(E615*Invoice!I697)+((E615-(E615*Invoice!I697))*Invoice!J697)</f>
        <v>91350</v>
      </c>
      <c r="F616" s="81"/>
      <c r="G616" s="90">
        <f>E616/1.11</f>
        <v>82297.297297297293</v>
      </c>
      <c r="H616" s="91">
        <f>G616*11%</f>
        <v>9052.7027027027016</v>
      </c>
      <c r="I616" s="91">
        <f>G616/B615</f>
        <v>979.72972972972968</v>
      </c>
      <c r="J616" s="104">
        <f>H616/B615</f>
        <v>107.77027027027026</v>
      </c>
    </row>
    <row r="617" spans="1:10" ht="12.75" customHeight="1" x14ac:dyDescent="0.25">
      <c r="A617" s="101"/>
      <c r="D617" s="81" t="s">
        <v>23</v>
      </c>
      <c r="E617" s="81">
        <f>E615-E616</f>
        <v>538650</v>
      </c>
      <c r="F617" s="81"/>
      <c r="G617" s="82">
        <f>G615-G616</f>
        <v>485270.2702702703</v>
      </c>
      <c r="H617" s="82">
        <f>H615-H616</f>
        <v>53379.729729729734</v>
      </c>
      <c r="I617" s="82">
        <f>I615-I616</f>
        <v>5777.0270270270266</v>
      </c>
      <c r="J617" s="105">
        <f>J615-J616</f>
        <v>635.47297297297291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538650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84</v>
      </c>
      <c r="C621" s="88" t="str">
        <f>Invoice!E698</f>
        <v>DATE STAMP KENKO D-4 (Cap Tanggal 4 Mm)</v>
      </c>
      <c r="D621" s="89">
        <f>Invoice!H698</f>
        <v>6200</v>
      </c>
      <c r="E621" s="81">
        <f t="shared" si="30"/>
        <v>520800</v>
      </c>
      <c r="F621" s="81"/>
      <c r="G621" s="82">
        <f t="shared" si="31"/>
        <v>469189.18918918917</v>
      </c>
      <c r="H621" s="83">
        <f t="shared" si="32"/>
        <v>51610.810810810806</v>
      </c>
      <c r="I621" s="83">
        <f t="shared" si="33"/>
        <v>5585.5855855855852</v>
      </c>
      <c r="J621" s="103">
        <f t="shared" si="34"/>
        <v>614.41441441441441</v>
      </c>
    </row>
    <row r="622" spans="1:10" ht="12.75" customHeight="1" x14ac:dyDescent="0.25">
      <c r="A622" s="101"/>
      <c r="D622" s="81"/>
      <c r="E622" s="81">
        <f>(E621*Invoice!I698)+((E621-(E621*Invoice!I698))*Invoice!J698)</f>
        <v>75516</v>
      </c>
      <c r="F622" s="81"/>
      <c r="G622" s="90">
        <f>E622/1.11</f>
        <v>68032.432432432426</v>
      </c>
      <c r="H622" s="91">
        <f>G622*11%</f>
        <v>7483.5675675675666</v>
      </c>
      <c r="I622" s="91">
        <f>G622/B621</f>
        <v>809.90990990990986</v>
      </c>
      <c r="J622" s="104">
        <f>H622/B621</f>
        <v>89.090090090090072</v>
      </c>
    </row>
    <row r="623" spans="1:10" ht="12.75" customHeight="1" x14ac:dyDescent="0.25">
      <c r="A623" s="101"/>
      <c r="D623" s="81" t="s">
        <v>23</v>
      </c>
      <c r="E623" s="81">
        <f>E621-E622</f>
        <v>445284</v>
      </c>
      <c r="F623" s="81"/>
      <c r="G623" s="82">
        <f>G621-G622</f>
        <v>401156.75675675675</v>
      </c>
      <c r="H623" s="82">
        <f>H621-H622</f>
        <v>44127.24324324324</v>
      </c>
      <c r="I623" s="82">
        <f>I621-I622</f>
        <v>4775.6756756756749</v>
      </c>
      <c r="J623" s="105">
        <f>J621-J622</f>
        <v>525.32432432432438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445284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12</v>
      </c>
      <c r="C627" s="88" t="str">
        <f>Invoice!E699</f>
        <v>DESK SET KENKO K-8312 ORGANIZER</v>
      </c>
      <c r="D627" s="89">
        <f>Invoice!H699</f>
        <v>29000</v>
      </c>
      <c r="E627" s="81">
        <f t="shared" si="30"/>
        <v>348000</v>
      </c>
      <c r="F627" s="81"/>
      <c r="G627" s="82">
        <f t="shared" si="31"/>
        <v>313513.51351351349</v>
      </c>
      <c r="H627" s="83">
        <f t="shared" si="32"/>
        <v>34486.486486486487</v>
      </c>
      <c r="I627" s="83">
        <f t="shared" si="33"/>
        <v>26126.126126126124</v>
      </c>
      <c r="J627" s="103">
        <f t="shared" si="34"/>
        <v>2873.8738738738739</v>
      </c>
    </row>
    <row r="628" spans="1:10" ht="12.75" customHeight="1" x14ac:dyDescent="0.25">
      <c r="A628" s="101"/>
      <c r="D628" s="81"/>
      <c r="E628" s="81">
        <f>(E627*Invoice!I699)+((E627-(E627*Invoice!I699))*Invoice!J699)</f>
        <v>50460</v>
      </c>
      <c r="F628" s="81"/>
      <c r="G628" s="90">
        <f>E628/1.11</f>
        <v>45459.459459459453</v>
      </c>
      <c r="H628" s="91">
        <f>G628*11%</f>
        <v>5000.54054054054</v>
      </c>
      <c r="I628" s="91">
        <f>G628/B627</f>
        <v>3788.2882882882877</v>
      </c>
      <c r="J628" s="104">
        <f>H628/B627</f>
        <v>416.71171171171164</v>
      </c>
    </row>
    <row r="629" spans="1:10" ht="12.75" customHeight="1" x14ac:dyDescent="0.25">
      <c r="A629" s="101"/>
      <c r="D629" s="81" t="s">
        <v>23</v>
      </c>
      <c r="E629" s="81">
        <f>E627-E628</f>
        <v>297540</v>
      </c>
      <c r="F629" s="81"/>
      <c r="G629" s="82">
        <f>G627-G628</f>
        <v>268054.05405405402</v>
      </c>
      <c r="H629" s="82">
        <f>H627-H628</f>
        <v>29485.945945945947</v>
      </c>
      <c r="I629" s="82">
        <f>I627-I628</f>
        <v>22337.837837837837</v>
      </c>
      <c r="J629" s="105">
        <f>J627-J628</f>
        <v>2457.1621621621621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297540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2079113.5135135134</v>
      </c>
      <c r="H692" s="108">
        <f>H599+H605+H611+H617+H623+H629+H635+H641+H647+H653+H659+H665+H671+H677+H683+H689</f>
        <v>228702.48648648648</v>
      </c>
      <c r="I692" s="107"/>
      <c r="J692" s="109">
        <f>H600+H606+H612+H618+H624+H630+H636+H642+H648+H654+H660+H666+H672+H678+H684+H690</f>
        <v>2307816</v>
      </c>
    </row>
    <row r="694" spans="1:10" ht="12.75" customHeight="1" x14ac:dyDescent="0.25">
      <c r="A694" s="94" t="s">
        <v>1</v>
      </c>
      <c r="B694" s="95">
        <f>Invoice!E800</f>
        <v>23080008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72</v>
      </c>
      <c r="C696" s="88" t="str">
        <f>Invoice!E808</f>
        <v>PENCIL CASE KENKO PC-0719-UR</v>
      </c>
      <c r="D696" s="89">
        <f>Invoice!H808</f>
        <v>5200</v>
      </c>
      <c r="E696" s="81">
        <f>D696*B696</f>
        <v>374400</v>
      </c>
      <c r="F696" s="81"/>
      <c r="G696" s="82">
        <f>E696/1.11</f>
        <v>337297.29729729728</v>
      </c>
      <c r="H696" s="83">
        <f>G696*11%</f>
        <v>37102.7027027027</v>
      </c>
      <c r="I696" s="83">
        <f>G696/B696</f>
        <v>4684.6846846846847</v>
      </c>
      <c r="J696" s="103">
        <f>H696/B696</f>
        <v>515.31531531531527</v>
      </c>
    </row>
    <row r="697" spans="1:10" ht="12.75" customHeight="1" x14ac:dyDescent="0.25">
      <c r="A697" s="101"/>
      <c r="D697" s="81"/>
      <c r="E697" s="81">
        <f>(E696*Invoice!I808)+((E696-(E696*Invoice!I808))*Invoice!J808)</f>
        <v>37440</v>
      </c>
      <c r="F697" s="81"/>
      <c r="G697" s="90">
        <f>E697/1.11</f>
        <v>33729.729729729726</v>
      </c>
      <c r="H697" s="91">
        <f>G697*11%</f>
        <v>3710.27027027027</v>
      </c>
      <c r="I697" s="91">
        <f>G697/B696</f>
        <v>468.46846846846842</v>
      </c>
      <c r="J697" s="104">
        <f>H697/B696</f>
        <v>51.531531531531527</v>
      </c>
    </row>
    <row r="698" spans="1:10" ht="12.75" customHeight="1" x14ac:dyDescent="0.25">
      <c r="A698" s="101"/>
      <c r="D698" s="81" t="s">
        <v>23</v>
      </c>
      <c r="E698" s="81">
        <f>E696-E697</f>
        <v>336960</v>
      </c>
      <c r="F698" s="81"/>
      <c r="G698" s="82">
        <f>G696-G697</f>
        <v>303567.56756756757</v>
      </c>
      <c r="H698" s="82">
        <f>H696-H697</f>
        <v>33392.432432432426</v>
      </c>
      <c r="I698" s="82">
        <f>I696-I697</f>
        <v>4216.2162162162167</v>
      </c>
      <c r="J698" s="105">
        <f>J696-J697</f>
        <v>463.78378378378375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336960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303567.56756756757</v>
      </c>
      <c r="H791" s="108">
        <f>H698+H704+H710+H716+H722+H728+H734+H740+H746+H752+H758+H764+H770+H776+H782+H788</f>
        <v>33392.432432432426</v>
      </c>
      <c r="I791" s="107"/>
      <c r="J791" s="109">
        <f>H699+H705+H711+H717+H723+H729+H735+H741+H747+H753+H759+H765+H771+H777+H783+H789</f>
        <v>336960</v>
      </c>
    </row>
    <row r="793" spans="1:10" ht="12.75" customHeight="1" x14ac:dyDescent="0.25">
      <c r="A793" s="94" t="s">
        <v>1</v>
      </c>
      <c r="B793" s="95">
        <f>Invoice!E914</f>
        <v>23080009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144</v>
      </c>
      <c r="C795" s="88" t="str">
        <f>Invoice!E922</f>
        <v>BINDER NOTE JOYKO A5 (CAMPUS/CLASSIC)</v>
      </c>
      <c r="D795" s="89">
        <f>Invoice!H922</f>
        <v>15800</v>
      </c>
      <c r="E795" s="81">
        <f>D795*B795</f>
        <v>2275200</v>
      </c>
      <c r="F795" s="81"/>
      <c r="G795" s="82">
        <f>E795/1.11</f>
        <v>2049729.7297297295</v>
      </c>
      <c r="H795" s="83">
        <f>G795*11%</f>
        <v>225470.27027027024</v>
      </c>
      <c r="I795" s="83">
        <f>G795/B795</f>
        <v>14234.234234234233</v>
      </c>
      <c r="J795" s="103">
        <f>H795/B795</f>
        <v>1565.7657657657655</v>
      </c>
    </row>
    <row r="796" spans="1:10" ht="12.75" customHeight="1" x14ac:dyDescent="0.25">
      <c r="A796" s="101"/>
      <c r="D796" s="81"/>
      <c r="E796" s="81">
        <f>(E795*Invoice!I922)+((E795-(E795*Invoice!I922))*Invoice!J922)</f>
        <v>284400</v>
      </c>
      <c r="F796" s="81"/>
      <c r="G796" s="90">
        <f>E796/1.11</f>
        <v>256216.21621621618</v>
      </c>
      <c r="H796" s="91">
        <f>G796*11%</f>
        <v>28183.78378378378</v>
      </c>
      <c r="I796" s="91">
        <f>G796/B795</f>
        <v>1779.2792792792791</v>
      </c>
      <c r="J796" s="104">
        <f>H796/B795</f>
        <v>195.72072072072069</v>
      </c>
    </row>
    <row r="797" spans="1:10" ht="12.75" customHeight="1" x14ac:dyDescent="0.25">
      <c r="A797" s="101"/>
      <c r="D797" s="81" t="s">
        <v>23</v>
      </c>
      <c r="E797" s="81">
        <f>E795-E796</f>
        <v>1990800</v>
      </c>
      <c r="F797" s="81"/>
      <c r="G797" s="82">
        <f>G795-G796</f>
        <v>1793513.5135135134</v>
      </c>
      <c r="H797" s="82">
        <f>H795-H796</f>
        <v>197286.48648648645</v>
      </c>
      <c r="I797" s="82">
        <f>I795-I796</f>
        <v>12454.954954954954</v>
      </c>
      <c r="J797" s="105">
        <f>J795-J796</f>
        <v>1370.0450450450448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1990799.9999999998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1793513.5135135134</v>
      </c>
      <c r="H890" s="108">
        <f>H797+H803+H809+H815+H821+H827+H833+H839+H845+H851+H857+H863+H869+H875+H881+H887</f>
        <v>197286.48648648645</v>
      </c>
      <c r="I890" s="107"/>
      <c r="J890" s="109">
        <f>H798+H804+H810+H816+H822+H828+H834+H840+H846+H852+H858+H864+H870+H876+H882+H888</f>
        <v>1990799.9999999998</v>
      </c>
    </row>
    <row r="892" spans="1:10" ht="12.75" customHeight="1" x14ac:dyDescent="0.25">
      <c r="A892" s="94" t="s">
        <v>1</v>
      </c>
      <c r="B892" s="95">
        <f>Invoice!E1028</f>
        <v>23080010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18</v>
      </c>
      <c r="C894" s="88" t="str">
        <f>Invoice!E1036</f>
        <v>ISI PENSIL 2B 0.5 MM KENKO PL-05 HI-POLYMER</v>
      </c>
      <c r="D894" s="89">
        <f>Invoice!H1036</f>
        <v>180000</v>
      </c>
      <c r="E894" s="81">
        <f>D894*B894</f>
        <v>3240000</v>
      </c>
      <c r="F894" s="81"/>
      <c r="G894" s="82">
        <f>E894/1.11</f>
        <v>2918918.9189189188</v>
      </c>
      <c r="H894" s="83">
        <f>G894*11%</f>
        <v>321081.08108108107</v>
      </c>
      <c r="I894" s="83">
        <f>G894/B894</f>
        <v>162162.16216216216</v>
      </c>
      <c r="J894" s="103">
        <f>H894/B894</f>
        <v>17837.837837837837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437400</v>
      </c>
      <c r="F895" s="81"/>
      <c r="G895" s="90">
        <f>E895/1.11</f>
        <v>394054.05405405402</v>
      </c>
      <c r="H895" s="91">
        <f>G895*11%</f>
        <v>43345.945945945939</v>
      </c>
      <c r="I895" s="91">
        <f>G895/B894</f>
        <v>21891.89189189189</v>
      </c>
      <c r="J895" s="104">
        <f>H895/B894</f>
        <v>2408.1081081081079</v>
      </c>
    </row>
    <row r="896" spans="1:10" ht="12.75" customHeight="1" x14ac:dyDescent="0.25">
      <c r="A896" s="101"/>
      <c r="D896" s="81" t="s">
        <v>23</v>
      </c>
      <c r="E896" s="81">
        <f>E894-E895</f>
        <v>2802600</v>
      </c>
      <c r="F896" s="81"/>
      <c r="G896" s="82">
        <f>G894-G895</f>
        <v>2524864.8648648649</v>
      </c>
      <c r="H896" s="82">
        <f>H894-H895</f>
        <v>277735.13513513515</v>
      </c>
      <c r="I896" s="82">
        <f>I894-I895</f>
        <v>140270.27027027027</v>
      </c>
      <c r="J896" s="105">
        <f>J894-J895</f>
        <v>15429.729729729728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2802600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60</v>
      </c>
      <c r="C900" s="88" t="str">
        <f>Invoice!E1037</f>
        <v>CUTTER 9 MM KENKO K-200 (KECIL)</v>
      </c>
      <c r="D900" s="89">
        <f>Invoice!H1037</f>
        <v>52200</v>
      </c>
      <c r="E900" s="81">
        <f t="shared" ref="E900:E984" si="45">D900*B900</f>
        <v>3132000</v>
      </c>
      <c r="F900" s="81"/>
      <c r="G900" s="82">
        <f t="shared" ref="G900:G984" si="46">E900/1.11</f>
        <v>2821621.6216216213</v>
      </c>
      <c r="H900" s="83">
        <f t="shared" ref="H900:H984" si="47">G900*11%</f>
        <v>310378.37837837834</v>
      </c>
      <c r="I900" s="83">
        <f t="shared" ref="I900:I984" si="48">G900/B900</f>
        <v>47027.027027027019</v>
      </c>
      <c r="J900" s="103">
        <f t="shared" ref="J900:J984" si="49">H900/B900</f>
        <v>5172.9729729729725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422820</v>
      </c>
      <c r="F901" s="81"/>
      <c r="G901" s="90">
        <f>E901/1.11</f>
        <v>380918.91891891888</v>
      </c>
      <c r="H901" s="91">
        <f>G901*11%</f>
        <v>41901.08108108108</v>
      </c>
      <c r="I901" s="91">
        <f>G901/B900</f>
        <v>6348.6486486486483</v>
      </c>
      <c r="J901" s="104">
        <f>H901/B900</f>
        <v>698.35135135135135</v>
      </c>
    </row>
    <row r="902" spans="1:10" ht="12.75" customHeight="1" x14ac:dyDescent="0.25">
      <c r="A902" s="101"/>
      <c r="D902" s="81" t="s">
        <v>23</v>
      </c>
      <c r="E902" s="81">
        <f>E900-E901</f>
        <v>2709180</v>
      </c>
      <c r="F902" s="81"/>
      <c r="G902" s="82">
        <f>G900-G901</f>
        <v>2440702.7027027025</v>
      </c>
      <c r="H902" s="82">
        <f>H900-H901</f>
        <v>268477.29729729728</v>
      </c>
      <c r="I902" s="82">
        <f>I900-I901</f>
        <v>40678.378378378373</v>
      </c>
      <c r="J902" s="105">
        <f>J900-J901</f>
        <v>4474.6216216216208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2709180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4965567.5675675673</v>
      </c>
      <c r="H989" s="108">
        <f>H896+H902+H908+H914+H920+H926+H932+H938+H944+H950+H956+H962+H968+H974+H980+H986</f>
        <v>546212.43243243243</v>
      </c>
      <c r="I989" s="107"/>
      <c r="J989" s="109">
        <f>H897+H903+H909+H915+H921+H927+H933+H939+H945+H951+H957+H963+H969+H975+H981+H987</f>
        <v>5511780</v>
      </c>
    </row>
    <row r="991" spans="1:10" ht="12.75" customHeight="1" x14ac:dyDescent="0.25">
      <c r="A991" s="94" t="s">
        <v>1</v>
      </c>
      <c r="B991" s="95">
        <f>Invoice!E1142</f>
        <v>23080011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144</v>
      </c>
      <c r="C993" s="88" t="str">
        <f>Invoice!E1150</f>
        <v>BALLPEN KENKO BP-39 N HITAM</v>
      </c>
      <c r="D993" s="89">
        <f>Invoice!H1150</f>
        <v>10200</v>
      </c>
      <c r="E993" s="81">
        <f>D993*B993</f>
        <v>1468800</v>
      </c>
      <c r="F993" s="81"/>
      <c r="G993" s="82">
        <f>E993/1.11</f>
        <v>1323243.2432432431</v>
      </c>
      <c r="H993" s="83">
        <f>G993*11%</f>
        <v>145556.75675675675</v>
      </c>
      <c r="I993" s="83">
        <f>G993/B993</f>
        <v>9189.1891891891883</v>
      </c>
      <c r="J993" s="103">
        <f>H993/B993</f>
        <v>1010.8108108108107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183600</v>
      </c>
      <c r="F994" s="81"/>
      <c r="G994" s="90">
        <f>E994/1.11</f>
        <v>165405.40540540538</v>
      </c>
      <c r="H994" s="91">
        <f>G994*11%</f>
        <v>18194.594594594593</v>
      </c>
      <c r="I994" s="91">
        <f>G994/B993</f>
        <v>1148.6486486486485</v>
      </c>
      <c r="J994" s="104">
        <f>H994/B993</f>
        <v>126.35135135135134</v>
      </c>
    </row>
    <row r="995" spans="1:10" ht="12.75" customHeight="1" x14ac:dyDescent="0.25">
      <c r="A995" s="101"/>
      <c r="D995" s="81" t="s">
        <v>23</v>
      </c>
      <c r="E995" s="81">
        <f>E993-E994</f>
        <v>1285200</v>
      </c>
      <c r="F995" s="81"/>
      <c r="G995" s="82">
        <f>G993-G994</f>
        <v>1157837.8378378376</v>
      </c>
      <c r="H995" s="82">
        <f>H993-H994</f>
        <v>127362.16216216216</v>
      </c>
      <c r="I995" s="82">
        <f>I993-I994</f>
        <v>8040.54054054054</v>
      </c>
      <c r="J995" s="105">
        <f>J993-J994</f>
        <v>884.45945945945937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1285199.9999999998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1157837.8378378376</v>
      </c>
      <c r="H1088" s="108">
        <f>H995+H1001+H1007+H1013+H1019+H1025+H1031+H1037+H1043+H1049+H1055+H1061+H1067+H1073+H1079+H1085</f>
        <v>127362.16216216216</v>
      </c>
      <c r="I1088" s="107"/>
      <c r="J1088" s="109">
        <f>H996+H1002+H1008+H1014+H1020+H1026+H1032+H1038+H1044+H1050+H1056+H1062+H1068+H1074+H1080+H1086</f>
        <v>1285199.9999999998</v>
      </c>
    </row>
    <row r="1090" spans="1:10" ht="12.75" customHeight="1" x14ac:dyDescent="0.25">
      <c r="A1090" s="94" t="s">
        <v>1</v>
      </c>
      <c r="B1090" s="95">
        <f>Invoice!E1256</f>
        <v>23080012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144</v>
      </c>
      <c r="C1092" s="88" t="str">
        <f>Invoice!E1264</f>
        <v>GEL PEN TRIFELLO HI-TECH TF-1190 (Hitam)</v>
      </c>
      <c r="D1092" s="89">
        <f>Invoice!H1264</f>
        <v>28500</v>
      </c>
      <c r="E1092" s="81">
        <f>D1092*B1092</f>
        <v>4104000</v>
      </c>
      <c r="F1092" s="81"/>
      <c r="G1092" s="82">
        <f>E1092/1.11</f>
        <v>3697297.297297297</v>
      </c>
      <c r="H1092" s="83">
        <f>G1092*11%</f>
        <v>406702.70270270266</v>
      </c>
      <c r="I1092" s="83">
        <f>G1092/B1092</f>
        <v>25675.675675675673</v>
      </c>
      <c r="J1092" s="103">
        <f>H1092/B1092</f>
        <v>2824.3243243243242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>
        <f>G1093/B1092</f>
        <v>0</v>
      </c>
      <c r="J1093" s="104">
        <f>H1093/B1092</f>
        <v>0</v>
      </c>
    </row>
    <row r="1094" spans="1:10" ht="12.75" customHeight="1" x14ac:dyDescent="0.25">
      <c r="A1094" s="101"/>
      <c r="D1094" s="81" t="s">
        <v>23</v>
      </c>
      <c r="E1094" s="81">
        <f>E1092-E1093</f>
        <v>4104000</v>
      </c>
      <c r="F1094" s="81"/>
      <c r="G1094" s="82">
        <f>G1092-G1093</f>
        <v>3697297.297297297</v>
      </c>
      <c r="H1094" s="82">
        <f>H1092-H1093</f>
        <v>406702.70270270266</v>
      </c>
      <c r="I1094" s="82">
        <f>I1092-I1093</f>
        <v>25675.675675675673</v>
      </c>
      <c r="J1094" s="105">
        <f>J1092-J1093</f>
        <v>2824.3243243243242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4103999.9999999995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3697297.297297297</v>
      </c>
      <c r="H1187" s="108">
        <f>H1094+H1100+H1106+H1112+H1118+H1124+H1130+H1136+H1142+H1148+H1154+H1160+H1166+H1172+H1178+H1184</f>
        <v>406702.70270270266</v>
      </c>
      <c r="I1187" s="107"/>
      <c r="J1187" s="109">
        <f>H1095+H1101+H1107+H1113+H1119+H1125+H1131+H1137+H1143+H1149+H1155+H1161+H1167+H1173+H1179+H1185</f>
        <v>4103999.9999999995</v>
      </c>
    </row>
    <row r="1189" spans="1:10" ht="12.75" customHeight="1" x14ac:dyDescent="0.25">
      <c r="A1189" s="94" t="s">
        <v>1</v>
      </c>
      <c r="B1189" s="95">
        <f>Invoice!E1370</f>
        <v>23080013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720</v>
      </c>
      <c r="C1191" s="88" t="str">
        <f>Invoice!E1378</f>
        <v>GEL PEN TRIFELLO HI-TECH TF-1190 (Hitam)</v>
      </c>
      <c r="D1191" s="89">
        <f>Invoice!H1378</f>
        <v>28500</v>
      </c>
      <c r="E1191" s="81">
        <f>D1191*B1191</f>
        <v>20520000</v>
      </c>
      <c r="F1191" s="81"/>
      <c r="G1191" s="82">
        <f>E1191/1.11</f>
        <v>18486486.486486483</v>
      </c>
      <c r="H1191" s="83">
        <f>G1191*11%</f>
        <v>2033513.5135135131</v>
      </c>
      <c r="I1191" s="83">
        <f>G1191/B1191</f>
        <v>25675.675675675673</v>
      </c>
      <c r="J1191" s="103">
        <f>H1191/B1191</f>
        <v>2824.3243243243237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>
        <f>G1192/B1191</f>
        <v>0</v>
      </c>
      <c r="J1192" s="104">
        <f>H1192/B1191</f>
        <v>0</v>
      </c>
    </row>
    <row r="1193" spans="1:10" ht="12.75" customHeight="1" x14ac:dyDescent="0.25">
      <c r="A1193" s="101"/>
      <c r="D1193" s="81" t="s">
        <v>23</v>
      </c>
      <c r="E1193" s="81">
        <f>E1191-E1192</f>
        <v>20520000</v>
      </c>
      <c r="F1193" s="81"/>
      <c r="G1193" s="82">
        <f>G1191-G1192</f>
        <v>18486486.486486483</v>
      </c>
      <c r="H1193" s="82">
        <f>H1191-H1192</f>
        <v>2033513.5135135131</v>
      </c>
      <c r="I1193" s="82">
        <f>I1191-I1192</f>
        <v>25675.675675675673</v>
      </c>
      <c r="J1193" s="105">
        <f>J1191-J1192</f>
        <v>2824.3243243243237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20519999.999999996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18486486.486486483</v>
      </c>
      <c r="H1286" s="108">
        <f>H1193+H1199+H1205+H1211+H1217+H1223+H1229+H1235+H1241+H1247+H1253+H1259+H1265+H1271+H1277+H1283</f>
        <v>2033513.5135135131</v>
      </c>
      <c r="I1286" s="107"/>
      <c r="J1286" s="109">
        <f>H1194+H1200+H1206+H1212+H1218+H1224+H1230+H1236+H1242+H1248+H1254+H1260+H1266+H1272+H1278+H1284</f>
        <v>20519999.999999996</v>
      </c>
    </row>
    <row r="1288" spans="1:10" ht="12.75" customHeight="1" x14ac:dyDescent="0.25">
      <c r="A1288" s="94" t="s">
        <v>1</v>
      </c>
      <c r="B1288" s="95">
        <f>Invoice!E1484</f>
        <v>23080014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700</v>
      </c>
      <c r="C1290" s="88" t="str">
        <f>Invoice!E1492</f>
        <v>ISI STAPLER (STAPLES) GREATWALL GW-NO. 10 (KECIL)</v>
      </c>
      <c r="D1290" s="89">
        <f>Invoice!H1492</f>
        <v>13250</v>
      </c>
      <c r="E1290" s="81">
        <f>D1290*B1290</f>
        <v>9275000</v>
      </c>
      <c r="F1290" s="81"/>
      <c r="G1290" s="82">
        <f>E1290/1.11</f>
        <v>8355855.8558558552</v>
      </c>
      <c r="H1290" s="83">
        <f>G1290*11%</f>
        <v>919144.14414414403</v>
      </c>
      <c r="I1290" s="83">
        <f>G1290/B1290</f>
        <v>11936.936936936936</v>
      </c>
      <c r="J1290" s="103">
        <f>H1290/B1290</f>
        <v>1313.0630630630628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>
        <f>G1291/B1290</f>
        <v>0</v>
      </c>
      <c r="J1291" s="104">
        <f>H1291/B1290</f>
        <v>0</v>
      </c>
    </row>
    <row r="1292" spans="1:10" ht="12.75" customHeight="1" x14ac:dyDescent="0.25">
      <c r="A1292" s="101"/>
      <c r="D1292" s="81" t="s">
        <v>23</v>
      </c>
      <c r="E1292" s="81">
        <f>E1290-E1291</f>
        <v>9275000</v>
      </c>
      <c r="F1292" s="81"/>
      <c r="G1292" s="82">
        <f>G1290-G1291</f>
        <v>8355855.8558558552</v>
      </c>
      <c r="H1292" s="82">
        <f>H1290-H1291</f>
        <v>919144.14414414403</v>
      </c>
      <c r="I1292" s="82">
        <f>I1290-I1291</f>
        <v>11936.936936936936</v>
      </c>
      <c r="J1292" s="105">
        <f>J1290-J1291</f>
        <v>1313.0630630630628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9275000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288</v>
      </c>
      <c r="C1296" s="88" t="str">
        <f>Invoice!E1493</f>
        <v>GEL PEN TRIFELLO HI-TECH TF-1190 (Hitam)</v>
      </c>
      <c r="D1296" s="89">
        <f>Invoice!H1493</f>
        <v>28500</v>
      </c>
      <c r="E1296" s="81">
        <f t="shared" ref="E1296:E1380" si="65">D1296*B1296</f>
        <v>8208000</v>
      </c>
      <c r="F1296" s="81"/>
      <c r="G1296" s="82">
        <f t="shared" ref="G1296:G1380" si="66">E1296/1.11</f>
        <v>7394594.5945945941</v>
      </c>
      <c r="H1296" s="83">
        <f t="shared" ref="H1296:H1380" si="67">G1296*11%</f>
        <v>813405.40540540533</v>
      </c>
      <c r="I1296" s="83">
        <f t="shared" ref="I1296:I1380" si="68">G1296/B1296</f>
        <v>25675.675675675673</v>
      </c>
      <c r="J1296" s="103">
        <f t="shared" ref="J1296:J1380" si="69">H1296/B1296</f>
        <v>2824.3243243243242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>
        <f>G1297/B1296</f>
        <v>0</v>
      </c>
      <c r="J1297" s="104">
        <f>H1297/B1296</f>
        <v>0</v>
      </c>
    </row>
    <row r="1298" spans="1:10" ht="12.75" customHeight="1" x14ac:dyDescent="0.25">
      <c r="A1298" s="101"/>
      <c r="D1298" s="81" t="s">
        <v>23</v>
      </c>
      <c r="E1298" s="81">
        <f>E1296-E1297</f>
        <v>8208000</v>
      </c>
      <c r="F1298" s="81"/>
      <c r="G1298" s="82">
        <f>G1296-G1297</f>
        <v>7394594.5945945941</v>
      </c>
      <c r="H1298" s="82">
        <f>H1296-H1297</f>
        <v>813405.40540540533</v>
      </c>
      <c r="I1298" s="82">
        <f>I1296-I1297</f>
        <v>25675.675675675673</v>
      </c>
      <c r="J1298" s="105">
        <f>J1296-J1297</f>
        <v>2824.3243243243242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8207999.9999999991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10</v>
      </c>
      <c r="C1302" s="88" t="str">
        <f>Invoice!E1494</f>
        <v>STAPLER JOYKO HD-50</v>
      </c>
      <c r="D1302" s="89">
        <f>Invoice!H1494</f>
        <v>224400</v>
      </c>
      <c r="E1302" s="81">
        <f t="shared" si="65"/>
        <v>2244000</v>
      </c>
      <c r="F1302" s="81"/>
      <c r="G1302" s="82">
        <f t="shared" si="66"/>
        <v>2021621.6216216215</v>
      </c>
      <c r="H1302" s="83">
        <f t="shared" si="67"/>
        <v>222378.37837837837</v>
      </c>
      <c r="I1302" s="83">
        <f t="shared" si="68"/>
        <v>202162.16216216216</v>
      </c>
      <c r="J1302" s="103">
        <f t="shared" si="69"/>
        <v>22237.837837837837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280500</v>
      </c>
      <c r="F1303" s="81"/>
      <c r="G1303" s="90">
        <f>E1303/1.11</f>
        <v>252702.70270270269</v>
      </c>
      <c r="H1303" s="91">
        <f>G1303*11%</f>
        <v>27797.297297297297</v>
      </c>
      <c r="I1303" s="91">
        <f>G1303/B1302</f>
        <v>25270.27027027027</v>
      </c>
      <c r="J1303" s="104">
        <f>H1303/B1302</f>
        <v>2779.7297297297296</v>
      </c>
    </row>
    <row r="1304" spans="1:10" ht="12.75" customHeight="1" x14ac:dyDescent="0.25">
      <c r="A1304" s="101"/>
      <c r="D1304" s="81" t="s">
        <v>23</v>
      </c>
      <c r="E1304" s="81">
        <f>E1302-E1303</f>
        <v>1963500</v>
      </c>
      <c r="F1304" s="81"/>
      <c r="G1304" s="82">
        <f>G1302-G1303</f>
        <v>1768918.9189189188</v>
      </c>
      <c r="H1304" s="82">
        <f>H1302-H1303</f>
        <v>194581.08108108107</v>
      </c>
      <c r="I1304" s="82">
        <f>I1302-I1303</f>
        <v>176891.89189189189</v>
      </c>
      <c r="J1304" s="105">
        <f>J1302-J1303</f>
        <v>19458.108108108107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1963500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17519369.369369369</v>
      </c>
      <c r="H1385" s="108">
        <f>H1292+H1298+H1304+H1310+H1316+H1322+H1328+H1334+H1340+H1346+H1352+H1358+H1364+H1370+H1376+H1382</f>
        <v>1927130.6306306305</v>
      </c>
      <c r="I1385" s="107"/>
      <c r="J1385" s="109">
        <f>H1293+H1299+H1305+H1311+H1317+H1323+H1329+H1335+H1341+H1347+H1353+H1359+H1365+H1371+H1377+H1383</f>
        <v>19446500</v>
      </c>
    </row>
    <row r="1387" spans="1:10" ht="12.75" customHeight="1" x14ac:dyDescent="0.25">
      <c r="A1387" s="94" t="s">
        <v>1</v>
      </c>
      <c r="B1387" s="95">
        <f>Invoice!E1598</f>
        <v>23080015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500</v>
      </c>
      <c r="C1389" s="88" t="str">
        <f>Invoice!E1606</f>
        <v>LABEL HARGA JOYKO LB-3 (2 LINE KUNING FLUOR)</v>
      </c>
      <c r="D1389" s="89">
        <f>Invoice!H1606</f>
        <v>4300</v>
      </c>
      <c r="E1389" s="81">
        <f>D1389*B1389</f>
        <v>2150000</v>
      </c>
      <c r="F1389" s="81"/>
      <c r="G1389" s="82">
        <f>E1389/1.11</f>
        <v>1936936.9369369368</v>
      </c>
      <c r="H1389" s="83">
        <f>G1389*11%</f>
        <v>213063.06306306305</v>
      </c>
      <c r="I1389" s="83">
        <f>G1389/B1389</f>
        <v>3873.8738738738734</v>
      </c>
      <c r="J1389" s="103">
        <f>H1389/B1389</f>
        <v>426.12612612612611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290250</v>
      </c>
      <c r="F1390" s="81"/>
      <c r="G1390" s="90">
        <f>E1390/1.11</f>
        <v>261486.48648648645</v>
      </c>
      <c r="H1390" s="91">
        <f>G1390*11%</f>
        <v>28763.51351351351</v>
      </c>
      <c r="I1390" s="91">
        <f>G1390/B1389</f>
        <v>522.97297297297291</v>
      </c>
      <c r="J1390" s="104">
        <f>H1390/B1389</f>
        <v>57.527027027027017</v>
      </c>
    </row>
    <row r="1391" spans="1:10" ht="12.75" customHeight="1" x14ac:dyDescent="0.25">
      <c r="A1391" s="101"/>
      <c r="D1391" s="81" t="s">
        <v>23</v>
      </c>
      <c r="E1391" s="81">
        <f>E1389-E1390</f>
        <v>1859750</v>
      </c>
      <c r="F1391" s="81"/>
      <c r="G1391" s="82">
        <f>G1389-G1390</f>
        <v>1675450.4504504504</v>
      </c>
      <c r="H1391" s="82">
        <f>H1389-H1390</f>
        <v>184299.54954954953</v>
      </c>
      <c r="I1391" s="82">
        <f>I1389-I1390</f>
        <v>3350.9009009009005</v>
      </c>
      <c r="J1391" s="105">
        <f>J1389-J1390</f>
        <v>368.59909909909908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1859750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1675450.4504504504</v>
      </c>
      <c r="H1484" s="108">
        <f>H1391+H1397+H1403+H1409+H1415+H1421+H1427+H1433+H1439+H1445+H1451+H1457+H1463+H1469+H1475+H1481</f>
        <v>184299.54954954953</v>
      </c>
      <c r="I1484" s="107"/>
      <c r="J1484" s="109">
        <f>H1392+H1398+H1404+H1410+H1416+H1422+H1428+H1434+H1440+H1446+H1452+H1458+H1464+H1470+H1476+H1482</f>
        <v>1859750</v>
      </c>
    </row>
    <row r="1486" spans="1:10" ht="12.75" customHeight="1" x14ac:dyDescent="0.25">
      <c r="A1486" s="94" t="s">
        <v>1</v>
      </c>
      <c r="B1486" s="95">
        <f>Invoice!E1712</f>
        <v>23080016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144</v>
      </c>
      <c r="C1488" s="88" t="str">
        <f>Invoice!E1720</f>
        <v>GEL PEN TRIFELLO HI-TECH TF-1190 HITAM</v>
      </c>
      <c r="D1488" s="89">
        <f>Invoice!H1720</f>
        <v>28500</v>
      </c>
      <c r="E1488" s="81">
        <f>D1488*B1488</f>
        <v>4104000</v>
      </c>
      <c r="F1488" s="81"/>
      <c r="G1488" s="82">
        <f>E1488/1.11</f>
        <v>3697297.297297297</v>
      </c>
      <c r="H1488" s="83">
        <f>G1488*11%</f>
        <v>406702.70270270266</v>
      </c>
      <c r="I1488" s="83">
        <f>G1488/B1488</f>
        <v>25675.675675675673</v>
      </c>
      <c r="J1488" s="103">
        <f>H1488/B1488</f>
        <v>2824.3243243243242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>
        <f>G1489/B1488</f>
        <v>0</v>
      </c>
      <c r="J1489" s="104">
        <f>H1489/B1488</f>
        <v>0</v>
      </c>
    </row>
    <row r="1490" spans="1:10" ht="12.75" customHeight="1" x14ac:dyDescent="0.25">
      <c r="A1490" s="101"/>
      <c r="D1490" s="81" t="s">
        <v>23</v>
      </c>
      <c r="E1490" s="81">
        <f>E1488-E1489</f>
        <v>4104000</v>
      </c>
      <c r="F1490" s="81"/>
      <c r="G1490" s="82">
        <f>G1488-G1489</f>
        <v>3697297.297297297</v>
      </c>
      <c r="H1490" s="82">
        <f>H1488-H1489</f>
        <v>406702.70270270266</v>
      </c>
      <c r="I1490" s="82">
        <f>I1488-I1489</f>
        <v>25675.675675675673</v>
      </c>
      <c r="J1490" s="105">
        <f>J1488-J1489</f>
        <v>2824.3243243243242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4103999.9999999995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3697297.297297297</v>
      </c>
      <c r="H1583" s="108">
        <f>H1490+H1496+H1502+H1508+H1514+H1520+H1526+H1532+H1538+H1544+H1550+H1556+H1562+H1568+H1574+H1580</f>
        <v>406702.70270270266</v>
      </c>
      <c r="I1583" s="107"/>
      <c r="J1583" s="109">
        <f>H1491+H1497+H1503+H1509+H1515+H1521+H1527+H1533+H1539+H1545+H1551+H1557+H1563+H1569+H1575+H1581</f>
        <v>4103999.9999999995</v>
      </c>
    </row>
    <row r="1585" spans="1:10" ht="12.75" customHeight="1" x14ac:dyDescent="0.25">
      <c r="A1585" s="94" t="s">
        <v>1</v>
      </c>
      <c r="B1585" s="95">
        <f>Invoice!E1826</f>
        <v>23080017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144</v>
      </c>
      <c r="C1587" s="88" t="str">
        <f>Invoice!E1834</f>
        <v>ISI PENSIL 2B 2.0 MM JOYKO PL-10</v>
      </c>
      <c r="D1587" s="89">
        <f>Invoice!H1834</f>
        <v>19800</v>
      </c>
      <c r="E1587" s="81">
        <f>D1587*B1587</f>
        <v>2851200</v>
      </c>
      <c r="F1587" s="81"/>
      <c r="G1587" s="82">
        <f>E1587/1.11</f>
        <v>2568648.6486486485</v>
      </c>
      <c r="H1587" s="83">
        <f>G1587*11%</f>
        <v>282551.35135135136</v>
      </c>
      <c r="I1587" s="83">
        <f>G1587/B1587</f>
        <v>17837.837837837837</v>
      </c>
      <c r="J1587" s="103">
        <f>H1587/B1587</f>
        <v>1962.1621621621623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356400</v>
      </c>
      <c r="F1588" s="81"/>
      <c r="G1588" s="90">
        <f>E1588/1.11</f>
        <v>321081.08108108107</v>
      </c>
      <c r="H1588" s="91">
        <f>G1588*11%</f>
        <v>35318.91891891892</v>
      </c>
      <c r="I1588" s="91">
        <f>G1588/B1587</f>
        <v>2229.7297297297296</v>
      </c>
      <c r="J1588" s="104">
        <f>H1588/B1587</f>
        <v>245.27027027027029</v>
      </c>
    </row>
    <row r="1589" spans="1:10" ht="12.75" customHeight="1" x14ac:dyDescent="0.25">
      <c r="A1589" s="101"/>
      <c r="D1589" s="81" t="s">
        <v>23</v>
      </c>
      <c r="E1589" s="81">
        <f>E1587-E1588</f>
        <v>2494800</v>
      </c>
      <c r="F1589" s="81"/>
      <c r="G1589" s="82">
        <f>G1587-G1588</f>
        <v>2247567.5675675673</v>
      </c>
      <c r="H1589" s="82">
        <f>H1587-H1588</f>
        <v>247232.43243243243</v>
      </c>
      <c r="I1589" s="82">
        <f>I1587-I1588</f>
        <v>15608.108108108107</v>
      </c>
      <c r="J1589" s="105">
        <f>J1587-J1588</f>
        <v>1716.8918918918921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2494800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288</v>
      </c>
      <c r="C1593" s="88" t="str">
        <f>Invoice!E1835</f>
        <v>GEL PEN KENKO HI-TECH-H 0.28 MM HITAM</v>
      </c>
      <c r="D1593" s="89">
        <f>Invoice!H1835</f>
        <v>39000</v>
      </c>
      <c r="E1593" s="81">
        <f t="shared" ref="E1593:E1677" si="80">D1593*B1593</f>
        <v>11232000</v>
      </c>
      <c r="F1593" s="81"/>
      <c r="G1593" s="82">
        <f t="shared" ref="G1593:G1677" si="81">E1593/1.11</f>
        <v>10118918.918918919</v>
      </c>
      <c r="H1593" s="83">
        <f t="shared" ref="H1593:H1677" si="82">G1593*11%</f>
        <v>1113081.0810810812</v>
      </c>
      <c r="I1593" s="83">
        <f t="shared" ref="I1593:I1677" si="83">G1593/B1593</f>
        <v>35135.135135135133</v>
      </c>
      <c r="J1593" s="103">
        <f t="shared" ref="J1593:J1677" si="84">H1593/B1593</f>
        <v>3864.864864864865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1404000</v>
      </c>
      <c r="F1594" s="81"/>
      <c r="G1594" s="90">
        <f>E1594/1.11</f>
        <v>1264864.8648648649</v>
      </c>
      <c r="H1594" s="91">
        <f>G1594*11%</f>
        <v>139135.13513513515</v>
      </c>
      <c r="I1594" s="91">
        <f>G1594/B1593</f>
        <v>4391.8918918918916</v>
      </c>
      <c r="J1594" s="104">
        <f>H1594/B1593</f>
        <v>483.10810810810813</v>
      </c>
    </row>
    <row r="1595" spans="1:10" ht="12.75" customHeight="1" x14ac:dyDescent="0.25">
      <c r="A1595" s="101"/>
      <c r="D1595" s="81" t="s">
        <v>23</v>
      </c>
      <c r="E1595" s="81">
        <f>E1593-E1594</f>
        <v>9828000</v>
      </c>
      <c r="F1595" s="81"/>
      <c r="G1595" s="82">
        <f>G1593-G1594</f>
        <v>8854054.0540540535</v>
      </c>
      <c r="H1595" s="82">
        <f>H1593-H1594</f>
        <v>973945.94594594603</v>
      </c>
      <c r="I1595" s="82">
        <f>I1593-I1594</f>
        <v>30743.24324324324</v>
      </c>
      <c r="J1595" s="105">
        <f>J1593-J1594</f>
        <v>3381.7567567567567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9828000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240</v>
      </c>
      <c r="C1599" s="88" t="str">
        <f>Invoice!E1836</f>
        <v>KUAS SET JOYKO BR-1</v>
      </c>
      <c r="D1599" s="89">
        <f>Invoice!H1836</f>
        <v>8800</v>
      </c>
      <c r="E1599" s="81">
        <f t="shared" si="80"/>
        <v>2112000</v>
      </c>
      <c r="F1599" s="81"/>
      <c r="G1599" s="82">
        <f t="shared" si="81"/>
        <v>1902702.7027027025</v>
      </c>
      <c r="H1599" s="83">
        <f t="shared" si="82"/>
        <v>209297.29729729728</v>
      </c>
      <c r="I1599" s="83">
        <f t="shared" si="83"/>
        <v>7927.9279279279272</v>
      </c>
      <c r="J1599" s="103">
        <f t="shared" si="84"/>
        <v>872.07207207207205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264000</v>
      </c>
      <c r="F1600" s="81"/>
      <c r="G1600" s="90">
        <f>E1600/1.11</f>
        <v>237837.83783783781</v>
      </c>
      <c r="H1600" s="91">
        <f>G1600*11%</f>
        <v>26162.16216216216</v>
      </c>
      <c r="I1600" s="91">
        <f>G1600/B1599</f>
        <v>990.99099099099089</v>
      </c>
      <c r="J1600" s="104">
        <f>H1600/B1599</f>
        <v>109.00900900900901</v>
      </c>
    </row>
    <row r="1601" spans="1:10" ht="12.75" customHeight="1" x14ac:dyDescent="0.25">
      <c r="A1601" s="101"/>
      <c r="D1601" s="81" t="s">
        <v>23</v>
      </c>
      <c r="E1601" s="81">
        <f>E1599-E1600</f>
        <v>1848000</v>
      </c>
      <c r="F1601" s="81"/>
      <c r="G1601" s="82">
        <f>G1599-G1600</f>
        <v>1664864.8648648646</v>
      </c>
      <c r="H1601" s="82">
        <f>H1599-H1600</f>
        <v>183135.13513513512</v>
      </c>
      <c r="I1601" s="82">
        <f>I1599-I1600</f>
        <v>6936.936936936936</v>
      </c>
      <c r="J1601" s="105">
        <f>J1599-J1600</f>
        <v>763.06306306306305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1847999.9999999998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12766486.486486485</v>
      </c>
      <c r="H1682" s="108">
        <f>H1589+H1595+H1601+H1607+H1613+H1619+H1625+H1631+H1637+H1643+H1649+H1655+H1661+H1667+H1673+H1679</f>
        <v>1404313.5135135136</v>
      </c>
      <c r="I1682" s="107"/>
      <c r="J1682" s="109">
        <f>H1590+H1596+H1602+H1608+H1614+H1620+H1626+H1632+H1638+H1644+H1650+H1656+H1662+H1668+H1674+H1680</f>
        <v>14170800</v>
      </c>
    </row>
    <row r="1684" spans="1:10" ht="12.75" customHeight="1" x14ac:dyDescent="0.25">
      <c r="A1684" s="94" t="s">
        <v>1</v>
      </c>
      <c r="B1684" s="95">
        <f>Invoice!E1940</f>
        <v>23080018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300</v>
      </c>
      <c r="C1686" s="88" t="str">
        <f>Invoice!E1948</f>
        <v>ISI STAPLER (STAPLES) GREATWALL GW-NO. 10 (KECIL)</v>
      </c>
      <c r="D1686" s="89">
        <f>Invoice!H1948</f>
        <v>13250</v>
      </c>
      <c r="E1686" s="81">
        <f>D1686*B1686</f>
        <v>3975000</v>
      </c>
      <c r="F1686" s="81"/>
      <c r="G1686" s="82">
        <f>E1686/1.11</f>
        <v>3581081.0810810807</v>
      </c>
      <c r="H1686" s="83">
        <f>G1686*11%</f>
        <v>393918.91891891888</v>
      </c>
      <c r="I1686" s="83">
        <f>G1686/B1686</f>
        <v>11936.936936936936</v>
      </c>
      <c r="J1686" s="103">
        <f>H1686/B1686</f>
        <v>1313.0630630630628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>
        <f>G1687/B1686</f>
        <v>0</v>
      </c>
      <c r="J1687" s="104">
        <f>H1687/B1686</f>
        <v>0</v>
      </c>
    </row>
    <row r="1688" spans="1:10" ht="12.75" customHeight="1" x14ac:dyDescent="0.25">
      <c r="A1688" s="101"/>
      <c r="D1688" s="81" t="s">
        <v>23</v>
      </c>
      <c r="E1688" s="81">
        <f>E1686-E1687</f>
        <v>3975000</v>
      </c>
      <c r="F1688" s="81"/>
      <c r="G1688" s="82">
        <f>G1686-G1687</f>
        <v>3581081.0810810807</v>
      </c>
      <c r="H1688" s="82">
        <f>H1686-H1687</f>
        <v>393918.91891891888</v>
      </c>
      <c r="I1688" s="82">
        <f>I1686-I1687</f>
        <v>11936.936936936936</v>
      </c>
      <c r="J1688" s="105">
        <f>J1686-J1687</f>
        <v>1313.0630630630628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3974999.9999999995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3581081.0810810807</v>
      </c>
      <c r="H1781" s="108">
        <f>H1688+H1694+H1700+H1706+H1712+H1718+H1724+H1730+H1736+H1742+H1748+H1754+H1760+H1766+H1772+H1778</f>
        <v>393918.91891891888</v>
      </c>
      <c r="I1781" s="107"/>
      <c r="J1781" s="109">
        <f>H1689+H1695+H1701+H1707+H1713+H1719+H1725+H1731+H1737+H1743+H1749+H1755+H1761+H1767+H1773+H1779</f>
        <v>3974999.9999999995</v>
      </c>
    </row>
    <row r="1783" spans="1:10" ht="12.75" customHeight="1" x14ac:dyDescent="0.25">
      <c r="A1783" s="94" t="s">
        <v>1</v>
      </c>
      <c r="B1783" s="95">
        <f>Invoice!E2054</f>
        <v>23080019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72</v>
      </c>
      <c r="C1785" s="88" t="str">
        <f>Invoice!E2062</f>
        <v>BINDER NOTE JOYKO B5-TSIM-M133 (IMAGINATION) - U</v>
      </c>
      <c r="D1785" s="89">
        <f>Invoice!H2062</f>
        <v>20700</v>
      </c>
      <c r="E1785" s="81">
        <f>D1785*B1785</f>
        <v>1490400</v>
      </c>
      <c r="F1785" s="81"/>
      <c r="G1785" s="82">
        <f>E1785/1.11</f>
        <v>1342702.7027027025</v>
      </c>
      <c r="H1785" s="83">
        <f>G1785*11%</f>
        <v>147697.29729729728</v>
      </c>
      <c r="I1785" s="83">
        <f>G1785/B1785</f>
        <v>18648.648648648646</v>
      </c>
      <c r="J1785" s="103">
        <f>H1785/B1785</f>
        <v>2051.3513513513512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186300</v>
      </c>
      <c r="F1786" s="81"/>
      <c r="G1786" s="90">
        <f>E1786/1.11</f>
        <v>167837.83783783781</v>
      </c>
      <c r="H1786" s="91">
        <f>G1786*11%</f>
        <v>18462.16216216216</v>
      </c>
      <c r="I1786" s="91">
        <f>G1786/B1785</f>
        <v>2331.0810810810808</v>
      </c>
      <c r="J1786" s="104">
        <f>H1786/B1785</f>
        <v>256.41891891891891</v>
      </c>
    </row>
    <row r="1787" spans="1:10" ht="12.75" customHeight="1" x14ac:dyDescent="0.25">
      <c r="A1787" s="101"/>
      <c r="D1787" s="81" t="s">
        <v>23</v>
      </c>
      <c r="E1787" s="81">
        <f>E1785-E1786</f>
        <v>1304100</v>
      </c>
      <c r="F1787" s="81"/>
      <c r="G1787" s="82">
        <f>G1785-G1786</f>
        <v>1174864.8648648646</v>
      </c>
      <c r="H1787" s="82">
        <f>H1785-H1786</f>
        <v>129235.13513513512</v>
      </c>
      <c r="I1787" s="82">
        <f>I1785-I1786</f>
        <v>16317.567567567567</v>
      </c>
      <c r="J1787" s="105">
        <f>J1785-J1786</f>
        <v>1794.9324324324323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1304099.9999999998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72</v>
      </c>
      <c r="C1791" s="88" t="str">
        <f>Invoice!E2063</f>
        <v>BINDER NOTE JOYKO B5-TSED-M128 (EDUCATION) - U</v>
      </c>
      <c r="D1791" s="89">
        <f>Invoice!H2063</f>
        <v>20700</v>
      </c>
      <c r="E1791" s="81">
        <f t="shared" ref="E1791:E1875" si="90">D1791*B1791</f>
        <v>1490400</v>
      </c>
      <c r="F1791" s="81"/>
      <c r="G1791" s="82">
        <f t="shared" ref="G1791:G1875" si="91">E1791/1.11</f>
        <v>1342702.7027027025</v>
      </c>
      <c r="H1791" s="83">
        <f t="shared" ref="H1791:H1875" si="92">G1791*11%</f>
        <v>147697.29729729728</v>
      </c>
      <c r="I1791" s="83">
        <f t="shared" ref="I1791:I1875" si="93">G1791/B1791</f>
        <v>18648.648648648646</v>
      </c>
      <c r="J1791" s="103">
        <f t="shared" ref="J1791:J1875" si="94">H1791/B1791</f>
        <v>2051.3513513513512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186300</v>
      </c>
      <c r="F1792" s="81"/>
      <c r="G1792" s="90">
        <f>E1792/1.11</f>
        <v>167837.83783783781</v>
      </c>
      <c r="H1792" s="91">
        <f>G1792*11%</f>
        <v>18462.16216216216</v>
      </c>
      <c r="I1792" s="91">
        <f>G1792/B1791</f>
        <v>2331.0810810810808</v>
      </c>
      <c r="J1792" s="104">
        <f>H1792/B1791</f>
        <v>256.41891891891891</v>
      </c>
    </row>
    <row r="1793" spans="1:10" ht="12.75" customHeight="1" x14ac:dyDescent="0.25">
      <c r="A1793" s="101"/>
      <c r="D1793" s="81" t="s">
        <v>23</v>
      </c>
      <c r="E1793" s="81">
        <f>E1791-E1792</f>
        <v>1304100</v>
      </c>
      <c r="F1793" s="81"/>
      <c r="G1793" s="82">
        <f>G1791-G1792</f>
        <v>1174864.8648648646</v>
      </c>
      <c r="H1793" s="82">
        <f>H1791-H1792</f>
        <v>129235.13513513512</v>
      </c>
      <c r="I1793" s="82">
        <f>I1791-I1792</f>
        <v>16317.567567567567</v>
      </c>
      <c r="J1793" s="105">
        <f>J1791-J1792</f>
        <v>1794.9324324324323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1304099.9999999998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72</v>
      </c>
      <c r="C1797" s="88" t="str">
        <f>Invoice!E2064</f>
        <v>BINDER NOTE JOYKO B5-TSCS-M79 (CLASSIC) - U</v>
      </c>
      <c r="D1797" s="89">
        <f>Invoice!H2064</f>
        <v>20700</v>
      </c>
      <c r="E1797" s="81">
        <f t="shared" si="90"/>
        <v>1490400</v>
      </c>
      <c r="F1797" s="81"/>
      <c r="G1797" s="82">
        <f t="shared" si="91"/>
        <v>1342702.7027027025</v>
      </c>
      <c r="H1797" s="83">
        <f t="shared" si="92"/>
        <v>147697.29729729728</v>
      </c>
      <c r="I1797" s="83">
        <f t="shared" si="93"/>
        <v>18648.648648648646</v>
      </c>
      <c r="J1797" s="103">
        <f t="shared" si="94"/>
        <v>2051.3513513513512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186300</v>
      </c>
      <c r="F1798" s="81"/>
      <c r="G1798" s="90">
        <f>E1798/1.11</f>
        <v>167837.83783783781</v>
      </c>
      <c r="H1798" s="91">
        <f>G1798*11%</f>
        <v>18462.16216216216</v>
      </c>
      <c r="I1798" s="91">
        <f>G1798/B1797</f>
        <v>2331.0810810810808</v>
      </c>
      <c r="J1798" s="104">
        <f>H1798/B1797</f>
        <v>256.41891891891891</v>
      </c>
    </row>
    <row r="1799" spans="1:10" ht="12.75" customHeight="1" x14ac:dyDescent="0.25">
      <c r="A1799" s="101"/>
      <c r="D1799" s="81" t="s">
        <v>23</v>
      </c>
      <c r="E1799" s="81">
        <f>E1797-E1798</f>
        <v>1304100</v>
      </c>
      <c r="F1799" s="81"/>
      <c r="G1799" s="82">
        <f>G1797-G1798</f>
        <v>1174864.8648648646</v>
      </c>
      <c r="H1799" s="82">
        <f>H1797-H1798</f>
        <v>129235.13513513512</v>
      </c>
      <c r="I1799" s="82">
        <f>I1797-I1798</f>
        <v>16317.567567567567</v>
      </c>
      <c r="J1799" s="105">
        <f>J1797-J1798</f>
        <v>1794.9324324324323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1304099.9999999998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72</v>
      </c>
      <c r="C1803" s="88" t="str">
        <f>Invoice!E2065</f>
        <v>BINDER NOTE JOYKO B5-TSIM-M114 (IMAGE) - U</v>
      </c>
      <c r="D1803" s="89">
        <f>Invoice!H2065</f>
        <v>20700</v>
      </c>
      <c r="E1803" s="81">
        <f t="shared" si="90"/>
        <v>1490400</v>
      </c>
      <c r="F1803" s="81"/>
      <c r="G1803" s="82">
        <f t="shared" si="91"/>
        <v>1342702.7027027025</v>
      </c>
      <c r="H1803" s="83">
        <f t="shared" si="92"/>
        <v>147697.29729729728</v>
      </c>
      <c r="I1803" s="83">
        <f t="shared" si="93"/>
        <v>18648.648648648646</v>
      </c>
      <c r="J1803" s="103">
        <f t="shared" si="94"/>
        <v>2051.3513513513512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186300</v>
      </c>
      <c r="F1804" s="81"/>
      <c r="G1804" s="90">
        <f>E1804/1.11</f>
        <v>167837.83783783781</v>
      </c>
      <c r="H1804" s="91">
        <f>G1804*11%</f>
        <v>18462.16216216216</v>
      </c>
      <c r="I1804" s="91">
        <f>G1804/B1803</f>
        <v>2331.0810810810808</v>
      </c>
      <c r="J1804" s="104">
        <f>H1804/B1803</f>
        <v>256.41891891891891</v>
      </c>
    </row>
    <row r="1805" spans="1:10" ht="12.75" customHeight="1" x14ac:dyDescent="0.25">
      <c r="A1805" s="101"/>
      <c r="D1805" s="81" t="s">
        <v>23</v>
      </c>
      <c r="E1805" s="81">
        <f>E1803-E1804</f>
        <v>1304100</v>
      </c>
      <c r="F1805" s="81"/>
      <c r="G1805" s="82">
        <f>G1803-G1804</f>
        <v>1174864.8648648646</v>
      </c>
      <c r="H1805" s="82">
        <f>H1803-H1804</f>
        <v>129235.13513513512</v>
      </c>
      <c r="I1805" s="82">
        <f>I1803-I1804</f>
        <v>16317.567567567567</v>
      </c>
      <c r="J1805" s="105">
        <f>J1803-J1804</f>
        <v>1794.9324324324323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1304099.9999999998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72</v>
      </c>
      <c r="C1809" s="88" t="str">
        <f>Invoice!E2066</f>
        <v>BINDER NOTE JOYKO B5-TSCL-M125 (COLLEGE) - U</v>
      </c>
      <c r="D1809" s="89">
        <f>Invoice!H2066</f>
        <v>20700</v>
      </c>
      <c r="E1809" s="81">
        <f t="shared" si="90"/>
        <v>1490400</v>
      </c>
      <c r="F1809" s="81"/>
      <c r="G1809" s="82">
        <f t="shared" si="91"/>
        <v>1342702.7027027025</v>
      </c>
      <c r="H1809" s="83">
        <f t="shared" si="92"/>
        <v>147697.29729729728</v>
      </c>
      <c r="I1809" s="83">
        <f t="shared" si="93"/>
        <v>18648.648648648646</v>
      </c>
      <c r="J1809" s="103">
        <f t="shared" si="94"/>
        <v>2051.3513513513512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186300</v>
      </c>
      <c r="F1810" s="81"/>
      <c r="G1810" s="90">
        <f>E1810/1.11</f>
        <v>167837.83783783781</v>
      </c>
      <c r="H1810" s="91">
        <f>G1810*11%</f>
        <v>18462.16216216216</v>
      </c>
      <c r="I1810" s="91">
        <f>G1810/B1809</f>
        <v>2331.0810810810808</v>
      </c>
      <c r="J1810" s="104">
        <f>H1810/B1809</f>
        <v>256.41891891891891</v>
      </c>
    </row>
    <row r="1811" spans="1:10" ht="12.75" customHeight="1" x14ac:dyDescent="0.25">
      <c r="A1811" s="101"/>
      <c r="D1811" s="81" t="s">
        <v>23</v>
      </c>
      <c r="E1811" s="81">
        <f>E1809-E1810</f>
        <v>1304100</v>
      </c>
      <c r="F1811" s="81"/>
      <c r="G1811" s="82">
        <f>G1809-G1810</f>
        <v>1174864.8648648646</v>
      </c>
      <c r="H1811" s="82">
        <f>H1809-H1810</f>
        <v>129235.13513513512</v>
      </c>
      <c r="I1811" s="82">
        <f>I1809-I1810</f>
        <v>16317.567567567567</v>
      </c>
      <c r="J1811" s="105">
        <f>J1809-J1810</f>
        <v>1794.9324324324323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1304099.9999999998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20</v>
      </c>
      <c r="C1815" s="88" t="str">
        <f>Invoice!E2067</f>
        <v>MESIN LABEL HARGA KENKO MX-5500 (8 DIGITS, 1 LINE)</v>
      </c>
      <c r="D1815" s="89">
        <f>Invoice!H2067</f>
        <v>40500</v>
      </c>
      <c r="E1815" s="81">
        <f t="shared" si="90"/>
        <v>810000</v>
      </c>
      <c r="F1815" s="81"/>
      <c r="G1815" s="82">
        <f t="shared" si="91"/>
        <v>729729.7297297297</v>
      </c>
      <c r="H1815" s="83">
        <f t="shared" si="92"/>
        <v>80270.270270270266</v>
      </c>
      <c r="I1815" s="83">
        <f t="shared" si="93"/>
        <v>36486.486486486487</v>
      </c>
      <c r="J1815" s="103">
        <f t="shared" si="94"/>
        <v>4013.5135135135133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101250</v>
      </c>
      <c r="F1816" s="81"/>
      <c r="G1816" s="90">
        <f>E1816/1.11</f>
        <v>91216.216216216213</v>
      </c>
      <c r="H1816" s="91">
        <f>G1816*11%</f>
        <v>10033.783783783783</v>
      </c>
      <c r="I1816" s="91">
        <f>G1816/B1815</f>
        <v>4560.8108108108108</v>
      </c>
      <c r="J1816" s="104">
        <f>H1816/B1815</f>
        <v>501.68918918918916</v>
      </c>
    </row>
    <row r="1817" spans="1:10" ht="12.75" customHeight="1" x14ac:dyDescent="0.25">
      <c r="A1817" s="101"/>
      <c r="D1817" s="81" t="s">
        <v>23</v>
      </c>
      <c r="E1817" s="81">
        <f>E1815-E1816</f>
        <v>708750</v>
      </c>
      <c r="F1817" s="81"/>
      <c r="G1817" s="82">
        <f>G1815-G1816</f>
        <v>638513.51351351349</v>
      </c>
      <c r="H1817" s="82">
        <f>H1815-H1816</f>
        <v>70236.486486486479</v>
      </c>
      <c r="I1817" s="82">
        <f>I1815-I1816</f>
        <v>31925.675675675677</v>
      </c>
      <c r="J1817" s="105">
        <f>J1815-J1816</f>
        <v>3511.8243243243242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708750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60</v>
      </c>
      <c r="C1821" s="88" t="str">
        <f>Invoice!E2068</f>
        <v>CUTTER 9 MM KENKO A-300 (KECIL)</v>
      </c>
      <c r="D1821" s="89">
        <f>Invoice!H2068</f>
        <v>57000</v>
      </c>
      <c r="E1821" s="81">
        <f t="shared" si="90"/>
        <v>3420000</v>
      </c>
      <c r="F1821" s="81"/>
      <c r="G1821" s="82">
        <f t="shared" si="91"/>
        <v>3081081.0810810807</v>
      </c>
      <c r="H1821" s="83">
        <f t="shared" si="92"/>
        <v>338918.91891891888</v>
      </c>
      <c r="I1821" s="83">
        <f t="shared" si="93"/>
        <v>51351.351351351346</v>
      </c>
      <c r="J1821" s="103">
        <f t="shared" si="94"/>
        <v>5648.6486486486483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427500</v>
      </c>
      <c r="F1822" s="81"/>
      <c r="G1822" s="90">
        <f>E1822/1.11</f>
        <v>385135.13513513509</v>
      </c>
      <c r="H1822" s="91">
        <f>G1822*11%</f>
        <v>42364.86486486486</v>
      </c>
      <c r="I1822" s="91">
        <f>G1822/B1821</f>
        <v>6418.9189189189183</v>
      </c>
      <c r="J1822" s="104">
        <f>H1822/B1821</f>
        <v>706.08108108108104</v>
      </c>
    </row>
    <row r="1823" spans="1:10" ht="12.75" customHeight="1" x14ac:dyDescent="0.25">
      <c r="A1823" s="101"/>
      <c r="D1823" s="81" t="s">
        <v>23</v>
      </c>
      <c r="E1823" s="81">
        <f>E1821-E1822</f>
        <v>2992500</v>
      </c>
      <c r="F1823" s="81"/>
      <c r="G1823" s="82">
        <f>G1821-G1822</f>
        <v>2695945.9459459456</v>
      </c>
      <c r="H1823" s="82">
        <f>H1821-H1822</f>
        <v>296554.05405405402</v>
      </c>
      <c r="I1823" s="82">
        <f>I1821-I1822</f>
        <v>44932.432432432426</v>
      </c>
      <c r="J1823" s="105">
        <f>J1821-J1822</f>
        <v>4942.5675675675675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2992499.9999999995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9208783.7837837823</v>
      </c>
      <c r="H1880" s="108">
        <f>H1787+H1793+H1799+H1805+H1811+H1817+H1823+H1829+H1835+H1841+H1847+H1853+H1859+H1865+H1871+H1877</f>
        <v>1012966.2162162161</v>
      </c>
      <c r="I1880" s="107"/>
      <c r="J1880" s="109">
        <f>H1788+H1794+H1800+H1806+H1812+H1818+H1824+H1830+H1836+H1842+H1848+H1854+H1860+H1866+H1872+H1878</f>
        <v>10221749.999999998</v>
      </c>
    </row>
    <row r="1882" spans="1:10" ht="12.75" customHeight="1" x14ac:dyDescent="0.25">
      <c r="A1882" s="94" t="s">
        <v>1</v>
      </c>
      <c r="B1882" s="95">
        <f>Invoice!E2168</f>
        <v>23080020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24</v>
      </c>
      <c r="C1884" s="88" t="str">
        <f>Invoice!E2176</f>
        <v>ISI PENSIL 2B 0.5 MM JOYKO PL-05</v>
      </c>
      <c r="D1884" s="89">
        <f>Invoice!H2176</f>
        <v>176400</v>
      </c>
      <c r="E1884" s="81">
        <f>D1884*B1884</f>
        <v>4233600</v>
      </c>
      <c r="F1884" s="81"/>
      <c r="G1884" s="82">
        <f>E1884/1.11</f>
        <v>3814054.0540540535</v>
      </c>
      <c r="H1884" s="83">
        <f>G1884*11%</f>
        <v>419545.94594594586</v>
      </c>
      <c r="I1884" s="83">
        <f>G1884/B1884</f>
        <v>158918.91891891891</v>
      </c>
      <c r="J1884" s="103">
        <f>H1884/B1884</f>
        <v>17481.081081081076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529200</v>
      </c>
      <c r="F1885" s="81"/>
      <c r="G1885" s="90">
        <f>E1885/1.11</f>
        <v>476756.75675675669</v>
      </c>
      <c r="H1885" s="91">
        <f>G1885*11%</f>
        <v>52443.243243243232</v>
      </c>
      <c r="I1885" s="91">
        <f>G1885/B1884</f>
        <v>19864.864864864863</v>
      </c>
      <c r="J1885" s="104">
        <f>H1885/B1884</f>
        <v>2185.1351351351345</v>
      </c>
    </row>
    <row r="1886" spans="1:10" ht="12.75" customHeight="1" x14ac:dyDescent="0.25">
      <c r="A1886" s="101"/>
      <c r="D1886" s="81" t="s">
        <v>23</v>
      </c>
      <c r="E1886" s="81">
        <f>E1884-E1885</f>
        <v>3704400</v>
      </c>
      <c r="F1886" s="81"/>
      <c r="G1886" s="82">
        <f>G1884-G1885</f>
        <v>3337297.297297297</v>
      </c>
      <c r="H1886" s="82">
        <f>H1884-H1885</f>
        <v>367102.70270270261</v>
      </c>
      <c r="I1886" s="82">
        <f>I1884-I1885</f>
        <v>139054.05405405405</v>
      </c>
      <c r="J1886" s="105">
        <f>J1884-J1885</f>
        <v>15295.945945945941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3704399.9999999995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144</v>
      </c>
      <c r="C1890" s="88" t="str">
        <f>Invoice!E2177</f>
        <v>ISI PENSIL 2B 2.0 MM JOYKO PL-11</v>
      </c>
      <c r="D1890" s="89">
        <f>Invoice!H2177</f>
        <v>37200</v>
      </c>
      <c r="E1890" s="81">
        <f t="shared" ref="E1890:E1974" si="95">D1890*B1890</f>
        <v>5356800</v>
      </c>
      <c r="F1890" s="81"/>
      <c r="G1890" s="82">
        <f t="shared" ref="G1890:G1974" si="96">E1890/1.11</f>
        <v>4825945.9459459456</v>
      </c>
      <c r="H1890" s="83">
        <f t="shared" ref="H1890:H1974" si="97">G1890*11%</f>
        <v>530854.05405405397</v>
      </c>
      <c r="I1890" s="83">
        <f t="shared" ref="I1890:I1974" si="98">G1890/B1890</f>
        <v>33513.513513513513</v>
      </c>
      <c r="J1890" s="103">
        <f t="shared" ref="J1890:J1974" si="99">H1890/B1890</f>
        <v>3686.4864864864858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669600</v>
      </c>
      <c r="F1891" s="81"/>
      <c r="G1891" s="90">
        <f>E1891/1.11</f>
        <v>603243.2432432432</v>
      </c>
      <c r="H1891" s="91">
        <f>G1891*11%</f>
        <v>66356.756756756746</v>
      </c>
      <c r="I1891" s="91">
        <f>G1891/B1890</f>
        <v>4189.1891891891892</v>
      </c>
      <c r="J1891" s="104">
        <f>H1891/B1890</f>
        <v>460.81081081081072</v>
      </c>
    </row>
    <row r="1892" spans="1:10" ht="12.75" customHeight="1" x14ac:dyDescent="0.25">
      <c r="A1892" s="101"/>
      <c r="D1892" s="81" t="s">
        <v>23</v>
      </c>
      <c r="E1892" s="81">
        <f>E1890-E1891</f>
        <v>4687200</v>
      </c>
      <c r="F1892" s="81"/>
      <c r="G1892" s="82">
        <f>G1890-G1891</f>
        <v>4222702.702702702</v>
      </c>
      <c r="H1892" s="82">
        <f>H1890-H1891</f>
        <v>464497.29729729722</v>
      </c>
      <c r="I1892" s="82">
        <f>I1890-I1891</f>
        <v>29324.324324324323</v>
      </c>
      <c r="J1892" s="105">
        <f>J1890-J1891</f>
        <v>3225.6756756756749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4687199.9999999991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7559999.9999999991</v>
      </c>
      <c r="H1979" s="108">
        <f>H1886+H1892+H1898+H1904+H1910+H1916+H1922+H1928+H1934+H1940+H1946+H1952+H1958+H1964+H1970+H1976</f>
        <v>831599.99999999977</v>
      </c>
      <c r="I1979" s="107"/>
      <c r="J1979" s="109">
        <f>H1887+H1893+H1899+H1905+H1911+H1917+H1923+H1929+H1935+H1941+H1947+H1953+H1959+H1965+H1971+H1977</f>
        <v>8391599.9999999981</v>
      </c>
    </row>
    <row r="1981" spans="1:10" ht="12.75" customHeight="1" x14ac:dyDescent="0.25">
      <c r="A1981" s="94" t="s">
        <v>1</v>
      </c>
      <c r="B1981" s="95">
        <f>Invoice!E2282</f>
        <v>23080021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40</v>
      </c>
      <c r="C1983" s="88" t="str">
        <f>Invoice!E2290</f>
        <v>PAPER JUMBO CLIP KENKO NO. 5</v>
      </c>
      <c r="D1983" s="89">
        <f>Invoice!H2290</f>
        <v>43000</v>
      </c>
      <c r="E1983" s="81">
        <f>D1983*B1983</f>
        <v>1720000</v>
      </c>
      <c r="F1983" s="81"/>
      <c r="G1983" s="82">
        <f>E1983/1.11</f>
        <v>1549549.5495495494</v>
      </c>
      <c r="H1983" s="83">
        <f>G1983*11%</f>
        <v>170450.45045045044</v>
      </c>
      <c r="I1983" s="83">
        <f>G1983/B1983</f>
        <v>38738.738738738735</v>
      </c>
      <c r="J1983" s="103">
        <f>H1983/B1983</f>
        <v>4261.2612612612611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240800.00000000003</v>
      </c>
      <c r="F1984" s="81"/>
      <c r="G1984" s="90">
        <f>E1984/1.11</f>
        <v>216936.93693693695</v>
      </c>
      <c r="H1984" s="91">
        <f>G1984*11%</f>
        <v>23863.063063063066</v>
      </c>
      <c r="I1984" s="91">
        <f>G1984/B1983</f>
        <v>5423.4234234234236</v>
      </c>
      <c r="J1984" s="104">
        <f>H1984/B1983</f>
        <v>596.5765765765766</v>
      </c>
    </row>
    <row r="1985" spans="1:10" ht="12.75" customHeight="1" x14ac:dyDescent="0.25">
      <c r="A1985" s="101"/>
      <c r="D1985" s="81" t="s">
        <v>23</v>
      </c>
      <c r="E1985" s="81">
        <f>E1983-E1984</f>
        <v>1479200</v>
      </c>
      <c r="F1985" s="81"/>
      <c r="G1985" s="82">
        <f>G1983-G1984</f>
        <v>1332612.6126126123</v>
      </c>
      <c r="H1985" s="82">
        <f>H1983-H1984</f>
        <v>146587.38738738737</v>
      </c>
      <c r="I1985" s="82">
        <f>I1983-I1984</f>
        <v>33315.315315315311</v>
      </c>
      <c r="J1985" s="105">
        <f>J1983-J1984</f>
        <v>3664.6846846846847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1479199.9999999998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2</v>
      </c>
      <c r="C1989" s="88" t="str">
        <f>Invoice!E2291</f>
        <v>GARISAN BESI (STAINLESS STEEL) KENKO 40 CM</v>
      </c>
      <c r="D1989" s="89">
        <f>Invoice!H2291</f>
        <v>163200</v>
      </c>
      <c r="E1989" s="81">
        <f t="shared" ref="E1989:E2073" si="100">D1989*B1989</f>
        <v>326400</v>
      </c>
      <c r="F1989" s="81"/>
      <c r="G1989" s="82">
        <f t="shared" ref="G1989:G2073" si="101">E1989/1.11</f>
        <v>294054.05405405402</v>
      </c>
      <c r="H1989" s="83">
        <f t="shared" ref="H1989:H2073" si="102">G1989*11%</f>
        <v>32345.945945945943</v>
      </c>
      <c r="I1989" s="83">
        <f t="shared" ref="I1989:I2073" si="103">G1989/B1989</f>
        <v>147027.02702702701</v>
      </c>
      <c r="J1989" s="103">
        <f t="shared" ref="J1989:J2073" si="104">H1989/B1989</f>
        <v>16172.972972972972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45696.000000000007</v>
      </c>
      <c r="F1990" s="81"/>
      <c r="G1990" s="90">
        <f>E1990/1.11</f>
        <v>41167.567567567574</v>
      </c>
      <c r="H1990" s="91">
        <f>G1990*11%</f>
        <v>4528.4324324324334</v>
      </c>
      <c r="I1990" s="91">
        <f>G1990/B1989</f>
        <v>20583.783783783787</v>
      </c>
      <c r="J1990" s="104">
        <f>H1990/B1989</f>
        <v>2264.2162162162167</v>
      </c>
    </row>
    <row r="1991" spans="1:10" ht="12.75" customHeight="1" x14ac:dyDescent="0.25">
      <c r="A1991" s="101"/>
      <c r="D1991" s="81" t="s">
        <v>23</v>
      </c>
      <c r="E1991" s="81">
        <f>E1989-E1990</f>
        <v>280704</v>
      </c>
      <c r="F1991" s="81"/>
      <c r="G1991" s="82">
        <f>G1989-G1990</f>
        <v>252886.48648648645</v>
      </c>
      <c r="H1991" s="82">
        <f>H1989-H1990</f>
        <v>27817.51351351351</v>
      </c>
      <c r="I1991" s="82">
        <f>I1989-I1990</f>
        <v>126443.24324324323</v>
      </c>
      <c r="J1991" s="105">
        <f>J1989-J1990</f>
        <v>13908.756756756755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280703.99999999994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1585499.0990990987</v>
      </c>
      <c r="H2078" s="108">
        <f>H1985+H1991+H1997+H2003+H2009+H2015+H2021+H2027+H2033+H2039+H2045+H2051+H2057+H2063+H2069+H2075</f>
        <v>174404.90090090089</v>
      </c>
      <c r="I2078" s="107"/>
      <c r="J2078" s="109">
        <f>H1986+H1992+H1998+H2004+H2010+H2016+H2022+H2028+H2034+H2040+H2046+H2052+H2058+H2064+H2070+H2076</f>
        <v>1759903.9999999998</v>
      </c>
    </row>
    <row r="2080" spans="1:10" ht="12.75" customHeight="1" x14ac:dyDescent="0.25">
      <c r="A2080" s="94" t="s">
        <v>1</v>
      </c>
      <c r="B2080" s="95">
        <f>Invoice!E2396</f>
        <v>23080022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5</v>
      </c>
      <c r="C2082" s="88" t="str">
        <f>Invoice!E2404</f>
        <v>BINDER CLIP KENKO NO. 260</v>
      </c>
      <c r="D2082" s="89">
        <f>Invoice!H2404</f>
        <v>180000</v>
      </c>
      <c r="E2082" s="81">
        <f>D2082*B2082</f>
        <v>900000</v>
      </c>
      <c r="F2082" s="81"/>
      <c r="G2082" s="82">
        <f>E2082/1.11</f>
        <v>810810.81081081077</v>
      </c>
      <c r="H2082" s="83">
        <f>G2082*11%</f>
        <v>89189.189189189186</v>
      </c>
      <c r="I2082" s="83">
        <f>G2082/B2082</f>
        <v>162162.16216216216</v>
      </c>
      <c r="J2082" s="103">
        <f>H2082/B2082</f>
        <v>17837.837837837837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90000</v>
      </c>
      <c r="F2083" s="81"/>
      <c r="G2083" s="90">
        <f>E2083/1.11</f>
        <v>81081.08108108108</v>
      </c>
      <c r="H2083" s="91">
        <f>G2083*11%</f>
        <v>8918.9189189189183</v>
      </c>
      <c r="I2083" s="91">
        <f>G2083/B2082</f>
        <v>16216.216216216217</v>
      </c>
      <c r="J2083" s="104">
        <f>H2083/B2082</f>
        <v>1783.7837837837837</v>
      </c>
    </row>
    <row r="2084" spans="1:10" ht="12.75" customHeight="1" x14ac:dyDescent="0.25">
      <c r="A2084" s="101"/>
      <c r="D2084" s="81" t="s">
        <v>23</v>
      </c>
      <c r="E2084" s="81">
        <f>E2082-E2083</f>
        <v>810000</v>
      </c>
      <c r="F2084" s="81"/>
      <c r="G2084" s="82">
        <f>G2082-G2083</f>
        <v>729729.7297297297</v>
      </c>
      <c r="H2084" s="82">
        <f>H2082-H2083</f>
        <v>80270.270270270266</v>
      </c>
      <c r="I2084" s="82">
        <f>I2082-I2083</f>
        <v>145945.94594594595</v>
      </c>
      <c r="J2084" s="105">
        <f>J2082-J2083</f>
        <v>16054.054054054053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810000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6</v>
      </c>
      <c r="C2088" s="88" t="str">
        <f>Invoice!E2405</f>
        <v>STAPLER HEAVY DUTY KENKO HD-12N/13</v>
      </c>
      <c r="D2088" s="89">
        <f>Invoice!H2405</f>
        <v>84000</v>
      </c>
      <c r="E2088" s="81">
        <f t="shared" ref="E2088:E2172" si="105">D2088*B2088</f>
        <v>504000</v>
      </c>
      <c r="F2088" s="81"/>
      <c r="G2088" s="82">
        <f t="shared" ref="G2088:G2172" si="106">E2088/1.11</f>
        <v>454054.05405405402</v>
      </c>
      <c r="H2088" s="83">
        <f t="shared" ref="H2088:H2172" si="107">G2088*11%</f>
        <v>49945.945945945939</v>
      </c>
      <c r="I2088" s="83">
        <f t="shared" ref="I2088:I2172" si="108">G2088/B2088</f>
        <v>75675.675675675666</v>
      </c>
      <c r="J2088" s="103">
        <f t="shared" ref="J2088:J2172" si="109">H2088/B2088</f>
        <v>8324.3243243243232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50400</v>
      </c>
      <c r="F2089" s="81"/>
      <c r="G2089" s="90">
        <f>E2089/1.11</f>
        <v>45405.4054054054</v>
      </c>
      <c r="H2089" s="91">
        <f>G2089*11%</f>
        <v>4994.5945945945941</v>
      </c>
      <c r="I2089" s="91">
        <f>G2089/B2088</f>
        <v>7567.5675675675666</v>
      </c>
      <c r="J2089" s="104">
        <f>H2089/B2088</f>
        <v>832.43243243243239</v>
      </c>
    </row>
    <row r="2090" spans="1:10" ht="12.75" customHeight="1" x14ac:dyDescent="0.25">
      <c r="A2090" s="101"/>
      <c r="D2090" s="81" t="s">
        <v>23</v>
      </c>
      <c r="E2090" s="81">
        <f>E2088-E2089</f>
        <v>453600</v>
      </c>
      <c r="F2090" s="81"/>
      <c r="G2090" s="82">
        <f>G2088-G2089</f>
        <v>408648.64864864864</v>
      </c>
      <c r="H2090" s="82">
        <f>H2088-H2089</f>
        <v>44951.351351351346</v>
      </c>
      <c r="I2090" s="82">
        <f>I2088-I2089</f>
        <v>68108.108108108107</v>
      </c>
      <c r="J2090" s="105">
        <f>J2088-J2089</f>
        <v>7491.8918918918907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453600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3</v>
      </c>
      <c r="C2094" s="88" t="str">
        <f>Invoice!E2406</f>
        <v>STAPLER HEAVY DUTY KENKO HD-12N/24</v>
      </c>
      <c r="D2094" s="89">
        <f>Invoice!H2406</f>
        <v>155000</v>
      </c>
      <c r="E2094" s="81">
        <f t="shared" si="105"/>
        <v>465000</v>
      </c>
      <c r="F2094" s="81"/>
      <c r="G2094" s="82">
        <f t="shared" si="106"/>
        <v>418918.91891891888</v>
      </c>
      <c r="H2094" s="83">
        <f t="shared" si="107"/>
        <v>46081.08108108108</v>
      </c>
      <c r="I2094" s="83">
        <f t="shared" si="108"/>
        <v>139639.63963963962</v>
      </c>
      <c r="J2094" s="103">
        <f t="shared" si="109"/>
        <v>15360.360360360361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46500</v>
      </c>
      <c r="F2095" s="81"/>
      <c r="G2095" s="90">
        <f>E2095/1.11</f>
        <v>41891.891891891886</v>
      </c>
      <c r="H2095" s="91">
        <f>G2095*11%</f>
        <v>4608.1081081081074</v>
      </c>
      <c r="I2095" s="91">
        <f>G2095/B2094</f>
        <v>13963.963963963963</v>
      </c>
      <c r="J2095" s="104">
        <f>H2095/B2094</f>
        <v>1536.0360360360357</v>
      </c>
    </row>
    <row r="2096" spans="1:10" ht="12.75" customHeight="1" x14ac:dyDescent="0.25">
      <c r="A2096" s="101"/>
      <c r="D2096" s="81" t="s">
        <v>23</v>
      </c>
      <c r="E2096" s="81">
        <f>E2094-E2095</f>
        <v>418500</v>
      </c>
      <c r="F2096" s="81"/>
      <c r="G2096" s="82">
        <f>G2094-G2095</f>
        <v>377027.02702702698</v>
      </c>
      <c r="H2096" s="82">
        <f>H2094-H2095</f>
        <v>41472.972972972973</v>
      </c>
      <c r="I2096" s="82">
        <f>I2094-I2095</f>
        <v>125675.67567567565</v>
      </c>
      <c r="J2096" s="105">
        <f>J2094-J2095</f>
        <v>13824.324324324325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418499.99999999994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2</v>
      </c>
      <c r="C2100" s="88" t="str">
        <f>Invoice!E2407</f>
        <v>STAPLER HEAVY DUTY KENKO HD-12L/24</v>
      </c>
      <c r="D2100" s="89">
        <f>Invoice!H2407</f>
        <v>360000</v>
      </c>
      <c r="E2100" s="81">
        <f t="shared" si="105"/>
        <v>720000</v>
      </c>
      <c r="F2100" s="81"/>
      <c r="G2100" s="82">
        <f t="shared" si="106"/>
        <v>648648.64864864864</v>
      </c>
      <c r="H2100" s="83">
        <f t="shared" si="107"/>
        <v>71351.351351351346</v>
      </c>
      <c r="I2100" s="83">
        <f t="shared" si="108"/>
        <v>324324.32432432432</v>
      </c>
      <c r="J2100" s="103">
        <f t="shared" si="109"/>
        <v>35675.675675675673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72000</v>
      </c>
      <c r="F2101" s="81"/>
      <c r="G2101" s="90">
        <f>E2101/1.11</f>
        <v>64864.86486486486</v>
      </c>
      <c r="H2101" s="91">
        <f>G2101*11%</f>
        <v>7135.135135135135</v>
      </c>
      <c r="I2101" s="91">
        <f>G2101/B2100</f>
        <v>32432.43243243243</v>
      </c>
      <c r="J2101" s="104">
        <f>H2101/B2100</f>
        <v>3567.5675675675675</v>
      </c>
    </row>
    <row r="2102" spans="1:10" ht="12.75" customHeight="1" x14ac:dyDescent="0.25">
      <c r="A2102" s="101"/>
      <c r="D2102" s="81" t="s">
        <v>23</v>
      </c>
      <c r="E2102" s="81">
        <f>E2100-E2101</f>
        <v>648000</v>
      </c>
      <c r="F2102" s="81"/>
      <c r="G2102" s="82">
        <f>G2100-G2101</f>
        <v>583783.78378378379</v>
      </c>
      <c r="H2102" s="82">
        <f>H2100-H2101</f>
        <v>64216.216216216213</v>
      </c>
      <c r="I2102" s="82">
        <f>I2100-I2101</f>
        <v>291891.89189189189</v>
      </c>
      <c r="J2102" s="105">
        <f>J2100-J2101</f>
        <v>32108.108108108107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648000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2099189.1891891891</v>
      </c>
      <c r="H2177" s="108">
        <f>H2084+H2090+H2096+H2102+H2108+H2114+H2120+H2126+H2132+H2138+H2144+H2150+H2156+H2162+H2168+H2174</f>
        <v>230910.8108108108</v>
      </c>
      <c r="I2177" s="107"/>
      <c r="J2177" s="109">
        <f>H2085+H2091+H2097+H2103+H2109+H2115+H2121+H2127+H2133+H2139+H2145+H2151+H2157+H2163+H2169+H2175</f>
        <v>2330100</v>
      </c>
    </row>
    <row r="2179" spans="1:10" ht="12.75" customHeight="1" x14ac:dyDescent="0.25">
      <c r="A2179" s="94" t="s">
        <v>1</v>
      </c>
      <c r="B2179" s="95">
        <f>Invoice!E2510</f>
        <v>23080023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100</v>
      </c>
      <c r="C2181" s="88" t="str">
        <f>Invoice!E2518</f>
        <v>STAPLER KENKO HD-10</v>
      </c>
      <c r="D2181" s="89">
        <f>Invoice!H2518</f>
        <v>93000</v>
      </c>
      <c r="E2181" s="81">
        <f>D2181*B2181</f>
        <v>9300000</v>
      </c>
      <c r="F2181" s="81"/>
      <c r="G2181" s="82">
        <f>E2181/1.11</f>
        <v>8378378.3783783773</v>
      </c>
      <c r="H2181" s="83">
        <f>G2181*11%</f>
        <v>921621.62162162154</v>
      </c>
      <c r="I2181" s="83">
        <f>G2181/B2181</f>
        <v>83783.783783783772</v>
      </c>
      <c r="J2181" s="103">
        <f>H2181/B2181</f>
        <v>9216.2162162162149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1255500</v>
      </c>
      <c r="F2182" s="81"/>
      <c r="G2182" s="90">
        <f>E2182/1.11</f>
        <v>1131081.0810810809</v>
      </c>
      <c r="H2182" s="91">
        <f>G2182*11%</f>
        <v>124418.91891891891</v>
      </c>
      <c r="I2182" s="91">
        <f>G2182/B2181</f>
        <v>11310.81081081081</v>
      </c>
      <c r="J2182" s="104">
        <f>H2182/B2181</f>
        <v>1244.1891891891892</v>
      </c>
    </row>
    <row r="2183" spans="1:10" ht="12.75" customHeight="1" x14ac:dyDescent="0.25">
      <c r="A2183" s="101"/>
      <c r="D2183" s="81" t="s">
        <v>23</v>
      </c>
      <c r="E2183" s="81">
        <f>E2181-E2182</f>
        <v>8044500</v>
      </c>
      <c r="F2183" s="81"/>
      <c r="G2183" s="82">
        <f>G2181-G2182</f>
        <v>7247297.2972972961</v>
      </c>
      <c r="H2183" s="82">
        <f>H2181-H2182</f>
        <v>797202.70270270261</v>
      </c>
      <c r="I2183" s="82">
        <f>I2181-I2182</f>
        <v>72472.972972972959</v>
      </c>
      <c r="J2183" s="105">
        <f>J2181-J2182</f>
        <v>7972.0270270270257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8044499.9999999991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7247297.2972972961</v>
      </c>
      <c r="H2276" s="108">
        <f>H2183+H2189+H2195+H2201+H2207+H2213+H2219+H2225+H2231+H2237+H2243+H2249+H2255+H2261+H2267+H2273</f>
        <v>797202.70270270261</v>
      </c>
      <c r="I2276" s="107"/>
      <c r="J2276" s="109">
        <f>H2184+H2190+H2196+H2202+H2208+H2214+H2220+H2226+H2232+H2238+H2244+H2250+H2256+H2262+H2268+H2274</f>
        <v>8044499.9999999991</v>
      </c>
    </row>
    <row r="2278" spans="1:10" ht="12.75" customHeight="1" x14ac:dyDescent="0.25">
      <c r="A2278" s="94" t="s">
        <v>1</v>
      </c>
      <c r="B2278" s="95">
        <f>Invoice!E2624</f>
        <v>23080024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120</v>
      </c>
      <c r="C2280" s="88" t="str">
        <f>Invoice!E2632</f>
        <v>CALCULATOR JOYKO CC-8CO WARNA</v>
      </c>
      <c r="D2280" s="89">
        <f>Invoice!H2632</f>
        <v>47000</v>
      </c>
      <c r="E2280" s="81">
        <f>D2280*B2280</f>
        <v>5640000</v>
      </c>
      <c r="F2280" s="81"/>
      <c r="G2280" s="82">
        <f>E2280/1.11</f>
        <v>5081081.0810810803</v>
      </c>
      <c r="H2280" s="83">
        <f>G2280*11%</f>
        <v>558918.91891891882</v>
      </c>
      <c r="I2280" s="83">
        <f>G2280/B2280</f>
        <v>42342.342342342337</v>
      </c>
      <c r="J2280" s="103">
        <f>H2280/B2280</f>
        <v>4657.6576576576572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705000</v>
      </c>
      <c r="F2281" s="81"/>
      <c r="G2281" s="90">
        <f>E2281/1.11</f>
        <v>635135.13513513503</v>
      </c>
      <c r="H2281" s="91">
        <f>G2281*11%</f>
        <v>69864.864864864852</v>
      </c>
      <c r="I2281" s="91">
        <f>G2281/B2280</f>
        <v>5292.7927927927922</v>
      </c>
      <c r="J2281" s="104">
        <f>H2281/B2280</f>
        <v>582.20720720720715</v>
      </c>
    </row>
    <row r="2282" spans="1:10" ht="12.75" customHeight="1" x14ac:dyDescent="0.25">
      <c r="A2282" s="101"/>
      <c r="D2282" s="81" t="s">
        <v>23</v>
      </c>
      <c r="E2282" s="81">
        <f>E2280-E2281</f>
        <v>4935000</v>
      </c>
      <c r="F2282" s="81"/>
      <c r="G2282" s="82">
        <f>G2280-G2281</f>
        <v>4445945.9459459456</v>
      </c>
      <c r="H2282" s="82">
        <f>H2280-H2281</f>
        <v>489054.05405405397</v>
      </c>
      <c r="I2282" s="82">
        <f>I2280-I2281</f>
        <v>37049.549549549542</v>
      </c>
      <c r="J2282" s="105">
        <f>J2280-J2281</f>
        <v>4075.4504504504503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4935000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72</v>
      </c>
      <c r="C2286" s="88" t="str">
        <f>Invoice!E2633</f>
        <v>BINDER NOTE JOYKO A5-TSAF-F511 (ANIMAL FACE) JK-F</v>
      </c>
      <c r="D2286" s="89">
        <f>Invoice!H2633</f>
        <v>15800</v>
      </c>
      <c r="E2286" s="81">
        <f t="shared" ref="E2286:E2370" si="115">D2286*B2286</f>
        <v>1137600</v>
      </c>
      <c r="F2286" s="81"/>
      <c r="G2286" s="82">
        <f t="shared" ref="G2286:G2370" si="116">E2286/1.11</f>
        <v>1024864.8648648647</v>
      </c>
      <c r="H2286" s="83">
        <f t="shared" ref="H2286:H2370" si="117">G2286*11%</f>
        <v>112735.13513513512</v>
      </c>
      <c r="I2286" s="83">
        <f t="shared" ref="I2286:I2370" si="118">G2286/B2286</f>
        <v>14234.234234234233</v>
      </c>
      <c r="J2286" s="103">
        <f t="shared" ref="J2286:J2370" si="119">H2286/B2286</f>
        <v>1565.7657657657655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142200</v>
      </c>
      <c r="F2287" s="81"/>
      <c r="G2287" s="90">
        <f>E2287/1.11</f>
        <v>128108.10810810809</v>
      </c>
      <c r="H2287" s="91">
        <f>G2287*11%</f>
        <v>14091.89189189189</v>
      </c>
      <c r="I2287" s="91">
        <f>G2287/B2286</f>
        <v>1779.2792792792791</v>
      </c>
      <c r="J2287" s="104">
        <f>H2287/B2286</f>
        <v>195.72072072072069</v>
      </c>
    </row>
    <row r="2288" spans="1:10" ht="12.75" customHeight="1" x14ac:dyDescent="0.25">
      <c r="A2288" s="101"/>
      <c r="D2288" s="81" t="s">
        <v>23</v>
      </c>
      <c r="E2288" s="81">
        <f>E2286-E2287</f>
        <v>995400</v>
      </c>
      <c r="F2288" s="81"/>
      <c r="G2288" s="82">
        <f>G2286-G2287</f>
        <v>896756.75675675669</v>
      </c>
      <c r="H2288" s="82">
        <f>H2286-H2287</f>
        <v>98643.243243243225</v>
      </c>
      <c r="I2288" s="82">
        <f>I2286-I2287</f>
        <v>12454.954954954954</v>
      </c>
      <c r="J2288" s="105">
        <f>J2286-J2287</f>
        <v>1370.0450450450448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995399.99999999988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72</v>
      </c>
      <c r="C2292" s="88" t="str">
        <f>Invoice!E2634</f>
        <v>BINDER NOTE JOYKO A5-TSAF-F512 (ANIMAL FACE) JK-F</v>
      </c>
      <c r="D2292" s="89">
        <f>Invoice!H2634</f>
        <v>15800</v>
      </c>
      <c r="E2292" s="81">
        <f t="shared" si="115"/>
        <v>1137600</v>
      </c>
      <c r="F2292" s="81"/>
      <c r="G2292" s="82">
        <f t="shared" si="116"/>
        <v>1024864.8648648647</v>
      </c>
      <c r="H2292" s="83">
        <f t="shared" si="117"/>
        <v>112735.13513513512</v>
      </c>
      <c r="I2292" s="83">
        <f t="shared" si="118"/>
        <v>14234.234234234233</v>
      </c>
      <c r="J2292" s="103">
        <f t="shared" si="119"/>
        <v>1565.7657657657655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142200</v>
      </c>
      <c r="F2293" s="81"/>
      <c r="G2293" s="90">
        <f>E2293/1.11</f>
        <v>128108.10810810809</v>
      </c>
      <c r="H2293" s="91">
        <f>G2293*11%</f>
        <v>14091.89189189189</v>
      </c>
      <c r="I2293" s="91">
        <f>G2293/B2292</f>
        <v>1779.2792792792791</v>
      </c>
      <c r="J2293" s="104">
        <f>H2293/B2292</f>
        <v>195.72072072072069</v>
      </c>
    </row>
    <row r="2294" spans="1:10" ht="12.75" customHeight="1" x14ac:dyDescent="0.25">
      <c r="A2294" s="101"/>
      <c r="D2294" s="81" t="s">
        <v>23</v>
      </c>
      <c r="E2294" s="81">
        <f>E2292-E2293</f>
        <v>995400</v>
      </c>
      <c r="F2294" s="81"/>
      <c r="G2294" s="82">
        <f>G2292-G2293</f>
        <v>896756.75675675669</v>
      </c>
      <c r="H2294" s="82">
        <f>H2292-H2293</f>
        <v>98643.243243243225</v>
      </c>
      <c r="I2294" s="82">
        <f>I2292-I2293</f>
        <v>12454.954954954954</v>
      </c>
      <c r="J2294" s="105">
        <f>J2292-J2293</f>
        <v>1370.0450450450448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995399.99999999988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144</v>
      </c>
      <c r="C2298" s="88" t="str">
        <f>Invoice!E2635</f>
        <v>ISI PENSIL 2B 2.0 MM JOYKO PL-10</v>
      </c>
      <c r="D2298" s="89">
        <f>Invoice!H2635</f>
        <v>19800</v>
      </c>
      <c r="E2298" s="81">
        <f t="shared" si="115"/>
        <v>2851200</v>
      </c>
      <c r="F2298" s="81"/>
      <c r="G2298" s="82">
        <f t="shared" si="116"/>
        <v>2568648.6486486485</v>
      </c>
      <c r="H2298" s="83">
        <f t="shared" si="117"/>
        <v>282551.35135135136</v>
      </c>
      <c r="I2298" s="83">
        <f t="shared" si="118"/>
        <v>17837.837837837837</v>
      </c>
      <c r="J2298" s="103">
        <f t="shared" si="119"/>
        <v>1962.1621621621623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356400</v>
      </c>
      <c r="F2299" s="81"/>
      <c r="G2299" s="90">
        <f>E2299/1.11</f>
        <v>321081.08108108107</v>
      </c>
      <c r="H2299" s="91">
        <f>G2299*11%</f>
        <v>35318.91891891892</v>
      </c>
      <c r="I2299" s="91">
        <f>G2299/B2298</f>
        <v>2229.7297297297296</v>
      </c>
      <c r="J2299" s="104">
        <f>H2299/B2298</f>
        <v>245.27027027027029</v>
      </c>
    </row>
    <row r="2300" spans="1:10" ht="12.75" customHeight="1" x14ac:dyDescent="0.25">
      <c r="A2300" s="101"/>
      <c r="D2300" s="81" t="s">
        <v>23</v>
      </c>
      <c r="E2300" s="81">
        <f>E2298-E2299</f>
        <v>2494800</v>
      </c>
      <c r="F2300" s="81"/>
      <c r="G2300" s="82">
        <f>G2298-G2299</f>
        <v>2247567.5675675673</v>
      </c>
      <c r="H2300" s="82">
        <f>H2298-H2299</f>
        <v>247232.43243243243</v>
      </c>
      <c r="I2300" s="82">
        <f>I2298-I2299</f>
        <v>15608.108108108107</v>
      </c>
      <c r="J2300" s="105">
        <f>J2298-J2299</f>
        <v>1716.8918918918921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2494800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48</v>
      </c>
      <c r="C2304" s="88" t="str">
        <f>Invoice!E2636</f>
        <v>PUNCH JOYKO 85</v>
      </c>
      <c r="D2304" s="89">
        <f>Invoice!H2636</f>
        <v>40000</v>
      </c>
      <c r="E2304" s="81">
        <f t="shared" si="115"/>
        <v>1920000</v>
      </c>
      <c r="F2304" s="81"/>
      <c r="G2304" s="82">
        <f t="shared" si="116"/>
        <v>1729729.7297297295</v>
      </c>
      <c r="H2304" s="83">
        <f t="shared" si="117"/>
        <v>190270.27027027024</v>
      </c>
      <c r="I2304" s="83">
        <f t="shared" si="118"/>
        <v>36036.036036036028</v>
      </c>
      <c r="J2304" s="103">
        <f t="shared" si="119"/>
        <v>3963.9639639639631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240000</v>
      </c>
      <c r="F2305" s="81"/>
      <c r="G2305" s="90">
        <f>E2305/1.11</f>
        <v>216216.21621621618</v>
      </c>
      <c r="H2305" s="91">
        <f>G2305*11%</f>
        <v>23783.78378378378</v>
      </c>
      <c r="I2305" s="91">
        <f>G2305/B2304</f>
        <v>4504.5045045045035</v>
      </c>
      <c r="J2305" s="104">
        <f>H2305/B2304</f>
        <v>495.49549549549539</v>
      </c>
    </row>
    <row r="2306" spans="1:10" ht="12.75" customHeight="1" x14ac:dyDescent="0.25">
      <c r="A2306" s="101"/>
      <c r="D2306" s="81" t="s">
        <v>23</v>
      </c>
      <c r="E2306" s="81">
        <f>E2304-E2305</f>
        <v>1680000</v>
      </c>
      <c r="F2306" s="81"/>
      <c r="G2306" s="82">
        <f>G2304-G2305</f>
        <v>1513513.5135135134</v>
      </c>
      <c r="H2306" s="82">
        <f>H2304-H2305</f>
        <v>166486.48648648645</v>
      </c>
      <c r="I2306" s="82">
        <f>I2304-I2305</f>
        <v>31531.531531531524</v>
      </c>
      <c r="J2306" s="105">
        <f>J2304-J2305</f>
        <v>3468.4684684684676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1679999.9999999998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288</v>
      </c>
      <c r="C2310" s="88" t="str">
        <f>Invoice!E2637</f>
        <v>GEL PEN JOYKO GP-237 X-TECH</v>
      </c>
      <c r="D2310" s="89">
        <f>Invoice!H2637</f>
        <v>43200</v>
      </c>
      <c r="E2310" s="81">
        <f t="shared" si="115"/>
        <v>12441600</v>
      </c>
      <c r="F2310" s="81"/>
      <c r="G2310" s="82">
        <f t="shared" si="116"/>
        <v>11208648.648648648</v>
      </c>
      <c r="H2310" s="83">
        <f t="shared" si="117"/>
        <v>1232951.3513513512</v>
      </c>
      <c r="I2310" s="83">
        <f t="shared" si="118"/>
        <v>38918.918918918913</v>
      </c>
      <c r="J2310" s="103">
        <f t="shared" si="119"/>
        <v>4281.0810810810808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1555200</v>
      </c>
      <c r="F2311" s="81"/>
      <c r="G2311" s="90">
        <f>E2311/1.11</f>
        <v>1401081.0810810809</v>
      </c>
      <c r="H2311" s="91">
        <f>G2311*11%</f>
        <v>154118.91891891891</v>
      </c>
      <c r="I2311" s="91">
        <f>G2311/B2310</f>
        <v>4864.8648648648641</v>
      </c>
      <c r="J2311" s="104">
        <f>H2311/B2310</f>
        <v>535.1351351351351</v>
      </c>
    </row>
    <row r="2312" spans="1:10" ht="12.75" customHeight="1" x14ac:dyDescent="0.25">
      <c r="A2312" s="101"/>
      <c r="D2312" s="81" t="s">
        <v>23</v>
      </c>
      <c r="E2312" s="81">
        <f>E2310-E2311</f>
        <v>10886400</v>
      </c>
      <c r="F2312" s="81"/>
      <c r="G2312" s="82">
        <f>G2310-G2311</f>
        <v>9807567.5675675664</v>
      </c>
      <c r="H2312" s="82">
        <f>H2310-H2311</f>
        <v>1078832.4324324324</v>
      </c>
      <c r="I2312" s="82">
        <f>I2310-I2311</f>
        <v>34054.054054054046</v>
      </c>
      <c r="J2312" s="105">
        <f>J2310-J2311</f>
        <v>3745.9459459459458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10886399.999999998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240</v>
      </c>
      <c r="C2316" s="88" t="str">
        <f>Invoice!E2638</f>
        <v>KUAS SET JOYKO BR-1</v>
      </c>
      <c r="D2316" s="89">
        <f>Invoice!H2638</f>
        <v>8800</v>
      </c>
      <c r="E2316" s="81">
        <f t="shared" si="115"/>
        <v>2112000</v>
      </c>
      <c r="F2316" s="81"/>
      <c r="G2316" s="82">
        <f t="shared" si="116"/>
        <v>1902702.7027027025</v>
      </c>
      <c r="H2316" s="83">
        <f t="shared" si="117"/>
        <v>209297.29729729728</v>
      </c>
      <c r="I2316" s="83">
        <f t="shared" si="118"/>
        <v>7927.9279279279272</v>
      </c>
      <c r="J2316" s="103">
        <f t="shared" si="119"/>
        <v>872.07207207207205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264000</v>
      </c>
      <c r="F2317" s="81"/>
      <c r="G2317" s="90">
        <f>E2317/1.11</f>
        <v>237837.83783783781</v>
      </c>
      <c r="H2317" s="91">
        <f>G2317*11%</f>
        <v>26162.16216216216</v>
      </c>
      <c r="I2317" s="91">
        <f>G2317/B2316</f>
        <v>990.99099099099089</v>
      </c>
      <c r="J2317" s="104">
        <f>H2317/B2316</f>
        <v>109.00900900900901</v>
      </c>
    </row>
    <row r="2318" spans="1:10" ht="12.75" customHeight="1" x14ac:dyDescent="0.25">
      <c r="A2318" s="101"/>
      <c r="D2318" s="81" t="s">
        <v>23</v>
      </c>
      <c r="E2318" s="81">
        <f>E2316-E2317</f>
        <v>1848000</v>
      </c>
      <c r="F2318" s="81"/>
      <c r="G2318" s="82">
        <f>G2316-G2317</f>
        <v>1664864.8648648646</v>
      </c>
      <c r="H2318" s="82">
        <f>H2316-H2317</f>
        <v>183135.13513513512</v>
      </c>
      <c r="I2318" s="82">
        <f>I2316-I2317</f>
        <v>6936.936936936936</v>
      </c>
      <c r="J2318" s="105">
        <f>J2316-J2317</f>
        <v>763.06306306306305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1847999.9999999998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72</v>
      </c>
      <c r="C2322" s="88" t="str">
        <f>Invoice!E2639</f>
        <v>BINDER NOTE JOYKO A5-TSBS-M376  (BASIC) -U</v>
      </c>
      <c r="D2322" s="89">
        <f>Invoice!H2639</f>
        <v>15800</v>
      </c>
      <c r="E2322" s="81">
        <f t="shared" si="115"/>
        <v>1137600</v>
      </c>
      <c r="F2322" s="81"/>
      <c r="G2322" s="82">
        <f t="shared" si="116"/>
        <v>1024864.8648648647</v>
      </c>
      <c r="H2322" s="83">
        <f t="shared" si="117"/>
        <v>112735.13513513512</v>
      </c>
      <c r="I2322" s="83">
        <f t="shared" si="118"/>
        <v>14234.234234234233</v>
      </c>
      <c r="J2322" s="103">
        <f t="shared" si="119"/>
        <v>1565.7657657657655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142200</v>
      </c>
      <c r="F2323" s="81"/>
      <c r="G2323" s="90">
        <f>E2323/1.11</f>
        <v>128108.10810810809</v>
      </c>
      <c r="H2323" s="91">
        <f>G2323*11%</f>
        <v>14091.89189189189</v>
      </c>
      <c r="I2323" s="91">
        <f>G2323/B2322</f>
        <v>1779.2792792792791</v>
      </c>
      <c r="J2323" s="104">
        <f>H2323/B2322</f>
        <v>195.72072072072069</v>
      </c>
    </row>
    <row r="2324" spans="1:10" ht="12.75" customHeight="1" x14ac:dyDescent="0.25">
      <c r="A2324" s="101"/>
      <c r="D2324" s="81" t="s">
        <v>23</v>
      </c>
      <c r="E2324" s="81">
        <f>E2322-E2323</f>
        <v>995400</v>
      </c>
      <c r="F2324" s="81"/>
      <c r="G2324" s="82">
        <f>G2322-G2323</f>
        <v>896756.75675675669</v>
      </c>
      <c r="H2324" s="82">
        <f>H2322-H2323</f>
        <v>98643.243243243225</v>
      </c>
      <c r="I2324" s="82">
        <f>I2322-I2323</f>
        <v>12454.954954954954</v>
      </c>
      <c r="J2324" s="105">
        <f>J2322-J2323</f>
        <v>1370.0450450450448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995399.99999999988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72</v>
      </c>
      <c r="C2328" s="88" t="str">
        <f>Invoice!E2640</f>
        <v>BINDER NOTE JOYKO A5-TSCS-M432 (CLASSIC) - U</v>
      </c>
      <c r="D2328" s="89">
        <f>Invoice!H2640</f>
        <v>15800</v>
      </c>
      <c r="E2328" s="81">
        <f t="shared" si="115"/>
        <v>1137600</v>
      </c>
      <c r="F2328" s="81"/>
      <c r="G2328" s="82">
        <f t="shared" si="116"/>
        <v>1024864.8648648647</v>
      </c>
      <c r="H2328" s="83">
        <f t="shared" si="117"/>
        <v>112735.13513513512</v>
      </c>
      <c r="I2328" s="83">
        <f t="shared" si="118"/>
        <v>14234.234234234233</v>
      </c>
      <c r="J2328" s="103">
        <f t="shared" si="119"/>
        <v>1565.7657657657655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142200</v>
      </c>
      <c r="F2329" s="81"/>
      <c r="G2329" s="90">
        <f>E2329/1.11</f>
        <v>128108.10810810809</v>
      </c>
      <c r="H2329" s="91">
        <f>G2329*11%</f>
        <v>14091.89189189189</v>
      </c>
      <c r="I2329" s="91">
        <f>G2329/B2328</f>
        <v>1779.2792792792791</v>
      </c>
      <c r="J2329" s="104">
        <f>H2329/B2328</f>
        <v>195.72072072072069</v>
      </c>
    </row>
    <row r="2330" spans="1:10" ht="12.75" customHeight="1" x14ac:dyDescent="0.25">
      <c r="A2330" s="101"/>
      <c r="D2330" s="81" t="s">
        <v>23</v>
      </c>
      <c r="E2330" s="81">
        <f>E2328-E2329</f>
        <v>995400</v>
      </c>
      <c r="F2330" s="81"/>
      <c r="G2330" s="82">
        <f>G2328-G2329</f>
        <v>896756.75675675669</v>
      </c>
      <c r="H2330" s="82">
        <f>H2328-H2329</f>
        <v>98643.243243243225</v>
      </c>
      <c r="I2330" s="82">
        <f>I2328-I2329</f>
        <v>12454.954954954954</v>
      </c>
      <c r="J2330" s="105">
        <f>J2328-J2329</f>
        <v>1370.0450450450448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995399.99999999988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72</v>
      </c>
      <c r="C2334" s="88" t="str">
        <f>Invoice!E2641</f>
        <v>BINDER NOTE JOYKO A5-TSUN-M473 (UNIVERSITY) - U</v>
      </c>
      <c r="D2334" s="89">
        <f>Invoice!H2641</f>
        <v>15800</v>
      </c>
      <c r="E2334" s="81">
        <f t="shared" si="115"/>
        <v>1137600</v>
      </c>
      <c r="F2334" s="81"/>
      <c r="G2334" s="82">
        <f t="shared" si="116"/>
        <v>1024864.8648648647</v>
      </c>
      <c r="H2334" s="83">
        <f t="shared" si="117"/>
        <v>112735.13513513512</v>
      </c>
      <c r="I2334" s="83">
        <f t="shared" si="118"/>
        <v>14234.234234234233</v>
      </c>
      <c r="J2334" s="103">
        <f t="shared" si="119"/>
        <v>1565.7657657657655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142200</v>
      </c>
      <c r="F2335" s="81"/>
      <c r="G2335" s="90">
        <f>E2335/1.11</f>
        <v>128108.10810810809</v>
      </c>
      <c r="H2335" s="91">
        <f>G2335*11%</f>
        <v>14091.89189189189</v>
      </c>
      <c r="I2335" s="91">
        <f>G2335/B2334</f>
        <v>1779.2792792792791</v>
      </c>
      <c r="J2335" s="104">
        <f>H2335/B2334</f>
        <v>195.72072072072069</v>
      </c>
    </row>
    <row r="2336" spans="1:10" ht="12.75" customHeight="1" x14ac:dyDescent="0.25">
      <c r="A2336" s="101"/>
      <c r="D2336" s="81" t="s">
        <v>23</v>
      </c>
      <c r="E2336" s="81">
        <f>E2334-E2335</f>
        <v>995400</v>
      </c>
      <c r="F2336" s="81"/>
      <c r="G2336" s="82">
        <f>G2334-G2335</f>
        <v>896756.75675675669</v>
      </c>
      <c r="H2336" s="82">
        <f>H2334-H2335</f>
        <v>98643.243243243225</v>
      </c>
      <c r="I2336" s="82">
        <f>I2334-I2335</f>
        <v>12454.954954954954</v>
      </c>
      <c r="J2336" s="105">
        <f>J2334-J2335</f>
        <v>1370.0450450450448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995399.99999999988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72</v>
      </c>
      <c r="C2340" s="88" t="str">
        <f>Invoice!E2642</f>
        <v>BINDER NOTE JOYKO A5-TSTP-513 (TEMPORARY) - U</v>
      </c>
      <c r="D2340" s="89">
        <f>Invoice!H2642</f>
        <v>15800</v>
      </c>
      <c r="E2340" s="81">
        <f t="shared" si="115"/>
        <v>1137600</v>
      </c>
      <c r="F2340" s="81"/>
      <c r="G2340" s="82">
        <f t="shared" si="116"/>
        <v>1024864.8648648647</v>
      </c>
      <c r="H2340" s="83">
        <f t="shared" si="117"/>
        <v>112735.13513513512</v>
      </c>
      <c r="I2340" s="83">
        <f t="shared" si="118"/>
        <v>14234.234234234233</v>
      </c>
      <c r="J2340" s="103">
        <f t="shared" si="119"/>
        <v>1565.7657657657655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142200</v>
      </c>
      <c r="F2341" s="81"/>
      <c r="G2341" s="90">
        <f>E2341/1.11</f>
        <v>128108.10810810809</v>
      </c>
      <c r="H2341" s="91">
        <f>G2341*11%</f>
        <v>14091.89189189189</v>
      </c>
      <c r="I2341" s="91">
        <f>G2341/B2340</f>
        <v>1779.2792792792791</v>
      </c>
      <c r="J2341" s="104">
        <f>H2341/B2340</f>
        <v>195.72072072072069</v>
      </c>
    </row>
    <row r="2342" spans="1:10" ht="12.75" customHeight="1" x14ac:dyDescent="0.25">
      <c r="A2342" s="101"/>
      <c r="D2342" s="81" t="s">
        <v>23</v>
      </c>
      <c r="E2342" s="81">
        <f>E2340-E2341</f>
        <v>995400</v>
      </c>
      <c r="F2342" s="81"/>
      <c r="G2342" s="82">
        <f>G2340-G2341</f>
        <v>896756.75675675669</v>
      </c>
      <c r="H2342" s="82">
        <f>H2340-H2341</f>
        <v>98643.243243243225</v>
      </c>
      <c r="I2342" s="82">
        <f>I2340-I2341</f>
        <v>12454.954954954954</v>
      </c>
      <c r="J2342" s="105">
        <f>J2340-J2341</f>
        <v>1370.0450450450448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995399.99999999988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72</v>
      </c>
      <c r="C2346" s="88" t="str">
        <f>Invoice!E2643</f>
        <v>BINDER NOTE JOYKO A5-TSED-M477 (ACADEMY) - U</v>
      </c>
      <c r="D2346" s="89">
        <f>Invoice!H2643</f>
        <v>15800</v>
      </c>
      <c r="E2346" s="81">
        <f t="shared" si="115"/>
        <v>1137600</v>
      </c>
      <c r="F2346" s="81"/>
      <c r="G2346" s="82">
        <f t="shared" si="116"/>
        <v>1024864.8648648647</v>
      </c>
      <c r="H2346" s="83">
        <f t="shared" si="117"/>
        <v>112735.13513513512</v>
      </c>
      <c r="I2346" s="83">
        <f t="shared" si="118"/>
        <v>14234.234234234233</v>
      </c>
      <c r="J2346" s="103">
        <f t="shared" si="119"/>
        <v>1565.7657657657655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142200</v>
      </c>
      <c r="F2347" s="81"/>
      <c r="G2347" s="90">
        <f>E2347/1.11</f>
        <v>128108.10810810809</v>
      </c>
      <c r="H2347" s="91">
        <f>G2347*11%</f>
        <v>14091.89189189189</v>
      </c>
      <c r="I2347" s="91">
        <f>G2347/B2346</f>
        <v>1779.2792792792791</v>
      </c>
      <c r="J2347" s="104">
        <f>H2347/B2346</f>
        <v>195.72072072072069</v>
      </c>
    </row>
    <row r="2348" spans="1:10" ht="12.75" customHeight="1" x14ac:dyDescent="0.25">
      <c r="A2348" s="101"/>
      <c r="D2348" s="81" t="s">
        <v>23</v>
      </c>
      <c r="E2348" s="81">
        <f>E2346-E2347</f>
        <v>995400</v>
      </c>
      <c r="F2348" s="81"/>
      <c r="G2348" s="82">
        <f>G2346-G2347</f>
        <v>896756.75675675669</v>
      </c>
      <c r="H2348" s="82">
        <f>H2346-H2347</f>
        <v>98643.243243243225</v>
      </c>
      <c r="I2348" s="82">
        <f>I2346-I2347</f>
        <v>12454.954954954954</v>
      </c>
      <c r="J2348" s="105">
        <f>J2346-J2347</f>
        <v>1370.0450450450448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995399.99999999988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25956756.756756749</v>
      </c>
      <c r="H2375" s="108">
        <f>H2282+H2288+H2294+H2300+H2306+H2312+H2318+H2324+H2330+H2336+H2342+H2348+H2354+H2360+H2366+H2372</f>
        <v>2855243.2432432421</v>
      </c>
      <c r="I2375" s="107"/>
      <c r="J2375" s="109">
        <f>H2283+H2289+H2295+H2301+H2307+H2313+H2319+H2325+H2331+H2337+H2343+H2349+H2355+H2361+H2367+H2373</f>
        <v>28812000</v>
      </c>
    </row>
    <row r="2377" spans="1:10" ht="12.75" customHeight="1" x14ac:dyDescent="0.25">
      <c r="A2377" s="94" t="s">
        <v>1</v>
      </c>
      <c r="B2377" s="95">
        <f>Invoice!E2738</f>
        <v>23080025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23080026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23080027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23080028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23080029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23080030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23080031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23080032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23080033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23080034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23080035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23080036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23080037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23080038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23080039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23080040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23080041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23080042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23080043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23080044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23080045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23080046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23080047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23080048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23080049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23080050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</vt:lpstr>
      <vt:lpstr>Hitung FP Keluar</vt:lpstr>
      <vt:lpstr>jumlahBarang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2023-08-10T08:34:40Z</cp:lastPrinted>
  <dcterms:created xsi:type="dcterms:W3CDTF">2022-01-21T06:52:44Z</dcterms:created>
  <dcterms:modified xsi:type="dcterms:W3CDTF">2023-08-18T07:32:39Z</dcterms:modified>
</cp:coreProperties>
</file>