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Invoice!$A$4561:$L$4674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08" i="2" l="1"/>
  <c r="H908" i="2"/>
  <c r="G908" i="2"/>
  <c r="B1710" i="2" l="1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B1782" i="2"/>
  <c r="C1782" i="2"/>
  <c r="D1782" i="2"/>
  <c r="B1788" i="2"/>
  <c r="C1788" i="2"/>
  <c r="D1788" i="2"/>
  <c r="B1794" i="2"/>
  <c r="C1794" i="2"/>
  <c r="D1794" i="2"/>
  <c r="D1704" i="2"/>
  <c r="C1704" i="2"/>
  <c r="B1704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B1683" i="2"/>
  <c r="C1683" i="2"/>
  <c r="D1683" i="2"/>
  <c r="B1689" i="2"/>
  <c r="C1689" i="2"/>
  <c r="D1689" i="2"/>
  <c r="B1695" i="2"/>
  <c r="C1695" i="2"/>
  <c r="D1695" i="2"/>
  <c r="D1605" i="2"/>
  <c r="C1605" i="2"/>
  <c r="B1605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B1584" i="2"/>
  <c r="C1584" i="2"/>
  <c r="D1584" i="2"/>
  <c r="B1590" i="2"/>
  <c r="C1590" i="2"/>
  <c r="D1590" i="2"/>
  <c r="B1596" i="2"/>
  <c r="C1596" i="2"/>
  <c r="D1596" i="2"/>
  <c r="D1506" i="2"/>
  <c r="C1506" i="2"/>
  <c r="B1506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B1485" i="2"/>
  <c r="C1485" i="2"/>
  <c r="D1485" i="2"/>
  <c r="B1491" i="2"/>
  <c r="C1491" i="2"/>
  <c r="D1491" i="2"/>
  <c r="B1497" i="2"/>
  <c r="C1497" i="2"/>
  <c r="D1497" i="2"/>
  <c r="D1407" i="2"/>
  <c r="C1407" i="2"/>
  <c r="B1407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B1386" i="2"/>
  <c r="C1386" i="2"/>
  <c r="D1386" i="2"/>
  <c r="B1392" i="2"/>
  <c r="C1392" i="2"/>
  <c r="D1392" i="2"/>
  <c r="B1398" i="2"/>
  <c r="C1398" i="2"/>
  <c r="D1398" i="2"/>
  <c r="D1308" i="2"/>
  <c r="C1308" i="2"/>
  <c r="B1308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B1287" i="2"/>
  <c r="C1287" i="2"/>
  <c r="D1287" i="2"/>
  <c r="B1293" i="2"/>
  <c r="C1293" i="2"/>
  <c r="D1293" i="2"/>
  <c r="B1299" i="2"/>
  <c r="C1299" i="2"/>
  <c r="D1299" i="2"/>
  <c r="D1209" i="2"/>
  <c r="C1209" i="2"/>
  <c r="B1209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B1188" i="2"/>
  <c r="C1188" i="2"/>
  <c r="D1188" i="2"/>
  <c r="B1194" i="2"/>
  <c r="C1194" i="2"/>
  <c r="D1194" i="2"/>
  <c r="B1200" i="2"/>
  <c r="C1200" i="2"/>
  <c r="D1200" i="2"/>
  <c r="D1110" i="2"/>
  <c r="C1110" i="2"/>
  <c r="B1110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B1089" i="2"/>
  <c r="C1089" i="2"/>
  <c r="D1089" i="2"/>
  <c r="B1095" i="2"/>
  <c r="C1095" i="2"/>
  <c r="D1095" i="2"/>
  <c r="B1101" i="2"/>
  <c r="C1101" i="2"/>
  <c r="D1101" i="2"/>
  <c r="D1011" i="2"/>
  <c r="C1011" i="2"/>
  <c r="B1011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B990" i="2"/>
  <c r="C990" i="2"/>
  <c r="D990" i="2"/>
  <c r="B996" i="2"/>
  <c r="C996" i="2"/>
  <c r="D996" i="2"/>
  <c r="B1002" i="2"/>
  <c r="C1002" i="2"/>
  <c r="D1002" i="2"/>
  <c r="D912" i="2"/>
  <c r="C912" i="2"/>
  <c r="B912" i="2"/>
  <c r="D903" i="2" l="1"/>
  <c r="C903" i="2"/>
  <c r="B903" i="2"/>
  <c r="B894" i="2" l="1"/>
  <c r="C894" i="2"/>
  <c r="D894" i="2"/>
  <c r="D888" i="2"/>
  <c r="C888" i="2"/>
  <c r="B888" i="2"/>
  <c r="D879" i="2"/>
  <c r="C879" i="2"/>
  <c r="B879" i="2"/>
  <c r="B870" i="2"/>
  <c r="C870" i="2"/>
  <c r="D870" i="2"/>
  <c r="D864" i="2"/>
  <c r="C864" i="2"/>
  <c r="B864" i="2"/>
  <c r="B855" i="2"/>
  <c r="C855" i="2"/>
  <c r="D855" i="2"/>
  <c r="D849" i="2"/>
  <c r="C849" i="2"/>
  <c r="B849" i="2"/>
  <c r="D840" i="2" l="1"/>
  <c r="C840" i="2"/>
  <c r="B840" i="2"/>
  <c r="B819" i="2"/>
  <c r="C819" i="2"/>
  <c r="D819" i="2"/>
  <c r="B825" i="2"/>
  <c r="C825" i="2"/>
  <c r="D825" i="2"/>
  <c r="B831" i="2"/>
  <c r="C831" i="2"/>
  <c r="D831" i="2"/>
  <c r="D813" i="2"/>
  <c r="C813" i="2"/>
  <c r="B813" i="2"/>
  <c r="D804" i="2"/>
  <c r="C804" i="2"/>
  <c r="B804" i="2"/>
  <c r="D795" i="2"/>
  <c r="C795" i="2"/>
  <c r="B795" i="2"/>
  <c r="D786" i="2"/>
  <c r="C786" i="2"/>
  <c r="B786" i="2"/>
  <c r="D780" i="2"/>
  <c r="C780" i="2"/>
  <c r="B780" i="2"/>
  <c r="B753" i="2"/>
  <c r="C753" i="2"/>
  <c r="D753" i="2"/>
  <c r="B759" i="2"/>
  <c r="C759" i="2"/>
  <c r="D759" i="2"/>
  <c r="B765" i="2"/>
  <c r="C765" i="2"/>
  <c r="D765" i="2"/>
  <c r="B771" i="2"/>
  <c r="C771" i="2"/>
  <c r="D771" i="2"/>
  <c r="D747" i="2"/>
  <c r="C747" i="2"/>
  <c r="B747" i="2"/>
  <c r="B738" i="2"/>
  <c r="C738" i="2"/>
  <c r="D738" i="2"/>
  <c r="D732" i="2"/>
  <c r="C732" i="2"/>
  <c r="B732" i="2"/>
  <c r="B717" i="2" l="1"/>
  <c r="C717" i="2"/>
  <c r="D717" i="2"/>
  <c r="B723" i="2"/>
  <c r="C723" i="2"/>
  <c r="D723" i="2"/>
  <c r="D711" i="2"/>
  <c r="C711" i="2"/>
  <c r="B711" i="2"/>
  <c r="D702" i="2"/>
  <c r="C702" i="2"/>
  <c r="B702" i="2"/>
  <c r="B645" i="2" l="1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B693" i="2"/>
  <c r="C693" i="2"/>
  <c r="D693" i="2"/>
  <c r="D639" i="2"/>
  <c r="C639" i="2"/>
  <c r="B639" i="2"/>
  <c r="B624" i="2" l="1"/>
  <c r="C624" i="2"/>
  <c r="D624" i="2"/>
  <c r="B630" i="2"/>
  <c r="C630" i="2"/>
  <c r="D630" i="2"/>
  <c r="D618" i="2"/>
  <c r="C618" i="2"/>
  <c r="B618" i="2"/>
  <c r="B609" i="2" l="1"/>
  <c r="C609" i="2"/>
  <c r="D609" i="2"/>
  <c r="D603" i="2"/>
  <c r="C603" i="2"/>
  <c r="B603" i="2"/>
  <c r="B588" i="2"/>
  <c r="C588" i="2"/>
  <c r="D588" i="2"/>
  <c r="B594" i="2"/>
  <c r="C594" i="2"/>
  <c r="D594" i="2"/>
  <c r="D582" i="2"/>
  <c r="C582" i="2"/>
  <c r="B582" i="2"/>
  <c r="D573" i="2"/>
  <c r="C573" i="2"/>
  <c r="B573" i="2"/>
  <c r="B546" i="2" l="1"/>
  <c r="C546" i="2"/>
  <c r="D546" i="2"/>
  <c r="B552" i="2"/>
  <c r="C552" i="2"/>
  <c r="D552" i="2"/>
  <c r="B558" i="2"/>
  <c r="C558" i="2"/>
  <c r="D558" i="2"/>
  <c r="B564" i="2"/>
  <c r="C564" i="2"/>
  <c r="D564" i="2"/>
  <c r="D540" i="2"/>
  <c r="C540" i="2"/>
  <c r="B540" i="2"/>
  <c r="B531" i="2"/>
  <c r="C531" i="2"/>
  <c r="D531" i="2"/>
  <c r="D525" i="2"/>
  <c r="C525" i="2"/>
  <c r="B525" i="2"/>
  <c r="D516" i="2"/>
  <c r="C516" i="2"/>
  <c r="B516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D441" i="2"/>
  <c r="C441" i="2"/>
  <c r="B441" i="2"/>
  <c r="B414" i="2"/>
  <c r="C414" i="2"/>
  <c r="D414" i="2"/>
  <c r="B420" i="2"/>
  <c r="C420" i="2"/>
  <c r="D420" i="2"/>
  <c r="B426" i="2"/>
  <c r="C426" i="2"/>
  <c r="D426" i="2"/>
  <c r="B432" i="2"/>
  <c r="C432" i="2"/>
  <c r="D432" i="2"/>
  <c r="D408" i="2"/>
  <c r="C408" i="2"/>
  <c r="B408" i="2"/>
  <c r="D399" i="2"/>
  <c r="C399" i="2"/>
  <c r="B399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42" i="2"/>
  <c r="C342" i="2"/>
  <c r="B342" i="2"/>
  <c r="B333" i="2" l="1"/>
  <c r="C333" i="2"/>
  <c r="D333" i="2"/>
  <c r="D327" i="2"/>
  <c r="C327" i="2"/>
  <c r="B327" i="2"/>
  <c r="B312" i="2"/>
  <c r="C312" i="2"/>
  <c r="D312" i="2"/>
  <c r="B318" i="2"/>
  <c r="C318" i="2"/>
  <c r="D318" i="2"/>
  <c r="D306" i="2"/>
  <c r="C306" i="2"/>
  <c r="B306" i="2"/>
  <c r="D297" i="2" l="1"/>
  <c r="C297" i="2"/>
  <c r="B297" i="2"/>
  <c r="D288" i="2" l="1"/>
  <c r="C288" i="2"/>
  <c r="B288" i="2"/>
  <c r="B273" i="2" l="1"/>
  <c r="C273" i="2"/>
  <c r="D273" i="2"/>
  <c r="B279" i="2"/>
  <c r="C279" i="2"/>
  <c r="D279" i="2"/>
  <c r="D267" i="2"/>
  <c r="C267" i="2"/>
  <c r="B267" i="2"/>
  <c r="D258" i="2"/>
  <c r="C258" i="2"/>
  <c r="B258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D225" i="2"/>
  <c r="C225" i="2"/>
  <c r="B225" i="2"/>
  <c r="D216" i="2"/>
  <c r="C216" i="2"/>
  <c r="B216" i="2"/>
  <c r="B129" i="2"/>
  <c r="C129" i="2"/>
  <c r="D129" i="2"/>
  <c r="B135" i="2"/>
  <c r="C135" i="2"/>
  <c r="D135" i="2"/>
  <c r="B141" i="2"/>
  <c r="C141" i="2"/>
  <c r="D141" i="2"/>
  <c r="B147" i="2"/>
  <c r="C147" i="2"/>
  <c r="D147" i="2"/>
  <c r="B153" i="2"/>
  <c r="C153" i="2"/>
  <c r="D153" i="2"/>
  <c r="B159" i="2"/>
  <c r="C159" i="2"/>
  <c r="D159" i="2"/>
  <c r="B165" i="2"/>
  <c r="C165" i="2"/>
  <c r="D165" i="2"/>
  <c r="B171" i="2"/>
  <c r="C171" i="2"/>
  <c r="D171" i="2"/>
  <c r="B177" i="2"/>
  <c r="C177" i="2"/>
  <c r="D177" i="2"/>
  <c r="B183" i="2"/>
  <c r="C183" i="2"/>
  <c r="D183" i="2"/>
  <c r="B189" i="2"/>
  <c r="C189" i="2"/>
  <c r="D189" i="2"/>
  <c r="B195" i="2"/>
  <c r="C195" i="2"/>
  <c r="D195" i="2"/>
  <c r="B201" i="2"/>
  <c r="C201" i="2"/>
  <c r="D201" i="2"/>
  <c r="B207" i="2"/>
  <c r="C207" i="2"/>
  <c r="D207" i="2"/>
  <c r="D123" i="2"/>
  <c r="C123" i="2"/>
  <c r="B123" i="2"/>
  <c r="B108" i="2"/>
  <c r="C108" i="2"/>
  <c r="D108" i="2"/>
  <c r="B114" i="2"/>
  <c r="C114" i="2"/>
  <c r="D114" i="2"/>
  <c r="D102" i="2"/>
  <c r="C102" i="2"/>
  <c r="B102" i="2"/>
  <c r="B81" i="2" l="1"/>
  <c r="C81" i="2"/>
  <c r="D81" i="2"/>
  <c r="B87" i="2"/>
  <c r="C87" i="2"/>
  <c r="D87" i="2"/>
  <c r="B93" i="2"/>
  <c r="C93" i="2"/>
  <c r="D93" i="2"/>
  <c r="D75" i="2"/>
  <c r="C75" i="2"/>
  <c r="B75" i="2"/>
  <c r="B66" i="2" l="1"/>
  <c r="C66" i="2"/>
  <c r="D66" i="2"/>
  <c r="D60" i="2"/>
  <c r="C60" i="2"/>
  <c r="B60" i="2"/>
  <c r="B33" i="2"/>
  <c r="C33" i="2"/>
  <c r="D33" i="2"/>
  <c r="B39" i="2"/>
  <c r="C39" i="2"/>
  <c r="D39" i="2"/>
  <c r="B45" i="2"/>
  <c r="C45" i="2"/>
  <c r="D45" i="2"/>
  <c r="B51" i="2"/>
  <c r="C51" i="2"/>
  <c r="D51" i="2"/>
  <c r="D27" i="2"/>
  <c r="C27" i="2"/>
  <c r="B27" i="2"/>
  <c r="D18" i="2" l="1"/>
  <c r="C18" i="2"/>
  <c r="B18" i="2"/>
  <c r="B9" i="2"/>
  <c r="C9" i="2"/>
  <c r="D9" i="2"/>
  <c r="D3" i="2"/>
  <c r="C3" i="2"/>
  <c r="B3" i="2"/>
  <c r="B1" i="2"/>
  <c r="E1794" i="2"/>
  <c r="E1795" i="2" s="1"/>
  <c r="E1788" i="2"/>
  <c r="E1789" i="2" s="1"/>
  <c r="E1782" i="2"/>
  <c r="E1783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5" i="2"/>
  <c r="E1696" i="2" s="1"/>
  <c r="E1689" i="2"/>
  <c r="E1690" i="2" s="1"/>
  <c r="E1683" i="2"/>
  <c r="E1684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596" i="2"/>
  <c r="E1597" i="2" s="1"/>
  <c r="E1590" i="2"/>
  <c r="E1591" i="2" s="1"/>
  <c r="E1584" i="2"/>
  <c r="E1585" i="2" s="1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497" i="2"/>
  <c r="E1498" i="2" s="1"/>
  <c r="E1491" i="2"/>
  <c r="E1492" i="2" s="1"/>
  <c r="E1485" i="2"/>
  <c r="E1486" i="2" s="1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398" i="2"/>
  <c r="E1399" i="2" s="1"/>
  <c r="E1392" i="2"/>
  <c r="E1393" i="2" s="1"/>
  <c r="E1386" i="2"/>
  <c r="E1387" i="2" s="1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299" i="2"/>
  <c r="E1300" i="2" s="1"/>
  <c r="E1293" i="2"/>
  <c r="E1294" i="2" s="1"/>
  <c r="E1287" i="2"/>
  <c r="E1288" i="2" s="1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00" i="2"/>
  <c r="E1201" i="2" s="1"/>
  <c r="E1194" i="2"/>
  <c r="E1195" i="2" s="1"/>
  <c r="E1188" i="2"/>
  <c r="E1189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01" i="2"/>
  <c r="E1102" i="2" s="1"/>
  <c r="E1095" i="2"/>
  <c r="E1096" i="2" s="1"/>
  <c r="E1089" i="2"/>
  <c r="E1090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2" i="2"/>
  <c r="E1003" i="2" s="1"/>
  <c r="E996" i="2"/>
  <c r="E997" i="2" s="1"/>
  <c r="E990" i="2"/>
  <c r="E991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3" i="2"/>
  <c r="E904" i="2" s="1"/>
  <c r="E894" i="2"/>
  <c r="E895" i="2" s="1"/>
  <c r="E888" i="2"/>
  <c r="E889" i="2" s="1"/>
  <c r="E879" i="2"/>
  <c r="E870" i="2"/>
  <c r="E871" i="2" s="1"/>
  <c r="E864" i="2"/>
  <c r="E855" i="2"/>
  <c r="E856" i="2" s="1"/>
  <c r="E849" i="2"/>
  <c r="E840" i="2"/>
  <c r="E831" i="2"/>
  <c r="E832" i="2" s="1"/>
  <c r="E825" i="2"/>
  <c r="E826" i="2" s="1"/>
  <c r="E819" i="2"/>
  <c r="E820" i="2" s="1"/>
  <c r="E813" i="2"/>
  <c r="E814" i="2" s="1"/>
  <c r="E804" i="2"/>
  <c r="E795" i="2"/>
  <c r="E796" i="2" s="1"/>
  <c r="E786" i="2"/>
  <c r="E787" i="2" s="1"/>
  <c r="E780" i="2"/>
  <c r="E781" i="2" s="1"/>
  <c r="E771" i="2"/>
  <c r="E772" i="2" s="1"/>
  <c r="E765" i="2"/>
  <c r="E766" i="2" s="1"/>
  <c r="E759" i="2"/>
  <c r="E760" i="2" s="1"/>
  <c r="E753" i="2"/>
  <c r="E754" i="2" s="1"/>
  <c r="E747" i="2"/>
  <c r="E748" i="2" s="1"/>
  <c r="E738" i="2"/>
  <c r="E739" i="2" s="1"/>
  <c r="E732" i="2"/>
  <c r="E723" i="2"/>
  <c r="E724" i="2" s="1"/>
  <c r="E717" i="2"/>
  <c r="E718" i="2" s="1"/>
  <c r="E711" i="2"/>
  <c r="E702" i="2"/>
  <c r="E693" i="2"/>
  <c r="E694" i="2" s="1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30" i="2"/>
  <c r="E631" i="2" s="1"/>
  <c r="E624" i="2"/>
  <c r="E625" i="2" s="1"/>
  <c r="E618" i="2"/>
  <c r="E609" i="2"/>
  <c r="E610" i="2" s="1"/>
  <c r="E603" i="2"/>
  <c r="E594" i="2"/>
  <c r="E595" i="2" s="1"/>
  <c r="E588" i="2"/>
  <c r="E589" i="2" s="1"/>
  <c r="E582" i="2"/>
  <c r="E573" i="2"/>
  <c r="E574" i="2" s="1"/>
  <c r="E564" i="2"/>
  <c r="E565" i="2" s="1"/>
  <c r="E558" i="2"/>
  <c r="E559" i="2" s="1"/>
  <c r="E552" i="2"/>
  <c r="E553" i="2" s="1"/>
  <c r="E546" i="2"/>
  <c r="E547" i="2" s="1"/>
  <c r="E540" i="2"/>
  <c r="E541" i="2" s="1"/>
  <c r="E531" i="2"/>
  <c r="E532" i="2" s="1"/>
  <c r="E525" i="2"/>
  <c r="E516" i="2"/>
  <c r="E507" i="2"/>
  <c r="E508" i="2" s="1"/>
  <c r="E501" i="2"/>
  <c r="E502" i="2" s="1"/>
  <c r="E495" i="2"/>
  <c r="E496" i="2" s="1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32" i="2"/>
  <c r="E433" i="2" s="1"/>
  <c r="E426" i="2"/>
  <c r="E427" i="2" s="1"/>
  <c r="E420" i="2"/>
  <c r="E421" i="2" s="1"/>
  <c r="E414" i="2"/>
  <c r="E415" i="2" s="1"/>
  <c r="E408" i="2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33" i="2"/>
  <c r="E334" i="2" s="1"/>
  <c r="E327" i="2"/>
  <c r="E318" i="2"/>
  <c r="E319" i="2" s="1"/>
  <c r="E312" i="2"/>
  <c r="E313" i="2" s="1"/>
  <c r="E306" i="2"/>
  <c r="E297" i="2"/>
  <c r="E298" i="2" s="1"/>
  <c r="E288" i="2"/>
  <c r="E289" i="2" s="1"/>
  <c r="E279" i="2"/>
  <c r="E280" i="2" s="1"/>
  <c r="E273" i="2"/>
  <c r="E274" i="2" s="1"/>
  <c r="E267" i="2"/>
  <c r="E268" i="2" s="1"/>
  <c r="E258" i="2"/>
  <c r="E249" i="2"/>
  <c r="E250" i="2" s="1"/>
  <c r="E243" i="2"/>
  <c r="E244" i="2" s="1"/>
  <c r="E237" i="2"/>
  <c r="E238" i="2" s="1"/>
  <c r="E231" i="2"/>
  <c r="E232" i="2" s="1"/>
  <c r="E225" i="2"/>
  <c r="E216" i="2"/>
  <c r="E207" i="2"/>
  <c r="E208" i="2" s="1"/>
  <c r="E201" i="2"/>
  <c r="E202" i="2" s="1"/>
  <c r="E195" i="2"/>
  <c r="E196" i="2" s="1"/>
  <c r="E189" i="2"/>
  <c r="E190" i="2" s="1"/>
  <c r="E183" i="2"/>
  <c r="E184" i="2" s="1"/>
  <c r="E177" i="2"/>
  <c r="E178" i="2" s="1"/>
  <c r="E171" i="2"/>
  <c r="E172" i="2" s="1"/>
  <c r="E165" i="2"/>
  <c r="E166" i="2" s="1"/>
  <c r="E159" i="2"/>
  <c r="E160" i="2" s="1"/>
  <c r="E153" i="2"/>
  <c r="E154" i="2" s="1"/>
  <c r="E147" i="2"/>
  <c r="E148" i="2" s="1"/>
  <c r="E141" i="2"/>
  <c r="E142" i="2" s="1"/>
  <c r="E135" i="2"/>
  <c r="E136" i="2" s="1"/>
  <c r="E129" i="2"/>
  <c r="E130" i="2" s="1"/>
  <c r="E123" i="2"/>
  <c r="E114" i="2"/>
  <c r="E115" i="2" s="1"/>
  <c r="E108" i="2"/>
  <c r="E109" i="2" s="1"/>
  <c r="E102" i="2"/>
  <c r="E93" i="2"/>
  <c r="E94" i="2" s="1"/>
  <c r="E87" i="2"/>
  <c r="E88" i="2" s="1"/>
  <c r="E81" i="2"/>
  <c r="E82" i="2" s="1"/>
  <c r="E75" i="2"/>
  <c r="E66" i="2"/>
  <c r="E67" i="2" s="1"/>
  <c r="E60" i="2"/>
  <c r="E61" i="2" s="1"/>
  <c r="E51" i="2"/>
  <c r="E52" i="2" s="1"/>
  <c r="E45" i="2"/>
  <c r="E46" i="2" s="1"/>
  <c r="E39" i="2"/>
  <c r="E40" i="2" s="1"/>
  <c r="E33" i="2"/>
  <c r="E34" i="2" s="1"/>
  <c r="E27" i="2"/>
  <c r="G1794" i="2" l="1"/>
  <c r="I1794" i="2" s="1"/>
  <c r="G1795" i="2"/>
  <c r="G1788" i="2"/>
  <c r="H1788" i="2" s="1"/>
  <c r="G1789" i="2"/>
  <c r="G1782" i="2"/>
  <c r="G1783" i="2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G1747" i="2"/>
  <c r="G1740" i="2"/>
  <c r="H1740" i="2" s="1"/>
  <c r="G1741" i="2"/>
  <c r="G1734" i="2"/>
  <c r="G1735" i="2"/>
  <c r="G1728" i="2"/>
  <c r="I1728" i="2" s="1"/>
  <c r="G1729" i="2"/>
  <c r="G1722" i="2"/>
  <c r="I1722" i="2" s="1"/>
  <c r="G1723" i="2"/>
  <c r="G1716" i="2"/>
  <c r="I1716" i="2" s="1"/>
  <c r="G1717" i="2"/>
  <c r="G1710" i="2"/>
  <c r="G1711" i="2"/>
  <c r="G1695" i="2"/>
  <c r="G1696" i="2"/>
  <c r="G1689" i="2"/>
  <c r="G1690" i="2"/>
  <c r="G1683" i="2"/>
  <c r="I1683" i="2" s="1"/>
  <c r="G1684" i="2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G1654" i="2"/>
  <c r="G1647" i="2"/>
  <c r="I1647" i="2" s="1"/>
  <c r="G1648" i="2"/>
  <c r="G1641" i="2"/>
  <c r="G1642" i="2"/>
  <c r="G1635" i="2"/>
  <c r="H1635" i="2" s="1"/>
  <c r="G1636" i="2"/>
  <c r="G1629" i="2"/>
  <c r="G1630" i="2"/>
  <c r="G1623" i="2"/>
  <c r="I1623" i="2" s="1"/>
  <c r="G1624" i="2"/>
  <c r="G1617" i="2"/>
  <c r="H1617" i="2" s="1"/>
  <c r="G1618" i="2"/>
  <c r="G1611" i="2"/>
  <c r="I1611" i="2" s="1"/>
  <c r="G1612" i="2"/>
  <c r="G1605" i="2"/>
  <c r="I1605" i="2" s="1"/>
  <c r="E1606" i="2"/>
  <c r="G1606" i="2" s="1"/>
  <c r="G1596" i="2"/>
  <c r="H1596" i="2" s="1"/>
  <c r="G1597" i="2"/>
  <c r="G1590" i="2"/>
  <c r="H1590" i="2" s="1"/>
  <c r="G1591" i="2"/>
  <c r="G1584" i="2"/>
  <c r="H1584" i="2" s="1"/>
  <c r="G1585" i="2"/>
  <c r="G1578" i="2"/>
  <c r="H1578" i="2" s="1"/>
  <c r="G1579" i="2"/>
  <c r="G1572" i="2"/>
  <c r="I1572" i="2" s="1"/>
  <c r="G1573" i="2"/>
  <c r="G1566" i="2"/>
  <c r="I1566" i="2" s="1"/>
  <c r="G1567" i="2"/>
  <c r="G1560" i="2"/>
  <c r="G1561" i="2"/>
  <c r="G1554" i="2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I1530" i="2" s="1"/>
  <c r="G1531" i="2"/>
  <c r="G1524" i="2"/>
  <c r="G1525" i="2"/>
  <c r="G1518" i="2"/>
  <c r="I1518" i="2" s="1"/>
  <c r="G1519" i="2"/>
  <c r="G1512" i="2"/>
  <c r="H1512" i="2" s="1"/>
  <c r="G1513" i="2"/>
  <c r="G1506" i="2"/>
  <c r="I1506" i="2" s="1"/>
  <c r="G1497" i="2"/>
  <c r="I1497" i="2" s="1"/>
  <c r="G1498" i="2"/>
  <c r="G1491" i="2"/>
  <c r="H1491" i="2" s="1"/>
  <c r="G1492" i="2"/>
  <c r="G1485" i="2"/>
  <c r="H1485" i="2" s="1"/>
  <c r="G1486" i="2"/>
  <c r="G1479" i="2"/>
  <c r="I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I1443" i="2" s="1"/>
  <c r="G1444" i="2"/>
  <c r="G1437" i="2"/>
  <c r="H1437" i="2" s="1"/>
  <c r="G1438" i="2"/>
  <c r="G1431" i="2"/>
  <c r="I1431" i="2" s="1"/>
  <c r="G1432" i="2"/>
  <c r="G1425" i="2"/>
  <c r="I1425" i="2" s="1"/>
  <c r="G1426" i="2"/>
  <c r="G1419" i="2"/>
  <c r="H1419" i="2" s="1"/>
  <c r="G1420" i="2"/>
  <c r="G1413" i="2"/>
  <c r="H1413" i="2" s="1"/>
  <c r="G1414" i="2"/>
  <c r="G1407" i="2"/>
  <c r="I1407" i="2" s="1"/>
  <c r="E1408" i="2"/>
  <c r="G1408" i="2" s="1"/>
  <c r="G1398" i="2"/>
  <c r="H1398" i="2" s="1"/>
  <c r="G1399" i="2"/>
  <c r="G1392" i="2"/>
  <c r="I1392" i="2" s="1"/>
  <c r="G1393" i="2"/>
  <c r="G1386" i="2"/>
  <c r="H1386" i="2" s="1"/>
  <c r="G1387" i="2"/>
  <c r="G1380" i="2"/>
  <c r="I1380" i="2" s="1"/>
  <c r="G1381" i="2"/>
  <c r="G1374" i="2"/>
  <c r="G1375" i="2"/>
  <c r="G1368" i="2"/>
  <c r="I1368" i="2" s="1"/>
  <c r="G1369" i="2"/>
  <c r="G1362" i="2"/>
  <c r="I1362" i="2" s="1"/>
  <c r="G1363" i="2"/>
  <c r="G1356" i="2"/>
  <c r="H1356" i="2" s="1"/>
  <c r="G1357" i="2"/>
  <c r="G1350" i="2"/>
  <c r="I1350" i="2" s="1"/>
  <c r="G1351" i="2"/>
  <c r="G1344" i="2"/>
  <c r="I1344" i="2" s="1"/>
  <c r="G1345" i="2"/>
  <c r="G1338" i="2"/>
  <c r="I1338" i="2" s="1"/>
  <c r="G1339" i="2"/>
  <c r="G1332" i="2"/>
  <c r="H1332" i="2" s="1"/>
  <c r="G1333" i="2"/>
  <c r="G1326" i="2"/>
  <c r="I1326" i="2" s="1"/>
  <c r="G1327" i="2"/>
  <c r="G1320" i="2"/>
  <c r="I1320" i="2" s="1"/>
  <c r="G1321" i="2"/>
  <c r="G1314" i="2"/>
  <c r="I1314" i="2" s="1"/>
  <c r="G1315" i="2"/>
  <c r="G1308" i="2"/>
  <c r="H1308" i="2" s="1"/>
  <c r="J1308" i="2" s="1"/>
  <c r="E1309" i="2"/>
  <c r="G1309" i="2" s="1"/>
  <c r="G1299" i="2"/>
  <c r="I1299" i="2" s="1"/>
  <c r="G1300" i="2"/>
  <c r="G1293" i="2"/>
  <c r="I1293" i="2" s="1"/>
  <c r="E1295" i="2"/>
  <c r="G1294" i="2"/>
  <c r="G1287" i="2"/>
  <c r="I1287" i="2" s="1"/>
  <c r="G1288" i="2"/>
  <c r="G1281" i="2"/>
  <c r="I1281" i="2" s="1"/>
  <c r="G1282" i="2"/>
  <c r="G1275" i="2"/>
  <c r="I1275" i="2" s="1"/>
  <c r="G1276" i="2"/>
  <c r="G1269" i="2"/>
  <c r="H1269" i="2" s="1"/>
  <c r="G1270" i="2"/>
  <c r="G1263" i="2"/>
  <c r="I1263" i="2" s="1"/>
  <c r="G1264" i="2"/>
  <c r="G1257" i="2"/>
  <c r="H1257" i="2" s="1"/>
  <c r="G1258" i="2"/>
  <c r="G1251" i="2"/>
  <c r="I1251" i="2" s="1"/>
  <c r="G1252" i="2"/>
  <c r="G1245" i="2"/>
  <c r="H1245" i="2" s="1"/>
  <c r="G1246" i="2"/>
  <c r="G1239" i="2"/>
  <c r="I1239" i="2" s="1"/>
  <c r="G1240" i="2"/>
  <c r="G1233" i="2"/>
  <c r="H1233" i="2" s="1"/>
  <c r="G1234" i="2"/>
  <c r="G1227" i="2"/>
  <c r="H1227" i="2" s="1"/>
  <c r="G1228" i="2"/>
  <c r="G1221" i="2"/>
  <c r="I1221" i="2" s="1"/>
  <c r="G1222" i="2"/>
  <c r="G1215" i="2"/>
  <c r="I1215" i="2" s="1"/>
  <c r="G1216" i="2"/>
  <c r="E1210" i="2"/>
  <c r="E1211" i="2" s="1"/>
  <c r="G1200" i="2"/>
  <c r="H1200" i="2" s="1"/>
  <c r="G1201" i="2"/>
  <c r="G1194" i="2"/>
  <c r="I1194" i="2" s="1"/>
  <c r="G1195" i="2"/>
  <c r="G1188" i="2"/>
  <c r="H1188" i="2" s="1"/>
  <c r="G1189" i="2"/>
  <c r="G1182" i="2"/>
  <c r="H1182" i="2" s="1"/>
  <c r="G1183" i="2"/>
  <c r="G1176" i="2"/>
  <c r="I1176" i="2" s="1"/>
  <c r="G1177" i="2"/>
  <c r="G1170" i="2"/>
  <c r="H1170" i="2" s="1"/>
  <c r="G1171" i="2"/>
  <c r="G1164" i="2"/>
  <c r="H1164" i="2" s="1"/>
  <c r="G1165" i="2"/>
  <c r="G1158" i="2"/>
  <c r="H1158" i="2" s="1"/>
  <c r="G1159" i="2"/>
  <c r="G1152" i="2"/>
  <c r="I1152" i="2" s="1"/>
  <c r="G1153" i="2"/>
  <c r="G1146" i="2"/>
  <c r="I1146" i="2" s="1"/>
  <c r="G1147" i="2"/>
  <c r="G1140" i="2"/>
  <c r="I1140" i="2" s="1"/>
  <c r="G1141" i="2"/>
  <c r="G1134" i="2"/>
  <c r="H1134" i="2" s="1"/>
  <c r="G1135" i="2"/>
  <c r="G1128" i="2"/>
  <c r="I1128" i="2" s="1"/>
  <c r="G1129" i="2"/>
  <c r="G1122" i="2"/>
  <c r="I1122" i="2" s="1"/>
  <c r="G1123" i="2"/>
  <c r="G1116" i="2"/>
  <c r="I1116" i="2" s="1"/>
  <c r="G1117" i="2"/>
  <c r="E1111" i="2"/>
  <c r="G1111" i="2" s="1"/>
  <c r="G1101" i="2"/>
  <c r="G1102" i="2"/>
  <c r="G1095" i="2"/>
  <c r="H1095" i="2" s="1"/>
  <c r="G1096" i="2"/>
  <c r="G1089" i="2"/>
  <c r="I1089" i="2" s="1"/>
  <c r="G1090" i="2"/>
  <c r="G1083" i="2"/>
  <c r="H1083" i="2" s="1"/>
  <c r="G1084" i="2"/>
  <c r="G1077" i="2"/>
  <c r="H1077" i="2" s="1"/>
  <c r="G1078" i="2"/>
  <c r="G1071" i="2"/>
  <c r="I1071" i="2" s="1"/>
  <c r="G1072" i="2"/>
  <c r="G1065" i="2"/>
  <c r="H1065" i="2" s="1"/>
  <c r="G1066" i="2"/>
  <c r="G1059" i="2"/>
  <c r="H1059" i="2" s="1"/>
  <c r="G1060" i="2"/>
  <c r="G1053" i="2"/>
  <c r="I1053" i="2" s="1"/>
  <c r="G1054" i="2"/>
  <c r="G1047" i="2"/>
  <c r="H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I1023" i="2" s="1"/>
  <c r="G1024" i="2"/>
  <c r="G1017" i="2"/>
  <c r="I1017" i="2" s="1"/>
  <c r="G1018" i="2"/>
  <c r="G1002" i="2"/>
  <c r="I1002" i="2" s="1"/>
  <c r="G1003" i="2"/>
  <c r="G996" i="2"/>
  <c r="H996" i="2" s="1"/>
  <c r="G997" i="2"/>
  <c r="G990" i="2"/>
  <c r="I990" i="2" s="1"/>
  <c r="G991" i="2"/>
  <c r="G984" i="2"/>
  <c r="H984" i="2" s="1"/>
  <c r="G985" i="2"/>
  <c r="G978" i="2"/>
  <c r="I978" i="2" s="1"/>
  <c r="G979" i="2"/>
  <c r="G972" i="2"/>
  <c r="I972" i="2" s="1"/>
  <c r="G973" i="2"/>
  <c r="G966" i="2"/>
  <c r="H966" i="2" s="1"/>
  <c r="G967" i="2"/>
  <c r="G960" i="2"/>
  <c r="G961" i="2"/>
  <c r="G954" i="2"/>
  <c r="H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H930" i="2" s="1"/>
  <c r="G931" i="2"/>
  <c r="G924" i="2"/>
  <c r="I924" i="2" s="1"/>
  <c r="G925" i="2"/>
  <c r="G918" i="2"/>
  <c r="I918" i="2" s="1"/>
  <c r="G919" i="2"/>
  <c r="G894" i="2"/>
  <c r="H894" i="2" s="1"/>
  <c r="G895" i="2"/>
  <c r="G879" i="2"/>
  <c r="I879" i="2" s="1"/>
  <c r="E880" i="2"/>
  <c r="G880" i="2" s="1"/>
  <c r="G870" i="2"/>
  <c r="I870" i="2" s="1"/>
  <c r="G871" i="2"/>
  <c r="G864" i="2"/>
  <c r="I864" i="2" s="1"/>
  <c r="E865" i="2"/>
  <c r="G865" i="2" s="1"/>
  <c r="G855" i="2"/>
  <c r="H855" i="2" s="1"/>
  <c r="G856" i="2"/>
  <c r="G849" i="2"/>
  <c r="I849" i="2" s="1"/>
  <c r="E850" i="2"/>
  <c r="G850" i="2" s="1"/>
  <c r="G840" i="2"/>
  <c r="H840" i="2" s="1"/>
  <c r="J840" i="2" s="1"/>
  <c r="E841" i="2"/>
  <c r="G841" i="2" s="1"/>
  <c r="G832" i="2"/>
  <c r="G826" i="2"/>
  <c r="G820" i="2"/>
  <c r="G831" i="2"/>
  <c r="G825" i="2"/>
  <c r="I825" i="2" s="1"/>
  <c r="G819" i="2"/>
  <c r="G813" i="2"/>
  <c r="H813" i="2" s="1"/>
  <c r="J813" i="2" s="1"/>
  <c r="G814" i="2"/>
  <c r="G804" i="2"/>
  <c r="H804" i="2" s="1"/>
  <c r="J804" i="2" s="1"/>
  <c r="E805" i="2"/>
  <c r="G805" i="2" s="1"/>
  <c r="G787" i="2"/>
  <c r="G786" i="2"/>
  <c r="G771" i="2"/>
  <c r="I771" i="2" s="1"/>
  <c r="G772" i="2"/>
  <c r="G765" i="2"/>
  <c r="H765" i="2" s="1"/>
  <c r="G766" i="2"/>
  <c r="G759" i="2"/>
  <c r="I759" i="2" s="1"/>
  <c r="G760" i="2"/>
  <c r="G753" i="2"/>
  <c r="H753" i="2" s="1"/>
  <c r="G754" i="2"/>
  <c r="G739" i="2"/>
  <c r="G738" i="2"/>
  <c r="G732" i="2"/>
  <c r="I732" i="2" s="1"/>
  <c r="E733" i="2"/>
  <c r="G733" i="2" s="1"/>
  <c r="G723" i="2"/>
  <c r="H723" i="2" s="1"/>
  <c r="G724" i="2"/>
  <c r="G717" i="2"/>
  <c r="I717" i="2" s="1"/>
  <c r="G718" i="2"/>
  <c r="G711" i="2"/>
  <c r="I711" i="2" s="1"/>
  <c r="E712" i="2"/>
  <c r="G712" i="2" s="1"/>
  <c r="G702" i="2"/>
  <c r="I702" i="2" s="1"/>
  <c r="E703" i="2"/>
  <c r="G703" i="2" s="1"/>
  <c r="G693" i="2"/>
  <c r="H693" i="2" s="1"/>
  <c r="G694" i="2"/>
  <c r="G687" i="2"/>
  <c r="H687" i="2" s="1"/>
  <c r="G688" i="2"/>
  <c r="G681" i="2"/>
  <c r="I681" i="2" s="1"/>
  <c r="G682" i="2"/>
  <c r="G675" i="2"/>
  <c r="I675" i="2" s="1"/>
  <c r="G676" i="2"/>
  <c r="G669" i="2"/>
  <c r="I669" i="2" s="1"/>
  <c r="G670" i="2"/>
  <c r="G663" i="2"/>
  <c r="H663" i="2" s="1"/>
  <c r="G664" i="2"/>
  <c r="G657" i="2"/>
  <c r="I657" i="2" s="1"/>
  <c r="G658" i="2"/>
  <c r="G651" i="2"/>
  <c r="I651" i="2" s="1"/>
  <c r="G652" i="2"/>
  <c r="G645" i="2"/>
  <c r="H645" i="2" s="1"/>
  <c r="G646" i="2"/>
  <c r="G639" i="2"/>
  <c r="I639" i="2" s="1"/>
  <c r="E640" i="2"/>
  <c r="G640" i="2" s="1"/>
  <c r="G630" i="2"/>
  <c r="H630" i="2" s="1"/>
  <c r="G631" i="2"/>
  <c r="G624" i="2"/>
  <c r="H624" i="2" s="1"/>
  <c r="G625" i="2"/>
  <c r="G618" i="2"/>
  <c r="H618" i="2" s="1"/>
  <c r="E619" i="2"/>
  <c r="G619" i="2" s="1"/>
  <c r="G609" i="2"/>
  <c r="I609" i="2" s="1"/>
  <c r="G610" i="2"/>
  <c r="G603" i="2"/>
  <c r="I603" i="2" s="1"/>
  <c r="E604" i="2"/>
  <c r="E605" i="2" s="1"/>
  <c r="G594" i="2"/>
  <c r="I594" i="2" s="1"/>
  <c r="G595" i="2"/>
  <c r="G588" i="2"/>
  <c r="I588" i="2" s="1"/>
  <c r="G589" i="2"/>
  <c r="E583" i="2"/>
  <c r="G583" i="2" s="1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31" i="2"/>
  <c r="I531" i="2" s="1"/>
  <c r="G532" i="2"/>
  <c r="G525" i="2"/>
  <c r="I525" i="2" s="1"/>
  <c r="E526" i="2"/>
  <c r="G526" i="2" s="1"/>
  <c r="G516" i="2"/>
  <c r="H516" i="2" s="1"/>
  <c r="J516" i="2" s="1"/>
  <c r="E517" i="2"/>
  <c r="G517" i="2" s="1"/>
  <c r="G507" i="2"/>
  <c r="I507" i="2" s="1"/>
  <c r="G508" i="2"/>
  <c r="G501" i="2"/>
  <c r="I501" i="2" s="1"/>
  <c r="G502" i="2"/>
  <c r="G495" i="2"/>
  <c r="I495" i="2" s="1"/>
  <c r="G496" i="2"/>
  <c r="G489" i="2"/>
  <c r="I489" i="2" s="1"/>
  <c r="G490" i="2"/>
  <c r="G483" i="2"/>
  <c r="H483" i="2" s="1"/>
  <c r="G484" i="2"/>
  <c r="G477" i="2"/>
  <c r="I477" i="2" s="1"/>
  <c r="G478" i="2"/>
  <c r="G471" i="2"/>
  <c r="I471" i="2" s="1"/>
  <c r="G472" i="2"/>
  <c r="G465" i="2"/>
  <c r="I465" i="2" s="1"/>
  <c r="G466" i="2"/>
  <c r="G459" i="2"/>
  <c r="I459" i="2" s="1"/>
  <c r="G460" i="2"/>
  <c r="G453" i="2"/>
  <c r="I453" i="2" s="1"/>
  <c r="G454" i="2"/>
  <c r="G447" i="2"/>
  <c r="H447" i="2" s="1"/>
  <c r="G448" i="2"/>
  <c r="G441" i="2"/>
  <c r="I441" i="2" s="1"/>
  <c r="E442" i="2"/>
  <c r="G442" i="2" s="1"/>
  <c r="G432" i="2"/>
  <c r="I432" i="2" s="1"/>
  <c r="G433" i="2"/>
  <c r="G426" i="2"/>
  <c r="H426" i="2" s="1"/>
  <c r="G427" i="2"/>
  <c r="G420" i="2"/>
  <c r="I420" i="2" s="1"/>
  <c r="G421" i="2"/>
  <c r="G414" i="2"/>
  <c r="I414" i="2" s="1"/>
  <c r="G415" i="2"/>
  <c r="G408" i="2"/>
  <c r="I408" i="2" s="1"/>
  <c r="E409" i="2"/>
  <c r="G409" i="2" s="1"/>
  <c r="G399" i="2"/>
  <c r="I399" i="2" s="1"/>
  <c r="E400" i="2"/>
  <c r="G400" i="2" s="1"/>
  <c r="G390" i="2"/>
  <c r="H390" i="2" s="1"/>
  <c r="G391" i="2"/>
  <c r="G384" i="2"/>
  <c r="H384" i="2" s="1"/>
  <c r="G385" i="2"/>
  <c r="G378" i="2"/>
  <c r="I378" i="2" s="1"/>
  <c r="G379" i="2"/>
  <c r="G372" i="2"/>
  <c r="I372" i="2" s="1"/>
  <c r="G373" i="2"/>
  <c r="G366" i="2"/>
  <c r="I366" i="2" s="1"/>
  <c r="G367" i="2"/>
  <c r="G360" i="2"/>
  <c r="I360" i="2" s="1"/>
  <c r="G361" i="2"/>
  <c r="G354" i="2"/>
  <c r="H354" i="2" s="1"/>
  <c r="G355" i="2"/>
  <c r="G348" i="2"/>
  <c r="I348" i="2" s="1"/>
  <c r="G349" i="2"/>
  <c r="G342" i="2"/>
  <c r="H342" i="2" s="1"/>
  <c r="J342" i="2" s="1"/>
  <c r="E343" i="2"/>
  <c r="G343" i="2" s="1"/>
  <c r="G333" i="2"/>
  <c r="I333" i="2" s="1"/>
  <c r="G334" i="2"/>
  <c r="E328" i="2"/>
  <c r="G328" i="2" s="1"/>
  <c r="G318" i="2"/>
  <c r="I318" i="2" s="1"/>
  <c r="G319" i="2"/>
  <c r="G312" i="2"/>
  <c r="I312" i="2" s="1"/>
  <c r="G313" i="2"/>
  <c r="E307" i="2"/>
  <c r="G307" i="2" s="1"/>
  <c r="G279" i="2"/>
  <c r="H279" i="2" s="1"/>
  <c r="G280" i="2"/>
  <c r="G273" i="2"/>
  <c r="H273" i="2" s="1"/>
  <c r="G274" i="2"/>
  <c r="G258" i="2"/>
  <c r="I258" i="2" s="1"/>
  <c r="E259" i="2"/>
  <c r="G259" i="2" s="1"/>
  <c r="G249" i="2"/>
  <c r="H249" i="2" s="1"/>
  <c r="G250" i="2"/>
  <c r="G243" i="2"/>
  <c r="H243" i="2" s="1"/>
  <c r="G244" i="2"/>
  <c r="G237" i="2"/>
  <c r="I237" i="2" s="1"/>
  <c r="G238" i="2"/>
  <c r="G231" i="2"/>
  <c r="I231" i="2" s="1"/>
  <c r="G232" i="2"/>
  <c r="G225" i="2"/>
  <c r="I225" i="2" s="1"/>
  <c r="E226" i="2"/>
  <c r="G226" i="2" s="1"/>
  <c r="G216" i="2"/>
  <c r="I216" i="2" s="1"/>
  <c r="E217" i="2"/>
  <c r="G217" i="2" s="1"/>
  <c r="G207" i="2"/>
  <c r="I207" i="2" s="1"/>
  <c r="G208" i="2"/>
  <c r="G201" i="2"/>
  <c r="H201" i="2" s="1"/>
  <c r="G202" i="2"/>
  <c r="G195" i="2"/>
  <c r="I195" i="2" s="1"/>
  <c r="G196" i="2"/>
  <c r="G189" i="2"/>
  <c r="I189" i="2" s="1"/>
  <c r="G190" i="2"/>
  <c r="G183" i="2"/>
  <c r="I183" i="2" s="1"/>
  <c r="G184" i="2"/>
  <c r="G177" i="2"/>
  <c r="H177" i="2" s="1"/>
  <c r="G178" i="2"/>
  <c r="G171" i="2"/>
  <c r="I171" i="2" s="1"/>
  <c r="G172" i="2"/>
  <c r="E18" i="2"/>
  <c r="E19" i="2" s="1"/>
  <c r="G19" i="2" s="1"/>
  <c r="G165" i="2"/>
  <c r="H165" i="2" s="1"/>
  <c r="G166" i="2"/>
  <c r="G159" i="2"/>
  <c r="I159" i="2" s="1"/>
  <c r="G160" i="2"/>
  <c r="G153" i="2"/>
  <c r="H153" i="2" s="1"/>
  <c r="G154" i="2"/>
  <c r="G147" i="2"/>
  <c r="I147" i="2" s="1"/>
  <c r="G148" i="2"/>
  <c r="G141" i="2"/>
  <c r="I141" i="2" s="1"/>
  <c r="G142" i="2"/>
  <c r="G135" i="2"/>
  <c r="I135" i="2" s="1"/>
  <c r="G136" i="2"/>
  <c r="G129" i="2"/>
  <c r="H129" i="2" s="1"/>
  <c r="G130" i="2"/>
  <c r="G123" i="2"/>
  <c r="I123" i="2" s="1"/>
  <c r="E124" i="2"/>
  <c r="G124" i="2" s="1"/>
  <c r="G114" i="2"/>
  <c r="I114" i="2" s="1"/>
  <c r="G115" i="2"/>
  <c r="G108" i="2"/>
  <c r="H108" i="2" s="1"/>
  <c r="G109" i="2"/>
  <c r="G102" i="2"/>
  <c r="H102" i="2" s="1"/>
  <c r="J102" i="2" s="1"/>
  <c r="E103" i="2"/>
  <c r="G103" i="2" s="1"/>
  <c r="G93" i="2"/>
  <c r="H93" i="2" s="1"/>
  <c r="G94" i="2"/>
  <c r="G87" i="2"/>
  <c r="H87" i="2" s="1"/>
  <c r="G88" i="2"/>
  <c r="G81" i="2"/>
  <c r="I81" i="2" s="1"/>
  <c r="G82" i="2"/>
  <c r="G75" i="2"/>
  <c r="I75" i="2" s="1"/>
  <c r="E76" i="2"/>
  <c r="G76" i="2" s="1"/>
  <c r="G66" i="2"/>
  <c r="H66" i="2" s="1"/>
  <c r="G67" i="2"/>
  <c r="G51" i="2"/>
  <c r="I51" i="2" s="1"/>
  <c r="G52" i="2"/>
  <c r="G45" i="2"/>
  <c r="I45" i="2" s="1"/>
  <c r="G46" i="2"/>
  <c r="G39" i="2"/>
  <c r="H39" i="2" s="1"/>
  <c r="G40" i="2"/>
  <c r="G33" i="2"/>
  <c r="I33" i="2" s="1"/>
  <c r="G34" i="2"/>
  <c r="G27" i="2"/>
  <c r="I27" i="2" s="1"/>
  <c r="E28" i="2"/>
  <c r="G28" i="2" s="1"/>
  <c r="G306" i="2"/>
  <c r="I306" i="2" s="1"/>
  <c r="E9" i="2"/>
  <c r="E10" i="2" s="1"/>
  <c r="G10" i="2" s="1"/>
  <c r="G1110" i="2"/>
  <c r="I1110" i="2" s="1"/>
  <c r="G1209" i="2"/>
  <c r="I1209" i="2" s="1"/>
  <c r="G327" i="2"/>
  <c r="I327" i="2" s="1"/>
  <c r="H1101" i="2"/>
  <c r="I1653" i="2"/>
  <c r="H1710" i="2"/>
  <c r="I1734" i="2"/>
  <c r="H1734" i="2"/>
  <c r="H1677" i="2"/>
  <c r="E62" i="2"/>
  <c r="G60" i="2"/>
  <c r="I60" i="2" s="1"/>
  <c r="G297" i="2"/>
  <c r="I297" i="2" s="1"/>
  <c r="I1536" i="2"/>
  <c r="H1554" i="2"/>
  <c r="I1554" i="2"/>
  <c r="H1629" i="2"/>
  <c r="I1629" i="2"/>
  <c r="I1782" i="2"/>
  <c r="H1782" i="2"/>
  <c r="G1012" i="2"/>
  <c r="I1012" i="2" s="1"/>
  <c r="H1530" i="2"/>
  <c r="I1635" i="2"/>
  <c r="H1683" i="2"/>
  <c r="I960" i="2"/>
  <c r="H1338" i="2"/>
  <c r="I1590" i="2"/>
  <c r="H1770" i="2"/>
  <c r="G904" i="2"/>
  <c r="G903" i="2"/>
  <c r="H948" i="2"/>
  <c r="I1188" i="2"/>
  <c r="H1089" i="2"/>
  <c r="H1362" i="2"/>
  <c r="G913" i="2"/>
  <c r="I1596" i="2"/>
  <c r="G912" i="2"/>
  <c r="G1011" i="2"/>
  <c r="H1374" i="2"/>
  <c r="H1560" i="2"/>
  <c r="I1584" i="2"/>
  <c r="H1623" i="2"/>
  <c r="H1794" i="2"/>
  <c r="H1572" i="2"/>
  <c r="I1617" i="2"/>
  <c r="I1641" i="2"/>
  <c r="H1641" i="2"/>
  <c r="H1518" i="2"/>
  <c r="I1695" i="2"/>
  <c r="H1695" i="2"/>
  <c r="H1497" i="2"/>
  <c r="I1524" i="2"/>
  <c r="H1524" i="2"/>
  <c r="H1542" i="2"/>
  <c r="H1647" i="2"/>
  <c r="I1665" i="2"/>
  <c r="I1746" i="2"/>
  <c r="H1746" i="2"/>
  <c r="I1398" i="2"/>
  <c r="H1548" i="2"/>
  <c r="H1566" i="2"/>
  <c r="I1689" i="2"/>
  <c r="H1689" i="2"/>
  <c r="H1722" i="2"/>
  <c r="I1788" i="2"/>
  <c r="G1507" i="2"/>
  <c r="G1705" i="2"/>
  <c r="G1704" i="2"/>
  <c r="H1605" i="2"/>
  <c r="G780" i="2"/>
  <c r="G781" i="2"/>
  <c r="G747" i="2"/>
  <c r="G796" i="2"/>
  <c r="G795" i="2"/>
  <c r="G748" i="2"/>
  <c r="G889" i="2"/>
  <c r="G888" i="2"/>
  <c r="G540" i="2"/>
  <c r="G541" i="2"/>
  <c r="G574" i="2"/>
  <c r="G573" i="2"/>
  <c r="G582" i="2"/>
  <c r="G268" i="2"/>
  <c r="G289" i="2"/>
  <c r="G267" i="2"/>
  <c r="G288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72" i="1" s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096" i="1"/>
  <c r="C4089" i="1"/>
  <c r="C4085" i="1"/>
  <c r="C4081" i="1"/>
  <c r="C4077" i="1"/>
  <c r="H4070" i="1"/>
  <c r="D4068" i="1"/>
  <c r="J4065" i="1"/>
  <c r="J4064" i="1"/>
  <c r="J4102" i="1" s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C3632" i="1"/>
  <c r="C3628" i="1"/>
  <c r="C3624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84" i="1"/>
  <c r="I3177" i="1"/>
  <c r="I3173" i="1"/>
  <c r="I3169" i="1"/>
  <c r="I3165" i="1"/>
  <c r="H3158" i="1"/>
  <c r="D3156" i="1"/>
  <c r="J3153" i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4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9" i="1"/>
  <c r="B2947" i="1"/>
  <c r="B2945" i="1"/>
  <c r="B2943" i="1"/>
  <c r="B2941" i="1"/>
  <c r="B2939" i="1"/>
  <c r="B2937" i="1"/>
  <c r="D2928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1473" i="2" l="1"/>
  <c r="H924" i="2"/>
  <c r="I1065" i="2"/>
  <c r="I1413" i="2"/>
  <c r="H1299" i="2"/>
  <c r="I1437" i="2"/>
  <c r="K4152" i="1"/>
  <c r="K4153" i="1"/>
  <c r="H1671" i="2"/>
  <c r="H1716" i="2"/>
  <c r="J1716" i="2" s="1"/>
  <c r="H1611" i="2"/>
  <c r="I1740" i="2"/>
  <c r="H1659" i="2"/>
  <c r="H1752" i="2"/>
  <c r="J1752" i="2" s="1"/>
  <c r="I1764" i="2"/>
  <c r="K2710" i="1"/>
  <c r="K1227" i="1"/>
  <c r="H1776" i="2"/>
  <c r="J1776" i="2" s="1"/>
  <c r="H1728" i="2"/>
  <c r="J1728" i="2" s="1"/>
  <c r="K5636" i="1"/>
  <c r="K5640" i="1"/>
  <c r="K5644" i="1"/>
  <c r="H1795" i="2"/>
  <c r="J1795" i="2" s="1"/>
  <c r="I1795" i="2"/>
  <c r="I1796" i="2" s="1"/>
  <c r="J1794" i="2"/>
  <c r="E1796" i="2"/>
  <c r="E1790" i="2"/>
  <c r="G1796" i="2"/>
  <c r="J1788" i="2"/>
  <c r="I1789" i="2"/>
  <c r="I1790" i="2" s="1"/>
  <c r="H1789" i="2"/>
  <c r="J1789" i="2" s="1"/>
  <c r="G1790" i="2"/>
  <c r="I1783" i="2"/>
  <c r="I1784" i="2" s="1"/>
  <c r="H1783" i="2"/>
  <c r="J1783" i="2" s="1"/>
  <c r="J1782" i="2"/>
  <c r="E1784" i="2"/>
  <c r="G1784" i="2"/>
  <c r="I1777" i="2"/>
  <c r="I1778" i="2" s="1"/>
  <c r="H1777" i="2"/>
  <c r="J1777" i="2" s="1"/>
  <c r="E1778" i="2"/>
  <c r="G1778" i="2"/>
  <c r="J1770" i="2"/>
  <c r="I1771" i="2"/>
  <c r="I1772" i="2" s="1"/>
  <c r="H1771" i="2"/>
  <c r="J1771" i="2" s="1"/>
  <c r="E1772" i="2"/>
  <c r="G1772" i="2"/>
  <c r="J1764" i="2"/>
  <c r="I1765" i="2"/>
  <c r="H1765" i="2"/>
  <c r="J1765" i="2" s="1"/>
  <c r="E1766" i="2"/>
  <c r="G1766" i="2"/>
  <c r="J1758" i="2"/>
  <c r="I1759" i="2"/>
  <c r="H1759" i="2"/>
  <c r="J1759" i="2" s="1"/>
  <c r="E1760" i="2"/>
  <c r="I1758" i="2"/>
  <c r="G1760" i="2"/>
  <c r="E1754" i="2"/>
  <c r="I1753" i="2"/>
  <c r="I1754" i="2" s="1"/>
  <c r="H1753" i="2"/>
  <c r="J1753" i="2" s="1"/>
  <c r="G1754" i="2"/>
  <c r="I1747" i="2"/>
  <c r="I1748" i="2" s="1"/>
  <c r="H1747" i="2"/>
  <c r="J1747" i="2" s="1"/>
  <c r="J1746" i="2"/>
  <c r="E1748" i="2"/>
  <c r="G1748" i="2"/>
  <c r="J1740" i="2"/>
  <c r="E1742" i="2"/>
  <c r="I1741" i="2"/>
  <c r="H1741" i="2"/>
  <c r="J1741" i="2" s="1"/>
  <c r="G1742" i="2"/>
  <c r="I1735" i="2"/>
  <c r="I1736" i="2" s="1"/>
  <c r="H1735" i="2"/>
  <c r="J1735" i="2" s="1"/>
  <c r="E1736" i="2"/>
  <c r="J1734" i="2"/>
  <c r="G1736" i="2"/>
  <c r="I1729" i="2"/>
  <c r="I1730" i="2" s="1"/>
  <c r="H1729" i="2"/>
  <c r="J1729" i="2" s="1"/>
  <c r="E1730" i="2"/>
  <c r="G1730" i="2"/>
  <c r="J1722" i="2"/>
  <c r="E1724" i="2"/>
  <c r="I1723" i="2"/>
  <c r="I1724" i="2" s="1"/>
  <c r="H1723" i="2"/>
  <c r="J1723" i="2" s="1"/>
  <c r="G1724" i="2"/>
  <c r="I1717" i="2"/>
  <c r="I1718" i="2" s="1"/>
  <c r="H1717" i="2"/>
  <c r="J1717" i="2" s="1"/>
  <c r="E1718" i="2"/>
  <c r="G1718" i="2"/>
  <c r="E1712" i="2"/>
  <c r="J1710" i="2"/>
  <c r="I1711" i="2"/>
  <c r="H1711" i="2"/>
  <c r="J1711" i="2" s="1"/>
  <c r="I1710" i="2"/>
  <c r="G1712" i="2"/>
  <c r="H1425" i="2"/>
  <c r="J1425" i="2" s="1"/>
  <c r="H1461" i="2"/>
  <c r="J1461" i="2" s="1"/>
  <c r="H1314" i="2"/>
  <c r="J1314" i="2" s="1"/>
  <c r="I1164" i="2"/>
  <c r="H1449" i="2"/>
  <c r="J1449" i="2" s="1"/>
  <c r="H1140" i="2"/>
  <c r="J1140" i="2" s="1"/>
  <c r="H1350" i="2"/>
  <c r="H1116" i="2"/>
  <c r="J1116" i="2" s="1"/>
  <c r="H1696" i="2"/>
  <c r="J1696" i="2" s="1"/>
  <c r="I1696" i="2"/>
  <c r="I1697" i="2" s="1"/>
  <c r="J1695" i="2"/>
  <c r="E1697" i="2"/>
  <c r="G1697" i="2"/>
  <c r="E1691" i="2"/>
  <c r="J1689" i="2"/>
  <c r="I1690" i="2"/>
  <c r="I1691" i="2" s="1"/>
  <c r="H1690" i="2"/>
  <c r="J1690" i="2" s="1"/>
  <c r="G1691" i="2"/>
  <c r="E1685" i="2"/>
  <c r="J1683" i="2"/>
  <c r="I1684" i="2"/>
  <c r="I1685" i="2" s="1"/>
  <c r="H1684" i="2"/>
  <c r="J1684" i="2" s="1"/>
  <c r="G1685" i="2"/>
  <c r="J1677" i="2"/>
  <c r="E1679" i="2"/>
  <c r="I1678" i="2"/>
  <c r="I1679" i="2" s="1"/>
  <c r="H1678" i="2"/>
  <c r="J1678" i="2" s="1"/>
  <c r="G1679" i="2"/>
  <c r="E1673" i="2"/>
  <c r="J1671" i="2"/>
  <c r="I1672" i="2"/>
  <c r="I1673" i="2" s="1"/>
  <c r="H1672" i="2"/>
  <c r="J1672" i="2" s="1"/>
  <c r="G1673" i="2"/>
  <c r="J1665" i="2"/>
  <c r="I1666" i="2"/>
  <c r="I1667" i="2" s="1"/>
  <c r="H1666" i="2"/>
  <c r="J1666" i="2" s="1"/>
  <c r="E1667" i="2"/>
  <c r="G1667" i="2"/>
  <c r="E1661" i="2"/>
  <c r="I1660" i="2"/>
  <c r="I1661" i="2" s="1"/>
  <c r="H1660" i="2"/>
  <c r="J1660" i="2" s="1"/>
  <c r="J1659" i="2"/>
  <c r="G1661" i="2"/>
  <c r="E1655" i="2"/>
  <c r="I1654" i="2"/>
  <c r="I1655" i="2" s="1"/>
  <c r="H1654" i="2"/>
  <c r="J1654" i="2" s="1"/>
  <c r="H1653" i="2"/>
  <c r="G1655" i="2"/>
  <c r="J1647" i="2"/>
  <c r="E1649" i="2"/>
  <c r="I1648" i="2"/>
  <c r="I1649" i="2" s="1"/>
  <c r="H1648" i="2"/>
  <c r="J1648" i="2" s="1"/>
  <c r="G1649" i="2"/>
  <c r="E1643" i="2"/>
  <c r="I1642" i="2"/>
  <c r="I1643" i="2" s="1"/>
  <c r="H1642" i="2"/>
  <c r="J1642" i="2" s="1"/>
  <c r="J1641" i="2"/>
  <c r="G1643" i="2"/>
  <c r="J1635" i="2"/>
  <c r="I1636" i="2"/>
  <c r="I1637" i="2" s="1"/>
  <c r="H1636" i="2"/>
  <c r="J1636" i="2" s="1"/>
  <c r="E1637" i="2"/>
  <c r="G1637" i="2"/>
  <c r="I1630" i="2"/>
  <c r="I1631" i="2" s="1"/>
  <c r="H1630" i="2"/>
  <c r="J1630" i="2" s="1"/>
  <c r="J1629" i="2"/>
  <c r="E1631" i="2"/>
  <c r="G1631" i="2"/>
  <c r="J1623" i="2"/>
  <c r="H1624" i="2"/>
  <c r="J1624" i="2" s="1"/>
  <c r="I1624" i="2"/>
  <c r="I1625" i="2" s="1"/>
  <c r="E1625" i="2"/>
  <c r="G1625" i="2"/>
  <c r="J1617" i="2"/>
  <c r="I1618" i="2"/>
  <c r="I1619" i="2" s="1"/>
  <c r="H1618" i="2"/>
  <c r="J1618" i="2" s="1"/>
  <c r="E1619" i="2"/>
  <c r="G1619" i="2"/>
  <c r="J1611" i="2"/>
  <c r="E1613" i="2"/>
  <c r="I1612" i="2"/>
  <c r="I1613" i="2" s="1"/>
  <c r="H1612" i="2"/>
  <c r="J1612" i="2" s="1"/>
  <c r="G1613" i="2"/>
  <c r="H1407" i="2"/>
  <c r="J1407" i="2" s="1"/>
  <c r="E1112" i="2"/>
  <c r="H1380" i="2"/>
  <c r="J1380" i="2" s="1"/>
  <c r="I1308" i="2"/>
  <c r="I1578" i="2"/>
  <c r="H1506" i="2"/>
  <c r="J1506" i="2" s="1"/>
  <c r="H1597" i="2"/>
  <c r="J1597" i="2" s="1"/>
  <c r="I1597" i="2"/>
  <c r="I1598" i="2" s="1"/>
  <c r="E1598" i="2"/>
  <c r="J1596" i="2"/>
  <c r="G1598" i="2"/>
  <c r="E1592" i="2"/>
  <c r="I1591" i="2"/>
  <c r="I1592" i="2" s="1"/>
  <c r="H1591" i="2"/>
  <c r="J1591" i="2" s="1"/>
  <c r="J1590" i="2"/>
  <c r="G1592" i="2"/>
  <c r="I1585" i="2"/>
  <c r="I1586" i="2" s="1"/>
  <c r="H1585" i="2"/>
  <c r="J1585" i="2" s="1"/>
  <c r="J1584" i="2"/>
  <c r="E1586" i="2"/>
  <c r="G1586" i="2"/>
  <c r="I1579" i="2"/>
  <c r="H1579" i="2"/>
  <c r="J1579" i="2" s="1"/>
  <c r="E1580" i="2"/>
  <c r="J1578" i="2"/>
  <c r="G1580" i="2"/>
  <c r="J1572" i="2"/>
  <c r="E1574" i="2"/>
  <c r="I1573" i="2"/>
  <c r="I1574" i="2" s="1"/>
  <c r="H1573" i="2"/>
  <c r="J1573" i="2" s="1"/>
  <c r="G1574" i="2"/>
  <c r="J1566" i="2"/>
  <c r="H1567" i="2"/>
  <c r="J1567" i="2" s="1"/>
  <c r="I1567" i="2"/>
  <c r="I1568" i="2" s="1"/>
  <c r="E1562" i="2"/>
  <c r="E1568" i="2"/>
  <c r="G1568" i="2"/>
  <c r="J1560" i="2"/>
  <c r="I1561" i="2"/>
  <c r="H1561" i="2"/>
  <c r="J1561" i="2" s="1"/>
  <c r="I1560" i="2"/>
  <c r="G1562" i="2"/>
  <c r="J1554" i="2"/>
  <c r="E1556" i="2"/>
  <c r="I1555" i="2"/>
  <c r="I1556" i="2" s="1"/>
  <c r="H1555" i="2"/>
  <c r="J1555" i="2" s="1"/>
  <c r="G1556" i="2"/>
  <c r="J1548" i="2"/>
  <c r="I1549" i="2"/>
  <c r="I1550" i="2" s="1"/>
  <c r="H1549" i="2"/>
  <c r="J1549" i="2" s="1"/>
  <c r="E1550" i="2"/>
  <c r="G1550" i="2"/>
  <c r="J1542" i="2"/>
  <c r="I1543" i="2"/>
  <c r="I1544" i="2" s="1"/>
  <c r="H1543" i="2"/>
  <c r="J1543" i="2" s="1"/>
  <c r="E1544" i="2"/>
  <c r="G1544" i="2"/>
  <c r="J1536" i="2"/>
  <c r="E1538" i="2"/>
  <c r="I1537" i="2"/>
  <c r="I1538" i="2" s="1"/>
  <c r="H1537" i="2"/>
  <c r="J1537" i="2" s="1"/>
  <c r="G1538" i="2"/>
  <c r="J1530" i="2"/>
  <c r="E1532" i="2"/>
  <c r="I1531" i="2"/>
  <c r="I1532" i="2" s="1"/>
  <c r="H1531" i="2"/>
  <c r="J1531" i="2" s="1"/>
  <c r="G1532" i="2"/>
  <c r="J1524" i="2"/>
  <c r="I1525" i="2"/>
  <c r="I1526" i="2" s="1"/>
  <c r="H1525" i="2"/>
  <c r="J1525" i="2" s="1"/>
  <c r="E1526" i="2"/>
  <c r="G1526" i="2"/>
  <c r="J1518" i="2"/>
  <c r="E1520" i="2"/>
  <c r="I1519" i="2"/>
  <c r="I1520" i="2" s="1"/>
  <c r="H1519" i="2"/>
  <c r="J1519" i="2" s="1"/>
  <c r="G1520" i="2"/>
  <c r="J1512" i="2"/>
  <c r="E1514" i="2"/>
  <c r="I1513" i="2"/>
  <c r="H1513" i="2"/>
  <c r="J1513" i="2" s="1"/>
  <c r="I1512" i="2"/>
  <c r="G1514" i="2"/>
  <c r="H1467" i="2"/>
  <c r="J1467" i="2" s="1"/>
  <c r="I1491" i="2"/>
  <c r="H1479" i="2"/>
  <c r="H1443" i="2"/>
  <c r="J1443" i="2" s="1"/>
  <c r="I1419" i="2"/>
  <c r="H1498" i="2"/>
  <c r="J1498" i="2" s="1"/>
  <c r="I1498" i="2"/>
  <c r="I1499" i="2" s="1"/>
  <c r="E1499" i="2"/>
  <c r="J1497" i="2"/>
  <c r="H1499" i="2"/>
  <c r="G1499" i="2"/>
  <c r="J1491" i="2"/>
  <c r="E1493" i="2"/>
  <c r="I1492" i="2"/>
  <c r="I1493" i="2" s="1"/>
  <c r="H1492" i="2"/>
  <c r="J1492" i="2" s="1"/>
  <c r="G1493" i="2"/>
  <c r="J1485" i="2"/>
  <c r="I1486" i="2"/>
  <c r="H1486" i="2"/>
  <c r="J1486" i="2" s="1"/>
  <c r="E1487" i="2"/>
  <c r="I1485" i="2"/>
  <c r="G1487" i="2"/>
  <c r="J1479" i="2"/>
  <c r="I1480" i="2"/>
  <c r="I1481" i="2" s="1"/>
  <c r="H1480" i="2"/>
  <c r="J1480" i="2" s="1"/>
  <c r="E1463" i="2"/>
  <c r="E1481" i="2"/>
  <c r="G1481" i="2"/>
  <c r="J1473" i="2"/>
  <c r="I1474" i="2"/>
  <c r="I1475" i="2" s="1"/>
  <c r="H1474" i="2"/>
  <c r="J1474" i="2" s="1"/>
  <c r="E1475" i="2"/>
  <c r="G1475" i="2"/>
  <c r="H1017" i="2"/>
  <c r="J1017" i="2" s="1"/>
  <c r="H1041" i="2"/>
  <c r="J1041" i="2" s="1"/>
  <c r="H870" i="2"/>
  <c r="J870" i="2" s="1"/>
  <c r="E1469" i="2"/>
  <c r="H972" i="2"/>
  <c r="J972" i="2" s="1"/>
  <c r="I984" i="2"/>
  <c r="H1053" i="2"/>
  <c r="J1053" i="2" s="1"/>
  <c r="I1468" i="2"/>
  <c r="I1469" i="2" s="1"/>
  <c r="H1468" i="2"/>
  <c r="J1468" i="2" s="1"/>
  <c r="H1281" i="2"/>
  <c r="J1281" i="2" s="1"/>
  <c r="I996" i="2"/>
  <c r="G1210" i="2"/>
  <c r="H1210" i="2" s="1"/>
  <c r="J1210" i="2" s="1"/>
  <c r="G1469" i="2"/>
  <c r="I1462" i="2"/>
  <c r="I1463" i="2" s="1"/>
  <c r="H1462" i="2"/>
  <c r="J1462" i="2" s="1"/>
  <c r="G1463" i="2"/>
  <c r="G1451" i="2"/>
  <c r="I1456" i="2"/>
  <c r="I1457" i="2" s="1"/>
  <c r="H1456" i="2"/>
  <c r="J1456" i="2" s="1"/>
  <c r="E1457" i="2"/>
  <c r="H1455" i="2"/>
  <c r="G1457" i="2"/>
  <c r="E1451" i="2"/>
  <c r="I1450" i="2"/>
  <c r="I1451" i="2" s="1"/>
  <c r="H1450" i="2"/>
  <c r="J1450" i="2" s="1"/>
  <c r="I1444" i="2"/>
  <c r="I1445" i="2" s="1"/>
  <c r="H1444" i="2"/>
  <c r="J1444" i="2" s="1"/>
  <c r="E1445" i="2"/>
  <c r="G1445" i="2"/>
  <c r="I1438" i="2"/>
  <c r="I1439" i="2" s="1"/>
  <c r="H1438" i="2"/>
  <c r="J1438" i="2" s="1"/>
  <c r="E1439" i="2"/>
  <c r="J1437" i="2"/>
  <c r="G1439" i="2"/>
  <c r="H1320" i="2"/>
  <c r="J1320" i="2" s="1"/>
  <c r="I1332" i="2"/>
  <c r="G1409" i="2"/>
  <c r="H1392" i="2"/>
  <c r="J1392" i="2" s="1"/>
  <c r="H1263" i="2"/>
  <c r="J1263" i="2" s="1"/>
  <c r="E1433" i="2"/>
  <c r="I1432" i="2"/>
  <c r="I1433" i="2" s="1"/>
  <c r="H1432" i="2"/>
  <c r="J1432" i="2" s="1"/>
  <c r="H1431" i="2"/>
  <c r="G1433" i="2"/>
  <c r="I1426" i="2"/>
  <c r="I1427" i="2" s="1"/>
  <c r="H1426" i="2"/>
  <c r="J1426" i="2" s="1"/>
  <c r="I1227" i="2"/>
  <c r="H990" i="2"/>
  <c r="J990" i="2" s="1"/>
  <c r="E1427" i="2"/>
  <c r="G1427" i="2"/>
  <c r="I1420" i="2"/>
  <c r="H1420" i="2"/>
  <c r="J1420" i="2" s="1"/>
  <c r="J1419" i="2"/>
  <c r="E1415" i="2"/>
  <c r="E1421" i="2"/>
  <c r="G1421" i="2"/>
  <c r="J1413" i="2"/>
  <c r="I1414" i="2"/>
  <c r="H1414" i="2"/>
  <c r="J1414" i="2" s="1"/>
  <c r="G1415" i="2"/>
  <c r="G1310" i="2"/>
  <c r="G1394" i="2"/>
  <c r="J1398" i="2"/>
  <c r="E1400" i="2"/>
  <c r="I1399" i="2"/>
  <c r="I1400" i="2" s="1"/>
  <c r="H1399" i="2"/>
  <c r="J1399" i="2" s="1"/>
  <c r="G1400" i="2"/>
  <c r="E1394" i="2"/>
  <c r="E1388" i="2"/>
  <c r="I1393" i="2"/>
  <c r="I1394" i="2" s="1"/>
  <c r="H1393" i="2"/>
  <c r="J1393" i="2" s="1"/>
  <c r="I1387" i="2"/>
  <c r="H1387" i="2"/>
  <c r="J1387" i="2" s="1"/>
  <c r="J1386" i="2"/>
  <c r="I1386" i="2"/>
  <c r="G1388" i="2"/>
  <c r="I1381" i="2"/>
  <c r="I1382" i="2" s="1"/>
  <c r="H1381" i="2"/>
  <c r="J1381" i="2" s="1"/>
  <c r="E1382" i="2"/>
  <c r="G1382" i="2"/>
  <c r="I1375" i="2"/>
  <c r="H1375" i="2"/>
  <c r="J1375" i="2" s="1"/>
  <c r="E1376" i="2"/>
  <c r="J1374" i="2"/>
  <c r="I1374" i="2"/>
  <c r="I1376" i="2" s="1"/>
  <c r="G1376" i="2"/>
  <c r="G1364" i="2"/>
  <c r="E1370" i="2"/>
  <c r="I1369" i="2"/>
  <c r="I1370" i="2" s="1"/>
  <c r="H1369" i="2"/>
  <c r="J1369" i="2" s="1"/>
  <c r="E1364" i="2"/>
  <c r="H1368" i="2"/>
  <c r="G1370" i="2"/>
  <c r="I1363" i="2"/>
  <c r="I1364" i="2" s="1"/>
  <c r="H1363" i="2"/>
  <c r="J1363" i="2" s="1"/>
  <c r="J1362" i="2"/>
  <c r="G1352" i="2"/>
  <c r="J1356" i="2"/>
  <c r="E1358" i="2"/>
  <c r="I1357" i="2"/>
  <c r="H1357" i="2"/>
  <c r="J1357" i="2" s="1"/>
  <c r="E1352" i="2"/>
  <c r="I1356" i="2"/>
  <c r="G1358" i="2"/>
  <c r="H1351" i="2"/>
  <c r="J1351" i="2" s="1"/>
  <c r="I1351" i="2"/>
  <c r="I1352" i="2" s="1"/>
  <c r="J1350" i="2"/>
  <c r="E1346" i="2"/>
  <c r="I1345" i="2"/>
  <c r="I1346" i="2" s="1"/>
  <c r="H1345" i="2"/>
  <c r="J1345" i="2" s="1"/>
  <c r="H1344" i="2"/>
  <c r="G1346" i="2"/>
  <c r="J1338" i="2"/>
  <c r="I1339" i="2"/>
  <c r="I1340" i="2" s="1"/>
  <c r="H1339" i="2"/>
  <c r="J1339" i="2" s="1"/>
  <c r="E1340" i="2"/>
  <c r="G1340" i="2"/>
  <c r="J1332" i="2"/>
  <c r="E1334" i="2"/>
  <c r="I1333" i="2"/>
  <c r="H1333" i="2"/>
  <c r="J1333" i="2" s="1"/>
  <c r="G1334" i="2"/>
  <c r="G1322" i="2"/>
  <c r="E1328" i="2"/>
  <c r="I1327" i="2"/>
  <c r="I1328" i="2" s="1"/>
  <c r="H1327" i="2"/>
  <c r="J1327" i="2" s="1"/>
  <c r="E1322" i="2"/>
  <c r="H1326" i="2"/>
  <c r="G1328" i="2"/>
  <c r="I1321" i="2"/>
  <c r="I1322" i="2" s="1"/>
  <c r="H1321" i="2"/>
  <c r="J1321" i="2" s="1"/>
  <c r="E1316" i="2"/>
  <c r="I1315" i="2"/>
  <c r="I1316" i="2" s="1"/>
  <c r="H1315" i="2"/>
  <c r="J1315" i="2" s="1"/>
  <c r="G1316" i="2"/>
  <c r="H1287" i="2"/>
  <c r="J1287" i="2" s="1"/>
  <c r="I1047" i="2"/>
  <c r="I930" i="2"/>
  <c r="I954" i="2"/>
  <c r="H1275" i="2"/>
  <c r="J1275" i="2" s="1"/>
  <c r="I1059" i="2"/>
  <c r="H1215" i="2"/>
  <c r="J1215" i="2" s="1"/>
  <c r="H1239" i="2"/>
  <c r="J1239" i="2" s="1"/>
  <c r="H1251" i="2"/>
  <c r="J1251" i="2" s="1"/>
  <c r="K5107" i="1"/>
  <c r="K5111" i="1"/>
  <c r="I1269" i="2"/>
  <c r="I1245" i="2"/>
  <c r="K5103" i="1"/>
  <c r="J1299" i="2"/>
  <c r="H1300" i="2"/>
  <c r="J1300" i="2" s="1"/>
  <c r="I1300" i="2"/>
  <c r="I1301" i="2" s="1"/>
  <c r="E1301" i="2"/>
  <c r="G1301" i="2"/>
  <c r="H1294" i="2"/>
  <c r="J1294" i="2" s="1"/>
  <c r="I1294" i="2"/>
  <c r="I1295" i="2" s="1"/>
  <c r="E1289" i="2"/>
  <c r="H1293" i="2"/>
  <c r="G1295" i="2"/>
  <c r="H1288" i="2"/>
  <c r="J1288" i="2" s="1"/>
  <c r="I1288" i="2"/>
  <c r="I1289" i="2" s="1"/>
  <c r="G1289" i="2"/>
  <c r="E1283" i="2"/>
  <c r="I1282" i="2"/>
  <c r="I1283" i="2" s="1"/>
  <c r="H1282" i="2"/>
  <c r="J1282" i="2" s="1"/>
  <c r="G1283" i="2"/>
  <c r="I1276" i="2"/>
  <c r="I1277" i="2" s="1"/>
  <c r="H1276" i="2"/>
  <c r="J1276" i="2" s="1"/>
  <c r="E1277" i="2"/>
  <c r="G1277" i="2"/>
  <c r="J1269" i="2"/>
  <c r="E1271" i="2"/>
  <c r="I1270" i="2"/>
  <c r="H1270" i="2"/>
  <c r="J1270" i="2" s="1"/>
  <c r="G1271" i="2"/>
  <c r="I1264" i="2"/>
  <c r="I1265" i="2" s="1"/>
  <c r="H1264" i="2"/>
  <c r="J1264" i="2" s="1"/>
  <c r="E1265" i="2"/>
  <c r="G1265" i="2"/>
  <c r="E1259" i="2"/>
  <c r="J1257" i="2"/>
  <c r="I1258" i="2"/>
  <c r="H1258" i="2"/>
  <c r="J1258" i="2" s="1"/>
  <c r="I1257" i="2"/>
  <c r="G1259" i="2"/>
  <c r="I1252" i="2"/>
  <c r="I1253" i="2" s="1"/>
  <c r="H1252" i="2"/>
  <c r="J1252" i="2" s="1"/>
  <c r="E1253" i="2"/>
  <c r="G1253" i="2"/>
  <c r="J1245" i="2"/>
  <c r="I1246" i="2"/>
  <c r="H1246" i="2"/>
  <c r="J1246" i="2" s="1"/>
  <c r="E1247" i="2"/>
  <c r="G1247" i="2"/>
  <c r="E1241" i="2"/>
  <c r="I1240" i="2"/>
  <c r="I1241" i="2" s="1"/>
  <c r="H1240" i="2"/>
  <c r="J1240" i="2" s="1"/>
  <c r="G1241" i="2"/>
  <c r="J1233" i="2"/>
  <c r="I1234" i="2"/>
  <c r="H1234" i="2"/>
  <c r="J1234" i="2" s="1"/>
  <c r="E1235" i="2"/>
  <c r="I1233" i="2"/>
  <c r="G1235" i="2"/>
  <c r="J1227" i="2"/>
  <c r="I1228" i="2"/>
  <c r="H1228" i="2"/>
  <c r="J1228" i="2" s="1"/>
  <c r="E1229" i="2"/>
  <c r="G1229" i="2"/>
  <c r="I1222" i="2"/>
  <c r="I1223" i="2" s="1"/>
  <c r="H1222" i="2"/>
  <c r="J1222" i="2" s="1"/>
  <c r="E1223" i="2"/>
  <c r="H1221" i="2"/>
  <c r="G1223" i="2"/>
  <c r="E1217" i="2"/>
  <c r="I1216" i="2"/>
  <c r="I1217" i="2" s="1"/>
  <c r="H1216" i="2"/>
  <c r="J1216" i="2" s="1"/>
  <c r="G1217" i="2"/>
  <c r="H1002" i="2"/>
  <c r="J1002" i="2" s="1"/>
  <c r="H978" i="2"/>
  <c r="J978" i="2" s="1"/>
  <c r="I966" i="2"/>
  <c r="H879" i="2"/>
  <c r="J879" i="2" s="1"/>
  <c r="I894" i="2"/>
  <c r="I1170" i="2"/>
  <c r="H1201" i="2"/>
  <c r="J1201" i="2" s="1"/>
  <c r="I1201" i="2"/>
  <c r="E1202" i="2"/>
  <c r="J1200" i="2"/>
  <c r="I1200" i="2"/>
  <c r="G1202" i="2"/>
  <c r="E1196" i="2"/>
  <c r="I1195" i="2"/>
  <c r="I1196" i="2" s="1"/>
  <c r="H1195" i="2"/>
  <c r="J1195" i="2" s="1"/>
  <c r="H1194" i="2"/>
  <c r="G1196" i="2"/>
  <c r="J1188" i="2"/>
  <c r="I1189" i="2"/>
  <c r="I1190" i="2" s="1"/>
  <c r="H1189" i="2"/>
  <c r="J1189" i="2" s="1"/>
  <c r="E1190" i="2"/>
  <c r="G1190" i="2"/>
  <c r="I1183" i="2"/>
  <c r="H1183" i="2"/>
  <c r="J1183" i="2" s="1"/>
  <c r="J1182" i="2"/>
  <c r="E1184" i="2"/>
  <c r="I1182" i="2"/>
  <c r="I1184" i="2" s="1"/>
  <c r="G1184" i="2"/>
  <c r="I1177" i="2"/>
  <c r="I1178" i="2" s="1"/>
  <c r="H1177" i="2"/>
  <c r="J1177" i="2" s="1"/>
  <c r="E1178" i="2"/>
  <c r="H1176" i="2"/>
  <c r="G1178" i="2"/>
  <c r="I1171" i="2"/>
  <c r="H1171" i="2"/>
  <c r="J1171" i="2" s="1"/>
  <c r="E1172" i="2"/>
  <c r="J1170" i="2"/>
  <c r="G1172" i="2"/>
  <c r="E1166" i="2"/>
  <c r="I1165" i="2"/>
  <c r="H1165" i="2"/>
  <c r="J1165" i="2" s="1"/>
  <c r="J1164" i="2"/>
  <c r="G1166" i="2"/>
  <c r="I1159" i="2"/>
  <c r="H1159" i="2"/>
  <c r="J1159" i="2" s="1"/>
  <c r="E1160" i="2"/>
  <c r="J1158" i="2"/>
  <c r="I1158" i="2"/>
  <c r="I1160" i="2" s="1"/>
  <c r="G1160" i="2"/>
  <c r="I1153" i="2"/>
  <c r="I1154" i="2" s="1"/>
  <c r="H1153" i="2"/>
  <c r="J1153" i="2" s="1"/>
  <c r="E1154" i="2"/>
  <c r="H1152" i="2"/>
  <c r="G1154" i="2"/>
  <c r="E1148" i="2"/>
  <c r="H1147" i="2"/>
  <c r="J1147" i="2" s="1"/>
  <c r="I1147" i="2"/>
  <c r="I1148" i="2" s="1"/>
  <c r="H1146" i="2"/>
  <c r="G1148" i="2"/>
  <c r="I1141" i="2"/>
  <c r="I1142" i="2" s="1"/>
  <c r="H1141" i="2"/>
  <c r="J1141" i="2" s="1"/>
  <c r="E1142" i="2"/>
  <c r="G1142" i="2"/>
  <c r="J1134" i="2"/>
  <c r="I1135" i="2"/>
  <c r="H1135" i="2"/>
  <c r="J1135" i="2" s="1"/>
  <c r="E1136" i="2"/>
  <c r="I1134" i="2"/>
  <c r="G1136" i="2"/>
  <c r="E1130" i="2"/>
  <c r="I1129" i="2"/>
  <c r="I1130" i="2" s="1"/>
  <c r="H1129" i="2"/>
  <c r="J1129" i="2" s="1"/>
  <c r="H1128" i="2"/>
  <c r="G1130" i="2"/>
  <c r="E1124" i="2"/>
  <c r="I1123" i="2"/>
  <c r="I1124" i="2" s="1"/>
  <c r="H1123" i="2"/>
  <c r="J1123" i="2" s="1"/>
  <c r="H1122" i="2"/>
  <c r="G1124" i="2"/>
  <c r="H1117" i="2"/>
  <c r="J1117" i="2" s="1"/>
  <c r="I1117" i="2"/>
  <c r="I1118" i="2" s="1"/>
  <c r="E1118" i="2"/>
  <c r="G1118" i="2"/>
  <c r="H1111" i="2"/>
  <c r="J1111" i="2" s="1"/>
  <c r="I1111" i="2"/>
  <c r="I1112" i="2" s="1"/>
  <c r="H825" i="2"/>
  <c r="J825" i="2" s="1"/>
  <c r="K4837" i="1"/>
  <c r="K4841" i="1"/>
  <c r="K4845" i="1"/>
  <c r="K4849" i="1"/>
  <c r="I1095" i="2"/>
  <c r="H1035" i="2"/>
  <c r="J1035" i="2" s="1"/>
  <c r="H1102" i="2"/>
  <c r="J1102" i="2" s="1"/>
  <c r="I1102" i="2"/>
  <c r="J1101" i="2"/>
  <c r="E1103" i="2"/>
  <c r="I1101" i="2"/>
  <c r="G1103" i="2"/>
  <c r="J1095" i="2"/>
  <c r="I1096" i="2"/>
  <c r="H1096" i="2"/>
  <c r="J1096" i="2" s="1"/>
  <c r="E1097" i="2"/>
  <c r="G1097" i="2"/>
  <c r="J1089" i="2"/>
  <c r="E1091" i="2"/>
  <c r="I1090" i="2"/>
  <c r="I1091" i="2" s="1"/>
  <c r="H1090" i="2"/>
  <c r="J1090" i="2" s="1"/>
  <c r="G1091" i="2"/>
  <c r="J1083" i="2"/>
  <c r="E1085" i="2"/>
  <c r="I1084" i="2"/>
  <c r="H1084" i="2"/>
  <c r="J1084" i="2" s="1"/>
  <c r="I1083" i="2"/>
  <c r="G1085" i="2"/>
  <c r="J1077" i="2"/>
  <c r="E1079" i="2"/>
  <c r="I1078" i="2"/>
  <c r="H1078" i="2"/>
  <c r="J1078" i="2" s="1"/>
  <c r="I1077" i="2"/>
  <c r="G1079" i="2"/>
  <c r="E1073" i="2"/>
  <c r="I1072" i="2"/>
  <c r="I1073" i="2" s="1"/>
  <c r="H1072" i="2"/>
  <c r="J1072" i="2" s="1"/>
  <c r="H1071" i="2"/>
  <c r="G1073" i="2"/>
  <c r="J1065" i="2"/>
  <c r="I1066" i="2"/>
  <c r="I1067" i="2" s="1"/>
  <c r="H1066" i="2"/>
  <c r="J1066" i="2" s="1"/>
  <c r="E1067" i="2"/>
  <c r="G1067" i="2"/>
  <c r="J1059" i="2"/>
  <c r="E1061" i="2"/>
  <c r="I1060" i="2"/>
  <c r="H1060" i="2"/>
  <c r="J1060" i="2" s="1"/>
  <c r="G1061" i="2"/>
  <c r="E1043" i="2"/>
  <c r="E1055" i="2"/>
  <c r="I1054" i="2"/>
  <c r="I1055" i="2" s="1"/>
  <c r="H1054" i="2"/>
  <c r="J1054" i="2" s="1"/>
  <c r="G1055" i="2"/>
  <c r="G1043" i="2"/>
  <c r="J1047" i="2"/>
  <c r="I1048" i="2"/>
  <c r="H1048" i="2"/>
  <c r="J1048" i="2" s="1"/>
  <c r="E1049" i="2"/>
  <c r="G1049" i="2"/>
  <c r="I1042" i="2"/>
  <c r="I1043" i="2" s="1"/>
  <c r="H1042" i="2"/>
  <c r="J1042" i="2" s="1"/>
  <c r="I1036" i="2"/>
  <c r="I1037" i="2" s="1"/>
  <c r="H1036" i="2"/>
  <c r="J1036" i="2" s="1"/>
  <c r="E1037" i="2"/>
  <c r="G1037" i="2"/>
  <c r="J1029" i="2"/>
  <c r="I1030" i="2"/>
  <c r="H1030" i="2"/>
  <c r="J1030" i="2" s="1"/>
  <c r="E1031" i="2"/>
  <c r="I1029" i="2"/>
  <c r="G1031" i="2"/>
  <c r="E1025" i="2"/>
  <c r="I1024" i="2"/>
  <c r="I1025" i="2" s="1"/>
  <c r="H1024" i="2"/>
  <c r="J1024" i="2" s="1"/>
  <c r="H1023" i="2"/>
  <c r="G1025" i="2"/>
  <c r="E1019" i="2"/>
  <c r="I1018" i="2"/>
  <c r="I1019" i="2" s="1"/>
  <c r="H1018" i="2"/>
  <c r="J1018" i="2" s="1"/>
  <c r="G1019" i="2"/>
  <c r="J4702" i="1"/>
  <c r="H1003" i="2"/>
  <c r="J1003" i="2" s="1"/>
  <c r="I1003" i="2"/>
  <c r="I1004" i="2" s="1"/>
  <c r="E1004" i="2"/>
  <c r="G1004" i="2"/>
  <c r="I997" i="2"/>
  <c r="H997" i="2"/>
  <c r="J997" i="2" s="1"/>
  <c r="E998" i="2"/>
  <c r="J996" i="2"/>
  <c r="G998" i="2"/>
  <c r="I991" i="2"/>
  <c r="I992" i="2" s="1"/>
  <c r="H991" i="2"/>
  <c r="J991" i="2" s="1"/>
  <c r="E992" i="2"/>
  <c r="G992" i="2"/>
  <c r="J984" i="2"/>
  <c r="E986" i="2"/>
  <c r="I985" i="2"/>
  <c r="H985" i="2"/>
  <c r="J985" i="2" s="1"/>
  <c r="G986" i="2"/>
  <c r="E980" i="2"/>
  <c r="I979" i="2"/>
  <c r="I980" i="2" s="1"/>
  <c r="H979" i="2"/>
  <c r="J979" i="2" s="1"/>
  <c r="G980" i="2"/>
  <c r="E974" i="2"/>
  <c r="I973" i="2"/>
  <c r="I974" i="2" s="1"/>
  <c r="H973" i="2"/>
  <c r="J973" i="2" s="1"/>
  <c r="G974" i="2"/>
  <c r="J966" i="2"/>
  <c r="I967" i="2"/>
  <c r="H967" i="2"/>
  <c r="J967" i="2" s="1"/>
  <c r="E968" i="2"/>
  <c r="G968" i="2"/>
  <c r="I961" i="2"/>
  <c r="I962" i="2" s="1"/>
  <c r="H961" i="2"/>
  <c r="J961" i="2" s="1"/>
  <c r="E962" i="2"/>
  <c r="H960" i="2"/>
  <c r="G962" i="2"/>
  <c r="I955" i="2"/>
  <c r="H955" i="2"/>
  <c r="J955" i="2" s="1"/>
  <c r="J954" i="2"/>
  <c r="E956" i="2"/>
  <c r="G956" i="2"/>
  <c r="I949" i="2"/>
  <c r="I950" i="2" s="1"/>
  <c r="H949" i="2"/>
  <c r="J949" i="2" s="1"/>
  <c r="J948" i="2"/>
  <c r="E950" i="2"/>
  <c r="G950" i="2"/>
  <c r="H943" i="2"/>
  <c r="J943" i="2" s="1"/>
  <c r="I943" i="2"/>
  <c r="I944" i="2" s="1"/>
  <c r="E944" i="2"/>
  <c r="H942" i="2"/>
  <c r="G944" i="2"/>
  <c r="I937" i="2"/>
  <c r="I938" i="2" s="1"/>
  <c r="H937" i="2"/>
  <c r="J937" i="2" s="1"/>
  <c r="E938" i="2"/>
  <c r="H936" i="2"/>
  <c r="G938" i="2"/>
  <c r="I931" i="2"/>
  <c r="H931" i="2"/>
  <c r="J931" i="2" s="1"/>
  <c r="J930" i="2"/>
  <c r="E932" i="2"/>
  <c r="G932" i="2"/>
  <c r="I925" i="2"/>
  <c r="I926" i="2" s="1"/>
  <c r="H925" i="2"/>
  <c r="J925" i="2" s="1"/>
  <c r="J924" i="2"/>
  <c r="E926" i="2"/>
  <c r="G926" i="2"/>
  <c r="I919" i="2"/>
  <c r="I920" i="2" s="1"/>
  <c r="H919" i="2"/>
  <c r="J919" i="2" s="1"/>
  <c r="E920" i="2"/>
  <c r="H918" i="2"/>
  <c r="G920" i="2"/>
  <c r="K4608" i="1"/>
  <c r="K4609" i="1"/>
  <c r="K4610" i="1"/>
  <c r="K4611" i="1"/>
  <c r="K4612" i="1"/>
  <c r="K4613" i="1"/>
  <c r="K4614" i="1"/>
  <c r="K4615" i="1"/>
  <c r="K4616" i="1"/>
  <c r="K4617" i="1"/>
  <c r="K4496" i="1"/>
  <c r="K4500" i="1"/>
  <c r="K4504" i="1"/>
  <c r="K4508" i="1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E896" i="2"/>
  <c r="I895" i="2"/>
  <c r="H895" i="2"/>
  <c r="J895" i="2" s="1"/>
  <c r="J894" i="2"/>
  <c r="G896" i="2"/>
  <c r="K4432" i="1"/>
  <c r="K4394" i="1"/>
  <c r="H864" i="2"/>
  <c r="J864" i="2" s="1"/>
  <c r="G866" i="2"/>
  <c r="I855" i="2"/>
  <c r="E872" i="2"/>
  <c r="I871" i="2"/>
  <c r="I872" i="2" s="1"/>
  <c r="H871" i="2"/>
  <c r="J871" i="2" s="1"/>
  <c r="G872" i="2"/>
  <c r="G851" i="2"/>
  <c r="H849" i="2"/>
  <c r="J849" i="2" s="1"/>
  <c r="J855" i="2"/>
  <c r="I856" i="2"/>
  <c r="H856" i="2"/>
  <c r="J856" i="2" s="1"/>
  <c r="E857" i="2"/>
  <c r="G857" i="2"/>
  <c r="I840" i="2"/>
  <c r="G827" i="2"/>
  <c r="I832" i="2"/>
  <c r="H832" i="2"/>
  <c r="J832" i="2" s="1"/>
  <c r="G833" i="2"/>
  <c r="E833" i="2"/>
  <c r="E827" i="2"/>
  <c r="I826" i="2"/>
  <c r="I827" i="2" s="1"/>
  <c r="H826" i="2"/>
  <c r="J826" i="2" s="1"/>
  <c r="I820" i="2"/>
  <c r="H820" i="2"/>
  <c r="J820" i="2" s="1"/>
  <c r="I819" i="2"/>
  <c r="G821" i="2"/>
  <c r="E821" i="2"/>
  <c r="I804" i="2"/>
  <c r="H831" i="2"/>
  <c r="I813" i="2"/>
  <c r="H819" i="2"/>
  <c r="I831" i="2"/>
  <c r="I833" i="2" s="1"/>
  <c r="K3697" i="1"/>
  <c r="K3736" i="1"/>
  <c r="E788" i="2"/>
  <c r="I786" i="2"/>
  <c r="G788" i="2"/>
  <c r="I787" i="2"/>
  <c r="H787" i="2"/>
  <c r="J787" i="2" s="1"/>
  <c r="H759" i="2"/>
  <c r="J759" i="2" s="1"/>
  <c r="H786" i="2"/>
  <c r="H771" i="2"/>
  <c r="J771" i="2" s="1"/>
  <c r="K3506" i="1"/>
  <c r="K3510" i="1"/>
  <c r="K3518" i="1"/>
  <c r="I723" i="2"/>
  <c r="I753" i="2"/>
  <c r="H772" i="2"/>
  <c r="J772" i="2" s="1"/>
  <c r="I772" i="2"/>
  <c r="I773" i="2" s="1"/>
  <c r="E773" i="2"/>
  <c r="G773" i="2"/>
  <c r="J765" i="2"/>
  <c r="H766" i="2"/>
  <c r="J766" i="2" s="1"/>
  <c r="I766" i="2"/>
  <c r="E767" i="2"/>
  <c r="I765" i="2"/>
  <c r="G767" i="2"/>
  <c r="H760" i="2"/>
  <c r="J760" i="2" s="1"/>
  <c r="I760" i="2"/>
  <c r="I761" i="2" s="1"/>
  <c r="E761" i="2"/>
  <c r="G761" i="2"/>
  <c r="J753" i="2"/>
  <c r="H754" i="2"/>
  <c r="J754" i="2" s="1"/>
  <c r="I754" i="2"/>
  <c r="E755" i="2"/>
  <c r="G755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76" i="1" s="1"/>
  <c r="J4478" i="1" s="1"/>
  <c r="K4495" i="1"/>
  <c r="K4499" i="1"/>
  <c r="K4503" i="1"/>
  <c r="K4507" i="1"/>
  <c r="J3904" i="1"/>
  <c r="K3906" i="1" s="1"/>
  <c r="K3910" i="1" s="1"/>
  <c r="J4132" i="1"/>
  <c r="K4494" i="1"/>
  <c r="K4498" i="1"/>
  <c r="K4502" i="1"/>
  <c r="K3354" i="1"/>
  <c r="K3358" i="1"/>
  <c r="K3362" i="1"/>
  <c r="K3366" i="1"/>
  <c r="I738" i="2"/>
  <c r="G740" i="2"/>
  <c r="H739" i="2"/>
  <c r="J739" i="2" s="1"/>
  <c r="I739" i="2"/>
  <c r="E740" i="2"/>
  <c r="H732" i="2"/>
  <c r="J732" i="2" s="1"/>
  <c r="H738" i="2"/>
  <c r="H711" i="2"/>
  <c r="J711" i="2" s="1"/>
  <c r="K3240" i="1"/>
  <c r="H717" i="2"/>
  <c r="H724" i="2"/>
  <c r="J724" i="2" s="1"/>
  <c r="I724" i="2"/>
  <c r="E725" i="2"/>
  <c r="J723" i="2"/>
  <c r="G725" i="2"/>
  <c r="H718" i="2"/>
  <c r="J718" i="2" s="1"/>
  <c r="I718" i="2"/>
  <c r="I719" i="2" s="1"/>
  <c r="E719" i="2"/>
  <c r="G719" i="2"/>
  <c r="H702" i="2"/>
  <c r="J702" i="2" s="1"/>
  <c r="H675" i="2"/>
  <c r="J675" i="2" s="1"/>
  <c r="I663" i="2"/>
  <c r="I687" i="2"/>
  <c r="H651" i="2"/>
  <c r="J651" i="2" s="1"/>
  <c r="H681" i="2"/>
  <c r="J681" i="2" s="1"/>
  <c r="J693" i="2"/>
  <c r="H694" i="2"/>
  <c r="J694" i="2" s="1"/>
  <c r="I694" i="2"/>
  <c r="E695" i="2"/>
  <c r="I693" i="2"/>
  <c r="G695" i="2"/>
  <c r="I624" i="2"/>
  <c r="H688" i="2"/>
  <c r="J688" i="2" s="1"/>
  <c r="I688" i="2"/>
  <c r="J687" i="2"/>
  <c r="H657" i="2"/>
  <c r="J657" i="2" s="1"/>
  <c r="E689" i="2"/>
  <c r="G689" i="2"/>
  <c r="H682" i="2"/>
  <c r="J682" i="2" s="1"/>
  <c r="I682" i="2"/>
  <c r="I683" i="2" s="1"/>
  <c r="E683" i="2"/>
  <c r="G683" i="2"/>
  <c r="H676" i="2"/>
  <c r="J676" i="2" s="1"/>
  <c r="I676" i="2"/>
  <c r="I677" i="2" s="1"/>
  <c r="H669" i="2"/>
  <c r="J669" i="2" s="1"/>
  <c r="E677" i="2"/>
  <c r="G677" i="2"/>
  <c r="E671" i="2"/>
  <c r="I670" i="2"/>
  <c r="I671" i="2" s="1"/>
  <c r="H670" i="2"/>
  <c r="J670" i="2" s="1"/>
  <c r="G671" i="2"/>
  <c r="J663" i="2"/>
  <c r="I664" i="2"/>
  <c r="H664" i="2"/>
  <c r="J664" i="2" s="1"/>
  <c r="E665" i="2"/>
  <c r="G665" i="2"/>
  <c r="H658" i="2"/>
  <c r="J658" i="2" s="1"/>
  <c r="I658" i="2"/>
  <c r="I659" i="2" s="1"/>
  <c r="H639" i="2"/>
  <c r="J639" i="2" s="1"/>
  <c r="E659" i="2"/>
  <c r="G641" i="2"/>
  <c r="G659" i="2"/>
  <c r="H652" i="2"/>
  <c r="J652" i="2" s="1"/>
  <c r="I652" i="2"/>
  <c r="I653" i="2" s="1"/>
  <c r="E653" i="2"/>
  <c r="E647" i="2"/>
  <c r="G653" i="2"/>
  <c r="H646" i="2"/>
  <c r="J646" i="2" s="1"/>
  <c r="I646" i="2"/>
  <c r="J645" i="2"/>
  <c r="I645" i="2"/>
  <c r="G647" i="2"/>
  <c r="J2878" i="1"/>
  <c r="I618" i="2"/>
  <c r="J630" i="2"/>
  <c r="H631" i="2"/>
  <c r="J631" i="2" s="1"/>
  <c r="I631" i="2"/>
  <c r="E626" i="2"/>
  <c r="E632" i="2"/>
  <c r="I630" i="2"/>
  <c r="G632" i="2"/>
  <c r="J624" i="2"/>
  <c r="I625" i="2"/>
  <c r="H625" i="2"/>
  <c r="J625" i="2" s="1"/>
  <c r="G62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603" i="2"/>
  <c r="J603" i="2" s="1"/>
  <c r="H610" i="2"/>
  <c r="J610" i="2" s="1"/>
  <c r="I610" i="2"/>
  <c r="I611" i="2" s="1"/>
  <c r="E611" i="2"/>
  <c r="H609" i="2"/>
  <c r="G611" i="2"/>
  <c r="K2711" i="1"/>
  <c r="K2677" i="1"/>
  <c r="K2681" i="1"/>
  <c r="E584" i="2"/>
  <c r="E596" i="2"/>
  <c r="I595" i="2"/>
  <c r="I596" i="2" s="1"/>
  <c r="H595" i="2"/>
  <c r="J595" i="2" s="1"/>
  <c r="H594" i="2"/>
  <c r="G596" i="2"/>
  <c r="H589" i="2"/>
  <c r="J589" i="2" s="1"/>
  <c r="I589" i="2"/>
  <c r="I590" i="2" s="1"/>
  <c r="E590" i="2"/>
  <c r="H588" i="2"/>
  <c r="G590" i="2"/>
  <c r="H583" i="2"/>
  <c r="J583" i="2" s="1"/>
  <c r="I583" i="2"/>
  <c r="I552" i="2"/>
  <c r="I558" i="2"/>
  <c r="H564" i="2"/>
  <c r="J564" i="2" s="1"/>
  <c r="H565" i="2"/>
  <c r="J565" i="2" s="1"/>
  <c r="I565" i="2"/>
  <c r="I566" i="2" s="1"/>
  <c r="E566" i="2"/>
  <c r="G566" i="2"/>
  <c r="H559" i="2"/>
  <c r="J559" i="2" s="1"/>
  <c r="I559" i="2"/>
  <c r="J558" i="2"/>
  <c r="E560" i="2"/>
  <c r="G560" i="2"/>
  <c r="J552" i="2"/>
  <c r="H553" i="2"/>
  <c r="J553" i="2" s="1"/>
  <c r="I553" i="2"/>
  <c r="E554" i="2"/>
  <c r="G554" i="2"/>
  <c r="H547" i="2"/>
  <c r="J547" i="2" s="1"/>
  <c r="I547" i="2"/>
  <c r="I548" i="2" s="1"/>
  <c r="E548" i="2"/>
  <c r="H546" i="2"/>
  <c r="G548" i="2"/>
  <c r="H525" i="2"/>
  <c r="J525" i="2" s="1"/>
  <c r="G527" i="2"/>
  <c r="H501" i="2"/>
  <c r="J501" i="2" s="1"/>
  <c r="H532" i="2"/>
  <c r="J532" i="2" s="1"/>
  <c r="I532" i="2"/>
  <c r="I533" i="2" s="1"/>
  <c r="E533" i="2"/>
  <c r="H531" i="2"/>
  <c r="G533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507" i="2"/>
  <c r="J507" i="2" s="1"/>
  <c r="I516" i="2"/>
  <c r="H495" i="2"/>
  <c r="J495" i="2" s="1"/>
  <c r="K2104" i="1"/>
  <c r="K2108" i="1"/>
  <c r="K2112" i="1"/>
  <c r="H508" i="2"/>
  <c r="J508" i="2" s="1"/>
  <c r="I508" i="2"/>
  <c r="I509" i="2" s="1"/>
  <c r="E509" i="2"/>
  <c r="E503" i="2"/>
  <c r="G509" i="2"/>
  <c r="H502" i="2"/>
  <c r="J502" i="2" s="1"/>
  <c r="I502" i="2"/>
  <c r="I503" i="2" s="1"/>
  <c r="I483" i="2"/>
  <c r="G503" i="2"/>
  <c r="H496" i="2"/>
  <c r="J496" i="2" s="1"/>
  <c r="I496" i="2"/>
  <c r="I497" i="2" s="1"/>
  <c r="E497" i="2"/>
  <c r="H477" i="2"/>
  <c r="J477" i="2" s="1"/>
  <c r="G497" i="2"/>
  <c r="H490" i="2"/>
  <c r="J490" i="2" s="1"/>
  <c r="I490" i="2"/>
  <c r="I491" i="2" s="1"/>
  <c r="E491" i="2"/>
  <c r="H489" i="2"/>
  <c r="G491" i="2"/>
  <c r="H484" i="2"/>
  <c r="J484" i="2" s="1"/>
  <c r="I484" i="2"/>
  <c r="E485" i="2"/>
  <c r="J483" i="2"/>
  <c r="H453" i="2"/>
  <c r="J453" i="2" s="1"/>
  <c r="G485" i="2"/>
  <c r="H478" i="2"/>
  <c r="J478" i="2" s="1"/>
  <c r="I478" i="2"/>
  <c r="I479" i="2" s="1"/>
  <c r="H471" i="2"/>
  <c r="J471" i="2" s="1"/>
  <c r="E479" i="2"/>
  <c r="G479" i="2"/>
  <c r="H432" i="2"/>
  <c r="J432" i="2" s="1"/>
  <c r="H472" i="2"/>
  <c r="J472" i="2" s="1"/>
  <c r="I472" i="2"/>
  <c r="I473" i="2" s="1"/>
  <c r="E473" i="2"/>
  <c r="G473" i="2"/>
  <c r="I466" i="2"/>
  <c r="I467" i="2" s="1"/>
  <c r="H466" i="2"/>
  <c r="J466" i="2" s="1"/>
  <c r="H459" i="2"/>
  <c r="J459" i="2" s="1"/>
  <c r="E467" i="2"/>
  <c r="I426" i="2"/>
  <c r="H465" i="2"/>
  <c r="G467" i="2"/>
  <c r="H460" i="2"/>
  <c r="J460" i="2" s="1"/>
  <c r="I460" i="2"/>
  <c r="I461" i="2" s="1"/>
  <c r="E461" i="2"/>
  <c r="E455" i="2"/>
  <c r="G461" i="2"/>
  <c r="H454" i="2"/>
  <c r="J454" i="2" s="1"/>
  <c r="I454" i="2"/>
  <c r="I455" i="2" s="1"/>
  <c r="E449" i="2"/>
  <c r="G455" i="2"/>
  <c r="G443" i="2"/>
  <c r="H448" i="2"/>
  <c r="J448" i="2" s="1"/>
  <c r="I448" i="2"/>
  <c r="H441" i="2"/>
  <c r="J441" i="2" s="1"/>
  <c r="H420" i="2"/>
  <c r="J420" i="2" s="1"/>
  <c r="J447" i="2"/>
  <c r="I447" i="2"/>
  <c r="G449" i="2"/>
  <c r="K2026" i="1"/>
  <c r="K2034" i="1"/>
  <c r="H433" i="2"/>
  <c r="J433" i="2" s="1"/>
  <c r="I433" i="2"/>
  <c r="I434" i="2" s="1"/>
  <c r="E434" i="2"/>
  <c r="G434" i="2"/>
  <c r="J426" i="2"/>
  <c r="H427" i="2"/>
  <c r="J427" i="2" s="1"/>
  <c r="I427" i="2"/>
  <c r="G416" i="2"/>
  <c r="E428" i="2"/>
  <c r="G428" i="2"/>
  <c r="H421" i="2"/>
  <c r="J421" i="2" s="1"/>
  <c r="I421" i="2"/>
  <c r="I422" i="2" s="1"/>
  <c r="E422" i="2"/>
  <c r="H414" i="2"/>
  <c r="J414" i="2" s="1"/>
  <c r="G422" i="2"/>
  <c r="H415" i="2"/>
  <c r="J415" i="2" s="1"/>
  <c r="I415" i="2"/>
  <c r="I416" i="2" s="1"/>
  <c r="E416" i="2"/>
  <c r="H408" i="2"/>
  <c r="J408" i="2" s="1"/>
  <c r="H399" i="2"/>
  <c r="J399" i="2" s="1"/>
  <c r="J1738" i="1"/>
  <c r="K1740" i="1" s="1"/>
  <c r="H391" i="2"/>
  <c r="J391" i="2" s="1"/>
  <c r="I391" i="2"/>
  <c r="H372" i="2"/>
  <c r="J372" i="2" s="1"/>
  <c r="E392" i="2"/>
  <c r="J390" i="2"/>
  <c r="I390" i="2"/>
  <c r="G392" i="2"/>
  <c r="I354" i="2"/>
  <c r="J384" i="2"/>
  <c r="H385" i="2"/>
  <c r="J385" i="2" s="1"/>
  <c r="I385" i="2"/>
  <c r="H366" i="2"/>
  <c r="J366" i="2" s="1"/>
  <c r="E386" i="2"/>
  <c r="I384" i="2"/>
  <c r="G386" i="2"/>
  <c r="H379" i="2"/>
  <c r="J379" i="2" s="1"/>
  <c r="I379" i="2"/>
  <c r="I380" i="2" s="1"/>
  <c r="E380" i="2"/>
  <c r="H378" i="2"/>
  <c r="G380" i="2"/>
  <c r="H373" i="2"/>
  <c r="J373" i="2" s="1"/>
  <c r="I373" i="2"/>
  <c r="I374" i="2" s="1"/>
  <c r="E374" i="2"/>
  <c r="G374" i="2"/>
  <c r="H348" i="2"/>
  <c r="J348" i="2" s="1"/>
  <c r="H367" i="2"/>
  <c r="J367" i="2" s="1"/>
  <c r="I367" i="2"/>
  <c r="I368" i="2" s="1"/>
  <c r="E368" i="2"/>
  <c r="G368" i="2"/>
  <c r="H361" i="2"/>
  <c r="J361" i="2" s="1"/>
  <c r="I361" i="2"/>
  <c r="I362" i="2" s="1"/>
  <c r="E362" i="2"/>
  <c r="G344" i="2"/>
  <c r="I342" i="2"/>
  <c r="H360" i="2"/>
  <c r="G362" i="2"/>
  <c r="H355" i="2"/>
  <c r="J355" i="2" s="1"/>
  <c r="I355" i="2"/>
  <c r="E356" i="2"/>
  <c r="J354" i="2"/>
  <c r="G356" i="2"/>
  <c r="E350" i="2"/>
  <c r="H349" i="2"/>
  <c r="J349" i="2" s="1"/>
  <c r="I349" i="2"/>
  <c r="I350" i="2" s="1"/>
  <c r="G350" i="2"/>
  <c r="J1624" i="1"/>
  <c r="H333" i="2"/>
  <c r="J333" i="2" s="1"/>
  <c r="E308" i="2"/>
  <c r="E329" i="2"/>
  <c r="H334" i="2"/>
  <c r="J334" i="2" s="1"/>
  <c r="I334" i="2"/>
  <c r="I335" i="2" s="1"/>
  <c r="E335" i="2"/>
  <c r="G335" i="2"/>
  <c r="H328" i="2"/>
  <c r="J328" i="2" s="1"/>
  <c r="I328" i="2"/>
  <c r="I329" i="2" s="1"/>
  <c r="H312" i="2"/>
  <c r="H319" i="2"/>
  <c r="J319" i="2" s="1"/>
  <c r="I319" i="2"/>
  <c r="I320" i="2" s="1"/>
  <c r="E320" i="2"/>
  <c r="H318" i="2"/>
  <c r="G320" i="2"/>
  <c r="H313" i="2"/>
  <c r="J313" i="2" s="1"/>
  <c r="I313" i="2"/>
  <c r="I314" i="2" s="1"/>
  <c r="E314" i="2"/>
  <c r="G314" i="2"/>
  <c r="H307" i="2"/>
  <c r="J307" i="2" s="1"/>
  <c r="I307" i="2"/>
  <c r="I308" i="2" s="1"/>
  <c r="K1417" i="1"/>
  <c r="K1421" i="1"/>
  <c r="K1458" i="1"/>
  <c r="J1282" i="1"/>
  <c r="B1235" i="1"/>
  <c r="I279" i="2"/>
  <c r="H280" i="2"/>
  <c r="J280" i="2" s="1"/>
  <c r="I280" i="2"/>
  <c r="E281" i="2"/>
  <c r="J279" i="2"/>
  <c r="G281" i="2"/>
  <c r="H274" i="2"/>
  <c r="J274" i="2" s="1"/>
  <c r="I274" i="2"/>
  <c r="J273" i="2"/>
  <c r="E275" i="2"/>
  <c r="I273" i="2"/>
  <c r="G275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58" i="2"/>
  <c r="J258" i="2" s="1"/>
  <c r="I243" i="2"/>
  <c r="I249" i="2"/>
  <c r="J249" i="2"/>
  <c r="H250" i="2"/>
  <c r="J250" i="2" s="1"/>
  <c r="I250" i="2"/>
  <c r="E251" i="2"/>
  <c r="H231" i="2"/>
  <c r="J231" i="2" s="1"/>
  <c r="G251" i="2"/>
  <c r="H244" i="2"/>
  <c r="J244" i="2" s="1"/>
  <c r="I244" i="2"/>
  <c r="H237" i="2"/>
  <c r="E245" i="2"/>
  <c r="J243" i="2"/>
  <c r="G245" i="2"/>
  <c r="H238" i="2"/>
  <c r="J238" i="2" s="1"/>
  <c r="I238" i="2"/>
  <c r="I239" i="2" s="1"/>
  <c r="H225" i="2"/>
  <c r="J225" i="2" s="1"/>
  <c r="E239" i="2"/>
  <c r="J237" i="2"/>
  <c r="G239" i="2"/>
  <c r="H232" i="2"/>
  <c r="J232" i="2" s="1"/>
  <c r="I232" i="2"/>
  <c r="I233" i="2" s="1"/>
  <c r="E233" i="2"/>
  <c r="G233" i="2"/>
  <c r="G218" i="2"/>
  <c r="G221" i="2" s="1"/>
  <c r="H216" i="2"/>
  <c r="J216" i="2" s="1"/>
  <c r="H183" i="2"/>
  <c r="J183" i="2" s="1"/>
  <c r="H207" i="2"/>
  <c r="J207" i="2" s="1"/>
  <c r="I165" i="2"/>
  <c r="H208" i="2"/>
  <c r="J208" i="2" s="1"/>
  <c r="I208" i="2"/>
  <c r="I209" i="2" s="1"/>
  <c r="E209" i="2"/>
  <c r="H189" i="2"/>
  <c r="J189" i="2" s="1"/>
  <c r="G209" i="2"/>
  <c r="J201" i="2"/>
  <c r="H202" i="2"/>
  <c r="J202" i="2" s="1"/>
  <c r="I202" i="2"/>
  <c r="E203" i="2"/>
  <c r="I201" i="2"/>
  <c r="G203" i="2"/>
  <c r="H196" i="2"/>
  <c r="J196" i="2" s="1"/>
  <c r="I196" i="2"/>
  <c r="I197" i="2" s="1"/>
  <c r="E197" i="2"/>
  <c r="H159" i="2"/>
  <c r="J159" i="2" s="1"/>
  <c r="H195" i="2"/>
  <c r="G197" i="2"/>
  <c r="H190" i="2"/>
  <c r="J190" i="2" s="1"/>
  <c r="I190" i="2"/>
  <c r="I191" i="2" s="1"/>
  <c r="E191" i="2"/>
  <c r="E179" i="2"/>
  <c r="G191" i="2"/>
  <c r="H184" i="2"/>
  <c r="J184" i="2" s="1"/>
  <c r="I184" i="2"/>
  <c r="I185" i="2" s="1"/>
  <c r="E185" i="2"/>
  <c r="G185" i="2"/>
  <c r="I178" i="2"/>
  <c r="H178" i="2"/>
  <c r="J178" i="2" s="1"/>
  <c r="J177" i="2"/>
  <c r="E173" i="2"/>
  <c r="I177" i="2"/>
  <c r="G179" i="2"/>
  <c r="G18" i="2"/>
  <c r="I18" i="2" s="1"/>
  <c r="H141" i="2"/>
  <c r="J141" i="2" s="1"/>
  <c r="H172" i="2"/>
  <c r="J172" i="2" s="1"/>
  <c r="I172" i="2"/>
  <c r="I173" i="2" s="1"/>
  <c r="H171" i="2"/>
  <c r="G173" i="2"/>
  <c r="H166" i="2"/>
  <c r="J166" i="2" s="1"/>
  <c r="I166" i="2"/>
  <c r="J165" i="2"/>
  <c r="E167" i="2"/>
  <c r="G167" i="2"/>
  <c r="H160" i="2"/>
  <c r="J160" i="2" s="1"/>
  <c r="I160" i="2"/>
  <c r="I161" i="2" s="1"/>
  <c r="E161" i="2"/>
  <c r="G161" i="2"/>
  <c r="J153" i="2"/>
  <c r="H154" i="2"/>
  <c r="J154" i="2" s="1"/>
  <c r="I154" i="2"/>
  <c r="E155" i="2"/>
  <c r="I153" i="2"/>
  <c r="G155" i="2"/>
  <c r="H148" i="2"/>
  <c r="J148" i="2" s="1"/>
  <c r="I148" i="2"/>
  <c r="I149" i="2" s="1"/>
  <c r="E149" i="2"/>
  <c r="H147" i="2"/>
  <c r="G149" i="2"/>
  <c r="H123" i="2"/>
  <c r="J123" i="2" s="1"/>
  <c r="H135" i="2"/>
  <c r="J135" i="2" s="1"/>
  <c r="H142" i="2"/>
  <c r="J142" i="2" s="1"/>
  <c r="I142" i="2"/>
  <c r="I143" i="2" s="1"/>
  <c r="E143" i="2"/>
  <c r="G143" i="2"/>
  <c r="H136" i="2"/>
  <c r="J136" i="2" s="1"/>
  <c r="I136" i="2"/>
  <c r="I137" i="2" s="1"/>
  <c r="E137" i="2"/>
  <c r="G137" i="2"/>
  <c r="J129" i="2"/>
  <c r="H130" i="2"/>
  <c r="J130" i="2" s="1"/>
  <c r="I130" i="2"/>
  <c r="E131" i="2"/>
  <c r="I129" i="2"/>
  <c r="G131" i="2"/>
  <c r="H306" i="2"/>
  <c r="G308" i="2"/>
  <c r="H114" i="2"/>
  <c r="J114" i="2" s="1"/>
  <c r="E116" i="2"/>
  <c r="H115" i="2"/>
  <c r="J115" i="2" s="1"/>
  <c r="I115" i="2"/>
  <c r="I116" i="2" s="1"/>
  <c r="E110" i="2"/>
  <c r="G116" i="2"/>
  <c r="G104" i="2"/>
  <c r="J108" i="2"/>
  <c r="H109" i="2"/>
  <c r="J109" i="2" s="1"/>
  <c r="I109" i="2"/>
  <c r="I102" i="2"/>
  <c r="I108" i="2"/>
  <c r="G110" i="2"/>
  <c r="E95" i="2"/>
  <c r="H81" i="2"/>
  <c r="J81" i="2" s="1"/>
  <c r="I93" i="2"/>
  <c r="E89" i="2"/>
  <c r="J93" i="2"/>
  <c r="I94" i="2"/>
  <c r="H94" i="2"/>
  <c r="J94" i="2" s="1"/>
  <c r="G95" i="2"/>
  <c r="J87" i="2"/>
  <c r="H88" i="2"/>
  <c r="J88" i="2" s="1"/>
  <c r="I88" i="2"/>
  <c r="I87" i="2"/>
  <c r="G89" i="2"/>
  <c r="H75" i="2"/>
  <c r="J75" i="2" s="1"/>
  <c r="H82" i="2"/>
  <c r="J82" i="2" s="1"/>
  <c r="I82" i="2"/>
  <c r="I83" i="2" s="1"/>
  <c r="E83" i="2"/>
  <c r="G83" i="2"/>
  <c r="I66" i="2"/>
  <c r="H67" i="2"/>
  <c r="J67" i="2" s="1"/>
  <c r="I67" i="2"/>
  <c r="E68" i="2"/>
  <c r="J66" i="2"/>
  <c r="G68" i="2"/>
  <c r="G604" i="2"/>
  <c r="G605" i="2" s="1"/>
  <c r="H51" i="2"/>
  <c r="J51" i="2" s="1"/>
  <c r="H33" i="2"/>
  <c r="J33" i="2" s="1"/>
  <c r="H27" i="2"/>
  <c r="J27" i="2" s="1"/>
  <c r="H45" i="2"/>
  <c r="J45" i="2" s="1"/>
  <c r="E53" i="2"/>
  <c r="H52" i="2"/>
  <c r="J52" i="2" s="1"/>
  <c r="I52" i="2"/>
  <c r="I53" i="2" s="1"/>
  <c r="G53" i="2"/>
  <c r="H46" i="2"/>
  <c r="J46" i="2" s="1"/>
  <c r="I46" i="2"/>
  <c r="I47" i="2" s="1"/>
  <c r="G29" i="2"/>
  <c r="E47" i="2"/>
  <c r="G47" i="2"/>
  <c r="J39" i="2"/>
  <c r="H40" i="2"/>
  <c r="J40" i="2" s="1"/>
  <c r="I40" i="2"/>
  <c r="E41" i="2"/>
  <c r="I39" i="2"/>
  <c r="G41" i="2"/>
  <c r="H34" i="2"/>
  <c r="J34" i="2" s="1"/>
  <c r="I34" i="2"/>
  <c r="I35" i="2" s="1"/>
  <c r="E35" i="2"/>
  <c r="G35" i="2"/>
  <c r="G9" i="2"/>
  <c r="I9" i="2" s="1"/>
  <c r="G1112" i="2"/>
  <c r="H1110" i="2"/>
  <c r="E104" i="2"/>
  <c r="E518" i="2"/>
  <c r="H297" i="2"/>
  <c r="J297" i="2" s="1"/>
  <c r="H1209" i="2"/>
  <c r="H60" i="2"/>
  <c r="J60" i="2" s="1"/>
  <c r="H327" i="2"/>
  <c r="E806" i="2"/>
  <c r="G329" i="2"/>
  <c r="E797" i="2"/>
  <c r="H10" i="2"/>
  <c r="J10" i="2" s="1"/>
  <c r="I10" i="2"/>
  <c r="E11" i="2"/>
  <c r="E734" i="2"/>
  <c r="E299" i="2"/>
  <c r="G298" i="2"/>
  <c r="E227" i="2"/>
  <c r="E890" i="2"/>
  <c r="E749" i="2"/>
  <c r="G61" i="2"/>
  <c r="G62" i="2" s="1"/>
  <c r="E218" i="2"/>
  <c r="E1508" i="2"/>
  <c r="E1310" i="2"/>
  <c r="H1012" i="2"/>
  <c r="J1012" i="2" s="1"/>
  <c r="E344" i="2"/>
  <c r="E527" i="2"/>
  <c r="E542" i="2"/>
  <c r="E866" i="2"/>
  <c r="E1013" i="2"/>
  <c r="H1606" i="2"/>
  <c r="J1606" i="2" s="1"/>
  <c r="I1606" i="2"/>
  <c r="I1607" i="2" s="1"/>
  <c r="H904" i="2"/>
  <c r="J904" i="2" s="1"/>
  <c r="I904" i="2"/>
  <c r="H1507" i="2"/>
  <c r="J1507" i="2" s="1"/>
  <c r="I1507" i="2"/>
  <c r="I1508" i="2" s="1"/>
  <c r="E1607" i="2"/>
  <c r="G1706" i="2"/>
  <c r="H1704" i="2"/>
  <c r="I1704" i="2"/>
  <c r="H1408" i="2"/>
  <c r="J1408" i="2" s="1"/>
  <c r="I1408" i="2"/>
  <c r="I1409" i="2" s="1"/>
  <c r="G1508" i="2"/>
  <c r="I1011" i="2"/>
  <c r="I1013" i="2" s="1"/>
  <c r="H1011" i="2"/>
  <c r="G1013" i="2"/>
  <c r="H913" i="2"/>
  <c r="J913" i="2" s="1"/>
  <c r="I913" i="2"/>
  <c r="G905" i="2"/>
  <c r="H903" i="2"/>
  <c r="I903" i="2"/>
  <c r="J1605" i="2"/>
  <c r="H1705" i="2"/>
  <c r="J1705" i="2" s="1"/>
  <c r="I1705" i="2"/>
  <c r="G1607" i="2"/>
  <c r="H1309" i="2"/>
  <c r="I1309" i="2"/>
  <c r="E1706" i="2"/>
  <c r="E1409" i="2"/>
  <c r="G914" i="2"/>
  <c r="H912" i="2"/>
  <c r="I912" i="2"/>
  <c r="E905" i="2"/>
  <c r="E914" i="2"/>
  <c r="H880" i="2"/>
  <c r="J880" i="2" s="1"/>
  <c r="I880" i="2"/>
  <c r="I881" i="2" s="1"/>
  <c r="H841" i="2"/>
  <c r="I841" i="2"/>
  <c r="G881" i="2"/>
  <c r="G884" i="2" s="1"/>
  <c r="G797" i="2"/>
  <c r="G800" i="2" s="1"/>
  <c r="I795" i="2"/>
  <c r="H795" i="2"/>
  <c r="I781" i="2"/>
  <c r="H781" i="2"/>
  <c r="J781" i="2" s="1"/>
  <c r="E782" i="2"/>
  <c r="H865" i="2"/>
  <c r="J865" i="2" s="1"/>
  <c r="I865" i="2"/>
  <c r="I866" i="2" s="1"/>
  <c r="G842" i="2"/>
  <c r="G845" i="2" s="1"/>
  <c r="E842" i="2"/>
  <c r="H796" i="2"/>
  <c r="J796" i="2" s="1"/>
  <c r="I796" i="2"/>
  <c r="I747" i="2"/>
  <c r="G749" i="2"/>
  <c r="H747" i="2"/>
  <c r="G890" i="2"/>
  <c r="G899" i="2" s="1"/>
  <c r="H888" i="2"/>
  <c r="I888" i="2"/>
  <c r="H850" i="2"/>
  <c r="J850" i="2" s="1"/>
  <c r="I850" i="2"/>
  <c r="I851" i="2" s="1"/>
  <c r="G815" i="2"/>
  <c r="I814" i="2"/>
  <c r="H814" i="2"/>
  <c r="H889" i="2"/>
  <c r="J889" i="2" s="1"/>
  <c r="I889" i="2"/>
  <c r="E851" i="2"/>
  <c r="H805" i="2"/>
  <c r="G806" i="2"/>
  <c r="G809" i="2" s="1"/>
  <c r="I805" i="2"/>
  <c r="E881" i="2"/>
  <c r="E815" i="2"/>
  <c r="I748" i="2"/>
  <c r="H748" i="2"/>
  <c r="J748" i="2" s="1"/>
  <c r="I780" i="2"/>
  <c r="G782" i="2"/>
  <c r="H780" i="2"/>
  <c r="H703" i="2"/>
  <c r="J703" i="2" s="1"/>
  <c r="I703" i="2"/>
  <c r="I704" i="2" s="1"/>
  <c r="G704" i="2"/>
  <c r="G707" i="2" s="1"/>
  <c r="I582" i="2"/>
  <c r="G584" i="2"/>
  <c r="H582" i="2"/>
  <c r="J618" i="2"/>
  <c r="H733" i="2"/>
  <c r="J733" i="2" s="1"/>
  <c r="I733" i="2"/>
  <c r="I734" i="2" s="1"/>
  <c r="E641" i="2"/>
  <c r="H619" i="2"/>
  <c r="J619" i="2" s="1"/>
  <c r="I619" i="2"/>
  <c r="G575" i="2"/>
  <c r="G578" i="2" s="1"/>
  <c r="H573" i="2"/>
  <c r="I573" i="2"/>
  <c r="I541" i="2"/>
  <c r="H541" i="2"/>
  <c r="J541" i="2" s="1"/>
  <c r="I540" i="2"/>
  <c r="G542" i="2"/>
  <c r="H540" i="2"/>
  <c r="G620" i="2"/>
  <c r="E704" i="2"/>
  <c r="I574" i="2"/>
  <c r="H574" i="2"/>
  <c r="J574" i="2" s="1"/>
  <c r="H640" i="2"/>
  <c r="J640" i="2" s="1"/>
  <c r="I640" i="2"/>
  <c r="I641" i="2" s="1"/>
  <c r="H712" i="2"/>
  <c r="J712" i="2" s="1"/>
  <c r="I712" i="2"/>
  <c r="I713" i="2" s="1"/>
  <c r="G713" i="2"/>
  <c r="E713" i="2"/>
  <c r="E620" i="2"/>
  <c r="G734" i="2"/>
  <c r="I526" i="2"/>
  <c r="I527" i="2" s="1"/>
  <c r="H526" i="2"/>
  <c r="J526" i="2" s="1"/>
  <c r="E575" i="2"/>
  <c r="H400" i="2"/>
  <c r="J400" i="2" s="1"/>
  <c r="I400" i="2"/>
  <c r="I401" i="2" s="1"/>
  <c r="H289" i="2"/>
  <c r="J289" i="2" s="1"/>
  <c r="I289" i="2"/>
  <c r="H517" i="2"/>
  <c r="I517" i="2"/>
  <c r="G518" i="2"/>
  <c r="G521" i="2" s="1"/>
  <c r="H343" i="2"/>
  <c r="I343" i="2"/>
  <c r="G401" i="2"/>
  <c r="G404" i="2" s="1"/>
  <c r="E410" i="2"/>
  <c r="G269" i="2"/>
  <c r="H267" i="2"/>
  <c r="I267" i="2"/>
  <c r="H268" i="2"/>
  <c r="J268" i="2" s="1"/>
  <c r="I268" i="2"/>
  <c r="E269" i="2"/>
  <c r="H409" i="2"/>
  <c r="J409" i="2" s="1"/>
  <c r="I409" i="2"/>
  <c r="I410" i="2" s="1"/>
  <c r="G290" i="2"/>
  <c r="G293" i="2" s="1"/>
  <c r="H288" i="2"/>
  <c r="I288" i="2"/>
  <c r="E290" i="2"/>
  <c r="H442" i="2"/>
  <c r="J442" i="2" s="1"/>
  <c r="I442" i="2"/>
  <c r="I443" i="2" s="1"/>
  <c r="E443" i="2"/>
  <c r="E401" i="2"/>
  <c r="G410" i="2"/>
  <c r="H124" i="2"/>
  <c r="J124" i="2" s="1"/>
  <c r="I124" i="2"/>
  <c r="I125" i="2" s="1"/>
  <c r="G125" i="2"/>
  <c r="H226" i="2"/>
  <c r="J226" i="2" s="1"/>
  <c r="I226" i="2"/>
  <c r="I227" i="2" s="1"/>
  <c r="E125" i="2"/>
  <c r="H103" i="2"/>
  <c r="I103" i="2"/>
  <c r="G227" i="2"/>
  <c r="H259" i="2"/>
  <c r="J259" i="2" s="1"/>
  <c r="I259" i="2"/>
  <c r="I260" i="2" s="1"/>
  <c r="E260" i="2"/>
  <c r="G260" i="2"/>
  <c r="G263" i="2" s="1"/>
  <c r="H217" i="2"/>
  <c r="J217" i="2" s="1"/>
  <c r="I217" i="2"/>
  <c r="I218" i="2" s="1"/>
  <c r="H76" i="2"/>
  <c r="J76" i="2" s="1"/>
  <c r="I76" i="2"/>
  <c r="I77" i="2" s="1"/>
  <c r="G77" i="2"/>
  <c r="E77" i="2"/>
  <c r="H28" i="2"/>
  <c r="J28" i="2" s="1"/>
  <c r="I28" i="2"/>
  <c r="I29" i="2" s="1"/>
  <c r="E29" i="2"/>
  <c r="E20" i="2"/>
  <c r="H19" i="2"/>
  <c r="J19" i="2" s="1"/>
  <c r="I19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860" i="2" l="1"/>
  <c r="I1415" i="2"/>
  <c r="G836" i="2"/>
  <c r="G875" i="2"/>
  <c r="G791" i="2"/>
  <c r="I1202" i="2"/>
  <c r="G743" i="2"/>
  <c r="G635" i="2"/>
  <c r="H1202" i="2"/>
  <c r="H1203" i="2" s="1"/>
  <c r="G776" i="2"/>
  <c r="G728" i="2"/>
  <c r="J4170" i="1"/>
  <c r="K4172" i="1" s="1"/>
  <c r="J4174" i="1" s="1"/>
  <c r="I1766" i="2"/>
  <c r="G614" i="2"/>
  <c r="G698" i="2"/>
  <c r="G599" i="2"/>
  <c r="G569" i="2"/>
  <c r="H449" i="2"/>
  <c r="H450" i="2" s="1"/>
  <c r="G536" i="2"/>
  <c r="G512" i="2"/>
  <c r="G437" i="2"/>
  <c r="I1742" i="2"/>
  <c r="I449" i="2"/>
  <c r="G395" i="2"/>
  <c r="G338" i="2"/>
  <c r="G323" i="2"/>
  <c r="H485" i="2"/>
  <c r="H486" i="2" s="1"/>
  <c r="G284" i="2"/>
  <c r="G254" i="2"/>
  <c r="G119" i="2"/>
  <c r="I245" i="2"/>
  <c r="G212" i="2"/>
  <c r="H1598" i="2"/>
  <c r="H1599" i="2" s="1"/>
  <c r="H1112" i="2"/>
  <c r="H1113" i="2" s="1"/>
  <c r="I1210" i="2"/>
  <c r="I1211" i="2" s="1"/>
  <c r="G98" i="2"/>
  <c r="I986" i="2"/>
  <c r="G71" i="2"/>
  <c r="G56" i="2"/>
  <c r="I998" i="2"/>
  <c r="I1421" i="2"/>
  <c r="H1211" i="2"/>
  <c r="I932" i="2"/>
  <c r="H1784" i="2"/>
  <c r="H1785" i="2" s="1"/>
  <c r="G1799" i="2"/>
  <c r="J2882" i="1"/>
  <c r="J1742" i="1"/>
  <c r="J1784" i="2"/>
  <c r="H1796" i="2"/>
  <c r="H1797" i="2" s="1"/>
  <c r="J1796" i="2"/>
  <c r="H1790" i="2"/>
  <c r="H1791" i="2" s="1"/>
  <c r="J1790" i="2"/>
  <c r="H1778" i="2"/>
  <c r="H1779" i="2" s="1"/>
  <c r="H1772" i="2"/>
  <c r="H1773" i="2" s="1"/>
  <c r="J1778" i="2"/>
  <c r="H1730" i="2"/>
  <c r="H1731" i="2" s="1"/>
  <c r="J1772" i="2"/>
  <c r="H1766" i="2"/>
  <c r="H1767" i="2" s="1"/>
  <c r="J1766" i="2"/>
  <c r="I1760" i="2"/>
  <c r="H1760" i="2"/>
  <c r="H1761" i="2" s="1"/>
  <c r="J1760" i="2"/>
  <c r="H1754" i="2"/>
  <c r="H1755" i="2" s="1"/>
  <c r="J1754" i="2"/>
  <c r="I1712" i="2"/>
  <c r="H1748" i="2"/>
  <c r="H1749" i="2" s="1"/>
  <c r="J1748" i="2"/>
  <c r="H1697" i="2"/>
  <c r="H1698" i="2" s="1"/>
  <c r="H1742" i="2"/>
  <c r="H1743" i="2" s="1"/>
  <c r="J1742" i="2"/>
  <c r="H1736" i="2"/>
  <c r="H1737" i="2" s="1"/>
  <c r="J1736" i="2"/>
  <c r="J1730" i="2"/>
  <c r="H1712" i="2"/>
  <c r="H1713" i="2" s="1"/>
  <c r="J1712" i="2"/>
  <c r="H1724" i="2"/>
  <c r="H1725" i="2" s="1"/>
  <c r="J1724" i="2"/>
  <c r="H1718" i="2"/>
  <c r="H1719" i="2" s="1"/>
  <c r="J1718" i="2"/>
  <c r="I1166" i="2"/>
  <c r="G1700" i="2"/>
  <c r="J1685" i="2"/>
  <c r="H1685" i="2"/>
  <c r="H1686" i="2" s="1"/>
  <c r="J1697" i="2"/>
  <c r="J1691" i="2"/>
  <c r="H1679" i="2"/>
  <c r="H1680" i="2" s="1"/>
  <c r="H1691" i="2"/>
  <c r="H1692" i="2" s="1"/>
  <c r="I1580" i="2"/>
  <c r="J1673" i="2"/>
  <c r="H1673" i="2"/>
  <c r="H1674" i="2" s="1"/>
  <c r="J1679" i="2"/>
  <c r="H1667" i="2"/>
  <c r="H1668" i="2" s="1"/>
  <c r="J1667" i="2"/>
  <c r="H1661" i="2"/>
  <c r="H1662" i="2" s="1"/>
  <c r="J1661" i="2"/>
  <c r="J1653" i="2"/>
  <c r="J1655" i="2" s="1"/>
  <c r="H1655" i="2"/>
  <c r="H1656" i="2" s="1"/>
  <c r="H1643" i="2"/>
  <c r="H1644" i="2" s="1"/>
  <c r="H1649" i="2"/>
  <c r="H1650" i="2" s="1"/>
  <c r="J1649" i="2"/>
  <c r="H1637" i="2"/>
  <c r="H1638" i="2" s="1"/>
  <c r="J1643" i="2"/>
  <c r="J1637" i="2"/>
  <c r="J1631" i="2"/>
  <c r="H1631" i="2"/>
  <c r="H1632" i="2" s="1"/>
  <c r="H1625" i="2"/>
  <c r="H1626" i="2" s="1"/>
  <c r="J1625" i="2"/>
  <c r="H1619" i="2"/>
  <c r="H1620" i="2" s="1"/>
  <c r="J1619" i="2"/>
  <c r="H1613" i="2"/>
  <c r="H1614" i="2" s="1"/>
  <c r="J1613" i="2"/>
  <c r="H1580" i="2"/>
  <c r="H1581" i="2" s="1"/>
  <c r="G1211" i="2"/>
  <c r="I1310" i="2"/>
  <c r="G1601" i="2"/>
  <c r="J1598" i="2"/>
  <c r="H1592" i="2"/>
  <c r="H1593" i="2" s="1"/>
  <c r="J1592" i="2"/>
  <c r="H1586" i="2"/>
  <c r="H1587" i="2" s="1"/>
  <c r="J1586" i="2"/>
  <c r="J1580" i="2"/>
  <c r="H1574" i="2"/>
  <c r="H1575" i="2" s="1"/>
  <c r="H1550" i="2"/>
  <c r="H1551" i="2" s="1"/>
  <c r="I1562" i="2"/>
  <c r="J1574" i="2"/>
  <c r="H1568" i="2"/>
  <c r="H1569" i="2" s="1"/>
  <c r="J1568" i="2"/>
  <c r="H1562" i="2"/>
  <c r="H1563" i="2" s="1"/>
  <c r="J1562" i="2"/>
  <c r="H1556" i="2"/>
  <c r="H1557" i="2" s="1"/>
  <c r="J1556" i="2"/>
  <c r="J1544" i="2"/>
  <c r="H1544" i="2"/>
  <c r="H1545" i="2" s="1"/>
  <c r="J1550" i="2"/>
  <c r="H1526" i="2"/>
  <c r="H1527" i="2" s="1"/>
  <c r="H1538" i="2"/>
  <c r="H1539" i="2" s="1"/>
  <c r="J1538" i="2"/>
  <c r="J1526" i="2"/>
  <c r="H1532" i="2"/>
  <c r="H1533" i="2" s="1"/>
  <c r="J1532" i="2"/>
  <c r="H1520" i="2"/>
  <c r="H1521" i="2" s="1"/>
  <c r="J1520" i="2"/>
  <c r="I1334" i="2"/>
  <c r="I1514" i="2"/>
  <c r="H1514" i="2"/>
  <c r="H1515" i="2" s="1"/>
  <c r="J1514" i="2"/>
  <c r="G1502" i="2"/>
  <c r="J1499" i="2"/>
  <c r="J1493" i="2"/>
  <c r="H1500" i="2"/>
  <c r="I1487" i="2"/>
  <c r="H1475" i="2"/>
  <c r="H1476" i="2" s="1"/>
  <c r="H1481" i="2"/>
  <c r="H1482" i="2" s="1"/>
  <c r="H1493" i="2"/>
  <c r="H1494" i="2" s="1"/>
  <c r="H1487" i="2"/>
  <c r="H1488" i="2" s="1"/>
  <c r="J1487" i="2"/>
  <c r="J1469" i="2"/>
  <c r="J1481" i="2"/>
  <c r="J1475" i="2"/>
  <c r="H1463" i="2"/>
  <c r="H1464" i="2" s="1"/>
  <c r="H1469" i="2"/>
  <c r="H1470" i="2" s="1"/>
  <c r="J1463" i="2"/>
  <c r="J1455" i="2"/>
  <c r="J1457" i="2" s="1"/>
  <c r="H1457" i="2"/>
  <c r="H1458" i="2" s="1"/>
  <c r="J1439" i="2"/>
  <c r="H1451" i="2"/>
  <c r="H1452" i="2" s="1"/>
  <c r="J1451" i="2"/>
  <c r="H1445" i="2"/>
  <c r="H1446" i="2" s="1"/>
  <c r="J1445" i="2"/>
  <c r="H1439" i="2"/>
  <c r="H1440" i="2" s="1"/>
  <c r="J1427" i="2"/>
  <c r="J1431" i="2"/>
  <c r="J1433" i="2" s="1"/>
  <c r="H1433" i="2"/>
  <c r="H1434" i="2" s="1"/>
  <c r="H1427" i="2"/>
  <c r="H1428" i="2" s="1"/>
  <c r="I1229" i="2"/>
  <c r="G1403" i="2"/>
  <c r="H1421" i="2"/>
  <c r="H1422" i="2" s="1"/>
  <c r="J1421" i="2"/>
  <c r="H1415" i="2"/>
  <c r="H1416" i="2" s="1"/>
  <c r="J1415" i="2"/>
  <c r="J1340" i="2"/>
  <c r="H1400" i="2"/>
  <c r="H1401" i="2" s="1"/>
  <c r="J1400" i="2"/>
  <c r="I1388" i="2"/>
  <c r="H1394" i="2"/>
  <c r="H1395" i="2" s="1"/>
  <c r="J1394" i="2"/>
  <c r="H1388" i="2"/>
  <c r="H1389" i="2" s="1"/>
  <c r="H1382" i="2"/>
  <c r="H1383" i="2" s="1"/>
  <c r="J1388" i="2"/>
  <c r="J1382" i="2"/>
  <c r="J1376" i="2"/>
  <c r="H1376" i="2"/>
  <c r="H1377" i="2" s="1"/>
  <c r="J1368" i="2"/>
  <c r="J1370" i="2" s="1"/>
  <c r="H1370" i="2"/>
  <c r="H1371" i="2" s="1"/>
  <c r="H1364" i="2"/>
  <c r="H1365" i="2" s="1"/>
  <c r="J1364" i="2"/>
  <c r="I1358" i="2"/>
  <c r="H1358" i="2"/>
  <c r="H1359" i="2" s="1"/>
  <c r="J1358" i="2"/>
  <c r="J1352" i="2"/>
  <c r="H1352" i="2"/>
  <c r="H1353" i="2" s="1"/>
  <c r="H1340" i="2"/>
  <c r="H1341" i="2" s="1"/>
  <c r="J1344" i="2"/>
  <c r="J1346" i="2" s="1"/>
  <c r="H1346" i="2"/>
  <c r="H1347" i="2" s="1"/>
  <c r="J1334" i="2"/>
  <c r="I1247" i="2"/>
  <c r="H1334" i="2"/>
  <c r="H1335" i="2" s="1"/>
  <c r="I1061" i="2"/>
  <c r="H1322" i="2"/>
  <c r="H1323" i="2" s="1"/>
  <c r="J1326" i="2"/>
  <c r="J1328" i="2" s="1"/>
  <c r="H1328" i="2"/>
  <c r="H1329" i="2" s="1"/>
  <c r="J1322" i="2"/>
  <c r="I896" i="2"/>
  <c r="I1049" i="2"/>
  <c r="I1271" i="2"/>
  <c r="I956" i="2"/>
  <c r="H1316" i="2"/>
  <c r="H1317" i="2" s="1"/>
  <c r="J1316" i="2"/>
  <c r="H1301" i="2"/>
  <c r="H1302" i="2" s="1"/>
  <c r="J1301" i="2"/>
  <c r="H1289" i="2"/>
  <c r="H1290" i="2" s="1"/>
  <c r="J1289" i="2"/>
  <c r="J1293" i="2"/>
  <c r="J1295" i="2" s="1"/>
  <c r="H1295" i="2"/>
  <c r="H1296" i="2" s="1"/>
  <c r="H1271" i="2"/>
  <c r="H1272" i="2" s="1"/>
  <c r="H1283" i="2"/>
  <c r="H1284" i="2" s="1"/>
  <c r="J1283" i="2"/>
  <c r="H1277" i="2"/>
  <c r="H1278" i="2" s="1"/>
  <c r="J1277" i="2"/>
  <c r="J1271" i="2"/>
  <c r="I1259" i="2"/>
  <c r="H1265" i="2"/>
  <c r="H1266" i="2" s="1"/>
  <c r="J1265" i="2"/>
  <c r="H1259" i="2"/>
  <c r="H1260" i="2" s="1"/>
  <c r="J1259" i="2"/>
  <c r="H1253" i="2"/>
  <c r="H1254" i="2" s="1"/>
  <c r="J1253" i="2"/>
  <c r="H1247" i="2"/>
  <c r="H1248" i="2" s="1"/>
  <c r="J1247" i="2"/>
  <c r="H1241" i="2"/>
  <c r="H1242" i="2" s="1"/>
  <c r="J1241" i="2"/>
  <c r="J1229" i="2"/>
  <c r="I1235" i="2"/>
  <c r="H1235" i="2"/>
  <c r="H1236" i="2" s="1"/>
  <c r="H1229" i="2"/>
  <c r="H1230" i="2" s="1"/>
  <c r="J1235" i="2"/>
  <c r="J1221" i="2"/>
  <c r="J1223" i="2" s="1"/>
  <c r="H1223" i="2"/>
  <c r="H1224" i="2" s="1"/>
  <c r="H1217" i="2"/>
  <c r="H1218" i="2" s="1"/>
  <c r="J1217" i="2"/>
  <c r="I968" i="2"/>
  <c r="G1205" i="2"/>
  <c r="K4936" i="1"/>
  <c r="H1172" i="2"/>
  <c r="H1173" i="2" s="1"/>
  <c r="I1172" i="2"/>
  <c r="J1202" i="2"/>
  <c r="H1190" i="2"/>
  <c r="H1191" i="2" s="1"/>
  <c r="J1190" i="2"/>
  <c r="J1194" i="2"/>
  <c r="J1196" i="2" s="1"/>
  <c r="H1196" i="2"/>
  <c r="H1197" i="2" s="1"/>
  <c r="H1184" i="2"/>
  <c r="H1185" i="2" s="1"/>
  <c r="J1184" i="2"/>
  <c r="H1160" i="2"/>
  <c r="H1161" i="2" s="1"/>
  <c r="J1176" i="2"/>
  <c r="J1178" i="2" s="1"/>
  <c r="H1178" i="2"/>
  <c r="H1179" i="2" s="1"/>
  <c r="H1166" i="2"/>
  <c r="H1167" i="2" s="1"/>
  <c r="J1172" i="2"/>
  <c r="J1166" i="2"/>
  <c r="J1160" i="2"/>
  <c r="J1152" i="2"/>
  <c r="J1154" i="2" s="1"/>
  <c r="H1154" i="2"/>
  <c r="H1155" i="2" s="1"/>
  <c r="H1142" i="2"/>
  <c r="H1143" i="2" s="1"/>
  <c r="J1146" i="2"/>
  <c r="J1148" i="2" s="1"/>
  <c r="H1148" i="2"/>
  <c r="H1149" i="2" s="1"/>
  <c r="J1136" i="2"/>
  <c r="J1142" i="2"/>
  <c r="I1136" i="2"/>
  <c r="H1136" i="2"/>
  <c r="H1137" i="2" s="1"/>
  <c r="J1128" i="2"/>
  <c r="J1130" i="2" s="1"/>
  <c r="H1130" i="2"/>
  <c r="H1131" i="2" s="1"/>
  <c r="I1097" i="2"/>
  <c r="J1122" i="2"/>
  <c r="J1124" i="2" s="1"/>
  <c r="H1124" i="2"/>
  <c r="H1125" i="2" s="1"/>
  <c r="H1118" i="2"/>
  <c r="H1119" i="2" s="1"/>
  <c r="J1118" i="2"/>
  <c r="G1106" i="2"/>
  <c r="I1103" i="2"/>
  <c r="H1097" i="2"/>
  <c r="H1098" i="2" s="1"/>
  <c r="K4822" i="1"/>
  <c r="J1097" i="2"/>
  <c r="H1103" i="2"/>
  <c r="H1104" i="2" s="1"/>
  <c r="J1103" i="2"/>
  <c r="I1085" i="2"/>
  <c r="H1091" i="2"/>
  <c r="H1092" i="2" s="1"/>
  <c r="J1091" i="2"/>
  <c r="I1079" i="2"/>
  <c r="H1085" i="2"/>
  <c r="H1086" i="2" s="1"/>
  <c r="J1085" i="2"/>
  <c r="H1079" i="2"/>
  <c r="H1080" i="2" s="1"/>
  <c r="J1079" i="2"/>
  <c r="J1071" i="2"/>
  <c r="J1073" i="2" s="1"/>
  <c r="H1073" i="2"/>
  <c r="H1074" i="2" s="1"/>
  <c r="J1061" i="2"/>
  <c r="H1055" i="2"/>
  <c r="H1056" i="2" s="1"/>
  <c r="H1067" i="2"/>
  <c r="H1068" i="2" s="1"/>
  <c r="J1067" i="2"/>
  <c r="J1055" i="2"/>
  <c r="H1061" i="2"/>
  <c r="H1062" i="2" s="1"/>
  <c r="H1049" i="2"/>
  <c r="H1050" i="2" s="1"/>
  <c r="J1049" i="2"/>
  <c r="H1037" i="2"/>
  <c r="H1038" i="2" s="1"/>
  <c r="J1037" i="2"/>
  <c r="H1043" i="2"/>
  <c r="H1044" i="2" s="1"/>
  <c r="J1043" i="2"/>
  <c r="H1019" i="2"/>
  <c r="H1020" i="2" s="1"/>
  <c r="J1019" i="2"/>
  <c r="I1031" i="2"/>
  <c r="H1031" i="2"/>
  <c r="H1032" i="2" s="1"/>
  <c r="J1031" i="2"/>
  <c r="J1023" i="2"/>
  <c r="J1025" i="2" s="1"/>
  <c r="H1025" i="2"/>
  <c r="H1026" i="2" s="1"/>
  <c r="G1007" i="2"/>
  <c r="H1004" i="2"/>
  <c r="H1005" i="2" s="1"/>
  <c r="J1004" i="2"/>
  <c r="J998" i="2"/>
  <c r="H998" i="2"/>
  <c r="H999" i="2" s="1"/>
  <c r="H992" i="2"/>
  <c r="H993" i="2" s="1"/>
  <c r="J992" i="2"/>
  <c r="H986" i="2"/>
  <c r="H987" i="2" s="1"/>
  <c r="H974" i="2"/>
  <c r="H975" i="2" s="1"/>
  <c r="J986" i="2"/>
  <c r="H980" i="2"/>
  <c r="H981" i="2" s="1"/>
  <c r="J980" i="2"/>
  <c r="J974" i="2"/>
  <c r="H968" i="2"/>
  <c r="H969" i="2" s="1"/>
  <c r="J968" i="2"/>
  <c r="J960" i="2"/>
  <c r="J962" i="2" s="1"/>
  <c r="H962" i="2"/>
  <c r="H963" i="2" s="1"/>
  <c r="H956" i="2"/>
  <c r="H957" i="2" s="1"/>
  <c r="J956" i="2"/>
  <c r="H950" i="2"/>
  <c r="H951" i="2" s="1"/>
  <c r="J950" i="2"/>
  <c r="J926" i="2"/>
  <c r="J942" i="2"/>
  <c r="J944" i="2" s="1"/>
  <c r="H944" i="2"/>
  <c r="H945" i="2" s="1"/>
  <c r="J936" i="2"/>
  <c r="J938" i="2" s="1"/>
  <c r="H938" i="2"/>
  <c r="H939" i="2" s="1"/>
  <c r="H932" i="2"/>
  <c r="H933" i="2" s="1"/>
  <c r="J932" i="2"/>
  <c r="H926" i="2"/>
  <c r="H927" i="2" s="1"/>
  <c r="J918" i="2"/>
  <c r="J920" i="2" s="1"/>
  <c r="H920" i="2"/>
  <c r="H921" i="2" s="1"/>
  <c r="J4626" i="1"/>
  <c r="K4628" i="1" s="1"/>
  <c r="J4630" i="1" s="1"/>
  <c r="K4480" i="1"/>
  <c r="J5234" i="1"/>
  <c r="K5160" i="1"/>
  <c r="J5162" i="1" s="1"/>
  <c r="K4594" i="1"/>
  <c r="J5120" i="1"/>
  <c r="J4664" i="1"/>
  <c r="J896" i="2"/>
  <c r="H896" i="2"/>
  <c r="H897" i="2" s="1"/>
  <c r="I857" i="2"/>
  <c r="K4404" i="1"/>
  <c r="I806" i="2"/>
  <c r="I842" i="2"/>
  <c r="J872" i="2"/>
  <c r="H872" i="2"/>
  <c r="H873" i="2" s="1"/>
  <c r="J827" i="2"/>
  <c r="I815" i="2"/>
  <c r="J4136" i="1"/>
  <c r="K4176" i="1"/>
  <c r="H857" i="2"/>
  <c r="H858" i="2" s="1"/>
  <c r="J857" i="2"/>
  <c r="J3908" i="1"/>
  <c r="I584" i="2"/>
  <c r="J831" i="2"/>
  <c r="J833" i="2" s="1"/>
  <c r="H833" i="2"/>
  <c r="H834" i="2" s="1"/>
  <c r="I821" i="2"/>
  <c r="H827" i="2"/>
  <c r="H828" i="2" s="1"/>
  <c r="J819" i="2"/>
  <c r="J821" i="2" s="1"/>
  <c r="H821" i="2"/>
  <c r="H822" i="2" s="1"/>
  <c r="I179" i="2"/>
  <c r="H788" i="2"/>
  <c r="H789" i="2" s="1"/>
  <c r="I788" i="2"/>
  <c r="I755" i="2"/>
  <c r="J786" i="2"/>
  <c r="J788" i="2" s="1"/>
  <c r="I725" i="2"/>
  <c r="J3524" i="1"/>
  <c r="I665" i="2"/>
  <c r="H761" i="2"/>
  <c r="H762" i="2" s="1"/>
  <c r="I767" i="2"/>
  <c r="J761" i="2"/>
  <c r="H773" i="2"/>
  <c r="H774" i="2" s="1"/>
  <c r="J755" i="2"/>
  <c r="J773" i="2"/>
  <c r="H767" i="2"/>
  <c r="H768" i="2" s="1"/>
  <c r="J767" i="2"/>
  <c r="H755" i="2"/>
  <c r="H756" i="2" s="1"/>
  <c r="H725" i="2"/>
  <c r="H726" i="2" s="1"/>
  <c r="J4436" i="1"/>
  <c r="J4512" i="1"/>
  <c r="K4252" i="1"/>
  <c r="J3452" i="1"/>
  <c r="J3752" i="1"/>
  <c r="J3600" i="1"/>
  <c r="K3796" i="1"/>
  <c r="I740" i="2"/>
  <c r="J738" i="2"/>
  <c r="J740" i="2" s="1"/>
  <c r="H740" i="2"/>
  <c r="H741" i="2" s="1"/>
  <c r="I689" i="2"/>
  <c r="J3258" i="1"/>
  <c r="K3260" i="1" s="1"/>
  <c r="J3262" i="1" s="1"/>
  <c r="H719" i="2"/>
  <c r="H720" i="2" s="1"/>
  <c r="J717" i="2"/>
  <c r="J719" i="2" s="1"/>
  <c r="J725" i="2"/>
  <c r="I626" i="2"/>
  <c r="I695" i="2"/>
  <c r="H695" i="2"/>
  <c r="H696" i="2" s="1"/>
  <c r="J695" i="2"/>
  <c r="H689" i="2"/>
  <c r="H690" i="2" s="1"/>
  <c r="J689" i="2"/>
  <c r="I554" i="2"/>
  <c r="H683" i="2"/>
  <c r="H684" i="2" s="1"/>
  <c r="J683" i="2"/>
  <c r="J671" i="2"/>
  <c r="J677" i="2"/>
  <c r="H677" i="2"/>
  <c r="H678" i="2" s="1"/>
  <c r="J665" i="2"/>
  <c r="H671" i="2"/>
  <c r="H672" i="2" s="1"/>
  <c r="H665" i="2"/>
  <c r="H666" i="2" s="1"/>
  <c r="H653" i="2"/>
  <c r="H654" i="2" s="1"/>
  <c r="H659" i="2"/>
  <c r="H660" i="2" s="1"/>
  <c r="I647" i="2"/>
  <c r="J659" i="2"/>
  <c r="J653" i="2"/>
  <c r="H647" i="2"/>
  <c r="H648" i="2" s="1"/>
  <c r="J647" i="2"/>
  <c r="I620" i="2"/>
  <c r="J632" i="2"/>
  <c r="I632" i="2"/>
  <c r="H632" i="2"/>
  <c r="H633" i="2" s="1"/>
  <c r="H626" i="2"/>
  <c r="J626" i="2"/>
  <c r="J2840" i="1"/>
  <c r="J609" i="2"/>
  <c r="J611" i="2" s="1"/>
  <c r="H611" i="2"/>
  <c r="J594" i="2"/>
  <c r="J596" i="2" s="1"/>
  <c r="H596" i="2"/>
  <c r="H597" i="2" s="1"/>
  <c r="J588" i="2"/>
  <c r="J590" i="2" s="1"/>
  <c r="H590" i="2"/>
  <c r="I560" i="2"/>
  <c r="J392" i="2"/>
  <c r="H566" i="2"/>
  <c r="H567" i="2" s="1"/>
  <c r="J566" i="2"/>
  <c r="J560" i="2"/>
  <c r="H560" i="2"/>
  <c r="H561" i="2" s="1"/>
  <c r="H554" i="2"/>
  <c r="H555" i="2" s="1"/>
  <c r="J554" i="2"/>
  <c r="J546" i="2"/>
  <c r="J548" i="2" s="1"/>
  <c r="H548" i="2"/>
  <c r="J531" i="2"/>
  <c r="J533" i="2" s="1"/>
  <c r="H533" i="2"/>
  <c r="I518" i="2"/>
  <c r="I428" i="2"/>
  <c r="I344" i="2"/>
  <c r="K2842" i="1"/>
  <c r="J2844" i="1" s="1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422" i="2"/>
  <c r="H423" i="2" s="1"/>
  <c r="J245" i="2"/>
  <c r="H473" i="2"/>
  <c r="H474" i="2" s="1"/>
  <c r="H509" i="2"/>
  <c r="H510" i="2" s="1"/>
  <c r="J509" i="2"/>
  <c r="J503" i="2"/>
  <c r="I485" i="2"/>
  <c r="H503" i="2"/>
  <c r="H504" i="2" s="1"/>
  <c r="H497" i="2"/>
  <c r="H498" i="2" s="1"/>
  <c r="J497" i="2"/>
  <c r="J489" i="2"/>
  <c r="J491" i="2" s="1"/>
  <c r="H491" i="2"/>
  <c r="H492" i="2" s="1"/>
  <c r="J485" i="2"/>
  <c r="J473" i="2"/>
  <c r="H479" i="2"/>
  <c r="H480" i="2" s="1"/>
  <c r="J479" i="2"/>
  <c r="J465" i="2"/>
  <c r="J467" i="2" s="1"/>
  <c r="H467" i="2"/>
  <c r="H468" i="2" s="1"/>
  <c r="H461" i="2"/>
  <c r="H462" i="2" s="1"/>
  <c r="J461" i="2"/>
  <c r="J455" i="2"/>
  <c r="J449" i="2"/>
  <c r="H455" i="2"/>
  <c r="H456" i="2" s="1"/>
  <c r="J416" i="2"/>
  <c r="J422" i="2"/>
  <c r="H434" i="2"/>
  <c r="H435" i="2" s="1"/>
  <c r="H416" i="2"/>
  <c r="H417" i="2" s="1"/>
  <c r="J428" i="2"/>
  <c r="J434" i="2"/>
  <c r="H428" i="2"/>
  <c r="H429" i="2" s="1"/>
  <c r="H308" i="2"/>
  <c r="J239" i="2"/>
  <c r="H329" i="2"/>
  <c r="I356" i="2"/>
  <c r="H392" i="2"/>
  <c r="H393" i="2" s="1"/>
  <c r="H386" i="2"/>
  <c r="H387" i="2" s="1"/>
  <c r="I392" i="2"/>
  <c r="J386" i="2"/>
  <c r="H374" i="2"/>
  <c r="H375" i="2" s="1"/>
  <c r="I386" i="2"/>
  <c r="J374" i="2"/>
  <c r="J378" i="2"/>
  <c r="J380" i="2" s="1"/>
  <c r="H380" i="2"/>
  <c r="H381" i="2" s="1"/>
  <c r="J368" i="2"/>
  <c r="J356" i="2"/>
  <c r="H368" i="2"/>
  <c r="H369" i="2" s="1"/>
  <c r="J350" i="2"/>
  <c r="J360" i="2"/>
  <c r="J362" i="2" s="1"/>
  <c r="H362" i="2"/>
  <c r="H363" i="2" s="1"/>
  <c r="H356" i="2"/>
  <c r="H357" i="2" s="1"/>
  <c r="H350" i="2"/>
  <c r="J1628" i="1"/>
  <c r="H335" i="2"/>
  <c r="J335" i="2"/>
  <c r="H314" i="2"/>
  <c r="J312" i="2"/>
  <c r="J314" i="2" s="1"/>
  <c r="J318" i="2"/>
  <c r="J320" i="2" s="1"/>
  <c r="H320" i="2"/>
  <c r="H321" i="2" s="1"/>
  <c r="J327" i="2"/>
  <c r="J329" i="2" s="1"/>
  <c r="H281" i="2"/>
  <c r="H282" i="2" s="1"/>
  <c r="J306" i="2"/>
  <c r="J308" i="2" s="1"/>
  <c r="I281" i="2"/>
  <c r="I275" i="2"/>
  <c r="H275" i="2"/>
  <c r="H18" i="2"/>
  <c r="J18" i="2" s="1"/>
  <c r="J20" i="2" s="1"/>
  <c r="J275" i="2"/>
  <c r="J281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J1110" i="2"/>
  <c r="J1112" i="2" s="1"/>
  <c r="G20" i="2"/>
  <c r="G23" i="2" s="1"/>
  <c r="J1209" i="2"/>
  <c r="J1211" i="2" s="1"/>
  <c r="I251" i="2"/>
  <c r="J251" i="2"/>
  <c r="H245" i="2"/>
  <c r="H246" i="2" s="1"/>
  <c r="H251" i="2"/>
  <c r="H252" i="2" s="1"/>
  <c r="H239" i="2"/>
  <c r="H240" i="2" s="1"/>
  <c r="H233" i="2"/>
  <c r="J233" i="2"/>
  <c r="I167" i="2"/>
  <c r="J185" i="2"/>
  <c r="I68" i="2"/>
  <c r="I203" i="2"/>
  <c r="J137" i="2"/>
  <c r="H209" i="2"/>
  <c r="H210" i="2" s="1"/>
  <c r="J209" i="2"/>
  <c r="H203" i="2"/>
  <c r="H204" i="2" s="1"/>
  <c r="J203" i="2"/>
  <c r="J195" i="2"/>
  <c r="J197" i="2" s="1"/>
  <c r="H197" i="2"/>
  <c r="H198" i="2" s="1"/>
  <c r="H185" i="2"/>
  <c r="H186" i="2" s="1"/>
  <c r="H191" i="2"/>
  <c r="H192" i="2" s="1"/>
  <c r="J191" i="2"/>
  <c r="H161" i="2"/>
  <c r="H162" i="2" s="1"/>
  <c r="H179" i="2"/>
  <c r="H180" i="2" s="1"/>
  <c r="J179" i="2"/>
  <c r="H167" i="2"/>
  <c r="H168" i="2" s="1"/>
  <c r="J167" i="2"/>
  <c r="J171" i="2"/>
  <c r="J173" i="2" s="1"/>
  <c r="H173" i="2"/>
  <c r="H174" i="2" s="1"/>
  <c r="I61" i="2"/>
  <c r="I62" i="2" s="1"/>
  <c r="J161" i="2"/>
  <c r="H143" i="2"/>
  <c r="H144" i="2" s="1"/>
  <c r="I155" i="2"/>
  <c r="H155" i="2"/>
  <c r="H156" i="2" s="1"/>
  <c r="J155" i="2"/>
  <c r="J131" i="2"/>
  <c r="H137" i="2"/>
  <c r="H138" i="2" s="1"/>
  <c r="J147" i="2"/>
  <c r="J149" i="2" s="1"/>
  <c r="H149" i="2"/>
  <c r="H150" i="2" s="1"/>
  <c r="J143" i="2"/>
  <c r="I131" i="2"/>
  <c r="H131" i="2"/>
  <c r="I104" i="2"/>
  <c r="I905" i="2"/>
  <c r="H116" i="2"/>
  <c r="H117" i="2" s="1"/>
  <c r="J116" i="2"/>
  <c r="H110" i="2"/>
  <c r="I110" i="2"/>
  <c r="J110" i="2"/>
  <c r="H604" i="2"/>
  <c r="J604" i="2" s="1"/>
  <c r="J605" i="2" s="1"/>
  <c r="I604" i="2"/>
  <c r="I605" i="2" s="1"/>
  <c r="I95" i="2"/>
  <c r="J95" i="2"/>
  <c r="H95" i="2"/>
  <c r="H96" i="2" s="1"/>
  <c r="J83" i="2"/>
  <c r="H89" i="2"/>
  <c r="H90" i="2" s="1"/>
  <c r="H83" i="2"/>
  <c r="H84" i="2" s="1"/>
  <c r="I89" i="2"/>
  <c r="J89" i="2"/>
  <c r="H68" i="2"/>
  <c r="H69" i="2" s="1"/>
  <c r="J68" i="2"/>
  <c r="H53" i="2"/>
  <c r="H54" i="2" s="1"/>
  <c r="H47" i="2"/>
  <c r="H48" i="2" s="1"/>
  <c r="J53" i="2"/>
  <c r="I41" i="2"/>
  <c r="J47" i="2"/>
  <c r="H41" i="2"/>
  <c r="H42" i="2" s="1"/>
  <c r="J41" i="2"/>
  <c r="H35" i="2"/>
  <c r="J35" i="2"/>
  <c r="H61" i="2"/>
  <c r="J61" i="2" s="1"/>
  <c r="J62" i="2" s="1"/>
  <c r="H9" i="2"/>
  <c r="H11" i="2" s="1"/>
  <c r="G11" i="2"/>
  <c r="I11" i="2"/>
  <c r="I914" i="2"/>
  <c r="H218" i="2"/>
  <c r="H1607" i="2"/>
  <c r="H401" i="2"/>
  <c r="I269" i="2"/>
  <c r="J1607" i="2"/>
  <c r="J401" i="2"/>
  <c r="J218" i="2"/>
  <c r="H704" i="2"/>
  <c r="H707" i="2" s="1"/>
  <c r="J866" i="2"/>
  <c r="J704" i="2"/>
  <c r="H881" i="2"/>
  <c r="H884" i="2" s="1"/>
  <c r="I797" i="2"/>
  <c r="I782" i="2"/>
  <c r="J881" i="2"/>
  <c r="I298" i="2"/>
  <c r="I299" i="2" s="1"/>
  <c r="G299" i="2"/>
  <c r="G302" i="2" s="1"/>
  <c r="H298" i="2"/>
  <c r="H260" i="2"/>
  <c r="I20" i="2"/>
  <c r="J443" i="2"/>
  <c r="H713" i="2"/>
  <c r="I575" i="2"/>
  <c r="H734" i="2"/>
  <c r="H443" i="2"/>
  <c r="J713" i="2"/>
  <c r="I542" i="2"/>
  <c r="J734" i="2"/>
  <c r="J1309" i="2"/>
  <c r="J1310" i="2" s="1"/>
  <c r="H1310" i="2"/>
  <c r="J903" i="2"/>
  <c r="J905" i="2" s="1"/>
  <c r="H905" i="2"/>
  <c r="J1704" i="2"/>
  <c r="J1706" i="2" s="1"/>
  <c r="H1706" i="2"/>
  <c r="H1409" i="2"/>
  <c r="J1011" i="2"/>
  <c r="J1013" i="2" s="1"/>
  <c r="H1013" i="2"/>
  <c r="J1409" i="2"/>
  <c r="J912" i="2"/>
  <c r="J914" i="2" s="1"/>
  <c r="H914" i="2"/>
  <c r="H1508" i="2"/>
  <c r="I1706" i="2"/>
  <c r="J1508" i="2"/>
  <c r="J841" i="2"/>
  <c r="J842" i="2" s="1"/>
  <c r="H842" i="2"/>
  <c r="H845" i="2" s="1"/>
  <c r="J805" i="2"/>
  <c r="J806" i="2" s="1"/>
  <c r="H806" i="2"/>
  <c r="H809" i="2" s="1"/>
  <c r="I890" i="2"/>
  <c r="H851" i="2"/>
  <c r="H860" i="2" s="1"/>
  <c r="J888" i="2"/>
  <c r="J890" i="2" s="1"/>
  <c r="H890" i="2"/>
  <c r="H899" i="2" s="1"/>
  <c r="I749" i="2"/>
  <c r="J851" i="2"/>
  <c r="H797" i="2"/>
  <c r="H800" i="2" s="1"/>
  <c r="J795" i="2"/>
  <c r="J797" i="2" s="1"/>
  <c r="H866" i="2"/>
  <c r="H875" i="2" s="1"/>
  <c r="J814" i="2"/>
  <c r="J815" i="2" s="1"/>
  <c r="H815" i="2"/>
  <c r="H782" i="2"/>
  <c r="J780" i="2"/>
  <c r="J782" i="2" s="1"/>
  <c r="H749" i="2"/>
  <c r="J747" i="2"/>
  <c r="J749" i="2" s="1"/>
  <c r="H542" i="2"/>
  <c r="J540" i="2"/>
  <c r="J542" i="2" s="1"/>
  <c r="H527" i="2"/>
  <c r="J620" i="2"/>
  <c r="H620" i="2"/>
  <c r="H575" i="2"/>
  <c r="J573" i="2"/>
  <c r="J575" i="2" s="1"/>
  <c r="H641" i="2"/>
  <c r="H584" i="2"/>
  <c r="J582" i="2"/>
  <c r="J584" i="2" s="1"/>
  <c r="J527" i="2"/>
  <c r="J641" i="2"/>
  <c r="J343" i="2"/>
  <c r="J344" i="2" s="1"/>
  <c r="H344" i="2"/>
  <c r="J267" i="2"/>
  <c r="J269" i="2" s="1"/>
  <c r="H269" i="2"/>
  <c r="J288" i="2"/>
  <c r="J290" i="2" s="1"/>
  <c r="H290" i="2"/>
  <c r="H410" i="2"/>
  <c r="I290" i="2"/>
  <c r="J517" i="2"/>
  <c r="J518" i="2" s="1"/>
  <c r="H518" i="2"/>
  <c r="J410" i="2"/>
  <c r="J260" i="2"/>
  <c r="J103" i="2"/>
  <c r="J104" i="2" s="1"/>
  <c r="H104" i="2"/>
  <c r="H227" i="2"/>
  <c r="H125" i="2"/>
  <c r="J227" i="2"/>
  <c r="J125" i="2"/>
  <c r="H77" i="2"/>
  <c r="J77" i="2"/>
  <c r="J29" i="2"/>
  <c r="H29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3068" i="1"/>
  <c r="K2766" i="1"/>
  <c r="K2770" i="1" s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836" i="2" l="1"/>
  <c r="H791" i="2"/>
  <c r="H776" i="2"/>
  <c r="H743" i="2"/>
  <c r="H714" i="2"/>
  <c r="J728" i="2" s="1"/>
  <c r="H728" i="2"/>
  <c r="H698" i="2"/>
  <c r="H621" i="2"/>
  <c r="H635" i="2"/>
  <c r="H585" i="2"/>
  <c r="H599" i="2"/>
  <c r="H576" i="2"/>
  <c r="J578" i="2" s="1"/>
  <c r="H578" i="2"/>
  <c r="H543" i="2"/>
  <c r="H569" i="2"/>
  <c r="H528" i="2"/>
  <c r="H536" i="2"/>
  <c r="H519" i="2"/>
  <c r="J521" i="2" s="1"/>
  <c r="H521" i="2"/>
  <c r="H444" i="2"/>
  <c r="J512" i="2" s="1"/>
  <c r="H512" i="2"/>
  <c r="H437" i="2"/>
  <c r="H402" i="2"/>
  <c r="J404" i="2" s="1"/>
  <c r="H404" i="2"/>
  <c r="H345" i="2"/>
  <c r="H395" i="2"/>
  <c r="H330" i="2"/>
  <c r="H338" i="2"/>
  <c r="H309" i="2"/>
  <c r="H323" i="2"/>
  <c r="H291" i="2"/>
  <c r="J293" i="2" s="1"/>
  <c r="H293" i="2"/>
  <c r="H1212" i="2"/>
  <c r="J1304" i="2" s="1"/>
  <c r="H270" i="2"/>
  <c r="H284" i="2"/>
  <c r="G1304" i="2"/>
  <c r="H261" i="2"/>
  <c r="J263" i="2" s="1"/>
  <c r="H263" i="2"/>
  <c r="H228" i="2"/>
  <c r="H254" i="2"/>
  <c r="H219" i="2"/>
  <c r="J221" i="2" s="1"/>
  <c r="H221" i="2"/>
  <c r="H126" i="2"/>
  <c r="H212" i="2"/>
  <c r="H105" i="2"/>
  <c r="H119" i="2"/>
  <c r="H78" i="2"/>
  <c r="J98" i="2" s="1"/>
  <c r="H98" i="2"/>
  <c r="H30" i="2"/>
  <c r="H56" i="2"/>
  <c r="H1707" i="2"/>
  <c r="J1799" i="2" s="1"/>
  <c r="H1799" i="2"/>
  <c r="H1608" i="2"/>
  <c r="J1700" i="2" s="1"/>
  <c r="H1700" i="2"/>
  <c r="H1509" i="2"/>
  <c r="J1601" i="2" s="1"/>
  <c r="H1601" i="2"/>
  <c r="H1410" i="2"/>
  <c r="J1502" i="2" s="1"/>
  <c r="H1502" i="2"/>
  <c r="K5278" i="1"/>
  <c r="H1311" i="2"/>
  <c r="J1403" i="2" s="1"/>
  <c r="H1403" i="2"/>
  <c r="H1304" i="2"/>
  <c r="J1205" i="2"/>
  <c r="H1205" i="2"/>
  <c r="H1014" i="2"/>
  <c r="J1106" i="2" s="1"/>
  <c r="H1106" i="2"/>
  <c r="H915" i="2"/>
  <c r="J1007" i="2" s="1"/>
  <c r="H1007" i="2"/>
  <c r="H906" i="2"/>
  <c r="K4632" i="1"/>
  <c r="H891" i="2"/>
  <c r="J899" i="2" s="1"/>
  <c r="K5126" i="1"/>
  <c r="K4666" i="1"/>
  <c r="J4668" i="1" s="1"/>
  <c r="K4784" i="1"/>
  <c r="K5164" i="1"/>
  <c r="H882" i="2"/>
  <c r="J884" i="2" s="1"/>
  <c r="H867" i="2"/>
  <c r="J875" i="2" s="1"/>
  <c r="H852" i="2"/>
  <c r="J860" i="2" s="1"/>
  <c r="H843" i="2"/>
  <c r="J845" i="2" s="1"/>
  <c r="H816" i="2"/>
  <c r="J836" i="2" s="1"/>
  <c r="H807" i="2"/>
  <c r="J809" i="2" s="1"/>
  <c r="H798" i="2"/>
  <c r="J800" i="2" s="1"/>
  <c r="H783" i="2"/>
  <c r="J791" i="2" s="1"/>
  <c r="J3528" i="1"/>
  <c r="H750" i="2"/>
  <c r="J776" i="2" s="1"/>
  <c r="K4366" i="1"/>
  <c r="K4518" i="1"/>
  <c r="K3602" i="1"/>
  <c r="K3606" i="1" s="1"/>
  <c r="K3754" i="1"/>
  <c r="K3758" i="1" s="1"/>
  <c r="H735" i="2"/>
  <c r="J743" i="2" s="1"/>
  <c r="J3110" i="1"/>
  <c r="H705" i="2"/>
  <c r="J707" i="2" s="1"/>
  <c r="H642" i="2"/>
  <c r="J698" i="2" s="1"/>
  <c r="H627" i="2"/>
  <c r="H612" i="2"/>
  <c r="H591" i="2"/>
  <c r="H549" i="2"/>
  <c r="H534" i="2"/>
  <c r="J2730" i="1"/>
  <c r="K2846" i="1"/>
  <c r="J2616" i="1"/>
  <c r="K2614" i="1"/>
  <c r="K2618" i="1" s="1"/>
  <c r="J2654" i="1"/>
  <c r="K2804" i="1"/>
  <c r="J2806" i="1" s="1"/>
  <c r="K2956" i="1"/>
  <c r="J2958" i="1" s="1"/>
  <c r="K2960" i="1"/>
  <c r="K3146" i="1"/>
  <c r="J3148" i="1" s="1"/>
  <c r="K3150" i="1"/>
  <c r="K3264" i="1"/>
  <c r="H411" i="2"/>
  <c r="J437" i="2" s="1"/>
  <c r="H351" i="2"/>
  <c r="H336" i="2"/>
  <c r="H315" i="2"/>
  <c r="H276" i="2"/>
  <c r="H20" i="2"/>
  <c r="K1326" i="1"/>
  <c r="J1590" i="1"/>
  <c r="K1858" i="1"/>
  <c r="J1476" i="1"/>
  <c r="K2044" i="1"/>
  <c r="J2046" i="1" s="1"/>
  <c r="K1250" i="1"/>
  <c r="H234" i="2"/>
  <c r="J9" i="2"/>
  <c r="J11" i="2" s="1"/>
  <c r="H605" i="2"/>
  <c r="H62" i="2"/>
  <c r="H132" i="2"/>
  <c r="H111" i="2"/>
  <c r="H36" i="2"/>
  <c r="H12" i="2"/>
  <c r="J298" i="2"/>
  <c r="J299" i="2" s="1"/>
  <c r="H299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J3642" i="1"/>
  <c r="K3640" i="1"/>
  <c r="K3644" i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4290" i="1" l="1"/>
  <c r="J635" i="2"/>
  <c r="H606" i="2"/>
  <c r="J614" i="2" s="1"/>
  <c r="H614" i="2"/>
  <c r="J599" i="2"/>
  <c r="J569" i="2"/>
  <c r="J536" i="2"/>
  <c r="K4062" i="1"/>
  <c r="J395" i="2"/>
  <c r="J338" i="2"/>
  <c r="J323" i="2"/>
  <c r="H300" i="2"/>
  <c r="J302" i="2" s="1"/>
  <c r="H302" i="2"/>
  <c r="J284" i="2"/>
  <c r="J254" i="2"/>
  <c r="J212" i="2"/>
  <c r="J119" i="2"/>
  <c r="H63" i="2"/>
  <c r="J71" i="2" s="1"/>
  <c r="H71" i="2"/>
  <c r="J56" i="2"/>
  <c r="H21" i="2"/>
  <c r="J23" i="2" s="1"/>
  <c r="H23" i="2"/>
  <c r="K2048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25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73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00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21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214" i="2" s="1"/>
  <c r="E724" i="1"/>
  <c r="E762" i="1" s="1"/>
  <c r="J108" i="1"/>
  <c r="E914" i="1" l="1"/>
  <c r="B223" i="2" s="1"/>
  <c r="E838" i="1"/>
  <c r="E876" i="1" s="1"/>
  <c r="E952" i="1" l="1"/>
  <c r="E990" i="1" s="1"/>
  <c r="E1028" i="1"/>
  <c r="B256" i="2" l="1"/>
  <c r="E1142" i="1"/>
  <c r="E1066" i="1"/>
  <c r="E1104" i="1" s="1"/>
  <c r="B265" i="2" l="1"/>
  <c r="E1256" i="1"/>
  <c r="E1180" i="1"/>
  <c r="E1218" i="1" s="1"/>
  <c r="G3" i="2"/>
  <c r="H3" i="2" s="1"/>
  <c r="G4" i="2"/>
  <c r="H4" i="2" s="1"/>
  <c r="E1370" i="1" l="1"/>
  <c r="B286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95" i="2" l="1"/>
  <c r="E1484" i="1"/>
  <c r="E1408" i="1"/>
  <c r="E1446" i="1" s="1"/>
  <c r="I5" i="2"/>
  <c r="J28" i="1"/>
  <c r="K30" i="1" s="1"/>
  <c r="J5" i="2"/>
  <c r="H5" i="2"/>
  <c r="H14" i="2" s="1"/>
  <c r="B304" i="2" l="1"/>
  <c r="E1522" i="1"/>
  <c r="E1560" i="1" s="1"/>
  <c r="E1598" i="1"/>
  <c r="H6" i="2"/>
  <c r="J14" i="2" s="1"/>
  <c r="J32" i="1"/>
  <c r="K34" i="1"/>
  <c r="B325" i="2" l="1"/>
  <c r="E1636" i="1"/>
  <c r="E1674" i="1" s="1"/>
  <c r="E1712" i="1"/>
  <c r="B340" i="2" l="1"/>
  <c r="E1826" i="1"/>
  <c r="E1750" i="1"/>
  <c r="E1788" i="1" s="1"/>
  <c r="B397" i="2" l="1"/>
  <c r="E1864" i="1"/>
  <c r="E1902" i="1" s="1"/>
  <c r="E1940" i="1"/>
  <c r="B406" i="2" l="1"/>
  <c r="E1978" i="1"/>
  <c r="E2016" i="1" s="1"/>
  <c r="E2054" i="1"/>
  <c r="B439" i="2" l="1"/>
  <c r="E2168" i="1"/>
  <c r="E2092" i="1"/>
  <c r="E2130" i="1" s="1"/>
  <c r="E2206" i="1" l="1"/>
  <c r="E2244" i="1" s="1"/>
  <c r="B514" i="2"/>
  <c r="E2282" i="1"/>
  <c r="B523" i="2" l="1"/>
  <c r="E2396" i="1"/>
  <c r="E2320" i="1"/>
  <c r="E2358" i="1" s="1"/>
  <c r="E2434" i="1" l="1"/>
  <c r="E2472" i="1" s="1"/>
  <c r="B538" i="2"/>
  <c r="E2510" i="1"/>
  <c r="B571" i="2" l="1"/>
  <c r="E2624" i="1"/>
  <c r="E2548" i="1"/>
  <c r="E2586" i="1" s="1"/>
  <c r="B580" i="2" l="1"/>
  <c r="E2738" i="1"/>
  <c r="E2662" i="1"/>
  <c r="E2700" i="1" s="1"/>
  <c r="B601" i="2" l="1"/>
  <c r="E2776" i="1"/>
  <c r="E2814" i="1" s="1"/>
  <c r="E2852" i="1"/>
  <c r="B616" i="2" l="1"/>
  <c r="E2966" i="1"/>
  <c r="E2890" i="1"/>
  <c r="E2928" i="1" s="1"/>
  <c r="B637" i="2" l="1"/>
  <c r="E3004" i="1"/>
  <c r="E3042" i="1" s="1"/>
  <c r="E3080" i="1"/>
  <c r="B700" i="2" l="1"/>
  <c r="E3118" i="1"/>
  <c r="E3156" i="1" s="1"/>
  <c r="E3194" i="1"/>
  <c r="B709" i="2" l="1"/>
  <c r="E3308" i="1"/>
  <c r="E3232" i="1"/>
  <c r="E3270" i="1" s="1"/>
  <c r="E3346" i="1" l="1"/>
  <c r="E3384" i="1" s="1"/>
  <c r="B730" i="2"/>
  <c r="E3422" i="1"/>
  <c r="E3536" i="1" l="1"/>
  <c r="B745" i="2"/>
  <c r="E3460" i="1"/>
  <c r="E3498" i="1" s="1"/>
  <c r="E3650" i="1" l="1"/>
  <c r="B778" i="2"/>
  <c r="E3574" i="1"/>
  <c r="E3612" i="1" s="1"/>
  <c r="B793" i="2" l="1"/>
  <c r="E3764" i="1"/>
  <c r="E3688" i="1"/>
  <c r="E3726" i="1" s="1"/>
  <c r="E3802" i="1" l="1"/>
  <c r="E3840" i="1" s="1"/>
  <c r="B802" i="2"/>
  <c r="E3878" i="1"/>
  <c r="B811" i="2" l="1"/>
  <c r="E3992" i="1"/>
  <c r="E3916" i="1"/>
  <c r="E3954" i="1" s="1"/>
  <c r="B838" i="2" l="1"/>
  <c r="E4030" i="1"/>
  <c r="E4068" i="1" s="1"/>
  <c r="E4106" i="1"/>
  <c r="B847" i="2" l="1"/>
  <c r="E4144" i="1"/>
  <c r="E4182" i="1" s="1"/>
  <c r="E4220" i="1"/>
  <c r="B862" i="2" l="1"/>
  <c r="E4334" i="1"/>
  <c r="E4258" i="1"/>
  <c r="E4296" i="1" s="1"/>
  <c r="B877" i="2" l="1"/>
  <c r="E4372" i="1"/>
  <c r="E4410" i="1" s="1"/>
  <c r="E4448" i="1"/>
  <c r="E4486" i="1" l="1"/>
  <c r="E4524" i="1" s="1"/>
  <c r="B886" i="2"/>
  <c r="E4562" i="1"/>
  <c r="E4600" i="1" l="1"/>
  <c r="E4638" i="1" s="1"/>
  <c r="B901" i="2"/>
  <c r="E4676" i="1"/>
  <c r="B910" i="2" l="1"/>
  <c r="E4790" i="1"/>
  <c r="E4714" i="1"/>
  <c r="E4752" i="1" s="1"/>
  <c r="B1009" i="2" l="1"/>
  <c r="E4828" i="1"/>
  <c r="E4866" i="1" s="1"/>
  <c r="E4904" i="1"/>
  <c r="B1108" i="2" l="1"/>
  <c r="E5018" i="1"/>
  <c r="E4942" i="1"/>
  <c r="E4980" i="1" s="1"/>
  <c r="B1207" i="2" l="1"/>
  <c r="E5132" i="1"/>
  <c r="E5056" i="1"/>
  <c r="E5094" i="1" s="1"/>
  <c r="B1306" i="2" l="1"/>
  <c r="E5170" i="1"/>
  <c r="E5208" i="1" s="1"/>
  <c r="E5246" i="1"/>
  <c r="B1405" i="2" l="1"/>
  <c r="E5360" i="1"/>
  <c r="E5284" i="1"/>
  <c r="E5322" i="1" s="1"/>
  <c r="B1504" i="2" l="1"/>
  <c r="E5398" i="1"/>
  <c r="E5436" i="1" s="1"/>
  <c r="E5474" i="1"/>
  <c r="B1603" i="2" l="1"/>
  <c r="E5588" i="1"/>
  <c r="E5512" i="1"/>
  <c r="E5550" i="1" s="1"/>
  <c r="E5626" i="1" l="1"/>
  <c r="E5664" i="1" s="1"/>
  <c r="B1702" i="2"/>
</calcChain>
</file>

<file path=xl/sharedStrings.xml><?xml version="1.0" encoding="utf-8"?>
<sst xmlns="http://schemas.openxmlformats.org/spreadsheetml/2006/main" count="6114" uniqueCount="208">
  <si>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</si>
  <si>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</si>
  <si>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</si>
  <si>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</si>
  <si>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</si>
  <si>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</si>
  <si>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</si>
  <si>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</si>
  <si>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</si>
  <si>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</si>
  <si>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</si>
  <si>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</si>
  <si>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</si>
  <si>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</si>
  <si>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</si>
  <si>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</si>
  <si>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</si>
  <si>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</si>
  <si>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</si>
  <si>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</si>
  <si>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</si>
  <si>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</si>
  <si>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</si>
  <si>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</si>
  <si>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</si>
  <si>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</si>
  <si>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</si>
  <si>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</si>
  <si>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</si>
  <si>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</si>
  <si>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 4061</t>
  </si>
  <si>
    <t>LILY JULIAWATI</t>
  </si>
  <si>
    <t>(REJO AGUNG)</t>
  </si>
  <si>
    <t>JOMBANG</t>
  </si>
  <si>
    <t>LSN</t>
  </si>
  <si>
    <t>CORRECTION TAPE JOYKO CT-507</t>
  </si>
  <si>
    <t>CUTTER 18 MM KENKO L-500 (BESAR)</t>
  </si>
  <si>
    <t>RISMA / CONDRO</t>
  </si>
  <si>
    <t>KO 4064</t>
  </si>
  <si>
    <t>CV PELITA JAYA</t>
  </si>
  <si>
    <t>(ANUGERAH SEJAHTERA)</t>
  </si>
  <si>
    <t>PURWOKERTO</t>
  </si>
  <si>
    <t>PCS</t>
  </si>
  <si>
    <t>HIGHLIGHTER / STABILO KENKO HL-100 KUNING</t>
  </si>
  <si>
    <t>NOVI / CONDRO</t>
  </si>
  <si>
    <t>SANTOSO BUDIONO</t>
  </si>
  <si>
    <t>(  ARMADA  )</t>
  </si>
  <si>
    <t>KO 4072</t>
  </si>
  <si>
    <t>CORRECTION TAPE KENKO CT-905 (12M x 5MM)</t>
  </si>
  <si>
    <t>G 4040</t>
  </si>
  <si>
    <t>LS</t>
  </si>
  <si>
    <t>GEL PEN KENKO HI-TECH-H 0.28 MM HITAM</t>
  </si>
  <si>
    <t>GEL PEN KENKO HI-TECH-H 0.28 MM BIRU</t>
  </si>
  <si>
    <t>NOVI / YO</t>
  </si>
  <si>
    <t>KO 4042</t>
  </si>
  <si>
    <t>CV SINAR CAHAYA NIRMALA</t>
  </si>
  <si>
    <t/>
  </si>
  <si>
    <t>BREBES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</si>
  <si>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</si>
  <si>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</si>
  <si>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</si>
  <si>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</si>
  <si>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</si>
  <si>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CV DWI JAYA</t>
  </si>
  <si>
    <t>YOGYAKARTA</t>
  </si>
  <si>
    <t>KO 4063</t>
  </si>
  <si>
    <t>GEL PEN KENKO K-1 HITAM</t>
  </si>
  <si>
    <t>ISI CUTTER 18 MM KENKO L-150 (BESAR)</t>
  </si>
  <si>
    <t>PUNCH KENKO NO. 40XL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</si>
  <si>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</si>
  <si>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</si>
  <si>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</si>
  <si>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</si>
  <si>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</si>
  <si>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</si>
  <si>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</si>
  <si>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</si>
  <si>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</si>
  <si>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</si>
  <si>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PAK</t>
  </si>
  <si>
    <t>ASAHAN JOYKO B-23 (isi 12 pc) TONG 1 LOBANG</t>
  </si>
  <si>
    <t>HIGHLIGHTER / STABILLO TIZO TF-610 (isi 54 pc)</t>
  </si>
  <si>
    <t>PENCIL CASE / TEMPAT PENSIL MAGNET B-35138-21</t>
  </si>
  <si>
    <t>KO 4076</t>
  </si>
  <si>
    <t>KO 4050</t>
  </si>
  <si>
    <t>CV GANESHA</t>
  </si>
  <si>
    <t>WONOSOBO</t>
  </si>
  <si>
    <t>GEL PEN KENKO EASY GEL HITAM</t>
  </si>
  <si>
    <t>GRS</t>
  </si>
  <si>
    <t>BINDER CLIP JOYKO 107</t>
  </si>
  <si>
    <t>BINDER CLIP JOYKO 260</t>
  </si>
  <si>
    <t>KO 4054</t>
  </si>
  <si>
    <t>CV  WISUDA</t>
  </si>
  <si>
    <t>KO 4068</t>
  </si>
  <si>
    <t>CORRECTION TAPE KENKO CT-634 (8M x 5MM)</t>
  </si>
  <si>
    <t>G 4170</t>
  </si>
  <si>
    <t>BOX</t>
  </si>
  <si>
    <t>STIP / PENGHAPUS JOYKO ER-B20BL HITAM</t>
  </si>
  <si>
    <t>KO 4176</t>
  </si>
  <si>
    <t>G 4086</t>
  </si>
  <si>
    <t>CUTTER 9 MM KENKO A-300 (KECIL)</t>
  </si>
  <si>
    <t>CORRECTION FLUID KENKO KE-108</t>
  </si>
  <si>
    <t>LENA / YO</t>
  </si>
  <si>
    <t>CV TRINITY CENTRAAL</t>
  </si>
  <si>
    <t>KO 4173</t>
  </si>
  <si>
    <t>KARTU STOCK KWARTO PUTIH</t>
  </si>
  <si>
    <t>KARTU STOCK FOLIO PUTIH</t>
  </si>
  <si>
    <t>CV PULAU ATEKA NUSANTARA</t>
  </si>
  <si>
    <t>SURABAYA</t>
  </si>
  <si>
    <t>KO 1016</t>
  </si>
  <si>
    <t>STAND PEN SPIRAL KENKO STP-300SG</t>
  </si>
  <si>
    <t>SET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</si>
  <si>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</si>
  <si>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</si>
  <si>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</si>
  <si>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</si>
  <si>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</si>
  <si>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</si>
  <si>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</si>
  <si>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</si>
  <si>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</si>
  <si>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SOEYANTO LOPULUSI</t>
  </si>
  <si>
    <t>( LANCAR )</t>
  </si>
  <si>
    <t>MALANG</t>
  </si>
  <si>
    <t>KO 1045</t>
  </si>
  <si>
    <t>STIP / PENGHAPUS JOYKO 526-B20 PUTIH</t>
  </si>
  <si>
    <t>GEL PEN KENKO EASY GEL</t>
  </si>
  <si>
    <t>STIP / PENGHAPUS JOYKO 526-B40P PUTIH</t>
  </si>
  <si>
    <t>KO 4100</t>
  </si>
  <si>
    <t>G 4093</t>
  </si>
  <si>
    <t>GEL PEN JOYKO GP-237 X-TECH</t>
  </si>
  <si>
    <t>PENCIL CASE JOYKO PC-0719</t>
  </si>
  <si>
    <t>BINDER NOTE JOYKO A5 (CAMPUS)</t>
  </si>
  <si>
    <t>BINDER NOTE JOYKO A5 (FANCY)</t>
  </si>
  <si>
    <t>BINDER NOTE JOYKO B5 (CAMPUS)</t>
  </si>
  <si>
    <t>CALCULATOR JOYKO CC-38</t>
  </si>
  <si>
    <t>CALCULATOR JOYKO DTC-1313CH</t>
  </si>
  <si>
    <t>CALCULATOR JOYKO CC-41</t>
  </si>
  <si>
    <t>STIP / PENGHAPUS JOYKO 526-B40BL HITAM</t>
  </si>
  <si>
    <t>STAPLER KENKO HD-10</t>
  </si>
  <si>
    <t>KO 4184</t>
  </si>
  <si>
    <t>KO 1048</t>
  </si>
  <si>
    <t>PENSIL JOYKO 2B P-88</t>
  </si>
  <si>
    <t>CORRECTION TAPE JOYKO CT-522</t>
  </si>
  <si>
    <t>GUNTING JOYKO SC-828</t>
  </si>
  <si>
    <t>GUNTING JOYKO SC-838</t>
  </si>
  <si>
    <t>GUNTING JOYKO SC-848</t>
  </si>
  <si>
    <t>G 4205</t>
  </si>
  <si>
    <t>KO 4302</t>
  </si>
  <si>
    <t>BINDER CLIP JOYKO 105</t>
  </si>
  <si>
    <t>BINDER CLIP JOYKO 155</t>
  </si>
  <si>
    <t>LABEL HARGA KENKO 6001-2R (1 LINE) isi 10 rol</t>
  </si>
  <si>
    <t>PUNCH KENKO NO. 30</t>
  </si>
  <si>
    <t>G 4209</t>
  </si>
  <si>
    <t>CORRECTION TAPE JOYKO CT-522 PTL</t>
  </si>
  <si>
    <t>PENCIL CASE KENKO PC-0719</t>
  </si>
  <si>
    <t>CORRECTION FLUID JOYKO CF-S225</t>
  </si>
  <si>
    <t>G 4210</t>
  </si>
  <si>
    <t>PENSIL WARNA JOYKO CP-12PB (PANJANG)</t>
  </si>
  <si>
    <t>KO 1269</t>
  </si>
  <si>
    <t>KO 4217</t>
  </si>
  <si>
    <t>CRAYON / OIL PASTEL JOYKO OP-36S PP CASE SEA WORLD</t>
  </si>
  <si>
    <t>KO 4223</t>
  </si>
  <si>
    <t>PAPER CLIP WARNA KENKO 3100</t>
  </si>
  <si>
    <t>LEM STICK KENKO 8 GR (KECIL) isi 30 pc</t>
  </si>
  <si>
    <t xml:space="preserve">BOX </t>
  </si>
  <si>
    <t>LEM STICK KENKO 15 GR (TANGGUNG) isi 20 pc</t>
  </si>
  <si>
    <t>PAPER TRIGONAL CLIP KENKO NO. 1</t>
  </si>
  <si>
    <t>PAPER TRIGONAL CLIP KENKO NO. 3</t>
  </si>
  <si>
    <t>PAPER JUMBO CLIP KENKO NO. 5</t>
  </si>
  <si>
    <t>STIP / PENGHAPUS KENKO ERW-20SQ PUTIH</t>
  </si>
  <si>
    <t>STIP / PENGHAPUS KENKO ERW-40SQ PUTIH</t>
  </si>
  <si>
    <t>KO 4224</t>
  </si>
  <si>
    <t>G 4235</t>
  </si>
  <si>
    <t>PENCIL CASE JOYKO PC-0719AC-36A/F (Animal Calender)</t>
  </si>
  <si>
    <t>PENCIL CASE JOYKO PC-0719TV-33A/F (TRAVEL)</t>
  </si>
  <si>
    <t>PENCIL CASE JOYKO PC-0719GZ-34A/F (GOZZY)</t>
  </si>
  <si>
    <t>KO 4238</t>
  </si>
  <si>
    <t>JANGKA (MATH SET) JOYKO MS-25</t>
  </si>
  <si>
    <t>JANGKA (MATH SET) JOYKO MS-55</t>
  </si>
  <si>
    <t>KO 4236</t>
  </si>
  <si>
    <t>CORRECTION FLUID KENKO KE-107M</t>
  </si>
  <si>
    <t>LEM CAIR 35 ML KENKO LG-35</t>
  </si>
  <si>
    <t>LOOSE LEAF KENKO A5-LL 50-2070</t>
  </si>
  <si>
    <t>LOOSE LEAF KENKO A5-LL 100-2070</t>
  </si>
  <si>
    <t>KO 4253</t>
  </si>
  <si>
    <t>KO 4258</t>
  </si>
  <si>
    <t>CV UTAMA PUTRA</t>
  </si>
  <si>
    <t>TULUNG AGUNG</t>
  </si>
  <si>
    <t>G 4036</t>
  </si>
  <si>
    <t>GEL PEN KENKO KE-303 T-GEL TRIANGULAR</t>
  </si>
  <si>
    <t>GEL INK TIANJIAO TZ-501</t>
  </si>
  <si>
    <t>PENCIL CASE / TEMPAT PENSIL MAGNET OGGY O-022</t>
  </si>
  <si>
    <t>KO 4263</t>
  </si>
  <si>
    <t>LABEL HARGA JOYKO LB-2RL (1 LINE PUTIH)</t>
  </si>
  <si>
    <t>ISI PENSIL 2B 2.0 MM JOYKO PL-11</t>
  </si>
  <si>
    <t>KO 4401</t>
  </si>
  <si>
    <t>KO 1273</t>
  </si>
  <si>
    <t>KO 4403</t>
  </si>
  <si>
    <t>HARNOYO</t>
  </si>
  <si>
    <t>(BENDAN)</t>
  </si>
  <si>
    <t>PEKALONGAN</t>
  </si>
  <si>
    <t>KO 4404</t>
  </si>
  <si>
    <t>G 4332</t>
  </si>
  <si>
    <t>KO 4503</t>
  </si>
  <si>
    <t>SETIAWAN BUDIONO</t>
  </si>
  <si>
    <t>(  PRIMA  )</t>
  </si>
  <si>
    <t>HIGHLIGHTER / STABILLO JOYKO HL-1/2/3/4/5 (Kn/Hj/Br/Pink/Or)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</si>
</sst>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20" xfId="0" applyFont="1" applyFill="1" applyBorder="1"/>
    <xf numFmtId="0" fontId="6" fillId="0" borderId="0" xfId="0" applyFont="1" applyBorder="1"/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4555" zoomScaleNormal="100" workbookViewId="0">
      <selection activeCell="E4570" sqref="E457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23050001</v>
      </c>
      <c r="G2" s="11" t="s">
        <v>2</v>
      </c>
      <c r="H2" s="356" t="s">
        <v>31</v>
      </c>
      <c r="I2" s="356"/>
      <c r="J2" s="356"/>
      <c r="K2" s="357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0" t="s">
        <v>3</v>
      </c>
      <c r="G3" s="17"/>
      <c r="H3" s="358"/>
      <c r="I3" s="358"/>
      <c r="J3" s="358"/>
      <c r="K3" s="359"/>
      <c r="L3" s="12"/>
    </row>
    <row r="4" spans="1:12" s="10" customFormat="1" ht="16.5" customHeight="1" x14ac:dyDescent="0.3">
      <c r="A4" s="5"/>
      <c r="B4" s="6" t="s">
        <v>4</v>
      </c>
      <c r="C4" s="7"/>
      <c r="D4" s="361">
        <v>45049</v>
      </c>
      <c r="E4" s="362"/>
      <c r="F4" s="360"/>
      <c r="G4" s="18"/>
      <c r="H4" s="363" t="s">
        <v>32</v>
      </c>
      <c r="I4" s="363"/>
      <c r="J4" s="363"/>
      <c r="K4" s="364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0"/>
      <c r="G5" s="18"/>
      <c r="H5" s="365" t="s">
        <v>33</v>
      </c>
      <c r="I5" s="365"/>
      <c r="J5" s="365"/>
      <c r="K5" s="366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67"/>
      <c r="I6" s="367"/>
      <c r="J6" s="367"/>
      <c r="K6" s="368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60</v>
      </c>
      <c r="C10" s="46" t="s">
        <v>34</v>
      </c>
      <c r="D10" s="47">
        <v>1</v>
      </c>
      <c r="E10" s="110" t="s">
        <v>35</v>
      </c>
      <c r="F10" s="48"/>
      <c r="G10" s="49"/>
      <c r="H10" s="50">
        <v>55200</v>
      </c>
      <c r="I10" s="51">
        <v>0.125</v>
      </c>
      <c r="J10" s="51"/>
      <c r="K10" s="52">
        <f t="shared" ref="K10:K25" si="0">(B10*H10-((B10*H10)*I10))-((B10*H10-((B10*H10)*I10))*J10)</f>
        <v>2898000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34</v>
      </c>
      <c r="D11" s="93">
        <v>1</v>
      </c>
      <c r="E11" s="110" t="s">
        <v>36</v>
      </c>
      <c r="F11" s="48"/>
      <c r="G11" s="49"/>
      <c r="H11" s="50">
        <v>147600</v>
      </c>
      <c r="I11" s="51">
        <v>0.125</v>
      </c>
      <c r="J11" s="51"/>
      <c r="K11" s="52">
        <f t="shared" si="0"/>
        <v>2583000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3"/>
      <c r="K27" s="344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5">
        <f>SUM(K10:K25)</f>
        <v>5481000</v>
      </c>
      <c r="K28" s="346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7"/>
      <c r="K29" s="347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4"/>
      <c r="K31" s="344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8">
        <f>((J28/1.11)+(K30/1.11))*11%</f>
        <v>543162.16216216213</v>
      </c>
      <c r="K32" s="349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4"/>
      <c r="K33" s="344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5481000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50" t="s">
        <v>37</v>
      </c>
      <c r="K36" s="351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50"/>
      <c r="K37" s="351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23050001</v>
      </c>
      <c r="F40" s="123"/>
      <c r="G40" s="124" t="s">
        <v>2</v>
      </c>
      <c r="H40" s="352" t="str">
        <f>H2</f>
        <v>LILY JULIAWATI</v>
      </c>
      <c r="I40" s="352"/>
      <c r="J40" s="352"/>
      <c r="K40" s="353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28" t="s">
        <v>3</v>
      </c>
      <c r="G41" s="130"/>
      <c r="H41" s="354"/>
      <c r="I41" s="354"/>
      <c r="J41" s="354"/>
      <c r="K41" s="355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29">
        <f>D4</f>
        <v>45049</v>
      </c>
      <c r="E42" s="330"/>
      <c r="F42" s="328"/>
      <c r="G42" s="131"/>
      <c r="H42" s="331" t="str">
        <f>H4</f>
        <v>(REJO AGUNG)</v>
      </c>
      <c r="I42" s="331"/>
      <c r="J42" s="331"/>
      <c r="K42" s="332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28"/>
      <c r="G43" s="131"/>
      <c r="H43" s="333" t="str">
        <f>H5</f>
        <v>JOMBANG</v>
      </c>
      <c r="I43" s="333"/>
      <c r="J43" s="333"/>
      <c r="K43" s="334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4061</v>
      </c>
      <c r="E44" s="122"/>
      <c r="F44" s="133"/>
      <c r="G44" s="134"/>
      <c r="H44" s="335"/>
      <c r="I44" s="335"/>
      <c r="J44" s="335"/>
      <c r="K44" s="336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60</v>
      </c>
      <c r="C48" s="287" t="str">
        <f t="shared" si="1"/>
        <v>LSN</v>
      </c>
      <c r="D48" s="288">
        <f t="shared" si="1"/>
        <v>1</v>
      </c>
      <c r="E48" s="289" t="str">
        <f t="shared" si="1"/>
        <v>CORRECTION TAPE JOYKO CT-507</v>
      </c>
      <c r="F48" s="158"/>
      <c r="G48" s="159"/>
      <c r="H48" s="160">
        <f t="shared" ref="H48:J63" si="2">H10</f>
        <v>55200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2898000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LSN</v>
      </c>
      <c r="D49" s="288">
        <f t="shared" si="1"/>
        <v>1</v>
      </c>
      <c r="E49" s="289" t="str">
        <f t="shared" si="1"/>
        <v>CUTTER 18 MM KENKO L-500 (BESAR)</v>
      </c>
      <c r="F49" s="158"/>
      <c r="G49" s="159"/>
      <c r="H49" s="160">
        <f t="shared" si="2"/>
        <v>147600</v>
      </c>
      <c r="I49" s="161">
        <f t="shared" si="2"/>
        <v>0.125</v>
      </c>
      <c r="J49" s="161">
        <f t="shared" si="2"/>
        <v>0</v>
      </c>
      <c r="K49" s="162">
        <f t="shared" si="3"/>
        <v>2583000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7"/>
      <c r="K65" s="311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38">
        <f>SUM(K48:K63)</f>
        <v>5481000</v>
      </c>
      <c r="K66" s="339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40"/>
      <c r="K67" s="340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1"/>
      <c r="K69" s="311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41">
        <f>((J66/1.11)+(K68/1.11))*11%</f>
        <v>543162.16216216213</v>
      </c>
      <c r="K70" s="342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1"/>
      <c r="K71" s="311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5481000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12" t="str">
        <f>J36</f>
        <v>RISMA / CONDRO</v>
      </c>
      <c r="K74" s="313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12">
        <f>J37</f>
        <v>0</v>
      </c>
      <c r="K75" s="313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23050001</v>
      </c>
      <c r="F78" s="200"/>
      <c r="G78" s="201" t="s">
        <v>2</v>
      </c>
      <c r="H78" s="314" t="str">
        <f>H40</f>
        <v>LILY JULIAWATI</v>
      </c>
      <c r="I78" s="314"/>
      <c r="J78" s="314"/>
      <c r="K78" s="315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8" t="s">
        <v>3</v>
      </c>
      <c r="G79" s="207"/>
      <c r="H79" s="316"/>
      <c r="I79" s="316"/>
      <c r="J79" s="316"/>
      <c r="K79" s="317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9">
        <f>D42</f>
        <v>45049</v>
      </c>
      <c r="E80" s="320"/>
      <c r="F80" s="318"/>
      <c r="G80" s="208"/>
      <c r="H80" s="321" t="str">
        <f>H42</f>
        <v>(REJO AGUNG)</v>
      </c>
      <c r="I80" s="321"/>
      <c r="J80" s="321"/>
      <c r="K80" s="322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8"/>
      <c r="G81" s="208"/>
      <c r="H81" s="323" t="str">
        <f>H43</f>
        <v>JOMBANG</v>
      </c>
      <c r="I81" s="323"/>
      <c r="J81" s="323"/>
      <c r="K81" s="324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4061</v>
      </c>
      <c r="E82" s="199"/>
      <c r="F82" s="210"/>
      <c r="G82" s="211"/>
      <c r="H82" s="325"/>
      <c r="I82" s="325"/>
      <c r="J82" s="325"/>
      <c r="K82" s="326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60</v>
      </c>
      <c r="C86" s="292" t="str">
        <f t="shared" si="4"/>
        <v>LSN</v>
      </c>
      <c r="D86" s="293">
        <f t="shared" si="4"/>
        <v>1</v>
      </c>
      <c r="E86" s="294" t="str">
        <f t="shared" si="4"/>
        <v>CORRECTION TAPE JOYKO CT-507</v>
      </c>
      <c r="F86" s="235"/>
      <c r="G86" s="236"/>
      <c r="H86" s="237">
        <f t="shared" ref="H86:J101" si="5">H48</f>
        <v>55200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2898000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LSN</v>
      </c>
      <c r="D87" s="293">
        <f t="shared" si="4"/>
        <v>1</v>
      </c>
      <c r="E87" s="294" t="str">
        <f t="shared" si="4"/>
        <v>CUTTER 18 MM KENKO L-500 (BESAR)</v>
      </c>
      <c r="F87" s="235"/>
      <c r="G87" s="236"/>
      <c r="H87" s="237">
        <f t="shared" si="5"/>
        <v>147600</v>
      </c>
      <c r="I87" s="238">
        <f t="shared" si="5"/>
        <v>0.125</v>
      </c>
      <c r="J87" s="238">
        <f t="shared" si="5"/>
        <v>0</v>
      </c>
      <c r="K87" s="239">
        <f t="shared" si="6"/>
        <v>2583000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7"/>
      <c r="K103" s="306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3">
        <f>SUM(K86:K101)</f>
        <v>5481000</v>
      </c>
      <c r="K104" s="304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5"/>
      <c r="K105" s="305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6"/>
      <c r="K107" s="306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7">
        <f>((J104/1.11)+(K106/1.11))*11%</f>
        <v>543162.16216216213</v>
      </c>
      <c r="K108" s="308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6"/>
      <c r="K109" s="306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5481000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09" t="str">
        <f>J74</f>
        <v>RISMA / CONDRO</v>
      </c>
      <c r="K112" s="310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09">
        <f>J75</f>
        <v>0</v>
      </c>
      <c r="K113" s="310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23050002</v>
      </c>
      <c r="G116" s="11" t="s">
        <v>2</v>
      </c>
      <c r="H116" s="356" t="s">
        <v>39</v>
      </c>
      <c r="I116" s="356"/>
      <c r="J116" s="356"/>
      <c r="K116" s="357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0" t="s">
        <v>3</v>
      </c>
      <c r="G117" s="17"/>
      <c r="H117" s="358"/>
      <c r="I117" s="358"/>
      <c r="J117" s="358"/>
      <c r="K117" s="359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1">
        <v>45049</v>
      </c>
      <c r="E118" s="362"/>
      <c r="F118" s="360"/>
      <c r="G118" s="18"/>
      <c r="H118" s="363" t="s">
        <v>40</v>
      </c>
      <c r="I118" s="363"/>
      <c r="J118" s="363"/>
      <c r="K118" s="364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0"/>
      <c r="G119" s="18"/>
      <c r="H119" s="365" t="s">
        <v>41</v>
      </c>
      <c r="I119" s="365"/>
      <c r="J119" s="365"/>
      <c r="K119" s="366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67"/>
      <c r="I120" s="367"/>
      <c r="J120" s="367"/>
      <c r="K120" s="368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480</v>
      </c>
      <c r="C124" s="46" t="s">
        <v>42</v>
      </c>
      <c r="D124" s="93">
        <v>1</v>
      </c>
      <c r="E124" s="110" t="s">
        <v>43</v>
      </c>
      <c r="F124" s="48"/>
      <c r="G124" s="49"/>
      <c r="H124" s="50">
        <v>3050</v>
      </c>
      <c r="I124" s="51">
        <v>0.13500000000000001</v>
      </c>
      <c r="J124" s="51"/>
      <c r="K124" s="52">
        <f t="shared" ref="K124:K139" si="7">(B124*H124-((B124*H124)*I124))-((B124*H124-((B124*H124)*I124))*J124)</f>
        <v>1266360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3"/>
      <c r="K141" s="344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5">
        <f>SUM(K124:K139)</f>
        <v>1266360</v>
      </c>
      <c r="K142" s="346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7"/>
      <c r="K143" s="347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4"/>
      <c r="K145" s="344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8">
        <f>((J142/1.11)+(K144/1.11))*11%</f>
        <v>125495.13513513513</v>
      </c>
      <c r="K146" s="349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4"/>
      <c r="K147" s="344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1266360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50" t="s">
        <v>44</v>
      </c>
      <c r="K150" s="351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50"/>
      <c r="K151" s="351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23050002</v>
      </c>
      <c r="F154" s="123"/>
      <c r="G154" s="124" t="s">
        <v>2</v>
      </c>
      <c r="H154" s="352" t="str">
        <f>H116</f>
        <v>CV PELITA JAYA</v>
      </c>
      <c r="I154" s="352"/>
      <c r="J154" s="352"/>
      <c r="K154" s="353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28" t="s">
        <v>3</v>
      </c>
      <c r="G155" s="130"/>
      <c r="H155" s="354"/>
      <c r="I155" s="354"/>
      <c r="J155" s="354"/>
      <c r="K155" s="355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29">
        <f>D118</f>
        <v>45049</v>
      </c>
      <c r="E156" s="330"/>
      <c r="F156" s="328"/>
      <c r="G156" s="131"/>
      <c r="H156" s="331" t="str">
        <f>H118</f>
        <v>(ANUGERAH SEJAHTERA)</v>
      </c>
      <c r="I156" s="331"/>
      <c r="J156" s="331"/>
      <c r="K156" s="332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28"/>
      <c r="G157" s="131"/>
      <c r="H157" s="333" t="str">
        <f>H119</f>
        <v>PURWOKERTO</v>
      </c>
      <c r="I157" s="333"/>
      <c r="J157" s="333"/>
      <c r="K157" s="334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4064</v>
      </c>
      <c r="E158" s="122"/>
      <c r="F158" s="133"/>
      <c r="G158" s="134"/>
      <c r="H158" s="335"/>
      <c r="I158" s="335"/>
      <c r="J158" s="335"/>
      <c r="K158" s="336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480</v>
      </c>
      <c r="C162" s="287" t="str">
        <f t="shared" si="8"/>
        <v>PCS</v>
      </c>
      <c r="D162" s="288">
        <f t="shared" si="8"/>
        <v>1</v>
      </c>
      <c r="E162" s="289" t="str">
        <f t="shared" si="8"/>
        <v>HIGHLIGHTER / STABILO KENKO HL-100 KUNING</v>
      </c>
      <c r="F162" s="158"/>
      <c r="G162" s="159"/>
      <c r="H162" s="160">
        <f t="shared" ref="H162:J162" si="9">H124</f>
        <v>3050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1266360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7"/>
      <c r="K179" s="311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38">
        <f>SUM(K162:K177)</f>
        <v>1266360</v>
      </c>
      <c r="K180" s="339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40"/>
      <c r="K181" s="340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1"/>
      <c r="K183" s="311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41">
        <f>((J180/1.11)+(K182/1.11))*11%</f>
        <v>125495.13513513513</v>
      </c>
      <c r="K184" s="342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1"/>
      <c r="K185" s="311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1266360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12" t="str">
        <f>J150</f>
        <v>NOVI / CONDRO</v>
      </c>
      <c r="K188" s="313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12">
        <f>J151</f>
        <v>0</v>
      </c>
      <c r="K189" s="313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23050002</v>
      </c>
      <c r="F192" s="200"/>
      <c r="G192" s="201" t="s">
        <v>2</v>
      </c>
      <c r="H192" s="314" t="str">
        <f>H154</f>
        <v>CV PELITA JAYA</v>
      </c>
      <c r="I192" s="314"/>
      <c r="J192" s="314"/>
      <c r="K192" s="315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8" t="s">
        <v>3</v>
      </c>
      <c r="G193" s="207"/>
      <c r="H193" s="316"/>
      <c r="I193" s="316"/>
      <c r="J193" s="316"/>
      <c r="K193" s="317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9">
        <f>D156</f>
        <v>45049</v>
      </c>
      <c r="E194" s="320"/>
      <c r="F194" s="318"/>
      <c r="G194" s="208"/>
      <c r="H194" s="321" t="str">
        <f>H156</f>
        <v>(ANUGERAH SEJAHTERA)</v>
      </c>
      <c r="I194" s="321"/>
      <c r="J194" s="321"/>
      <c r="K194" s="322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8"/>
      <c r="G195" s="208"/>
      <c r="H195" s="323" t="str">
        <f>H157</f>
        <v>PURWOKERTO</v>
      </c>
      <c r="I195" s="323"/>
      <c r="J195" s="323"/>
      <c r="K195" s="324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4064</v>
      </c>
      <c r="E196" s="199"/>
      <c r="F196" s="210"/>
      <c r="G196" s="211"/>
      <c r="H196" s="325"/>
      <c r="I196" s="325"/>
      <c r="J196" s="325"/>
      <c r="K196" s="326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480</v>
      </c>
      <c r="C200" s="292" t="str">
        <f t="shared" si="41"/>
        <v>PCS</v>
      </c>
      <c r="D200" s="293">
        <f t="shared" si="41"/>
        <v>1</v>
      </c>
      <c r="E200" s="294" t="str">
        <f t="shared" si="41"/>
        <v>HIGHLIGHTER / STABILO KENKO HL-100 KUNING</v>
      </c>
      <c r="F200" s="235"/>
      <c r="G200" s="236"/>
      <c r="H200" s="237">
        <f t="shared" ref="H200:J200" si="42">H162</f>
        <v>3050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1266360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7"/>
      <c r="K217" s="306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3">
        <f>SUM(K200:K215)</f>
        <v>1266360</v>
      </c>
      <c r="K218" s="304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5"/>
      <c r="K219" s="305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6"/>
      <c r="K221" s="306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7">
        <f>((J218/1.11)+(K220/1.11))*11%</f>
        <v>125495.13513513513</v>
      </c>
      <c r="K222" s="308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6"/>
      <c r="K223" s="306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1266360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09" t="str">
        <f>J188</f>
        <v>NOVI / CONDRO</v>
      </c>
      <c r="K226" s="310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09">
        <f>J189</f>
        <v>0</v>
      </c>
      <c r="K227" s="310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23050003</v>
      </c>
      <c r="G230" s="11" t="s">
        <v>2</v>
      </c>
      <c r="H230" s="356" t="s">
        <v>92</v>
      </c>
      <c r="I230" s="356"/>
      <c r="J230" s="356"/>
      <c r="K230" s="357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0" t="s">
        <v>3</v>
      </c>
      <c r="G231" s="17"/>
      <c r="H231" s="358"/>
      <c r="I231" s="358"/>
      <c r="J231" s="358"/>
      <c r="K231" s="359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1">
        <v>45059</v>
      </c>
      <c r="E232" s="362"/>
      <c r="F232" s="360"/>
      <c r="G232" s="18"/>
      <c r="H232" s="363" t="s">
        <v>56</v>
      </c>
      <c r="I232" s="363"/>
      <c r="J232" s="363"/>
      <c r="K232" s="364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0"/>
      <c r="G233" s="18"/>
      <c r="H233" s="365" t="s">
        <v>41</v>
      </c>
      <c r="I233" s="365"/>
      <c r="J233" s="365"/>
      <c r="K233" s="366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148</v>
      </c>
      <c r="E234" s="9"/>
      <c r="F234" s="21"/>
      <c r="G234" s="22"/>
      <c r="H234" s="367"/>
      <c r="I234" s="367"/>
      <c r="J234" s="367"/>
      <c r="K234" s="368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60</v>
      </c>
      <c r="C238" s="46" t="s">
        <v>88</v>
      </c>
      <c r="D238" s="93">
        <v>1</v>
      </c>
      <c r="E238" s="110" t="s">
        <v>149</v>
      </c>
      <c r="F238" s="48"/>
      <c r="G238" s="49"/>
      <c r="H238" s="50">
        <v>27600</v>
      </c>
      <c r="I238" s="51">
        <v>0.1</v>
      </c>
      <c r="J238" s="51"/>
      <c r="K238" s="52">
        <f t="shared" ref="K238:K253" si="74">(B238*H238-((B238*H238)*I238))-((B238*H238-((B238*H238)*I238))*J238)</f>
        <v>1490400</v>
      </c>
      <c r="L238" s="36"/>
    </row>
    <row r="239" spans="1:12" s="10" customFormat="1" ht="14.1" customHeight="1" x14ac:dyDescent="0.25">
      <c r="A239" s="45">
        <v>2</v>
      </c>
      <c r="B239" s="46">
        <v>50</v>
      </c>
      <c r="C239" s="46" t="s">
        <v>88</v>
      </c>
      <c r="D239" s="93">
        <v>1</v>
      </c>
      <c r="E239" s="110" t="s">
        <v>89</v>
      </c>
      <c r="F239" s="48"/>
      <c r="G239" s="49"/>
      <c r="H239" s="50">
        <v>31200</v>
      </c>
      <c r="I239" s="51">
        <v>0.1</v>
      </c>
      <c r="J239" s="51"/>
      <c r="K239" s="52">
        <f t="shared" si="74"/>
        <v>1404000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88</v>
      </c>
      <c r="D240" s="93">
        <v>1</v>
      </c>
      <c r="E240" s="110" t="s">
        <v>150</v>
      </c>
      <c r="F240" s="48"/>
      <c r="G240" s="49"/>
      <c r="H240" s="50">
        <v>67800</v>
      </c>
      <c r="I240" s="51">
        <v>0.1</v>
      </c>
      <c r="J240" s="51"/>
      <c r="K240" s="52">
        <f t="shared" si="74"/>
        <v>1220400</v>
      </c>
      <c r="L240" s="36"/>
    </row>
    <row r="241" spans="1:12" s="10" customFormat="1" ht="14.1" customHeight="1" x14ac:dyDescent="0.25">
      <c r="A241" s="45">
        <v>4</v>
      </c>
      <c r="B241" s="46">
        <v>20</v>
      </c>
      <c r="C241" s="46" t="s">
        <v>79</v>
      </c>
      <c r="D241" s="93" t="s">
        <v>56</v>
      </c>
      <c r="E241" s="110" t="s">
        <v>151</v>
      </c>
      <c r="F241" s="48"/>
      <c r="G241" s="49"/>
      <c r="H241" s="50">
        <v>21000</v>
      </c>
      <c r="I241" s="51">
        <v>0.1</v>
      </c>
      <c r="J241" s="51"/>
      <c r="K241" s="52">
        <f t="shared" si="74"/>
        <v>378000</v>
      </c>
      <c r="L241" s="36"/>
    </row>
    <row r="242" spans="1:12" s="10" customFormat="1" ht="14.1" customHeight="1" x14ac:dyDescent="0.25">
      <c r="A242" s="45">
        <v>5</v>
      </c>
      <c r="B242" s="46">
        <v>54</v>
      </c>
      <c r="C242" s="46" t="s">
        <v>42</v>
      </c>
      <c r="D242" s="93" t="s">
        <v>56</v>
      </c>
      <c r="E242" s="110" t="s">
        <v>152</v>
      </c>
      <c r="F242" s="48"/>
      <c r="G242" s="49"/>
      <c r="H242" s="50">
        <v>13000</v>
      </c>
      <c r="I242" s="51">
        <v>0.1</v>
      </c>
      <c r="J242" s="51"/>
      <c r="K242" s="52">
        <f t="shared" si="74"/>
        <v>631800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3"/>
      <c r="K255" s="344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5">
        <f>SUM(K238:K253)</f>
        <v>5124600</v>
      </c>
      <c r="K256" s="346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7"/>
      <c r="K257" s="347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4"/>
      <c r="K259" s="344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8">
        <f>((J256/1.11)+(K258/1.11))*11%</f>
        <v>507843.2432432432</v>
      </c>
      <c r="K260" s="349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4"/>
      <c r="K261" s="344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5124600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50" t="s">
        <v>44</v>
      </c>
      <c r="K264" s="351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50"/>
      <c r="K265" s="351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23050003</v>
      </c>
      <c r="F268" s="123"/>
      <c r="G268" s="124" t="s">
        <v>2</v>
      </c>
      <c r="H268" s="352" t="str">
        <f>H230</f>
        <v>CV  WISUDA</v>
      </c>
      <c r="I268" s="352"/>
      <c r="J268" s="352"/>
      <c r="K268" s="353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28" t="s">
        <v>3</v>
      </c>
      <c r="G269" s="130"/>
      <c r="H269" s="354"/>
      <c r="I269" s="354"/>
      <c r="J269" s="354"/>
      <c r="K269" s="355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29">
        <f>D232</f>
        <v>45059</v>
      </c>
      <c r="E270" s="330"/>
      <c r="F270" s="328"/>
      <c r="G270" s="131"/>
      <c r="H270" s="331" t="str">
        <f>H232</f>
        <v/>
      </c>
      <c r="I270" s="331"/>
      <c r="J270" s="331"/>
      <c r="K270" s="332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28"/>
      <c r="G271" s="131"/>
      <c r="H271" s="333" t="str">
        <f>H233</f>
        <v>PURWOKERTO</v>
      </c>
      <c r="I271" s="333"/>
      <c r="J271" s="333"/>
      <c r="K271" s="334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4302</v>
      </c>
      <c r="E272" s="122"/>
      <c r="F272" s="133"/>
      <c r="G272" s="134"/>
      <c r="H272" s="335"/>
      <c r="I272" s="335"/>
      <c r="J272" s="335"/>
      <c r="K272" s="336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60</v>
      </c>
      <c r="C276" s="287" t="str">
        <f t="shared" si="75"/>
        <v>GRS</v>
      </c>
      <c r="D276" s="288">
        <f t="shared" si="75"/>
        <v>1</v>
      </c>
      <c r="E276" s="289" t="str">
        <f t="shared" si="75"/>
        <v>BINDER CLIP JOYKO 105</v>
      </c>
      <c r="F276" s="158"/>
      <c r="G276" s="159"/>
      <c r="H276" s="160">
        <f t="shared" ref="H276:J276" si="76">H238</f>
        <v>27600</v>
      </c>
      <c r="I276" s="161">
        <f t="shared" si="76"/>
        <v>0.1</v>
      </c>
      <c r="J276" s="161">
        <f t="shared" si="76"/>
        <v>0</v>
      </c>
      <c r="K276" s="162">
        <f t="shared" ref="K276:K291" si="77">(B276*H276-((B276*H276)*I276))-((B276*H276-((B276*H276)*I276))*J276)</f>
        <v>1490400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50</v>
      </c>
      <c r="C277" s="287" t="str">
        <f t="shared" si="78"/>
        <v>GRS</v>
      </c>
      <c r="D277" s="288">
        <f t="shared" si="78"/>
        <v>1</v>
      </c>
      <c r="E277" s="289" t="str">
        <f t="shared" si="78"/>
        <v>BINDER CLIP JOYKO 107</v>
      </c>
      <c r="F277" s="158"/>
      <c r="G277" s="159"/>
      <c r="H277" s="160">
        <f t="shared" ref="H277:J277" si="79">H239</f>
        <v>31200</v>
      </c>
      <c r="I277" s="161">
        <f t="shared" si="79"/>
        <v>0.1</v>
      </c>
      <c r="J277" s="161">
        <f t="shared" si="79"/>
        <v>0</v>
      </c>
      <c r="K277" s="162">
        <f t="shared" si="77"/>
        <v>1404000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20</v>
      </c>
      <c r="C278" s="287" t="str">
        <f t="shared" si="80"/>
        <v>GRS</v>
      </c>
      <c r="D278" s="288">
        <f t="shared" si="80"/>
        <v>1</v>
      </c>
      <c r="E278" s="289" t="str">
        <f t="shared" si="80"/>
        <v>BINDER CLIP JOYKO 155</v>
      </c>
      <c r="F278" s="158"/>
      <c r="G278" s="159"/>
      <c r="H278" s="160">
        <f t="shared" ref="H278:J278" si="81">H240</f>
        <v>67800</v>
      </c>
      <c r="I278" s="161">
        <f t="shared" si="81"/>
        <v>0.1</v>
      </c>
      <c r="J278" s="161">
        <f t="shared" si="81"/>
        <v>0</v>
      </c>
      <c r="K278" s="162">
        <f t="shared" si="77"/>
        <v>1220400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20</v>
      </c>
      <c r="C279" s="287" t="str">
        <f t="shared" si="82"/>
        <v>PAK</v>
      </c>
      <c r="D279" s="288" t="str">
        <f t="shared" si="82"/>
        <v/>
      </c>
      <c r="E279" s="289" t="str">
        <f t="shared" si="82"/>
        <v>LABEL HARGA KENKO 6001-2R (1 LINE) isi 10 rol</v>
      </c>
      <c r="F279" s="158"/>
      <c r="G279" s="159"/>
      <c r="H279" s="160">
        <f t="shared" ref="H279:J279" si="83">H241</f>
        <v>21000</v>
      </c>
      <c r="I279" s="161">
        <f t="shared" si="83"/>
        <v>0.1</v>
      </c>
      <c r="J279" s="161">
        <f t="shared" si="83"/>
        <v>0</v>
      </c>
      <c r="K279" s="162">
        <f t="shared" si="77"/>
        <v>378000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54</v>
      </c>
      <c r="C280" s="287" t="str">
        <f t="shared" si="84"/>
        <v>PCS</v>
      </c>
      <c r="D280" s="288" t="str">
        <f t="shared" si="84"/>
        <v/>
      </c>
      <c r="E280" s="289" t="str">
        <f t="shared" si="84"/>
        <v>PUNCH KENKO NO. 30</v>
      </c>
      <c r="F280" s="158"/>
      <c r="G280" s="159"/>
      <c r="H280" s="160">
        <f t="shared" ref="H280:J280" si="85">H242</f>
        <v>13000</v>
      </c>
      <c r="I280" s="161">
        <f t="shared" si="85"/>
        <v>0.1</v>
      </c>
      <c r="J280" s="161">
        <f t="shared" si="85"/>
        <v>0</v>
      </c>
      <c r="K280" s="162">
        <f t="shared" si="77"/>
        <v>631800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7"/>
      <c r="K293" s="311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38">
        <f>SUM(K276:K291)</f>
        <v>5124600</v>
      </c>
      <c r="K294" s="339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40"/>
      <c r="K295" s="340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1"/>
      <c r="K297" s="311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41">
        <f>((J294/1.11)+(K296/1.11))*11%</f>
        <v>507843.2432432432</v>
      </c>
      <c r="K298" s="342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1"/>
      <c r="K299" s="311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5124600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12" t="str">
        <f>J264</f>
        <v>NOVI / CONDRO</v>
      </c>
      <c r="K302" s="313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12">
        <f>J265</f>
        <v>0</v>
      </c>
      <c r="K303" s="313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23050003</v>
      </c>
      <c r="F306" s="200"/>
      <c r="G306" s="201" t="s">
        <v>2</v>
      </c>
      <c r="H306" s="314" t="str">
        <f>H268</f>
        <v>CV  WISUDA</v>
      </c>
      <c r="I306" s="314"/>
      <c r="J306" s="314"/>
      <c r="K306" s="315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8" t="s">
        <v>3</v>
      </c>
      <c r="G307" s="207"/>
      <c r="H307" s="316"/>
      <c r="I307" s="316"/>
      <c r="J307" s="316"/>
      <c r="K307" s="317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9">
        <f>D270</f>
        <v>45059</v>
      </c>
      <c r="E308" s="320"/>
      <c r="F308" s="318"/>
      <c r="G308" s="208"/>
      <c r="H308" s="321" t="str">
        <f>H270</f>
        <v/>
      </c>
      <c r="I308" s="321"/>
      <c r="J308" s="321"/>
      <c r="K308" s="322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8"/>
      <c r="G309" s="208"/>
      <c r="H309" s="323" t="str">
        <f>H271</f>
        <v>PURWOKERTO</v>
      </c>
      <c r="I309" s="323"/>
      <c r="J309" s="323"/>
      <c r="K309" s="324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4302</v>
      </c>
      <c r="E310" s="199"/>
      <c r="F310" s="210"/>
      <c r="G310" s="211"/>
      <c r="H310" s="325"/>
      <c r="I310" s="325"/>
      <c r="J310" s="325"/>
      <c r="K310" s="326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60</v>
      </c>
      <c r="C314" s="292" t="str">
        <f t="shared" si="108"/>
        <v>GRS</v>
      </c>
      <c r="D314" s="293">
        <f t="shared" si="108"/>
        <v>1</v>
      </c>
      <c r="E314" s="294" t="str">
        <f t="shared" si="108"/>
        <v>BINDER CLIP JOYKO 105</v>
      </c>
      <c r="F314" s="235"/>
      <c r="G314" s="236"/>
      <c r="H314" s="237">
        <f t="shared" ref="H314:J314" si="109">H276</f>
        <v>27600</v>
      </c>
      <c r="I314" s="238">
        <f t="shared" si="109"/>
        <v>0.1</v>
      </c>
      <c r="J314" s="238">
        <f t="shared" si="109"/>
        <v>0</v>
      </c>
      <c r="K314" s="239">
        <f t="shared" ref="K314:K329" si="110">(B314*H314-((B314*H314)*I314))-((B314*H314-((B314*H314)*I314))*J314)</f>
        <v>1490400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50</v>
      </c>
      <c r="C315" s="292" t="str">
        <f t="shared" si="111"/>
        <v>GRS</v>
      </c>
      <c r="D315" s="293">
        <f t="shared" si="111"/>
        <v>1</v>
      </c>
      <c r="E315" s="294" t="str">
        <f t="shared" si="111"/>
        <v>BINDER CLIP JOYKO 107</v>
      </c>
      <c r="F315" s="235"/>
      <c r="G315" s="236"/>
      <c r="H315" s="237">
        <f t="shared" ref="H315:J315" si="112">H277</f>
        <v>31200</v>
      </c>
      <c r="I315" s="238">
        <f t="shared" si="112"/>
        <v>0.1</v>
      </c>
      <c r="J315" s="238">
        <f t="shared" si="112"/>
        <v>0</v>
      </c>
      <c r="K315" s="239">
        <f t="shared" si="110"/>
        <v>1404000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20</v>
      </c>
      <c r="C316" s="292" t="str">
        <f t="shared" si="113"/>
        <v>GRS</v>
      </c>
      <c r="D316" s="293">
        <f t="shared" si="113"/>
        <v>1</v>
      </c>
      <c r="E316" s="294" t="str">
        <f t="shared" si="113"/>
        <v>BINDER CLIP JOYKO 155</v>
      </c>
      <c r="F316" s="235"/>
      <c r="G316" s="236"/>
      <c r="H316" s="237">
        <f t="shared" ref="H316:J316" si="114">H278</f>
        <v>67800</v>
      </c>
      <c r="I316" s="238">
        <f t="shared" si="114"/>
        <v>0.1</v>
      </c>
      <c r="J316" s="238">
        <f t="shared" si="114"/>
        <v>0</v>
      </c>
      <c r="K316" s="239">
        <f t="shared" si="110"/>
        <v>1220400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20</v>
      </c>
      <c r="C317" s="292" t="str">
        <f t="shared" si="115"/>
        <v>PAK</v>
      </c>
      <c r="D317" s="293" t="str">
        <f t="shared" si="115"/>
        <v/>
      </c>
      <c r="E317" s="294" t="str">
        <f t="shared" si="115"/>
        <v>LABEL HARGA KENKO 6001-2R (1 LINE) isi 10 rol</v>
      </c>
      <c r="F317" s="235"/>
      <c r="G317" s="236"/>
      <c r="H317" s="237">
        <f t="shared" ref="H317:J317" si="116">H279</f>
        <v>21000</v>
      </c>
      <c r="I317" s="238">
        <f t="shared" si="116"/>
        <v>0.1</v>
      </c>
      <c r="J317" s="238">
        <f t="shared" si="116"/>
        <v>0</v>
      </c>
      <c r="K317" s="239">
        <f t="shared" si="110"/>
        <v>378000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54</v>
      </c>
      <c r="C318" s="292" t="str">
        <f t="shared" si="117"/>
        <v>PCS</v>
      </c>
      <c r="D318" s="293" t="str">
        <f t="shared" si="117"/>
        <v/>
      </c>
      <c r="E318" s="294" t="str">
        <f t="shared" si="117"/>
        <v>PUNCH KENKO NO. 30</v>
      </c>
      <c r="F318" s="235"/>
      <c r="G318" s="236"/>
      <c r="H318" s="237">
        <f t="shared" ref="H318:J318" si="118">H280</f>
        <v>13000</v>
      </c>
      <c r="I318" s="238">
        <f t="shared" si="118"/>
        <v>0.1</v>
      </c>
      <c r="J318" s="238">
        <f t="shared" si="118"/>
        <v>0</v>
      </c>
      <c r="K318" s="239">
        <f t="shared" si="110"/>
        <v>631800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7"/>
      <c r="K331" s="306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3">
        <f>SUM(K314:K329)</f>
        <v>5124600</v>
      </c>
      <c r="K332" s="304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5"/>
      <c r="K333" s="305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6"/>
      <c r="K335" s="306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7">
        <f>((J332/1.11)+(K334/1.11))*11%</f>
        <v>507843.2432432432</v>
      </c>
      <c r="K336" s="308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6"/>
      <c r="K337" s="306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5124600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09" t="str">
        <f>J302</f>
        <v>NOVI / CONDRO</v>
      </c>
      <c r="K340" s="310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09">
        <f>J303</f>
        <v>0</v>
      </c>
      <c r="K341" s="310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23050004</v>
      </c>
      <c r="G344" s="11" t="s">
        <v>2</v>
      </c>
      <c r="H344" s="356" t="s">
        <v>31</v>
      </c>
      <c r="I344" s="356"/>
      <c r="J344" s="356"/>
      <c r="K344" s="357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0" t="s">
        <v>3</v>
      </c>
      <c r="G345" s="17"/>
      <c r="H345" s="358"/>
      <c r="I345" s="358"/>
      <c r="J345" s="358"/>
      <c r="K345" s="359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1">
        <v>45051</v>
      </c>
      <c r="E346" s="362"/>
      <c r="F346" s="360"/>
      <c r="G346" s="18"/>
      <c r="H346" s="363" t="s">
        <v>32</v>
      </c>
      <c r="I346" s="363"/>
      <c r="J346" s="363"/>
      <c r="K346" s="364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0"/>
      <c r="G347" s="18"/>
      <c r="H347" s="365" t="s">
        <v>33</v>
      </c>
      <c r="I347" s="365"/>
      <c r="J347" s="365"/>
      <c r="K347" s="366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67"/>
      <c r="I348" s="367"/>
      <c r="J348" s="367"/>
      <c r="K348" s="368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576</v>
      </c>
      <c r="C352" s="46" t="s">
        <v>50</v>
      </c>
      <c r="D352" s="93">
        <v>4</v>
      </c>
      <c r="E352" s="63" t="s">
        <v>51</v>
      </c>
      <c r="F352" s="48"/>
      <c r="G352" s="49"/>
      <c r="H352" s="50">
        <v>39000</v>
      </c>
      <c r="I352" s="51">
        <v>0.125</v>
      </c>
      <c r="J352" s="51"/>
      <c r="K352" s="52">
        <f t="shared" ref="K352:K367" si="141">(B352*H352-((B352*H352)*I352))-((B352*H352-((B352*H352)*I352))*J352)</f>
        <v>19656000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50</v>
      </c>
      <c r="D353" s="93">
        <v>1</v>
      </c>
      <c r="E353" s="63" t="s">
        <v>52</v>
      </c>
      <c r="F353" s="48"/>
      <c r="G353" s="49"/>
      <c r="H353" s="50">
        <v>39000</v>
      </c>
      <c r="I353" s="51">
        <v>0.125</v>
      </c>
      <c r="J353" s="51"/>
      <c r="K353" s="52">
        <f t="shared" si="141"/>
        <v>4914000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3"/>
      <c r="K369" s="344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5">
        <f>SUM(K352:K367)</f>
        <v>24570000</v>
      </c>
      <c r="K370" s="346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7"/>
      <c r="K371" s="347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4"/>
      <c r="K373" s="344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8">
        <f>((J370/1.11)+(K372/1.11))*11%</f>
        <v>2434864.8648648649</v>
      </c>
      <c r="K374" s="349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4"/>
      <c r="K375" s="344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24570000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50" t="s">
        <v>53</v>
      </c>
      <c r="K378" s="351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50"/>
      <c r="K379" s="351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23050004</v>
      </c>
      <c r="F382" s="123"/>
      <c r="G382" s="124" t="s">
        <v>2</v>
      </c>
      <c r="H382" s="352" t="str">
        <f>H344</f>
        <v>LILY JULIAWATI</v>
      </c>
      <c r="I382" s="352"/>
      <c r="J382" s="352"/>
      <c r="K382" s="353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28" t="s">
        <v>3</v>
      </c>
      <c r="G383" s="130"/>
      <c r="H383" s="354"/>
      <c r="I383" s="354"/>
      <c r="J383" s="354"/>
      <c r="K383" s="355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29">
        <f>D346</f>
        <v>45051</v>
      </c>
      <c r="E384" s="330"/>
      <c r="F384" s="328"/>
      <c r="G384" s="131"/>
      <c r="H384" s="331" t="str">
        <f>H346</f>
        <v>(REJO AGUNG)</v>
      </c>
      <c r="I384" s="331"/>
      <c r="J384" s="331"/>
      <c r="K384" s="332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28"/>
      <c r="G385" s="131"/>
      <c r="H385" s="333" t="str">
        <f>H347</f>
        <v>JOMBANG</v>
      </c>
      <c r="I385" s="333"/>
      <c r="J385" s="333"/>
      <c r="K385" s="334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4040</v>
      </c>
      <c r="E386" s="122"/>
      <c r="F386" s="133"/>
      <c r="G386" s="134"/>
      <c r="H386" s="335"/>
      <c r="I386" s="335"/>
      <c r="J386" s="335"/>
      <c r="K386" s="336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576</v>
      </c>
      <c r="C390" s="287" t="str">
        <f t="shared" si="142"/>
        <v>LS</v>
      </c>
      <c r="D390" s="288">
        <f t="shared" si="142"/>
        <v>4</v>
      </c>
      <c r="E390" s="289" t="str">
        <f t="shared" si="142"/>
        <v>GEL PEN KENKO HI-TECH-H 0.28 MM HITAM</v>
      </c>
      <c r="F390" s="158"/>
      <c r="G390" s="159"/>
      <c r="H390" s="160">
        <f t="shared" ref="H390:J390" si="143">H352</f>
        <v>39000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19656000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0.125</v>
      </c>
      <c r="J391" s="161">
        <f t="shared" si="146"/>
        <v>0</v>
      </c>
      <c r="K391" s="162">
        <f t="shared" si="144"/>
        <v>4914000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7"/>
      <c r="K407" s="311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38">
        <f>SUM(K390:K405)</f>
        <v>24570000</v>
      </c>
      <c r="K408" s="339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40"/>
      <c r="K409" s="340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1"/>
      <c r="K411" s="311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41">
        <f>((J408/1.11)+(K410/1.11))*11%</f>
        <v>2434864.8648648649</v>
      </c>
      <c r="K412" s="342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1"/>
      <c r="K413" s="311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24570000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12" t="str">
        <f>J378</f>
        <v>NOVI / YO</v>
      </c>
      <c r="K416" s="313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12">
        <f>J379</f>
        <v>0</v>
      </c>
      <c r="K417" s="313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23050004</v>
      </c>
      <c r="F420" s="200"/>
      <c r="G420" s="201" t="s">
        <v>2</v>
      </c>
      <c r="H420" s="314" t="str">
        <f>H382</f>
        <v>LILY JULIAWATI</v>
      </c>
      <c r="I420" s="314"/>
      <c r="J420" s="314"/>
      <c r="K420" s="315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8" t="s">
        <v>3</v>
      </c>
      <c r="G421" s="207"/>
      <c r="H421" s="316"/>
      <c r="I421" s="316"/>
      <c r="J421" s="316"/>
      <c r="K421" s="317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9">
        <f>D384</f>
        <v>45051</v>
      </c>
      <c r="E422" s="320"/>
      <c r="F422" s="318"/>
      <c r="G422" s="208"/>
      <c r="H422" s="321" t="str">
        <f>H384</f>
        <v>(REJO AGUNG)</v>
      </c>
      <c r="I422" s="321"/>
      <c r="J422" s="321"/>
      <c r="K422" s="322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8"/>
      <c r="G423" s="208"/>
      <c r="H423" s="323" t="str">
        <f>H385</f>
        <v>JOMBANG</v>
      </c>
      <c r="I423" s="323"/>
      <c r="J423" s="323"/>
      <c r="K423" s="324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4040</v>
      </c>
      <c r="E424" s="199"/>
      <c r="F424" s="210"/>
      <c r="G424" s="211"/>
      <c r="H424" s="325"/>
      <c r="I424" s="325"/>
      <c r="J424" s="325"/>
      <c r="K424" s="326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576</v>
      </c>
      <c r="C428" s="292" t="str">
        <f t="shared" si="175"/>
        <v>LS</v>
      </c>
      <c r="D428" s="293">
        <f t="shared" si="175"/>
        <v>4</v>
      </c>
      <c r="E428" s="294" t="str">
        <f t="shared" si="175"/>
        <v>GEL PEN KENKO HI-TECH-H 0.28 MM HITAM</v>
      </c>
      <c r="F428" s="235"/>
      <c r="G428" s="236"/>
      <c r="H428" s="237">
        <f t="shared" ref="H428:J428" si="176">H390</f>
        <v>39000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19656000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0.125</v>
      </c>
      <c r="J429" s="238">
        <f t="shared" si="179"/>
        <v>0</v>
      </c>
      <c r="K429" s="239">
        <f t="shared" si="177"/>
        <v>4914000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7"/>
      <c r="K445" s="306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3">
        <f>SUM(K428:K443)</f>
        <v>24570000</v>
      </c>
      <c r="K446" s="304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5"/>
      <c r="K447" s="305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6"/>
      <c r="K449" s="306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7">
        <f>((J446/1.11)+(K448/1.11))*11%</f>
        <v>2434864.8648648649</v>
      </c>
      <c r="K450" s="308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6"/>
      <c r="K451" s="306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24570000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09" t="str">
        <f>J416</f>
        <v>NOVI / YO</v>
      </c>
      <c r="K454" s="310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09">
        <f>J417</f>
        <v>0</v>
      </c>
      <c r="K455" s="310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23050005</v>
      </c>
      <c r="G458" s="11" t="s">
        <v>2</v>
      </c>
      <c r="H458" s="356" t="s">
        <v>55</v>
      </c>
      <c r="I458" s="356"/>
      <c r="J458" s="356"/>
      <c r="K458" s="357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0" t="s">
        <v>3</v>
      </c>
      <c r="G459" s="17"/>
      <c r="H459" s="358"/>
      <c r="I459" s="358"/>
      <c r="J459" s="358"/>
      <c r="K459" s="359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1">
        <v>45051</v>
      </c>
      <c r="E460" s="362"/>
      <c r="F460" s="360"/>
      <c r="G460" s="18"/>
      <c r="H460" s="363" t="s">
        <v>56</v>
      </c>
      <c r="I460" s="363"/>
      <c r="J460" s="363"/>
      <c r="K460" s="364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0"/>
      <c r="G461" s="18"/>
      <c r="H461" s="365" t="s">
        <v>57</v>
      </c>
      <c r="I461" s="365"/>
      <c r="J461" s="365"/>
      <c r="K461" s="366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54</v>
      </c>
      <c r="E462" s="9"/>
      <c r="F462" s="21"/>
      <c r="G462" s="22"/>
      <c r="H462" s="367"/>
      <c r="I462" s="367"/>
      <c r="J462" s="367"/>
      <c r="K462" s="368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58</v>
      </c>
      <c r="D466" s="93">
        <v>1</v>
      </c>
      <c r="E466" s="63" t="s">
        <v>59</v>
      </c>
      <c r="F466" s="48"/>
      <c r="G466" s="49"/>
      <c r="H466" s="50">
        <v>11900</v>
      </c>
      <c r="I466" s="51">
        <v>0.1</v>
      </c>
      <c r="J466" s="51"/>
      <c r="K466" s="52">
        <f t="shared" ref="K466:K481" si="208">(B466*H466-((B466*H466)*I466))-((B466*H466-((B466*H466)*I466))*J466)</f>
        <v>1542240</v>
      </c>
      <c r="L466" s="36"/>
    </row>
    <row r="467" spans="1:12" s="10" customFormat="1" ht="14.1" customHeight="1" x14ac:dyDescent="0.25">
      <c r="A467" s="45">
        <v>2</v>
      </c>
      <c r="B467" s="46">
        <v>72</v>
      </c>
      <c r="C467" s="46" t="s">
        <v>58</v>
      </c>
      <c r="D467" s="93">
        <v>1</v>
      </c>
      <c r="E467" s="63" t="s">
        <v>60</v>
      </c>
      <c r="F467" s="48"/>
      <c r="G467" s="49"/>
      <c r="H467" s="50">
        <v>23000</v>
      </c>
      <c r="I467" s="51">
        <v>0.1</v>
      </c>
      <c r="J467" s="51"/>
      <c r="K467" s="52">
        <f t="shared" si="208"/>
        <v>1490400</v>
      </c>
      <c r="L467" s="36"/>
    </row>
    <row r="468" spans="1:12" s="10" customFormat="1" ht="14.1" customHeight="1" x14ac:dyDescent="0.25">
      <c r="A468" s="45">
        <v>3</v>
      </c>
      <c r="B468" s="46">
        <v>48</v>
      </c>
      <c r="C468" s="46" t="s">
        <v>58</v>
      </c>
      <c r="D468" s="93">
        <v>1</v>
      </c>
      <c r="E468" s="63" t="s">
        <v>61</v>
      </c>
      <c r="F468" s="48"/>
      <c r="G468" s="49"/>
      <c r="H468" s="50">
        <v>29600</v>
      </c>
      <c r="I468" s="51">
        <v>0.1</v>
      </c>
      <c r="J468" s="51"/>
      <c r="K468" s="52">
        <f t="shared" si="208"/>
        <v>1278720</v>
      </c>
      <c r="L468" s="36"/>
    </row>
    <row r="469" spans="1:12" s="10" customFormat="1" ht="14.1" customHeight="1" x14ac:dyDescent="0.25">
      <c r="A469" s="45">
        <v>4</v>
      </c>
      <c r="B469" s="46">
        <v>144</v>
      </c>
      <c r="C469" s="46" t="s">
        <v>50</v>
      </c>
      <c r="D469" s="93">
        <v>2</v>
      </c>
      <c r="E469" s="63" t="s">
        <v>62</v>
      </c>
      <c r="F469" s="48"/>
      <c r="G469" s="49"/>
      <c r="H469" s="50">
        <v>54300</v>
      </c>
      <c r="I469" s="51">
        <v>0.1</v>
      </c>
      <c r="J469" s="51"/>
      <c r="K469" s="52">
        <f t="shared" si="208"/>
        <v>7037280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3"/>
      <c r="K483" s="344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5">
        <f>SUM(K466:K481)</f>
        <v>11348640</v>
      </c>
      <c r="K484" s="346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7"/>
      <c r="K485" s="347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4"/>
      <c r="K487" s="344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8">
        <f>((J484/1.11)+(K486/1.11))*11%</f>
        <v>1124640</v>
      </c>
      <c r="K488" s="349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4"/>
      <c r="K489" s="344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11348640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50" t="s">
        <v>53</v>
      </c>
      <c r="K492" s="351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50"/>
      <c r="K493" s="351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23050005</v>
      </c>
      <c r="F496" s="123"/>
      <c r="G496" s="124" t="s">
        <v>2</v>
      </c>
      <c r="H496" s="352" t="str">
        <f>H458</f>
        <v>CV SINAR CAHAYA NIRMALA</v>
      </c>
      <c r="I496" s="352"/>
      <c r="J496" s="352"/>
      <c r="K496" s="353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28" t="s">
        <v>3</v>
      </c>
      <c r="G497" s="130"/>
      <c r="H497" s="354"/>
      <c r="I497" s="354"/>
      <c r="J497" s="354"/>
      <c r="K497" s="355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29">
        <f>D460</f>
        <v>45051</v>
      </c>
      <c r="E498" s="330"/>
      <c r="F498" s="328"/>
      <c r="G498" s="131"/>
      <c r="H498" s="331" t="str">
        <f>H460</f>
        <v/>
      </c>
      <c r="I498" s="331"/>
      <c r="J498" s="331"/>
      <c r="K498" s="332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28"/>
      <c r="G499" s="131"/>
      <c r="H499" s="333" t="str">
        <f>H461</f>
        <v>BREBES</v>
      </c>
      <c r="I499" s="333"/>
      <c r="J499" s="333"/>
      <c r="K499" s="334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4042</v>
      </c>
      <c r="E500" s="122"/>
      <c r="F500" s="133"/>
      <c r="G500" s="134"/>
      <c r="H500" s="335"/>
      <c r="I500" s="335"/>
      <c r="J500" s="335"/>
      <c r="K500" s="336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PC</v>
      </c>
      <c r="D504" s="288">
        <f t="shared" si="209"/>
        <v>1</v>
      </c>
      <c r="E504" s="289" t="str">
        <f t="shared" si="209"/>
        <v>CRAYON / OIL PASTEL JOYKO OP-12S PP CASE SEA WORLD</v>
      </c>
      <c r="F504" s="158"/>
      <c r="G504" s="159"/>
      <c r="H504" s="160">
        <f t="shared" ref="H504:J504" si="210">H466</f>
        <v>11900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1542240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72</v>
      </c>
      <c r="C505" s="287" t="str">
        <f t="shared" si="212"/>
        <v>PC</v>
      </c>
      <c r="D505" s="288">
        <f t="shared" si="212"/>
        <v>1</v>
      </c>
      <c r="E505" s="289" t="str">
        <f t="shared" si="212"/>
        <v>CRAYON / OIL PASTEL JOYKO OP-18S PP CASE SEA WORLD</v>
      </c>
      <c r="F505" s="158"/>
      <c r="G505" s="159"/>
      <c r="H505" s="160">
        <f t="shared" ref="H505:J505" si="213">H467</f>
        <v>23000</v>
      </c>
      <c r="I505" s="161">
        <f t="shared" si="213"/>
        <v>0.1</v>
      </c>
      <c r="J505" s="161">
        <f t="shared" si="213"/>
        <v>0</v>
      </c>
      <c r="K505" s="162">
        <f t="shared" si="211"/>
        <v>1490400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48</v>
      </c>
      <c r="C506" s="287" t="str">
        <f t="shared" si="214"/>
        <v>PC</v>
      </c>
      <c r="D506" s="288">
        <f t="shared" si="214"/>
        <v>1</v>
      </c>
      <c r="E506" s="289" t="str">
        <f t="shared" si="214"/>
        <v>CRAYON / OIL PASTEL JOYKO OP-24S PP CASE SEA WORLD</v>
      </c>
      <c r="F506" s="158"/>
      <c r="G506" s="159"/>
      <c r="H506" s="160">
        <f t="shared" ref="H506:J506" si="215">H468</f>
        <v>29600</v>
      </c>
      <c r="I506" s="161">
        <f t="shared" si="215"/>
        <v>0.1</v>
      </c>
      <c r="J506" s="161">
        <f t="shared" si="215"/>
        <v>0</v>
      </c>
      <c r="K506" s="162">
        <f t="shared" si="211"/>
        <v>1278720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144</v>
      </c>
      <c r="C507" s="287" t="str">
        <f t="shared" si="216"/>
        <v>LS</v>
      </c>
      <c r="D507" s="288">
        <f t="shared" si="216"/>
        <v>2</v>
      </c>
      <c r="E507" s="289" t="str">
        <f t="shared" si="216"/>
        <v>CORRECTION FLUID KENKO KE-01</v>
      </c>
      <c r="F507" s="158"/>
      <c r="G507" s="159"/>
      <c r="H507" s="160">
        <f t="shared" ref="H507:J507" si="217">H469</f>
        <v>54300</v>
      </c>
      <c r="I507" s="161">
        <f t="shared" si="217"/>
        <v>0.1</v>
      </c>
      <c r="J507" s="161">
        <f t="shared" si="217"/>
        <v>0</v>
      </c>
      <c r="K507" s="162">
        <f t="shared" si="211"/>
        <v>7037280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7"/>
      <c r="K521" s="311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38">
        <f>SUM(K504:K519)</f>
        <v>11348640</v>
      </c>
      <c r="K522" s="339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40"/>
      <c r="K523" s="340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1"/>
      <c r="K525" s="311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41">
        <f>((J522/1.11)+(K524/1.11))*11%</f>
        <v>1124640</v>
      </c>
      <c r="K526" s="342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1"/>
      <c r="K527" s="311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11348640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12" t="str">
        <f>J492</f>
        <v>NOVI / YO</v>
      </c>
      <c r="K530" s="313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12">
        <f>J493</f>
        <v>0</v>
      </c>
      <c r="K531" s="313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23050005</v>
      </c>
      <c r="F534" s="200"/>
      <c r="G534" s="201" t="s">
        <v>2</v>
      </c>
      <c r="H534" s="314" t="str">
        <f>H496</f>
        <v>CV SINAR CAHAYA NIRMALA</v>
      </c>
      <c r="I534" s="314"/>
      <c r="J534" s="314"/>
      <c r="K534" s="315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8" t="s">
        <v>3</v>
      </c>
      <c r="G535" s="207"/>
      <c r="H535" s="316"/>
      <c r="I535" s="316"/>
      <c r="J535" s="316"/>
      <c r="K535" s="317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9">
        <f>D498</f>
        <v>45051</v>
      </c>
      <c r="E536" s="320"/>
      <c r="F536" s="318"/>
      <c r="G536" s="208"/>
      <c r="H536" s="321" t="str">
        <f>H498</f>
        <v/>
      </c>
      <c r="I536" s="321"/>
      <c r="J536" s="321"/>
      <c r="K536" s="322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8"/>
      <c r="G537" s="208"/>
      <c r="H537" s="323" t="str">
        <f>H499</f>
        <v>BREBES</v>
      </c>
      <c r="I537" s="323"/>
      <c r="J537" s="323"/>
      <c r="K537" s="324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4042</v>
      </c>
      <c r="E538" s="199"/>
      <c r="F538" s="210"/>
      <c r="G538" s="211"/>
      <c r="H538" s="325"/>
      <c r="I538" s="325"/>
      <c r="J538" s="325"/>
      <c r="K538" s="326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PC</v>
      </c>
      <c r="D542" s="293">
        <f t="shared" si="242"/>
        <v>1</v>
      </c>
      <c r="E542" s="294" t="str">
        <f t="shared" si="242"/>
        <v>CRAYON / OIL PASTEL JOYKO OP-12S PP CASE SEA WORLD</v>
      </c>
      <c r="F542" s="235"/>
      <c r="G542" s="236"/>
      <c r="H542" s="237">
        <f t="shared" ref="H542:J542" si="243">H504</f>
        <v>11900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1542240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72</v>
      </c>
      <c r="C543" s="292" t="str">
        <f t="shared" si="245"/>
        <v>PC</v>
      </c>
      <c r="D543" s="293">
        <f t="shared" si="245"/>
        <v>1</v>
      </c>
      <c r="E543" s="294" t="str">
        <f t="shared" si="245"/>
        <v>CRAYON / OIL PASTEL JOYKO OP-18S PP CASE SEA WORLD</v>
      </c>
      <c r="F543" s="235"/>
      <c r="G543" s="236"/>
      <c r="H543" s="237">
        <f t="shared" ref="H543:J543" si="246">H505</f>
        <v>23000</v>
      </c>
      <c r="I543" s="238">
        <f t="shared" si="246"/>
        <v>0.1</v>
      </c>
      <c r="J543" s="238">
        <f t="shared" si="246"/>
        <v>0</v>
      </c>
      <c r="K543" s="239">
        <f t="shared" si="244"/>
        <v>1490400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48</v>
      </c>
      <c r="C544" s="292" t="str">
        <f t="shared" si="247"/>
        <v>PC</v>
      </c>
      <c r="D544" s="293">
        <f t="shared" si="247"/>
        <v>1</v>
      </c>
      <c r="E544" s="294" t="str">
        <f t="shared" si="247"/>
        <v>CRAYON / OIL PASTEL JOYKO OP-24S PP CASE SEA WORLD</v>
      </c>
      <c r="F544" s="235"/>
      <c r="G544" s="236"/>
      <c r="H544" s="237">
        <f t="shared" ref="H544:J544" si="248">H506</f>
        <v>29600</v>
      </c>
      <c r="I544" s="238">
        <f t="shared" si="248"/>
        <v>0.1</v>
      </c>
      <c r="J544" s="238">
        <f t="shared" si="248"/>
        <v>0</v>
      </c>
      <c r="K544" s="239">
        <f t="shared" si="244"/>
        <v>1278720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144</v>
      </c>
      <c r="C545" s="292" t="str">
        <f t="shared" si="249"/>
        <v>LS</v>
      </c>
      <c r="D545" s="293">
        <f t="shared" si="249"/>
        <v>2</v>
      </c>
      <c r="E545" s="294" t="str">
        <f t="shared" si="249"/>
        <v>CORRECTION FLUID KENKO KE-01</v>
      </c>
      <c r="F545" s="235"/>
      <c r="G545" s="236"/>
      <c r="H545" s="237">
        <f t="shared" ref="H545:J545" si="250">H507</f>
        <v>54300</v>
      </c>
      <c r="I545" s="238">
        <f t="shared" si="250"/>
        <v>0.1</v>
      </c>
      <c r="J545" s="238">
        <f t="shared" si="250"/>
        <v>0</v>
      </c>
      <c r="K545" s="239">
        <f t="shared" si="244"/>
        <v>7037280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7"/>
      <c r="K559" s="306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3">
        <f>SUM(K542:K557)</f>
        <v>11348640</v>
      </c>
      <c r="K560" s="304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5"/>
      <c r="K561" s="305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6"/>
      <c r="K563" s="306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7">
        <f>((J560/1.11)+(K562/1.11))*11%</f>
        <v>1124640</v>
      </c>
      <c r="K564" s="308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6"/>
      <c r="K565" s="306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11348640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09" t="str">
        <f>J530</f>
        <v>NOVI / YO</v>
      </c>
      <c r="K568" s="310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09">
        <f>J531</f>
        <v>0</v>
      </c>
      <c r="K569" s="310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23050006</v>
      </c>
      <c r="G572" s="11" t="s">
        <v>2</v>
      </c>
      <c r="H572" s="356" t="s">
        <v>63</v>
      </c>
      <c r="I572" s="356"/>
      <c r="J572" s="356"/>
      <c r="K572" s="357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0" t="s">
        <v>3</v>
      </c>
      <c r="G573" s="17"/>
      <c r="H573" s="358"/>
      <c r="I573" s="358"/>
      <c r="J573" s="358"/>
      <c r="K573" s="359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1">
        <v>45054</v>
      </c>
      <c r="E574" s="362"/>
      <c r="F574" s="360"/>
      <c r="G574" s="18"/>
      <c r="H574" s="363" t="s">
        <v>56</v>
      </c>
      <c r="I574" s="363"/>
      <c r="J574" s="363"/>
      <c r="K574" s="364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0"/>
      <c r="G575" s="18"/>
      <c r="H575" s="365" t="s">
        <v>64</v>
      </c>
      <c r="I575" s="365"/>
      <c r="J575" s="365"/>
      <c r="K575" s="366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65</v>
      </c>
      <c r="E576" s="9"/>
      <c r="F576" s="21"/>
      <c r="G576" s="22"/>
      <c r="H576" s="367"/>
      <c r="I576" s="367"/>
      <c r="J576" s="367"/>
      <c r="K576" s="368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12</v>
      </c>
      <c r="C580" s="46" t="s">
        <v>34</v>
      </c>
      <c r="D580" s="93" t="s">
        <v>56</v>
      </c>
      <c r="E580" s="110" t="s">
        <v>66</v>
      </c>
      <c r="F580" s="48"/>
      <c r="G580" s="49"/>
      <c r="H580" s="50">
        <v>39600</v>
      </c>
      <c r="I580" s="51">
        <v>0.1</v>
      </c>
      <c r="J580" s="51"/>
      <c r="K580" s="52">
        <f t="shared" ref="K580:K595" si="275">(B580*H580-((B580*H580)*I580))-((B580*H580-((B580*H580)*I580))*J580)</f>
        <v>427680</v>
      </c>
      <c r="L580" s="36"/>
    </row>
    <row r="581" spans="1:12" s="10" customFormat="1" ht="14.1" customHeight="1" x14ac:dyDescent="0.25">
      <c r="A581" s="45">
        <v>2</v>
      </c>
      <c r="B581" s="46">
        <v>24</v>
      </c>
      <c r="C581" s="46" t="s">
        <v>34</v>
      </c>
      <c r="D581" s="93" t="s">
        <v>56</v>
      </c>
      <c r="E581" s="110" t="s">
        <v>67</v>
      </c>
      <c r="F581" s="48"/>
      <c r="G581" s="49"/>
      <c r="H581" s="50">
        <v>64800</v>
      </c>
      <c r="I581" s="51">
        <v>0.1</v>
      </c>
      <c r="J581" s="51"/>
      <c r="K581" s="52">
        <f t="shared" si="275"/>
        <v>1399680</v>
      </c>
      <c r="L581" s="36"/>
    </row>
    <row r="582" spans="1:12" s="10" customFormat="1" ht="14.1" customHeight="1" x14ac:dyDescent="0.25">
      <c r="A582" s="45">
        <v>3</v>
      </c>
      <c r="B582" s="46">
        <v>3</v>
      </c>
      <c r="C582" s="46" t="s">
        <v>34</v>
      </c>
      <c r="D582" s="93" t="s">
        <v>56</v>
      </c>
      <c r="E582" s="110" t="s">
        <v>68</v>
      </c>
      <c r="F582" s="48"/>
      <c r="G582" s="49"/>
      <c r="H582" s="50">
        <v>384000</v>
      </c>
      <c r="I582" s="51">
        <v>0.1</v>
      </c>
      <c r="J582" s="51"/>
      <c r="K582" s="52">
        <f t="shared" si="275"/>
        <v>1036800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3"/>
      <c r="K597" s="344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5">
        <f>SUM(K580:K595)</f>
        <v>2864160</v>
      </c>
      <c r="K598" s="346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7"/>
      <c r="K599" s="347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4"/>
      <c r="K601" s="344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8">
        <f>((J598/1.11)+(K600/1.11))*11%</f>
        <v>283835.67567567568</v>
      </c>
      <c r="K602" s="349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4"/>
      <c r="K603" s="344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2864160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50" t="s">
        <v>37</v>
      </c>
      <c r="K606" s="351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50"/>
      <c r="K607" s="351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23050006</v>
      </c>
      <c r="F610" s="123"/>
      <c r="G610" s="124" t="s">
        <v>2</v>
      </c>
      <c r="H610" s="352" t="str">
        <f>H572</f>
        <v>CV DWI JAYA</v>
      </c>
      <c r="I610" s="352"/>
      <c r="J610" s="352"/>
      <c r="K610" s="353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28" t="s">
        <v>3</v>
      </c>
      <c r="G611" s="130"/>
      <c r="H611" s="354"/>
      <c r="I611" s="354"/>
      <c r="J611" s="354"/>
      <c r="K611" s="355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29">
        <f>D574</f>
        <v>45054</v>
      </c>
      <c r="E612" s="330"/>
      <c r="F612" s="328"/>
      <c r="G612" s="131"/>
      <c r="H612" s="331" t="str">
        <f>H574</f>
        <v/>
      </c>
      <c r="I612" s="331"/>
      <c r="J612" s="331"/>
      <c r="K612" s="332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28"/>
      <c r="G613" s="131"/>
      <c r="H613" s="333" t="str">
        <f>H575</f>
        <v>YOGYAKARTA</v>
      </c>
      <c r="I613" s="333"/>
      <c r="J613" s="333"/>
      <c r="K613" s="334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4063</v>
      </c>
      <c r="E614" s="122"/>
      <c r="F614" s="133"/>
      <c r="G614" s="134"/>
      <c r="H614" s="335"/>
      <c r="I614" s="335"/>
      <c r="J614" s="335"/>
      <c r="K614" s="336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12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GEL PEN KENKO K-1 HITAM</v>
      </c>
      <c r="F618" s="158"/>
      <c r="G618" s="159"/>
      <c r="H618" s="160">
        <f t="shared" ref="H618:J618" si="277">H580</f>
        <v>39600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427680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24</v>
      </c>
      <c r="C619" s="287" t="str">
        <f t="shared" si="279"/>
        <v>LSN</v>
      </c>
      <c r="D619" s="288" t="str">
        <f t="shared" si="279"/>
        <v/>
      </c>
      <c r="E619" s="289" t="str">
        <f t="shared" si="279"/>
        <v>ISI CUTTER 18 MM KENKO L-150 (BESAR)</v>
      </c>
      <c r="F619" s="158"/>
      <c r="G619" s="159"/>
      <c r="H619" s="160">
        <f t="shared" ref="H619:J619" si="280">H581</f>
        <v>64800</v>
      </c>
      <c r="I619" s="161">
        <f t="shared" si="280"/>
        <v>0.1</v>
      </c>
      <c r="J619" s="161">
        <f t="shared" si="280"/>
        <v>0</v>
      </c>
      <c r="K619" s="162">
        <f t="shared" si="278"/>
        <v>1399680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3</v>
      </c>
      <c r="C620" s="287" t="str">
        <f t="shared" si="281"/>
        <v>LSN</v>
      </c>
      <c r="D620" s="288" t="str">
        <f t="shared" si="281"/>
        <v/>
      </c>
      <c r="E620" s="289" t="str">
        <f t="shared" si="281"/>
        <v>PUNCH KENKO NO. 40XL</v>
      </c>
      <c r="F620" s="158"/>
      <c r="G620" s="159"/>
      <c r="H620" s="160">
        <f t="shared" ref="H620:J620" si="282">H582</f>
        <v>384000</v>
      </c>
      <c r="I620" s="161">
        <f t="shared" si="282"/>
        <v>0.1</v>
      </c>
      <c r="J620" s="161">
        <f t="shared" si="282"/>
        <v>0</v>
      </c>
      <c r="K620" s="162">
        <f t="shared" si="278"/>
        <v>1036800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7"/>
      <c r="K635" s="311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38">
        <f>SUM(K618:K633)</f>
        <v>2864160</v>
      </c>
      <c r="K636" s="339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40"/>
      <c r="K637" s="340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1"/>
      <c r="K639" s="311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41">
        <f>((J636/1.11)+(K638/1.11))*11%</f>
        <v>283835.67567567568</v>
      </c>
      <c r="K640" s="342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1"/>
      <c r="K641" s="311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2864160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12" t="str">
        <f>J606</f>
        <v>RISMA / CONDRO</v>
      </c>
      <c r="K644" s="313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12">
        <f>J607</f>
        <v>0</v>
      </c>
      <c r="K645" s="313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23050006</v>
      </c>
      <c r="F648" s="200"/>
      <c r="G648" s="201" t="s">
        <v>2</v>
      </c>
      <c r="H648" s="314" t="str">
        <f>H610</f>
        <v>CV DWI JAYA</v>
      </c>
      <c r="I648" s="314"/>
      <c r="J648" s="314"/>
      <c r="K648" s="315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8" t="s">
        <v>3</v>
      </c>
      <c r="G649" s="207"/>
      <c r="H649" s="316"/>
      <c r="I649" s="316"/>
      <c r="J649" s="316"/>
      <c r="K649" s="317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9">
        <f>D612</f>
        <v>45054</v>
      </c>
      <c r="E650" s="320"/>
      <c r="F650" s="318"/>
      <c r="G650" s="208"/>
      <c r="H650" s="321" t="str">
        <f>H612</f>
        <v/>
      </c>
      <c r="I650" s="321"/>
      <c r="J650" s="321"/>
      <c r="K650" s="322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8"/>
      <c r="G651" s="208"/>
      <c r="H651" s="323" t="str">
        <f>H613</f>
        <v>YOGYAKARTA</v>
      </c>
      <c r="I651" s="323"/>
      <c r="J651" s="323"/>
      <c r="K651" s="324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4063</v>
      </c>
      <c r="E652" s="199"/>
      <c r="F652" s="210"/>
      <c r="G652" s="211"/>
      <c r="H652" s="325"/>
      <c r="I652" s="325"/>
      <c r="J652" s="325"/>
      <c r="K652" s="326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12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GEL PEN KENKO K-1 HITAM</v>
      </c>
      <c r="F656" s="235"/>
      <c r="G656" s="236"/>
      <c r="H656" s="237">
        <f t="shared" ref="H656:J656" si="310">H618</f>
        <v>39600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427680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24</v>
      </c>
      <c r="C657" s="292" t="str">
        <f t="shared" si="312"/>
        <v>LSN</v>
      </c>
      <c r="D657" s="293" t="str">
        <f t="shared" si="312"/>
        <v/>
      </c>
      <c r="E657" s="294" t="str">
        <f t="shared" si="312"/>
        <v>ISI CUTTER 18 MM KENKO L-150 (BESAR)</v>
      </c>
      <c r="F657" s="235"/>
      <c r="G657" s="236"/>
      <c r="H657" s="237">
        <f t="shared" ref="H657:J657" si="313">H619</f>
        <v>64800</v>
      </c>
      <c r="I657" s="238">
        <f t="shared" si="313"/>
        <v>0.1</v>
      </c>
      <c r="J657" s="238">
        <f t="shared" si="313"/>
        <v>0</v>
      </c>
      <c r="K657" s="239">
        <f t="shared" si="311"/>
        <v>1399680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3</v>
      </c>
      <c r="C658" s="292" t="str">
        <f t="shared" si="314"/>
        <v>LSN</v>
      </c>
      <c r="D658" s="293" t="str">
        <f t="shared" si="314"/>
        <v/>
      </c>
      <c r="E658" s="294" t="str">
        <f t="shared" si="314"/>
        <v>PUNCH KENKO NO. 40XL</v>
      </c>
      <c r="F658" s="235"/>
      <c r="G658" s="236"/>
      <c r="H658" s="237">
        <f t="shared" ref="H658:J658" si="315">H620</f>
        <v>384000</v>
      </c>
      <c r="I658" s="238">
        <f t="shared" si="315"/>
        <v>0.1</v>
      </c>
      <c r="J658" s="238">
        <f t="shared" si="315"/>
        <v>0</v>
      </c>
      <c r="K658" s="239">
        <f t="shared" si="311"/>
        <v>1036800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7"/>
      <c r="K673" s="306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3">
        <f>SUM(K656:K671)</f>
        <v>2864160</v>
      </c>
      <c r="K674" s="304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5"/>
      <c r="K675" s="305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6"/>
      <c r="K677" s="306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7">
        <f>((J674/1.11)+(K676/1.11))*11%</f>
        <v>283835.67567567568</v>
      </c>
      <c r="K678" s="308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6"/>
      <c r="K679" s="306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2864160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09" t="str">
        <f>J644</f>
        <v>RISMA / CONDRO</v>
      </c>
      <c r="K682" s="310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09">
        <f>J645</f>
        <v>0</v>
      </c>
      <c r="K683" s="310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23050007</v>
      </c>
      <c r="G686" s="11" t="s">
        <v>2</v>
      </c>
      <c r="H686" s="356" t="s">
        <v>55</v>
      </c>
      <c r="I686" s="356"/>
      <c r="J686" s="356"/>
      <c r="K686" s="357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0" t="s">
        <v>3</v>
      </c>
      <c r="G687" s="17"/>
      <c r="H687" s="358"/>
      <c r="I687" s="358"/>
      <c r="J687" s="358"/>
      <c r="K687" s="359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1">
        <v>45051</v>
      </c>
      <c r="E688" s="362"/>
      <c r="F688" s="360"/>
      <c r="G688" s="18"/>
      <c r="H688" s="363" t="s">
        <v>56</v>
      </c>
      <c r="I688" s="363"/>
      <c r="J688" s="363"/>
      <c r="K688" s="364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0"/>
      <c r="G689" s="18"/>
      <c r="H689" s="365" t="s">
        <v>57</v>
      </c>
      <c r="I689" s="365"/>
      <c r="J689" s="365"/>
      <c r="K689" s="366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83</v>
      </c>
      <c r="E690" s="9"/>
      <c r="F690" s="21"/>
      <c r="G690" s="22"/>
      <c r="H690" s="367"/>
      <c r="I690" s="367"/>
      <c r="J690" s="367"/>
      <c r="K690" s="368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</v>
      </c>
      <c r="C694" s="46" t="s">
        <v>34</v>
      </c>
      <c r="D694" s="93" t="s">
        <v>56</v>
      </c>
      <c r="E694" s="110" t="s">
        <v>69</v>
      </c>
      <c r="F694" s="48"/>
      <c r="G694" s="49"/>
      <c r="H694" s="50">
        <v>39000</v>
      </c>
      <c r="I694" s="51">
        <v>0.1</v>
      </c>
      <c r="J694" s="51"/>
      <c r="K694" s="52">
        <f t="shared" ref="K694:K709" si="342">(B694*H694-((B694*H694)*I694))-((B694*H694-((B694*H694)*I694))*J694)</f>
        <v>210600</v>
      </c>
      <c r="L694" s="36"/>
    </row>
    <row r="695" spans="1:12" s="10" customFormat="1" ht="14.1" customHeight="1" x14ac:dyDescent="0.25">
      <c r="A695" s="45">
        <v>2</v>
      </c>
      <c r="B695" s="46">
        <v>2</v>
      </c>
      <c r="C695" s="46" t="s">
        <v>34</v>
      </c>
      <c r="D695" s="93" t="s">
        <v>56</v>
      </c>
      <c r="E695" s="110" t="s">
        <v>70</v>
      </c>
      <c r="F695" s="48"/>
      <c r="G695" s="49"/>
      <c r="H695" s="50">
        <v>25000</v>
      </c>
      <c r="I695" s="51"/>
      <c r="J695" s="51"/>
      <c r="K695" s="52">
        <f t="shared" si="342"/>
        <v>50000</v>
      </c>
      <c r="L695" s="36"/>
    </row>
    <row r="696" spans="1:12" s="10" customFormat="1" ht="14.1" customHeight="1" x14ac:dyDescent="0.25">
      <c r="A696" s="45">
        <v>3</v>
      </c>
      <c r="B696" s="46">
        <v>3</v>
      </c>
      <c r="C696" s="46" t="s">
        <v>34</v>
      </c>
      <c r="D696" s="93" t="s">
        <v>56</v>
      </c>
      <c r="E696" s="63" t="s">
        <v>191</v>
      </c>
      <c r="F696" s="48"/>
      <c r="G696" s="49"/>
      <c r="H696" s="50">
        <v>28500</v>
      </c>
      <c r="I696" s="51"/>
      <c r="J696" s="51"/>
      <c r="K696" s="52">
        <f t="shared" si="342"/>
        <v>85500</v>
      </c>
      <c r="L696" s="36"/>
    </row>
    <row r="697" spans="1:12" s="10" customFormat="1" ht="14.1" customHeight="1" x14ac:dyDescent="0.25">
      <c r="A697" s="45">
        <v>4</v>
      </c>
      <c r="B697" s="46">
        <v>12</v>
      </c>
      <c r="C697" s="46" t="s">
        <v>34</v>
      </c>
      <c r="D697" s="93" t="s">
        <v>56</v>
      </c>
      <c r="E697" s="110" t="s">
        <v>71</v>
      </c>
      <c r="F697" s="48"/>
      <c r="G697" s="49"/>
      <c r="H697" s="50">
        <v>124200</v>
      </c>
      <c r="I697" s="51">
        <v>0.1</v>
      </c>
      <c r="J697" s="51"/>
      <c r="K697" s="52">
        <f t="shared" si="342"/>
        <v>1341360</v>
      </c>
      <c r="L697" s="36"/>
    </row>
    <row r="698" spans="1:12" s="10" customFormat="1" ht="14.1" customHeight="1" x14ac:dyDescent="0.25">
      <c r="A698" s="45">
        <v>5</v>
      </c>
      <c r="B698" s="46">
        <v>3</v>
      </c>
      <c r="C698" s="46" t="s">
        <v>34</v>
      </c>
      <c r="D698" s="93" t="s">
        <v>56</v>
      </c>
      <c r="E698" s="110" t="s">
        <v>72</v>
      </c>
      <c r="F698" s="48"/>
      <c r="G698" s="49"/>
      <c r="H698" s="50">
        <v>20400</v>
      </c>
      <c r="I698" s="51">
        <v>0.1</v>
      </c>
      <c r="J698" s="51"/>
      <c r="K698" s="52">
        <f t="shared" si="342"/>
        <v>55080</v>
      </c>
      <c r="L698" s="36"/>
    </row>
    <row r="699" spans="1:12" s="10" customFormat="1" ht="14.1" customHeight="1" x14ac:dyDescent="0.25">
      <c r="A699" s="45">
        <v>6</v>
      </c>
      <c r="B699" s="46">
        <v>6</v>
      </c>
      <c r="C699" s="46" t="s">
        <v>34</v>
      </c>
      <c r="D699" s="93" t="s">
        <v>56</v>
      </c>
      <c r="E699" s="110" t="s">
        <v>73</v>
      </c>
      <c r="F699" s="48"/>
      <c r="G699" s="49"/>
      <c r="H699" s="50">
        <v>57000</v>
      </c>
      <c r="I699" s="51">
        <v>0.1</v>
      </c>
      <c r="J699" s="51"/>
      <c r="K699" s="52">
        <f t="shared" si="342"/>
        <v>307800</v>
      </c>
      <c r="L699" s="36"/>
    </row>
    <row r="700" spans="1:12" s="10" customFormat="1" ht="14.1" customHeight="1" x14ac:dyDescent="0.25">
      <c r="A700" s="45">
        <v>7</v>
      </c>
      <c r="B700" s="46">
        <v>1</v>
      </c>
      <c r="C700" s="46" t="s">
        <v>34</v>
      </c>
      <c r="D700" s="93" t="s">
        <v>56</v>
      </c>
      <c r="E700" s="110" t="s">
        <v>74</v>
      </c>
      <c r="F700" s="48"/>
      <c r="G700" s="49"/>
      <c r="H700" s="50">
        <v>79800</v>
      </c>
      <c r="I700" s="51">
        <v>0.1</v>
      </c>
      <c r="J700" s="51"/>
      <c r="K700" s="52">
        <f t="shared" si="342"/>
        <v>71820</v>
      </c>
      <c r="L700" s="36"/>
    </row>
    <row r="701" spans="1:12" s="10" customFormat="1" ht="14.1" customHeight="1" x14ac:dyDescent="0.25">
      <c r="A701" s="45">
        <v>8</v>
      </c>
      <c r="B701" s="46">
        <v>6</v>
      </c>
      <c r="C701" s="46" t="s">
        <v>34</v>
      </c>
      <c r="D701" s="93" t="s">
        <v>56</v>
      </c>
      <c r="E701" s="111" t="s">
        <v>75</v>
      </c>
      <c r="F701" s="48"/>
      <c r="G701" s="49"/>
      <c r="H701" s="50">
        <v>60300</v>
      </c>
      <c r="I701" s="51">
        <v>0.1</v>
      </c>
      <c r="J701" s="51"/>
      <c r="K701" s="52">
        <f t="shared" si="342"/>
        <v>325620</v>
      </c>
      <c r="L701" s="36"/>
    </row>
    <row r="702" spans="1:12" s="10" customFormat="1" ht="14.1" customHeight="1" x14ac:dyDescent="0.25">
      <c r="A702" s="45">
        <v>9</v>
      </c>
      <c r="B702" s="46">
        <v>10</v>
      </c>
      <c r="C702" s="46" t="s">
        <v>42</v>
      </c>
      <c r="D702" s="93" t="s">
        <v>56</v>
      </c>
      <c r="E702" s="110" t="s">
        <v>76</v>
      </c>
      <c r="F702" s="48"/>
      <c r="G702" s="49"/>
      <c r="H702" s="50">
        <v>9500</v>
      </c>
      <c r="I702" s="51"/>
      <c r="J702" s="51"/>
      <c r="K702" s="52">
        <f t="shared" si="342"/>
        <v>95000</v>
      </c>
      <c r="L702" s="36"/>
    </row>
    <row r="703" spans="1:12" s="10" customFormat="1" ht="14.1" customHeight="1" x14ac:dyDescent="0.25">
      <c r="A703" s="45">
        <v>10</v>
      </c>
      <c r="B703" s="46">
        <v>5</v>
      </c>
      <c r="C703" s="46" t="s">
        <v>42</v>
      </c>
      <c r="D703" s="93" t="s">
        <v>56</v>
      </c>
      <c r="E703" s="110" t="s">
        <v>77</v>
      </c>
      <c r="F703" s="48"/>
      <c r="G703" s="49"/>
      <c r="H703" s="50">
        <v>18500</v>
      </c>
      <c r="I703" s="51"/>
      <c r="J703" s="51"/>
      <c r="K703" s="52">
        <f t="shared" si="342"/>
        <v>92500</v>
      </c>
      <c r="L703" s="36"/>
    </row>
    <row r="704" spans="1:12" s="10" customFormat="1" ht="14.1" customHeight="1" x14ac:dyDescent="0.25">
      <c r="A704" s="45">
        <v>11</v>
      </c>
      <c r="B704" s="46">
        <v>1</v>
      </c>
      <c r="C704" s="46" t="s">
        <v>34</v>
      </c>
      <c r="D704" s="93" t="s">
        <v>56</v>
      </c>
      <c r="E704" s="110" t="s">
        <v>78</v>
      </c>
      <c r="F704" s="48"/>
      <c r="G704" s="49"/>
      <c r="H704" s="50">
        <v>90000</v>
      </c>
      <c r="I704" s="51"/>
      <c r="J704" s="51"/>
      <c r="K704" s="52">
        <f t="shared" si="342"/>
        <v>90000</v>
      </c>
      <c r="L704" s="36"/>
    </row>
    <row r="705" spans="1:12" s="10" customFormat="1" ht="14.1" customHeight="1" x14ac:dyDescent="0.25">
      <c r="A705" s="45">
        <v>12</v>
      </c>
      <c r="B705" s="46">
        <v>2</v>
      </c>
      <c r="C705" s="46" t="s">
        <v>79</v>
      </c>
      <c r="D705" s="93" t="s">
        <v>56</v>
      </c>
      <c r="E705" s="110" t="s">
        <v>80</v>
      </c>
      <c r="F705" s="48"/>
      <c r="G705" s="49"/>
      <c r="H705" s="50">
        <v>22200</v>
      </c>
      <c r="I705" s="51">
        <v>0.1</v>
      </c>
      <c r="J705" s="51"/>
      <c r="K705" s="52">
        <f t="shared" si="342"/>
        <v>39960</v>
      </c>
      <c r="L705" s="36"/>
    </row>
    <row r="706" spans="1:12" s="10" customFormat="1" ht="14.1" customHeight="1" x14ac:dyDescent="0.25">
      <c r="A706" s="45">
        <v>13</v>
      </c>
      <c r="B706" s="46">
        <v>1</v>
      </c>
      <c r="C706" s="46" t="s">
        <v>79</v>
      </c>
      <c r="D706" s="93" t="s">
        <v>56</v>
      </c>
      <c r="E706" s="110" t="s">
        <v>81</v>
      </c>
      <c r="F706" s="48"/>
      <c r="G706" s="49"/>
      <c r="H706" s="50">
        <v>121500</v>
      </c>
      <c r="I706" s="51"/>
      <c r="J706" s="51"/>
      <c r="K706" s="52">
        <f t="shared" si="342"/>
        <v>121500</v>
      </c>
      <c r="L706" s="36"/>
    </row>
    <row r="707" spans="1:12" s="10" customFormat="1" ht="14.1" customHeight="1" x14ac:dyDescent="0.25">
      <c r="A707" s="45">
        <v>14</v>
      </c>
      <c r="B707" s="46">
        <v>1</v>
      </c>
      <c r="C707" s="46" t="s">
        <v>34</v>
      </c>
      <c r="D707" s="93" t="s">
        <v>56</v>
      </c>
      <c r="E707" s="110" t="s">
        <v>82</v>
      </c>
      <c r="F707" s="48"/>
      <c r="G707" s="49"/>
      <c r="H707" s="50">
        <v>360000</v>
      </c>
      <c r="I707" s="51"/>
      <c r="J707" s="51"/>
      <c r="K707" s="52">
        <f t="shared" si="342"/>
        <v>360000</v>
      </c>
      <c r="L707" s="36"/>
    </row>
    <row r="708" spans="1:12" s="10" customFormat="1" ht="14.1" customHeight="1" x14ac:dyDescent="0.25">
      <c r="A708" s="45">
        <v>15</v>
      </c>
      <c r="B708" s="46">
        <v>1</v>
      </c>
      <c r="C708" s="46" t="s">
        <v>34</v>
      </c>
      <c r="D708" s="93" t="s">
        <v>56</v>
      </c>
      <c r="E708" s="302" t="s">
        <v>192</v>
      </c>
      <c r="F708" s="48"/>
      <c r="G708" s="49"/>
      <c r="H708" s="50">
        <v>250000</v>
      </c>
      <c r="I708" s="51"/>
      <c r="J708" s="51"/>
      <c r="K708" s="52">
        <f t="shared" si="342"/>
        <v>250000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3"/>
      <c r="K711" s="344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5">
        <f>SUM(K694:K709)</f>
        <v>3496740</v>
      </c>
      <c r="K712" s="346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7"/>
      <c r="K713" s="347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4"/>
      <c r="K715" s="344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8">
        <f>((J712/1.11)+(K714/1.11))*11%</f>
        <v>346523.78378378373</v>
      </c>
      <c r="K716" s="349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4"/>
      <c r="K717" s="344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3496740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50" t="s">
        <v>37</v>
      </c>
      <c r="K720" s="351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50"/>
      <c r="K721" s="351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23050007</v>
      </c>
      <c r="F724" s="123"/>
      <c r="G724" s="124" t="s">
        <v>2</v>
      </c>
      <c r="H724" s="352" t="str">
        <f>H686</f>
        <v>CV SINAR CAHAYA NIRMALA</v>
      </c>
      <c r="I724" s="352"/>
      <c r="J724" s="352"/>
      <c r="K724" s="353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28" t="s">
        <v>3</v>
      </c>
      <c r="G725" s="130"/>
      <c r="H725" s="354"/>
      <c r="I725" s="354"/>
      <c r="J725" s="354"/>
      <c r="K725" s="355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29">
        <f>D688</f>
        <v>45051</v>
      </c>
      <c r="E726" s="330"/>
      <c r="F726" s="328"/>
      <c r="G726" s="131"/>
      <c r="H726" s="331" t="str">
        <f>H688</f>
        <v/>
      </c>
      <c r="I726" s="331"/>
      <c r="J726" s="331"/>
      <c r="K726" s="332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28"/>
      <c r="G727" s="131"/>
      <c r="H727" s="333" t="str">
        <f>H689</f>
        <v>BREBES</v>
      </c>
      <c r="I727" s="333"/>
      <c r="J727" s="333"/>
      <c r="K727" s="334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4076</v>
      </c>
      <c r="E728" s="122"/>
      <c r="F728" s="133"/>
      <c r="G728" s="134"/>
      <c r="H728" s="335"/>
      <c r="I728" s="335"/>
      <c r="J728" s="335"/>
      <c r="K728" s="336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6</v>
      </c>
      <c r="C732" s="287" t="str">
        <f t="shared" si="343"/>
        <v>LSN</v>
      </c>
      <c r="D732" s="288" t="str">
        <f t="shared" si="343"/>
        <v/>
      </c>
      <c r="E732" s="289" t="str">
        <f t="shared" si="343"/>
        <v>GEL PEN KENKO HI-TECH-H 0.28 MM FUN COLOR</v>
      </c>
      <c r="F732" s="158"/>
      <c r="G732" s="159"/>
      <c r="H732" s="160">
        <f t="shared" ref="H732:J732" si="344">H694</f>
        <v>39000</v>
      </c>
      <c r="I732" s="161">
        <f t="shared" si="344"/>
        <v>0.1</v>
      </c>
      <c r="J732" s="161">
        <f t="shared" si="344"/>
        <v>0</v>
      </c>
      <c r="K732" s="162">
        <f t="shared" ref="K732:K747" si="345">(B732*H732-((B732*H732)*I732))-((B732*H732-((B732*H732)*I732))*J732)</f>
        <v>210600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2</v>
      </c>
      <c r="C733" s="287" t="str">
        <f t="shared" si="346"/>
        <v>LSN</v>
      </c>
      <c r="D733" s="288" t="str">
        <f t="shared" si="346"/>
        <v/>
      </c>
      <c r="E733" s="289" t="str">
        <f t="shared" si="346"/>
        <v>HIGHLIGHTER / STABILLO VANCO HL-520</v>
      </c>
      <c r="F733" s="158"/>
      <c r="G733" s="159"/>
      <c r="H733" s="160">
        <f t="shared" ref="H733:J733" si="347">H695</f>
        <v>25000</v>
      </c>
      <c r="I733" s="161">
        <f t="shared" si="347"/>
        <v>0</v>
      </c>
      <c r="J733" s="161">
        <f t="shared" si="347"/>
        <v>0</v>
      </c>
      <c r="K733" s="162">
        <f t="shared" si="345"/>
        <v>50000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3</v>
      </c>
      <c r="C734" s="287" t="str">
        <f t="shared" si="348"/>
        <v>LSN</v>
      </c>
      <c r="D734" s="288" t="str">
        <f t="shared" si="348"/>
        <v/>
      </c>
      <c r="E734" s="289" t="str">
        <f t="shared" si="348"/>
        <v>GEL INK TIANJIAO TZ-501</v>
      </c>
      <c r="F734" s="158"/>
      <c r="G734" s="159"/>
      <c r="H734" s="160">
        <f t="shared" ref="H734:J734" si="349">H696</f>
        <v>28500</v>
      </c>
      <c r="I734" s="161">
        <f t="shared" si="349"/>
        <v>0</v>
      </c>
      <c r="J734" s="161">
        <f t="shared" si="349"/>
        <v>0</v>
      </c>
      <c r="K734" s="162">
        <f t="shared" si="345"/>
        <v>85500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12</v>
      </c>
      <c r="C735" s="287" t="str">
        <f t="shared" si="350"/>
        <v>LSN</v>
      </c>
      <c r="D735" s="288" t="str">
        <f t="shared" si="350"/>
        <v/>
      </c>
      <c r="E735" s="289" t="str">
        <f t="shared" si="350"/>
        <v>PENSIL WARNA KENKO CP-12F CLASSIC (PANJANG)</v>
      </c>
      <c r="F735" s="158"/>
      <c r="G735" s="159"/>
      <c r="H735" s="160">
        <f t="shared" ref="H735:J735" si="351">H697</f>
        <v>124200</v>
      </c>
      <c r="I735" s="161">
        <f t="shared" si="351"/>
        <v>0.1</v>
      </c>
      <c r="J735" s="161">
        <f t="shared" si="351"/>
        <v>0</v>
      </c>
      <c r="K735" s="162">
        <f t="shared" si="345"/>
        <v>1341360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3</v>
      </c>
      <c r="C736" s="287" t="str">
        <f t="shared" si="352"/>
        <v>LSN</v>
      </c>
      <c r="D736" s="288" t="str">
        <f t="shared" si="352"/>
        <v/>
      </c>
      <c r="E736" s="289" t="str">
        <f t="shared" si="352"/>
        <v>GEL PEN JOYKO JK-100 KING JELLER</v>
      </c>
      <c r="F736" s="158"/>
      <c r="G736" s="159"/>
      <c r="H736" s="160">
        <f t="shared" ref="H736:J736" si="353">H698</f>
        <v>20400</v>
      </c>
      <c r="I736" s="161">
        <f t="shared" si="353"/>
        <v>0.1</v>
      </c>
      <c r="J736" s="161">
        <f t="shared" si="353"/>
        <v>0</v>
      </c>
      <c r="K736" s="162">
        <f t="shared" si="345"/>
        <v>55080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6</v>
      </c>
      <c r="C737" s="287" t="str">
        <f t="shared" si="354"/>
        <v>LSN</v>
      </c>
      <c r="D737" s="288" t="str">
        <f t="shared" si="354"/>
        <v/>
      </c>
      <c r="E737" s="289" t="str">
        <f t="shared" si="354"/>
        <v>CORRECTION FLUID KENKO KE-823M</v>
      </c>
      <c r="F737" s="158"/>
      <c r="G737" s="159"/>
      <c r="H737" s="160">
        <f t="shared" ref="H737:J737" si="355">H699</f>
        <v>57000</v>
      </c>
      <c r="I737" s="161">
        <f t="shared" si="355"/>
        <v>0.1</v>
      </c>
      <c r="J737" s="161">
        <f t="shared" si="355"/>
        <v>0</v>
      </c>
      <c r="K737" s="162">
        <f t="shared" si="345"/>
        <v>307800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1</v>
      </c>
      <c r="C738" s="287" t="str">
        <f t="shared" si="356"/>
        <v>LSN</v>
      </c>
      <c r="D738" s="288" t="str">
        <f t="shared" si="356"/>
        <v/>
      </c>
      <c r="E738" s="289" t="str">
        <f t="shared" si="356"/>
        <v>GUNTING KENKO SC-838N</v>
      </c>
      <c r="F738" s="158"/>
      <c r="G738" s="159"/>
      <c r="H738" s="160">
        <f t="shared" ref="H738:J738" si="357">H700</f>
        <v>79800</v>
      </c>
      <c r="I738" s="161">
        <f t="shared" si="357"/>
        <v>0.1</v>
      </c>
      <c r="J738" s="161">
        <f t="shared" si="357"/>
        <v>0</v>
      </c>
      <c r="K738" s="162">
        <f t="shared" si="345"/>
        <v>71820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6</v>
      </c>
      <c r="C739" s="287" t="str">
        <f t="shared" si="358"/>
        <v>LSN</v>
      </c>
      <c r="D739" s="288" t="str">
        <f t="shared" si="358"/>
        <v/>
      </c>
      <c r="E739" s="290" t="str">
        <f t="shared" si="358"/>
        <v>CORRECTION FLUID KENKO KE-826M</v>
      </c>
      <c r="F739" s="158"/>
      <c r="G739" s="159"/>
      <c r="H739" s="160">
        <f t="shared" ref="H739:J739" si="359">H701</f>
        <v>60300</v>
      </c>
      <c r="I739" s="161">
        <f t="shared" si="359"/>
        <v>0.1</v>
      </c>
      <c r="J739" s="161">
        <f t="shared" si="359"/>
        <v>0</v>
      </c>
      <c r="K739" s="162">
        <f t="shared" si="345"/>
        <v>325620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10</v>
      </c>
      <c r="C740" s="287" t="str">
        <f t="shared" si="360"/>
        <v>PCS</v>
      </c>
      <c r="D740" s="288" t="str">
        <f t="shared" si="360"/>
        <v/>
      </c>
      <c r="E740" s="289" t="str">
        <f t="shared" si="360"/>
        <v>BUKU KAS KWARTO</v>
      </c>
      <c r="F740" s="158"/>
      <c r="G740" s="159"/>
      <c r="H740" s="160">
        <f t="shared" ref="H740:J740" si="361">H702</f>
        <v>9500</v>
      </c>
      <c r="I740" s="161">
        <f t="shared" si="361"/>
        <v>0</v>
      </c>
      <c r="J740" s="161">
        <f t="shared" si="361"/>
        <v>0</v>
      </c>
      <c r="K740" s="162">
        <f t="shared" si="345"/>
        <v>95000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5</v>
      </c>
      <c r="C741" s="287" t="str">
        <f t="shared" si="362"/>
        <v>PCS</v>
      </c>
      <c r="D741" s="288" t="str">
        <f t="shared" si="362"/>
        <v/>
      </c>
      <c r="E741" s="289" t="str">
        <f t="shared" si="362"/>
        <v>BUKU KAS (FOLIO)</v>
      </c>
      <c r="F741" s="158"/>
      <c r="G741" s="159"/>
      <c r="H741" s="160">
        <f t="shared" ref="H741:J741" si="363">H703</f>
        <v>18500</v>
      </c>
      <c r="I741" s="161">
        <f t="shared" si="363"/>
        <v>0</v>
      </c>
      <c r="J741" s="161">
        <f t="shared" si="363"/>
        <v>0</v>
      </c>
      <c r="K741" s="162">
        <f t="shared" si="345"/>
        <v>92500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1</v>
      </c>
      <c r="C742" s="287" t="str">
        <f t="shared" si="364"/>
        <v>LSN</v>
      </c>
      <c r="D742" s="288" t="str">
        <f t="shared" si="364"/>
        <v/>
      </c>
      <c r="E742" s="289" t="str">
        <f t="shared" si="364"/>
        <v>CUTTER VANCO V-750 (BESAR)</v>
      </c>
      <c r="F742" s="158"/>
      <c r="G742" s="159"/>
      <c r="H742" s="160">
        <f t="shared" ref="H742:J742" si="365">H704</f>
        <v>90000</v>
      </c>
      <c r="I742" s="161">
        <f t="shared" si="365"/>
        <v>0</v>
      </c>
      <c r="J742" s="161">
        <f t="shared" si="365"/>
        <v>0</v>
      </c>
      <c r="K742" s="162">
        <f t="shared" si="345"/>
        <v>90000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2</v>
      </c>
      <c r="C743" s="287" t="str">
        <f t="shared" si="366"/>
        <v>PAK</v>
      </c>
      <c r="D743" s="288" t="str">
        <f t="shared" si="366"/>
        <v/>
      </c>
      <c r="E743" s="289" t="str">
        <f t="shared" si="366"/>
        <v>ASAHAN JOYKO B-23 (isi 12 pc) TONG 1 LOBANG</v>
      </c>
      <c r="F743" s="158"/>
      <c r="G743" s="159"/>
      <c r="H743" s="160">
        <f t="shared" ref="H743:J743" si="367">H705</f>
        <v>22200</v>
      </c>
      <c r="I743" s="161">
        <f t="shared" si="367"/>
        <v>0.1</v>
      </c>
      <c r="J743" s="161">
        <f t="shared" si="367"/>
        <v>0</v>
      </c>
      <c r="K743" s="162">
        <f t="shared" si="345"/>
        <v>39960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1</v>
      </c>
      <c r="C744" s="287" t="str">
        <f t="shared" si="368"/>
        <v>PAK</v>
      </c>
      <c r="D744" s="288" t="str">
        <f t="shared" si="368"/>
        <v/>
      </c>
      <c r="E744" s="289" t="str">
        <f t="shared" si="368"/>
        <v>HIGHLIGHTER / STABILLO TIZO TF-610 (isi 54 pc)</v>
      </c>
      <c r="F744" s="158"/>
      <c r="G744" s="159"/>
      <c r="H744" s="160">
        <f t="shared" ref="H744:J744" si="369">H706</f>
        <v>121500</v>
      </c>
      <c r="I744" s="161">
        <f t="shared" si="369"/>
        <v>0</v>
      </c>
      <c r="J744" s="161">
        <f t="shared" si="369"/>
        <v>0</v>
      </c>
      <c r="K744" s="162">
        <f t="shared" si="345"/>
        <v>121500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1</v>
      </c>
      <c r="C745" s="287" t="str">
        <f t="shared" si="370"/>
        <v>LSN</v>
      </c>
      <c r="D745" s="288" t="str">
        <f t="shared" si="370"/>
        <v/>
      </c>
      <c r="E745" s="289" t="str">
        <f t="shared" si="370"/>
        <v>PENCIL CASE / TEMPAT PENSIL MAGNET B-35138-21</v>
      </c>
      <c r="F745" s="158"/>
      <c r="G745" s="159"/>
      <c r="H745" s="160">
        <f t="shared" ref="H745:J745" si="371">H707</f>
        <v>360000</v>
      </c>
      <c r="I745" s="161">
        <f t="shared" si="371"/>
        <v>0</v>
      </c>
      <c r="J745" s="161">
        <f t="shared" si="371"/>
        <v>0</v>
      </c>
      <c r="K745" s="162">
        <f t="shared" si="345"/>
        <v>360000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1</v>
      </c>
      <c r="C746" s="287" t="str">
        <f t="shared" si="372"/>
        <v>LSN</v>
      </c>
      <c r="D746" s="288" t="str">
        <f t="shared" si="372"/>
        <v/>
      </c>
      <c r="E746" s="289" t="str">
        <f t="shared" si="372"/>
        <v>PENCIL CASE / TEMPAT PENSIL MAGNET OGGY O-022</v>
      </c>
      <c r="F746" s="158"/>
      <c r="G746" s="159"/>
      <c r="H746" s="160">
        <f t="shared" ref="H746:J746" si="373">H708</f>
        <v>250000</v>
      </c>
      <c r="I746" s="161">
        <f t="shared" si="373"/>
        <v>0</v>
      </c>
      <c r="J746" s="161">
        <f t="shared" si="373"/>
        <v>0</v>
      </c>
      <c r="K746" s="162">
        <f t="shared" si="345"/>
        <v>250000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7"/>
      <c r="K749" s="311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38">
        <f>SUM(K732:K747)</f>
        <v>3496740</v>
      </c>
      <c r="K750" s="339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40"/>
      <c r="K751" s="340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1"/>
      <c r="K753" s="311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41">
        <f>((J750/1.11)+(K752/1.11))*11%</f>
        <v>346523.78378378373</v>
      </c>
      <c r="K754" s="342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1"/>
      <c r="K755" s="311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3496740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12" t="str">
        <f>J720</f>
        <v>RISMA / CONDRO</v>
      </c>
      <c r="K758" s="313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12">
        <f>J721</f>
        <v>0</v>
      </c>
      <c r="K759" s="313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23050007</v>
      </c>
      <c r="F762" s="200"/>
      <c r="G762" s="201" t="s">
        <v>2</v>
      </c>
      <c r="H762" s="314" t="str">
        <f>H724</f>
        <v>CV SINAR CAHAYA NIRMALA</v>
      </c>
      <c r="I762" s="314"/>
      <c r="J762" s="314"/>
      <c r="K762" s="315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8" t="s">
        <v>3</v>
      </c>
      <c r="G763" s="207"/>
      <c r="H763" s="316"/>
      <c r="I763" s="316"/>
      <c r="J763" s="316"/>
      <c r="K763" s="317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9">
        <f>D726</f>
        <v>45051</v>
      </c>
      <c r="E764" s="320"/>
      <c r="F764" s="318"/>
      <c r="G764" s="208"/>
      <c r="H764" s="321" t="str">
        <f>H726</f>
        <v/>
      </c>
      <c r="I764" s="321"/>
      <c r="J764" s="321"/>
      <c r="K764" s="322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8"/>
      <c r="G765" s="208"/>
      <c r="H765" s="323" t="str">
        <f>H727</f>
        <v>BREBES</v>
      </c>
      <c r="I765" s="323"/>
      <c r="J765" s="323"/>
      <c r="K765" s="324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4076</v>
      </c>
      <c r="E766" s="199"/>
      <c r="F766" s="210"/>
      <c r="G766" s="211"/>
      <c r="H766" s="325"/>
      <c r="I766" s="325"/>
      <c r="J766" s="325"/>
      <c r="K766" s="326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6</v>
      </c>
      <c r="C770" s="292" t="str">
        <f t="shared" si="376"/>
        <v>LSN</v>
      </c>
      <c r="D770" s="293" t="str">
        <f t="shared" si="376"/>
        <v/>
      </c>
      <c r="E770" s="294" t="str">
        <f t="shared" si="376"/>
        <v>GEL PEN KENKO HI-TECH-H 0.28 MM FUN COLOR</v>
      </c>
      <c r="F770" s="235"/>
      <c r="G770" s="236"/>
      <c r="H770" s="237">
        <f t="shared" ref="H770:J770" si="377">H732</f>
        <v>39000</v>
      </c>
      <c r="I770" s="238">
        <f t="shared" si="377"/>
        <v>0.1</v>
      </c>
      <c r="J770" s="238">
        <f t="shared" si="377"/>
        <v>0</v>
      </c>
      <c r="K770" s="239">
        <f t="shared" ref="K770:K785" si="378">(B770*H770-((B770*H770)*I770))-((B770*H770-((B770*H770)*I770))*J770)</f>
        <v>210600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2</v>
      </c>
      <c r="C771" s="292" t="str">
        <f t="shared" si="379"/>
        <v>LSN</v>
      </c>
      <c r="D771" s="293" t="str">
        <f t="shared" si="379"/>
        <v/>
      </c>
      <c r="E771" s="294" t="str">
        <f t="shared" si="379"/>
        <v>HIGHLIGHTER / STABILLO VANCO HL-520</v>
      </c>
      <c r="F771" s="235"/>
      <c r="G771" s="236"/>
      <c r="H771" s="237">
        <f t="shared" ref="H771:J771" si="380">H733</f>
        <v>25000</v>
      </c>
      <c r="I771" s="238">
        <f t="shared" si="380"/>
        <v>0</v>
      </c>
      <c r="J771" s="238">
        <f t="shared" si="380"/>
        <v>0</v>
      </c>
      <c r="K771" s="239">
        <f t="shared" si="378"/>
        <v>50000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3</v>
      </c>
      <c r="C772" s="292" t="str">
        <f t="shared" si="381"/>
        <v>LSN</v>
      </c>
      <c r="D772" s="293" t="str">
        <f t="shared" si="381"/>
        <v/>
      </c>
      <c r="E772" s="294" t="str">
        <f t="shared" si="381"/>
        <v>GEL INK TIANJIAO TZ-501</v>
      </c>
      <c r="F772" s="235"/>
      <c r="G772" s="236"/>
      <c r="H772" s="237">
        <f t="shared" ref="H772:J772" si="382">H734</f>
        <v>28500</v>
      </c>
      <c r="I772" s="238">
        <f t="shared" si="382"/>
        <v>0</v>
      </c>
      <c r="J772" s="238">
        <f t="shared" si="382"/>
        <v>0</v>
      </c>
      <c r="K772" s="239">
        <f t="shared" si="378"/>
        <v>85500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12</v>
      </c>
      <c r="C773" s="292" t="str">
        <f t="shared" si="383"/>
        <v>LSN</v>
      </c>
      <c r="D773" s="293" t="str">
        <f t="shared" si="383"/>
        <v/>
      </c>
      <c r="E773" s="294" t="str">
        <f t="shared" si="383"/>
        <v>PENSIL WARNA KENKO CP-12F CLASSIC (PANJANG)</v>
      </c>
      <c r="F773" s="235"/>
      <c r="G773" s="236"/>
      <c r="H773" s="237">
        <f t="shared" ref="H773:J773" si="384">H735</f>
        <v>124200</v>
      </c>
      <c r="I773" s="238">
        <f t="shared" si="384"/>
        <v>0.1</v>
      </c>
      <c r="J773" s="238">
        <f t="shared" si="384"/>
        <v>0</v>
      </c>
      <c r="K773" s="239">
        <f t="shared" si="378"/>
        <v>1341360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3</v>
      </c>
      <c r="C774" s="292" t="str">
        <f t="shared" si="385"/>
        <v>LSN</v>
      </c>
      <c r="D774" s="293" t="str">
        <f t="shared" si="385"/>
        <v/>
      </c>
      <c r="E774" s="294" t="str">
        <f t="shared" si="385"/>
        <v>GEL PEN JOYKO JK-100 KING JELLER</v>
      </c>
      <c r="F774" s="235"/>
      <c r="G774" s="236"/>
      <c r="H774" s="237">
        <f t="shared" ref="H774:J774" si="386">H736</f>
        <v>20400</v>
      </c>
      <c r="I774" s="238">
        <f t="shared" si="386"/>
        <v>0.1</v>
      </c>
      <c r="J774" s="238">
        <f t="shared" si="386"/>
        <v>0</v>
      </c>
      <c r="K774" s="239">
        <f t="shared" si="378"/>
        <v>55080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6</v>
      </c>
      <c r="C775" s="292" t="str">
        <f t="shared" si="387"/>
        <v>LSN</v>
      </c>
      <c r="D775" s="293" t="str">
        <f t="shared" si="387"/>
        <v/>
      </c>
      <c r="E775" s="294" t="str">
        <f t="shared" si="387"/>
        <v>CORRECTION FLUID KENKO KE-823M</v>
      </c>
      <c r="F775" s="235"/>
      <c r="G775" s="236"/>
      <c r="H775" s="237">
        <f t="shared" ref="H775:J775" si="388">H737</f>
        <v>57000</v>
      </c>
      <c r="I775" s="238">
        <f t="shared" si="388"/>
        <v>0.1</v>
      </c>
      <c r="J775" s="238">
        <f t="shared" si="388"/>
        <v>0</v>
      </c>
      <c r="K775" s="239">
        <f t="shared" si="378"/>
        <v>307800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1</v>
      </c>
      <c r="C776" s="292" t="str">
        <f t="shared" si="389"/>
        <v>LSN</v>
      </c>
      <c r="D776" s="293" t="str">
        <f t="shared" si="389"/>
        <v/>
      </c>
      <c r="E776" s="294" t="str">
        <f t="shared" si="389"/>
        <v>GUNTING KENKO SC-838N</v>
      </c>
      <c r="F776" s="235"/>
      <c r="G776" s="236"/>
      <c r="H776" s="237">
        <f t="shared" ref="H776:J776" si="390">H738</f>
        <v>79800</v>
      </c>
      <c r="I776" s="238">
        <f t="shared" si="390"/>
        <v>0.1</v>
      </c>
      <c r="J776" s="238">
        <f t="shared" si="390"/>
        <v>0</v>
      </c>
      <c r="K776" s="239">
        <f t="shared" si="378"/>
        <v>71820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6</v>
      </c>
      <c r="C777" s="292" t="str">
        <f t="shared" si="391"/>
        <v>LSN</v>
      </c>
      <c r="D777" s="293" t="str">
        <f t="shared" si="391"/>
        <v/>
      </c>
      <c r="E777" s="295" t="str">
        <f t="shared" si="391"/>
        <v>CORRECTION FLUID KENKO KE-826M</v>
      </c>
      <c r="F777" s="235"/>
      <c r="G777" s="236"/>
      <c r="H777" s="237">
        <f t="shared" ref="H777:J777" si="392">H739</f>
        <v>60300</v>
      </c>
      <c r="I777" s="238">
        <f t="shared" si="392"/>
        <v>0.1</v>
      </c>
      <c r="J777" s="238">
        <f t="shared" si="392"/>
        <v>0</v>
      </c>
      <c r="K777" s="239">
        <f t="shared" si="378"/>
        <v>325620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10</v>
      </c>
      <c r="C778" s="292" t="str">
        <f t="shared" si="393"/>
        <v>PCS</v>
      </c>
      <c r="D778" s="293" t="str">
        <f t="shared" si="393"/>
        <v/>
      </c>
      <c r="E778" s="294" t="str">
        <f t="shared" si="393"/>
        <v>BUKU KAS KWARTO</v>
      </c>
      <c r="F778" s="235"/>
      <c r="G778" s="236"/>
      <c r="H778" s="237">
        <f t="shared" ref="H778:J778" si="394">H740</f>
        <v>9500</v>
      </c>
      <c r="I778" s="238">
        <f t="shared" si="394"/>
        <v>0</v>
      </c>
      <c r="J778" s="238">
        <f t="shared" si="394"/>
        <v>0</v>
      </c>
      <c r="K778" s="239">
        <f t="shared" si="378"/>
        <v>95000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5</v>
      </c>
      <c r="C779" s="292" t="str">
        <f t="shared" si="395"/>
        <v>PCS</v>
      </c>
      <c r="D779" s="293" t="str">
        <f t="shared" si="395"/>
        <v/>
      </c>
      <c r="E779" s="294" t="str">
        <f t="shared" si="395"/>
        <v>BUKU KAS (FOLIO)</v>
      </c>
      <c r="F779" s="235"/>
      <c r="G779" s="236"/>
      <c r="H779" s="237">
        <f t="shared" ref="H779:J779" si="396">H741</f>
        <v>18500</v>
      </c>
      <c r="I779" s="238">
        <f t="shared" si="396"/>
        <v>0</v>
      </c>
      <c r="J779" s="238">
        <f t="shared" si="396"/>
        <v>0</v>
      </c>
      <c r="K779" s="239">
        <f t="shared" si="378"/>
        <v>92500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1</v>
      </c>
      <c r="C780" s="292" t="str">
        <f t="shared" si="397"/>
        <v>LSN</v>
      </c>
      <c r="D780" s="293" t="str">
        <f t="shared" si="397"/>
        <v/>
      </c>
      <c r="E780" s="294" t="str">
        <f t="shared" si="397"/>
        <v>CUTTER VANCO V-750 (BESAR)</v>
      </c>
      <c r="F780" s="235"/>
      <c r="G780" s="236"/>
      <c r="H780" s="237">
        <f t="shared" ref="H780:J780" si="398">H742</f>
        <v>90000</v>
      </c>
      <c r="I780" s="238">
        <f t="shared" si="398"/>
        <v>0</v>
      </c>
      <c r="J780" s="238">
        <f t="shared" si="398"/>
        <v>0</v>
      </c>
      <c r="K780" s="239">
        <f t="shared" si="378"/>
        <v>90000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2</v>
      </c>
      <c r="C781" s="292" t="str">
        <f t="shared" si="399"/>
        <v>PAK</v>
      </c>
      <c r="D781" s="293" t="str">
        <f t="shared" si="399"/>
        <v/>
      </c>
      <c r="E781" s="294" t="str">
        <f t="shared" si="399"/>
        <v>ASAHAN JOYKO B-23 (isi 12 pc) TONG 1 LOBANG</v>
      </c>
      <c r="F781" s="235"/>
      <c r="G781" s="236"/>
      <c r="H781" s="237">
        <f t="shared" ref="H781:J781" si="400">H743</f>
        <v>22200</v>
      </c>
      <c r="I781" s="238">
        <f t="shared" si="400"/>
        <v>0.1</v>
      </c>
      <c r="J781" s="238">
        <f t="shared" si="400"/>
        <v>0</v>
      </c>
      <c r="K781" s="239">
        <f t="shared" si="378"/>
        <v>39960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1</v>
      </c>
      <c r="C782" s="292" t="str">
        <f t="shared" si="401"/>
        <v>PAK</v>
      </c>
      <c r="D782" s="293" t="str">
        <f t="shared" si="401"/>
        <v/>
      </c>
      <c r="E782" s="294" t="str">
        <f t="shared" si="401"/>
        <v>HIGHLIGHTER / STABILLO TIZO TF-610 (isi 54 pc)</v>
      </c>
      <c r="F782" s="235"/>
      <c r="G782" s="236"/>
      <c r="H782" s="237">
        <f t="shared" ref="H782:J782" si="402">H744</f>
        <v>121500</v>
      </c>
      <c r="I782" s="238">
        <f t="shared" si="402"/>
        <v>0</v>
      </c>
      <c r="J782" s="238">
        <f t="shared" si="402"/>
        <v>0</v>
      </c>
      <c r="K782" s="239">
        <f t="shared" si="378"/>
        <v>121500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1</v>
      </c>
      <c r="C783" s="292" t="str">
        <f t="shared" si="403"/>
        <v>LSN</v>
      </c>
      <c r="D783" s="293" t="str">
        <f t="shared" si="403"/>
        <v/>
      </c>
      <c r="E783" s="294" t="str">
        <f t="shared" si="403"/>
        <v>PENCIL CASE / TEMPAT PENSIL MAGNET B-35138-21</v>
      </c>
      <c r="F783" s="235"/>
      <c r="G783" s="236"/>
      <c r="H783" s="237">
        <f t="shared" ref="H783:J783" si="404">H745</f>
        <v>360000</v>
      </c>
      <c r="I783" s="238">
        <f t="shared" si="404"/>
        <v>0</v>
      </c>
      <c r="J783" s="238">
        <f t="shared" si="404"/>
        <v>0</v>
      </c>
      <c r="K783" s="239">
        <f t="shared" si="378"/>
        <v>360000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1</v>
      </c>
      <c r="C784" s="292" t="str">
        <f t="shared" si="405"/>
        <v>LSN</v>
      </c>
      <c r="D784" s="293" t="str">
        <f t="shared" si="405"/>
        <v/>
      </c>
      <c r="E784" s="294" t="str">
        <f t="shared" si="405"/>
        <v>PENCIL CASE / TEMPAT PENSIL MAGNET OGGY O-022</v>
      </c>
      <c r="F784" s="235"/>
      <c r="G784" s="236"/>
      <c r="H784" s="237">
        <f t="shared" ref="H784:J784" si="406">H746</f>
        <v>250000</v>
      </c>
      <c r="I784" s="238">
        <f t="shared" si="406"/>
        <v>0</v>
      </c>
      <c r="J784" s="238">
        <f t="shared" si="406"/>
        <v>0</v>
      </c>
      <c r="K784" s="239">
        <f t="shared" si="378"/>
        <v>250000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7"/>
      <c r="K787" s="306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3">
        <f>SUM(K770:K785)</f>
        <v>3496740</v>
      </c>
      <c r="K788" s="304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5"/>
      <c r="K789" s="305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6"/>
      <c r="K791" s="306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7">
        <f>((J788/1.11)+(K790/1.11))*11%</f>
        <v>346523.78378378373</v>
      </c>
      <c r="K792" s="308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6"/>
      <c r="K793" s="306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3496740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09" t="str">
        <f>J758</f>
        <v>RISMA / CONDRO</v>
      </c>
      <c r="K796" s="310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09">
        <f>J759</f>
        <v>0</v>
      </c>
      <c r="K797" s="310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23050008</v>
      </c>
      <c r="G800" s="11" t="s">
        <v>2</v>
      </c>
      <c r="H800" s="356" t="s">
        <v>39</v>
      </c>
      <c r="I800" s="356"/>
      <c r="J800" s="356"/>
      <c r="K800" s="357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0" t="s">
        <v>3</v>
      </c>
      <c r="G801" s="17"/>
      <c r="H801" s="358"/>
      <c r="I801" s="358"/>
      <c r="J801" s="358"/>
      <c r="K801" s="359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1">
        <v>45054</v>
      </c>
      <c r="E802" s="362"/>
      <c r="F802" s="360"/>
      <c r="G802" s="18"/>
      <c r="H802" s="363" t="s">
        <v>40</v>
      </c>
      <c r="I802" s="363"/>
      <c r="J802" s="363"/>
      <c r="K802" s="364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0"/>
      <c r="G803" s="18"/>
      <c r="H803" s="365" t="s">
        <v>41</v>
      </c>
      <c r="I803" s="365"/>
      <c r="J803" s="365"/>
      <c r="K803" s="366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84</v>
      </c>
      <c r="E804" s="9"/>
      <c r="F804" s="21"/>
      <c r="G804" s="22"/>
      <c r="H804" s="367"/>
      <c r="I804" s="367"/>
      <c r="J804" s="367"/>
      <c r="K804" s="368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180</v>
      </c>
      <c r="C808" s="46" t="s">
        <v>34</v>
      </c>
      <c r="D808" s="93">
        <v>3</v>
      </c>
      <c r="E808" s="110" t="s">
        <v>67</v>
      </c>
      <c r="F808" s="48"/>
      <c r="G808" s="49"/>
      <c r="H808" s="50">
        <v>64800</v>
      </c>
      <c r="I808" s="51">
        <v>0.13500000000000001</v>
      </c>
      <c r="J808" s="51"/>
      <c r="K808" s="52">
        <f t="shared" ref="K808:K823" si="409">(B808*H808-((B808*H808)*I808))-((B808*H808-((B808*H808)*I808))*J808)</f>
        <v>10089360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3"/>
      <c r="K825" s="344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5">
        <f>SUM(K808:K823)</f>
        <v>10089360</v>
      </c>
      <c r="K826" s="346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7"/>
      <c r="K827" s="347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4"/>
      <c r="K829" s="344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8">
        <f>((J826/1.11)+(K828/1.11))*11%</f>
        <v>999846.48648648639</v>
      </c>
      <c r="K830" s="349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4"/>
      <c r="K831" s="344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10089360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50" t="s">
        <v>44</v>
      </c>
      <c r="K834" s="351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50"/>
      <c r="K835" s="351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23050008</v>
      </c>
      <c r="F838" s="123"/>
      <c r="G838" s="124" t="s">
        <v>2</v>
      </c>
      <c r="H838" s="352" t="str">
        <f>H800</f>
        <v>CV PELITA JAYA</v>
      </c>
      <c r="I838" s="352"/>
      <c r="J838" s="352"/>
      <c r="K838" s="353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28" t="s">
        <v>3</v>
      </c>
      <c r="G839" s="130"/>
      <c r="H839" s="354"/>
      <c r="I839" s="354"/>
      <c r="J839" s="354"/>
      <c r="K839" s="355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29">
        <f>D802</f>
        <v>45054</v>
      </c>
      <c r="E840" s="330"/>
      <c r="F840" s="328"/>
      <c r="G840" s="131"/>
      <c r="H840" s="331" t="str">
        <f>H802</f>
        <v>(ANUGERAH SEJAHTERA)</v>
      </c>
      <c r="I840" s="331"/>
      <c r="J840" s="331"/>
      <c r="K840" s="332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28"/>
      <c r="G841" s="131"/>
      <c r="H841" s="333" t="str">
        <f>H803</f>
        <v>PURWOKERTO</v>
      </c>
      <c r="I841" s="333"/>
      <c r="J841" s="333"/>
      <c r="K841" s="334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4050</v>
      </c>
      <c r="E842" s="122"/>
      <c r="F842" s="133"/>
      <c r="G842" s="134"/>
      <c r="H842" s="335"/>
      <c r="I842" s="335"/>
      <c r="J842" s="335"/>
      <c r="K842" s="336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180</v>
      </c>
      <c r="C846" s="287" t="str">
        <f t="shared" si="410"/>
        <v>LSN</v>
      </c>
      <c r="D846" s="288">
        <f t="shared" si="410"/>
        <v>3</v>
      </c>
      <c r="E846" s="289" t="str">
        <f t="shared" si="410"/>
        <v>ISI CUTTER 18 MM KENKO L-150 (BESAR)</v>
      </c>
      <c r="F846" s="158"/>
      <c r="G846" s="159"/>
      <c r="H846" s="160">
        <f t="shared" ref="H846:J846" si="411">H808</f>
        <v>64800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10089360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7"/>
      <c r="K863" s="311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38">
        <f>SUM(K846:K861)</f>
        <v>10089360</v>
      </c>
      <c r="K864" s="339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40"/>
      <c r="K865" s="340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1"/>
      <c r="K867" s="311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41">
        <f>((J864/1.11)+(K866/1.11))*11%</f>
        <v>999846.48648648639</v>
      </c>
      <c r="K868" s="342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1"/>
      <c r="K869" s="311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10089360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12" t="str">
        <f>J834</f>
        <v>NOVI / CONDRO</v>
      </c>
      <c r="K872" s="313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12">
        <f>J835</f>
        <v>0</v>
      </c>
      <c r="K873" s="313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23050008</v>
      </c>
      <c r="F876" s="200"/>
      <c r="G876" s="201" t="s">
        <v>2</v>
      </c>
      <c r="H876" s="314" t="str">
        <f>H838</f>
        <v>CV PELITA JAYA</v>
      </c>
      <c r="I876" s="314"/>
      <c r="J876" s="314"/>
      <c r="K876" s="315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8" t="s">
        <v>3</v>
      </c>
      <c r="G877" s="207"/>
      <c r="H877" s="316"/>
      <c r="I877" s="316"/>
      <c r="J877" s="316"/>
      <c r="K877" s="317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9">
        <f>D840</f>
        <v>45054</v>
      </c>
      <c r="E878" s="320"/>
      <c r="F878" s="318"/>
      <c r="G878" s="208"/>
      <c r="H878" s="321" t="str">
        <f>H840</f>
        <v>(ANUGERAH SEJAHTERA)</v>
      </c>
      <c r="I878" s="321"/>
      <c r="J878" s="321"/>
      <c r="K878" s="322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8"/>
      <c r="G879" s="208"/>
      <c r="H879" s="323" t="str">
        <f>H841</f>
        <v>PURWOKERTO</v>
      </c>
      <c r="I879" s="323"/>
      <c r="J879" s="323"/>
      <c r="K879" s="324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4050</v>
      </c>
      <c r="E880" s="199"/>
      <c r="F880" s="210"/>
      <c r="G880" s="211"/>
      <c r="H880" s="325"/>
      <c r="I880" s="325"/>
      <c r="J880" s="325"/>
      <c r="K880" s="326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180</v>
      </c>
      <c r="C884" s="292" t="str">
        <f t="shared" si="443"/>
        <v>LSN</v>
      </c>
      <c r="D884" s="293">
        <f t="shared" si="443"/>
        <v>3</v>
      </c>
      <c r="E884" s="294" t="str">
        <f t="shared" si="443"/>
        <v>ISI CUTTER 18 MM KENKO L-150 (BESAR)</v>
      </c>
      <c r="F884" s="235"/>
      <c r="G884" s="236"/>
      <c r="H884" s="237">
        <f t="shared" ref="H884:J884" si="444">H846</f>
        <v>64800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10089360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7"/>
      <c r="K901" s="306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3">
        <f>SUM(K884:K899)</f>
        <v>10089360</v>
      </c>
      <c r="K902" s="304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5"/>
      <c r="K903" s="305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6"/>
      <c r="K905" s="306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7">
        <f>((J902/1.11)+(K904/1.11))*11%</f>
        <v>999846.48648648639</v>
      </c>
      <c r="K906" s="308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6"/>
      <c r="K907" s="306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10089360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09" t="str">
        <f>J872</f>
        <v>NOVI / CONDRO</v>
      </c>
      <c r="K910" s="310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09">
        <f>J873</f>
        <v>0</v>
      </c>
      <c r="K911" s="310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23050009</v>
      </c>
      <c r="G914" s="11" t="s">
        <v>2</v>
      </c>
      <c r="H914" s="356" t="s">
        <v>85</v>
      </c>
      <c r="I914" s="356"/>
      <c r="J914" s="356"/>
      <c r="K914" s="357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0" t="s">
        <v>3</v>
      </c>
      <c r="G915" s="17"/>
      <c r="H915" s="358"/>
      <c r="I915" s="358"/>
      <c r="J915" s="358"/>
      <c r="K915" s="359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1">
        <v>45054</v>
      </c>
      <c r="E916" s="362"/>
      <c r="F916" s="360"/>
      <c r="G916" s="18"/>
      <c r="H916" s="363" t="s">
        <v>56</v>
      </c>
      <c r="I916" s="363"/>
      <c r="J916" s="363"/>
      <c r="K916" s="364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0"/>
      <c r="G917" s="18"/>
      <c r="H917" s="365" t="s">
        <v>86</v>
      </c>
      <c r="I917" s="365"/>
      <c r="J917" s="365"/>
      <c r="K917" s="366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91</v>
      </c>
      <c r="E918" s="9"/>
      <c r="F918" s="21"/>
      <c r="G918" s="22"/>
      <c r="H918" s="367"/>
      <c r="I918" s="367"/>
      <c r="J918" s="367"/>
      <c r="K918" s="368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60</v>
      </c>
      <c r="C922" s="46" t="s">
        <v>34</v>
      </c>
      <c r="D922" s="93" t="s">
        <v>56</v>
      </c>
      <c r="E922" s="110" t="s">
        <v>87</v>
      </c>
      <c r="F922" s="48"/>
      <c r="G922" s="49"/>
      <c r="H922" s="50">
        <v>26100</v>
      </c>
      <c r="I922" s="51">
        <v>0.1</v>
      </c>
      <c r="J922" s="51"/>
      <c r="K922" s="52">
        <f t="shared" ref="K922:K937" si="476">(B922*H922-((B922*H922)*I922))-((B922*H922-((B922*H922)*I922))*J922)</f>
        <v>1409400</v>
      </c>
      <c r="L922" s="36"/>
    </row>
    <row r="923" spans="1:12" s="10" customFormat="1" ht="14.1" customHeight="1" x14ac:dyDescent="0.25">
      <c r="A923" s="45">
        <v>2</v>
      </c>
      <c r="B923" s="46">
        <v>6</v>
      </c>
      <c r="C923" s="46" t="s">
        <v>34</v>
      </c>
      <c r="D923" s="93" t="s">
        <v>56</v>
      </c>
      <c r="E923" s="110" t="s">
        <v>66</v>
      </c>
      <c r="F923" s="48"/>
      <c r="G923" s="49"/>
      <c r="H923" s="50">
        <v>39600</v>
      </c>
      <c r="I923" s="51">
        <v>0.1</v>
      </c>
      <c r="J923" s="51"/>
      <c r="K923" s="52">
        <f t="shared" si="476"/>
        <v>213840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88</v>
      </c>
      <c r="D924" s="93" t="s">
        <v>56</v>
      </c>
      <c r="E924" s="110" t="s">
        <v>89</v>
      </c>
      <c r="F924" s="48"/>
      <c r="G924" s="49"/>
      <c r="H924" s="50">
        <v>31200</v>
      </c>
      <c r="I924" s="51">
        <v>0.1</v>
      </c>
      <c r="J924" s="51"/>
      <c r="K924" s="52">
        <f t="shared" si="476"/>
        <v>280800</v>
      </c>
      <c r="L924" s="36"/>
    </row>
    <row r="925" spans="1:12" s="10" customFormat="1" ht="14.1" customHeight="1" x14ac:dyDescent="0.25">
      <c r="A925" s="45">
        <v>4</v>
      </c>
      <c r="B925" s="46">
        <v>2</v>
      </c>
      <c r="C925" s="46" t="s">
        <v>88</v>
      </c>
      <c r="D925" s="93" t="s">
        <v>56</v>
      </c>
      <c r="E925" s="110" t="s">
        <v>90</v>
      </c>
      <c r="F925" s="48"/>
      <c r="G925" s="49"/>
      <c r="H925" s="50">
        <v>177000</v>
      </c>
      <c r="I925" s="51">
        <v>0.1</v>
      </c>
      <c r="J925" s="51"/>
      <c r="K925" s="52">
        <f t="shared" si="476"/>
        <v>318600</v>
      </c>
      <c r="L925" s="36"/>
    </row>
    <row r="926" spans="1:12" s="10" customFormat="1" ht="14.1" customHeight="1" x14ac:dyDescent="0.25">
      <c r="A926" s="45">
        <v>5</v>
      </c>
      <c r="B926" s="46">
        <v>3</v>
      </c>
      <c r="C926" s="46" t="s">
        <v>34</v>
      </c>
      <c r="D926" s="93" t="s">
        <v>56</v>
      </c>
      <c r="E926" s="110" t="s">
        <v>48</v>
      </c>
      <c r="F926" s="48"/>
      <c r="G926" s="49"/>
      <c r="H926" s="50">
        <v>62400</v>
      </c>
      <c r="I926" s="51">
        <v>0.1</v>
      </c>
      <c r="J926" s="51"/>
      <c r="K926" s="52">
        <f t="shared" si="476"/>
        <v>168480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3"/>
      <c r="K939" s="344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5">
        <f>SUM(K922:K937)</f>
        <v>2391120</v>
      </c>
      <c r="K940" s="346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7"/>
      <c r="K941" s="347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4"/>
      <c r="K943" s="344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8">
        <f>((J940/1.11)+(K942/1.11))*11%</f>
        <v>236957.83783783781</v>
      </c>
      <c r="K944" s="349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4"/>
      <c r="K945" s="344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2391120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50" t="s">
        <v>44</v>
      </c>
      <c r="K948" s="351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50"/>
      <c r="K949" s="351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23050009</v>
      </c>
      <c r="F952" s="123"/>
      <c r="G952" s="124" t="s">
        <v>2</v>
      </c>
      <c r="H952" s="352" t="str">
        <f>H914</f>
        <v>CV GANESHA</v>
      </c>
      <c r="I952" s="352"/>
      <c r="J952" s="352"/>
      <c r="K952" s="353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28" t="s">
        <v>3</v>
      </c>
      <c r="G953" s="130"/>
      <c r="H953" s="354"/>
      <c r="I953" s="354"/>
      <c r="J953" s="354"/>
      <c r="K953" s="355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29">
        <f>D916</f>
        <v>45054</v>
      </c>
      <c r="E954" s="330"/>
      <c r="F954" s="328"/>
      <c r="G954" s="131"/>
      <c r="H954" s="331" t="str">
        <f>H916</f>
        <v/>
      </c>
      <c r="I954" s="331"/>
      <c r="J954" s="331"/>
      <c r="K954" s="332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28"/>
      <c r="G955" s="131"/>
      <c r="H955" s="333" t="str">
        <f>H917</f>
        <v>WONOSOBO</v>
      </c>
      <c r="I955" s="333"/>
      <c r="J955" s="333"/>
      <c r="K955" s="334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4054</v>
      </c>
      <c r="E956" s="122"/>
      <c r="F956" s="133"/>
      <c r="G956" s="134"/>
      <c r="H956" s="335"/>
      <c r="I956" s="335"/>
      <c r="J956" s="335"/>
      <c r="K956" s="336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60</v>
      </c>
      <c r="C960" s="287" t="str">
        <f t="shared" si="477"/>
        <v>LSN</v>
      </c>
      <c r="D960" s="288" t="str">
        <f t="shared" si="477"/>
        <v/>
      </c>
      <c r="E960" s="289" t="str">
        <f t="shared" si="477"/>
        <v>GEL PEN KENKO EASY GEL HITAM</v>
      </c>
      <c r="F960" s="158"/>
      <c r="G960" s="159"/>
      <c r="H960" s="160">
        <f t="shared" ref="H960:J960" si="478">H922</f>
        <v>26100</v>
      </c>
      <c r="I960" s="161">
        <f t="shared" si="478"/>
        <v>0.1</v>
      </c>
      <c r="J960" s="161">
        <f t="shared" si="478"/>
        <v>0</v>
      </c>
      <c r="K960" s="162">
        <f t="shared" ref="K960:K975" si="479">(B960*H960-((B960*H960)*I960))-((B960*H960-((B960*H960)*I960))*J960)</f>
        <v>1409400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6</v>
      </c>
      <c r="C961" s="287" t="str">
        <f t="shared" si="480"/>
        <v>LSN</v>
      </c>
      <c r="D961" s="288" t="str">
        <f t="shared" si="480"/>
        <v/>
      </c>
      <c r="E961" s="289" t="str">
        <f t="shared" si="480"/>
        <v>GEL PEN KENKO K-1 HITAM</v>
      </c>
      <c r="F961" s="158"/>
      <c r="G961" s="159"/>
      <c r="H961" s="160">
        <f t="shared" ref="H961:J961" si="481">H923</f>
        <v>39600</v>
      </c>
      <c r="I961" s="161">
        <f t="shared" si="481"/>
        <v>0.1</v>
      </c>
      <c r="J961" s="161">
        <f t="shared" si="481"/>
        <v>0</v>
      </c>
      <c r="K961" s="162">
        <f t="shared" si="479"/>
        <v>213840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10</v>
      </c>
      <c r="C962" s="287" t="str">
        <f t="shared" si="482"/>
        <v>GRS</v>
      </c>
      <c r="D962" s="288" t="str">
        <f t="shared" si="482"/>
        <v/>
      </c>
      <c r="E962" s="289" t="str">
        <f t="shared" si="482"/>
        <v>BINDER CLIP JOYKO 107</v>
      </c>
      <c r="F962" s="158"/>
      <c r="G962" s="159"/>
      <c r="H962" s="160">
        <f t="shared" ref="H962:J962" si="483">H924</f>
        <v>31200</v>
      </c>
      <c r="I962" s="161">
        <f t="shared" si="483"/>
        <v>0.1</v>
      </c>
      <c r="J962" s="161">
        <f t="shared" si="483"/>
        <v>0</v>
      </c>
      <c r="K962" s="162">
        <f t="shared" si="479"/>
        <v>280800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2</v>
      </c>
      <c r="C963" s="287" t="str">
        <f t="shared" si="484"/>
        <v>GRS</v>
      </c>
      <c r="D963" s="288" t="str">
        <f t="shared" si="484"/>
        <v/>
      </c>
      <c r="E963" s="289" t="str">
        <f t="shared" si="484"/>
        <v>BINDER CLIP JOYKO 260</v>
      </c>
      <c r="F963" s="158"/>
      <c r="G963" s="159"/>
      <c r="H963" s="160">
        <f t="shared" ref="H963:J963" si="485">H925</f>
        <v>177000</v>
      </c>
      <c r="I963" s="161">
        <f t="shared" si="485"/>
        <v>0.1</v>
      </c>
      <c r="J963" s="161">
        <f t="shared" si="485"/>
        <v>0</v>
      </c>
      <c r="K963" s="162">
        <f t="shared" si="479"/>
        <v>318600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3</v>
      </c>
      <c r="C964" s="287" t="str">
        <f t="shared" si="486"/>
        <v>LSN</v>
      </c>
      <c r="D964" s="288" t="str">
        <f t="shared" si="486"/>
        <v/>
      </c>
      <c r="E964" s="289" t="str">
        <f t="shared" si="486"/>
        <v>CORRECTION TAPE KENKO CT-905 (12M x 5MM)</v>
      </c>
      <c r="F964" s="158"/>
      <c r="G964" s="159"/>
      <c r="H964" s="160">
        <f t="shared" ref="H964:J964" si="487">H926</f>
        <v>62400</v>
      </c>
      <c r="I964" s="161">
        <f t="shared" si="487"/>
        <v>0.1</v>
      </c>
      <c r="J964" s="161">
        <f t="shared" si="487"/>
        <v>0</v>
      </c>
      <c r="K964" s="162">
        <f t="shared" si="479"/>
        <v>168480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7"/>
      <c r="K977" s="311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38">
        <f>SUM(K960:K975)</f>
        <v>2391120</v>
      </c>
      <c r="K978" s="339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40"/>
      <c r="K979" s="340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1"/>
      <c r="K981" s="311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41">
        <f>((J978/1.11)+(K980/1.11))*11%</f>
        <v>236957.83783783781</v>
      </c>
      <c r="K982" s="342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1"/>
      <c r="K983" s="311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2391120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12" t="str">
        <f>J948</f>
        <v>NOVI / CONDRO</v>
      </c>
      <c r="K986" s="313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12">
        <f>J949</f>
        <v>0</v>
      </c>
      <c r="K987" s="313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23050009</v>
      </c>
      <c r="F990" s="200"/>
      <c r="G990" s="201" t="s">
        <v>2</v>
      </c>
      <c r="H990" s="314" t="str">
        <f>H952</f>
        <v>CV GANESHA</v>
      </c>
      <c r="I990" s="314"/>
      <c r="J990" s="314"/>
      <c r="K990" s="315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8" t="s">
        <v>3</v>
      </c>
      <c r="G991" s="207"/>
      <c r="H991" s="316"/>
      <c r="I991" s="316"/>
      <c r="J991" s="316"/>
      <c r="K991" s="317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9">
        <f>D954</f>
        <v>45054</v>
      </c>
      <c r="E992" s="320"/>
      <c r="F992" s="318"/>
      <c r="G992" s="208"/>
      <c r="H992" s="321" t="str">
        <f>H954</f>
        <v/>
      </c>
      <c r="I992" s="321"/>
      <c r="J992" s="321"/>
      <c r="K992" s="322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8"/>
      <c r="G993" s="208"/>
      <c r="H993" s="323" t="str">
        <f>H955</f>
        <v>WONOSOBO</v>
      </c>
      <c r="I993" s="323"/>
      <c r="J993" s="323"/>
      <c r="K993" s="324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4054</v>
      </c>
      <c r="E994" s="199"/>
      <c r="F994" s="210"/>
      <c r="G994" s="211"/>
      <c r="H994" s="325"/>
      <c r="I994" s="325"/>
      <c r="J994" s="325"/>
      <c r="K994" s="326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60</v>
      </c>
      <c r="C998" s="292" t="str">
        <f t="shared" si="510"/>
        <v>LSN</v>
      </c>
      <c r="D998" s="293" t="str">
        <f t="shared" si="510"/>
        <v/>
      </c>
      <c r="E998" s="294" t="str">
        <f t="shared" si="510"/>
        <v>GEL PEN KENKO EASY GEL HITAM</v>
      </c>
      <c r="F998" s="235"/>
      <c r="G998" s="236"/>
      <c r="H998" s="237">
        <f t="shared" ref="H998:J998" si="511">H960</f>
        <v>26100</v>
      </c>
      <c r="I998" s="238">
        <f t="shared" si="511"/>
        <v>0.1</v>
      </c>
      <c r="J998" s="238">
        <f t="shared" si="511"/>
        <v>0</v>
      </c>
      <c r="K998" s="239">
        <f t="shared" ref="K998:K1013" si="512">(B998*H998-((B998*H998)*I998))-((B998*H998-((B998*H998)*I998))*J998)</f>
        <v>1409400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6</v>
      </c>
      <c r="C999" s="292" t="str">
        <f t="shared" si="513"/>
        <v>LSN</v>
      </c>
      <c r="D999" s="293" t="str">
        <f t="shared" si="513"/>
        <v/>
      </c>
      <c r="E999" s="294" t="str">
        <f t="shared" si="513"/>
        <v>GEL PEN KENKO K-1 HITAM</v>
      </c>
      <c r="F999" s="235"/>
      <c r="G999" s="236"/>
      <c r="H999" s="237">
        <f t="shared" ref="H999:J999" si="514">H961</f>
        <v>39600</v>
      </c>
      <c r="I999" s="238">
        <f t="shared" si="514"/>
        <v>0.1</v>
      </c>
      <c r="J999" s="238">
        <f t="shared" si="514"/>
        <v>0</v>
      </c>
      <c r="K999" s="239">
        <f t="shared" si="512"/>
        <v>213840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10</v>
      </c>
      <c r="C1000" s="292" t="str">
        <f t="shared" si="515"/>
        <v>GRS</v>
      </c>
      <c r="D1000" s="293" t="str">
        <f t="shared" si="515"/>
        <v/>
      </c>
      <c r="E1000" s="294" t="str">
        <f t="shared" si="515"/>
        <v>BINDER CLIP JOYKO 107</v>
      </c>
      <c r="F1000" s="235"/>
      <c r="G1000" s="236"/>
      <c r="H1000" s="237">
        <f t="shared" ref="H1000:J1000" si="516">H962</f>
        <v>31200</v>
      </c>
      <c r="I1000" s="238">
        <f t="shared" si="516"/>
        <v>0.1</v>
      </c>
      <c r="J1000" s="238">
        <f t="shared" si="516"/>
        <v>0</v>
      </c>
      <c r="K1000" s="239">
        <f t="shared" si="512"/>
        <v>280800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2</v>
      </c>
      <c r="C1001" s="292" t="str">
        <f t="shared" si="517"/>
        <v>GRS</v>
      </c>
      <c r="D1001" s="293" t="str">
        <f t="shared" si="517"/>
        <v/>
      </c>
      <c r="E1001" s="294" t="str">
        <f t="shared" si="517"/>
        <v>BINDER CLIP JOYKO 260</v>
      </c>
      <c r="F1001" s="235"/>
      <c r="G1001" s="236"/>
      <c r="H1001" s="237">
        <f t="shared" ref="H1001:J1001" si="518">H963</f>
        <v>177000</v>
      </c>
      <c r="I1001" s="238">
        <f t="shared" si="518"/>
        <v>0.1</v>
      </c>
      <c r="J1001" s="238">
        <f t="shared" si="518"/>
        <v>0</v>
      </c>
      <c r="K1001" s="239">
        <f t="shared" si="512"/>
        <v>318600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3</v>
      </c>
      <c r="C1002" s="292" t="str">
        <f t="shared" si="519"/>
        <v>LSN</v>
      </c>
      <c r="D1002" s="293" t="str">
        <f t="shared" si="519"/>
        <v/>
      </c>
      <c r="E1002" s="294" t="str">
        <f t="shared" si="519"/>
        <v>CORRECTION TAPE KENKO CT-905 (12M x 5MM)</v>
      </c>
      <c r="F1002" s="235"/>
      <c r="G1002" s="236"/>
      <c r="H1002" s="237">
        <f t="shared" ref="H1002:J1002" si="520">H964</f>
        <v>62400</v>
      </c>
      <c r="I1002" s="238">
        <f t="shared" si="520"/>
        <v>0.1</v>
      </c>
      <c r="J1002" s="238">
        <f t="shared" si="520"/>
        <v>0</v>
      </c>
      <c r="K1002" s="239">
        <f t="shared" si="512"/>
        <v>168480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7"/>
      <c r="K1015" s="306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3">
        <f>SUM(K998:K1013)</f>
        <v>2391120</v>
      </c>
      <c r="K1016" s="304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5"/>
      <c r="K1017" s="305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6"/>
      <c r="K1019" s="306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7">
        <f>((J1016/1.11)+(K1018/1.11))*11%</f>
        <v>236957.83783783781</v>
      </c>
      <c r="K1020" s="308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6"/>
      <c r="K1021" s="306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2391120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09" t="str">
        <f>J986</f>
        <v>NOVI / CONDRO</v>
      </c>
      <c r="K1024" s="310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09">
        <f>J987</f>
        <v>0</v>
      </c>
      <c r="K1025" s="310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23050010</v>
      </c>
      <c r="G1028" s="11" t="s">
        <v>2</v>
      </c>
      <c r="H1028" s="356" t="s">
        <v>92</v>
      </c>
      <c r="I1028" s="356"/>
      <c r="J1028" s="356"/>
      <c r="K1028" s="357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0" t="s">
        <v>3</v>
      </c>
      <c r="G1029" s="17"/>
      <c r="H1029" s="358"/>
      <c r="I1029" s="358"/>
      <c r="J1029" s="358"/>
      <c r="K1029" s="359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1">
        <v>45054</v>
      </c>
      <c r="E1030" s="362"/>
      <c r="F1030" s="360"/>
      <c r="G1030" s="18"/>
      <c r="H1030" s="363" t="s">
        <v>56</v>
      </c>
      <c r="I1030" s="363"/>
      <c r="J1030" s="363"/>
      <c r="K1030" s="364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0"/>
      <c r="G1031" s="18"/>
      <c r="H1031" s="365" t="s">
        <v>41</v>
      </c>
      <c r="I1031" s="365"/>
      <c r="J1031" s="365"/>
      <c r="K1031" s="366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93</v>
      </c>
      <c r="E1032" s="9"/>
      <c r="F1032" s="21"/>
      <c r="G1032" s="22"/>
      <c r="H1032" s="367"/>
      <c r="I1032" s="367"/>
      <c r="J1032" s="367"/>
      <c r="K1032" s="368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12</v>
      </c>
      <c r="C1036" s="46" t="s">
        <v>34</v>
      </c>
      <c r="D1036" s="93" t="s">
        <v>56</v>
      </c>
      <c r="E1036" s="110" t="s">
        <v>67</v>
      </c>
      <c r="F1036" s="48"/>
      <c r="G1036" s="49"/>
      <c r="H1036" s="50">
        <v>64800</v>
      </c>
      <c r="I1036" s="51">
        <v>0.1</v>
      </c>
      <c r="J1036" s="51"/>
      <c r="K1036" s="52">
        <f t="shared" ref="K1036:K1051" si="543">(B1036*H1036-((B1036*H1036)*I1036))-((B1036*H1036-((B1036*H1036)*I1036))*J1036)</f>
        <v>699840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3"/>
      <c r="K1053" s="344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5">
        <f>SUM(K1036:K1051)</f>
        <v>699840</v>
      </c>
      <c r="K1054" s="346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7"/>
      <c r="K1055" s="347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4"/>
      <c r="K1057" s="344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8">
        <f>((J1054/1.11)+(K1056/1.11))*11%</f>
        <v>69353.513513513506</v>
      </c>
      <c r="K1058" s="349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4"/>
      <c r="K1059" s="344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699840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50" t="s">
        <v>44</v>
      </c>
      <c r="K1062" s="351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50"/>
      <c r="K1063" s="351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23050010</v>
      </c>
      <c r="F1066" s="123"/>
      <c r="G1066" s="124" t="s">
        <v>2</v>
      </c>
      <c r="H1066" s="352" t="str">
        <f>H1028</f>
        <v>CV  WISUDA</v>
      </c>
      <c r="I1066" s="352"/>
      <c r="J1066" s="352"/>
      <c r="K1066" s="353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28" t="s">
        <v>3</v>
      </c>
      <c r="G1067" s="130"/>
      <c r="H1067" s="354"/>
      <c r="I1067" s="354"/>
      <c r="J1067" s="354"/>
      <c r="K1067" s="355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29">
        <f>D1030</f>
        <v>45054</v>
      </c>
      <c r="E1068" s="330"/>
      <c r="F1068" s="328"/>
      <c r="G1068" s="131"/>
      <c r="H1068" s="331" t="str">
        <f>H1030</f>
        <v/>
      </c>
      <c r="I1068" s="331"/>
      <c r="J1068" s="331"/>
      <c r="K1068" s="332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28"/>
      <c r="G1069" s="131"/>
      <c r="H1069" s="333" t="str">
        <f>H1031</f>
        <v>PURWOKERTO</v>
      </c>
      <c r="I1069" s="333"/>
      <c r="J1069" s="333"/>
      <c r="K1069" s="334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4068</v>
      </c>
      <c r="E1070" s="122"/>
      <c r="F1070" s="133"/>
      <c r="G1070" s="134"/>
      <c r="H1070" s="335"/>
      <c r="I1070" s="335"/>
      <c r="J1070" s="335"/>
      <c r="K1070" s="336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12</v>
      </c>
      <c r="C1074" s="287" t="str">
        <f t="shared" si="544"/>
        <v>LSN</v>
      </c>
      <c r="D1074" s="288" t="str">
        <f t="shared" si="544"/>
        <v/>
      </c>
      <c r="E1074" s="289" t="str">
        <f t="shared" si="544"/>
        <v>ISI CUTTER 18 MM KENKO L-150 (BESAR)</v>
      </c>
      <c r="F1074" s="158"/>
      <c r="G1074" s="159"/>
      <c r="H1074" s="160">
        <f t="shared" ref="H1074:J1074" si="545">H1036</f>
        <v>64800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699840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7"/>
      <c r="K1091" s="311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38">
        <f>SUM(K1074:K1089)</f>
        <v>699840</v>
      </c>
      <c r="K1092" s="339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40"/>
      <c r="K1093" s="340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1"/>
      <c r="K1095" s="311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41">
        <f>((J1092/1.11)+(K1094/1.11))*11%</f>
        <v>69353.513513513506</v>
      </c>
      <c r="K1096" s="342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1"/>
      <c r="K1097" s="311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699840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12" t="str">
        <f>J1062</f>
        <v>NOVI / CONDRO</v>
      </c>
      <c r="K1100" s="313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12">
        <f>J1063</f>
        <v>0</v>
      </c>
      <c r="K1101" s="313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23050010</v>
      </c>
      <c r="F1104" s="200"/>
      <c r="G1104" s="201" t="s">
        <v>2</v>
      </c>
      <c r="H1104" s="314" t="str">
        <f>H1066</f>
        <v>CV  WISUDA</v>
      </c>
      <c r="I1104" s="314"/>
      <c r="J1104" s="314"/>
      <c r="K1104" s="315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8" t="s">
        <v>3</v>
      </c>
      <c r="G1105" s="207"/>
      <c r="H1105" s="316"/>
      <c r="I1105" s="316"/>
      <c r="J1105" s="316"/>
      <c r="K1105" s="317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9">
        <f>D1068</f>
        <v>45054</v>
      </c>
      <c r="E1106" s="320"/>
      <c r="F1106" s="318"/>
      <c r="G1106" s="208"/>
      <c r="H1106" s="321" t="str">
        <f>H1068</f>
        <v/>
      </c>
      <c r="I1106" s="321"/>
      <c r="J1106" s="321"/>
      <c r="K1106" s="322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8"/>
      <c r="G1107" s="208"/>
      <c r="H1107" s="323" t="str">
        <f>H1069</f>
        <v>PURWOKERTO</v>
      </c>
      <c r="I1107" s="323"/>
      <c r="J1107" s="323"/>
      <c r="K1107" s="324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4068</v>
      </c>
      <c r="E1108" s="199"/>
      <c r="F1108" s="210"/>
      <c r="G1108" s="211"/>
      <c r="H1108" s="325"/>
      <c r="I1108" s="325"/>
      <c r="J1108" s="325"/>
      <c r="K1108" s="326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12</v>
      </c>
      <c r="C1112" s="292" t="str">
        <f t="shared" si="577"/>
        <v>LSN</v>
      </c>
      <c r="D1112" s="293" t="str">
        <f t="shared" si="577"/>
        <v/>
      </c>
      <c r="E1112" s="294" t="str">
        <f t="shared" si="577"/>
        <v>ISI CUTTER 18 MM KENKO L-150 (BESAR)</v>
      </c>
      <c r="F1112" s="235"/>
      <c r="G1112" s="236"/>
      <c r="H1112" s="237">
        <f t="shared" ref="H1112:J1112" si="578">H1074</f>
        <v>64800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699840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7"/>
      <c r="K1129" s="306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3">
        <f>SUM(K1112:K1127)</f>
        <v>699840</v>
      </c>
      <c r="K1130" s="304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5"/>
      <c r="K1131" s="305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6"/>
      <c r="K1133" s="306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7">
        <f>((J1130/1.11)+(K1132/1.11))*11%</f>
        <v>69353.513513513506</v>
      </c>
      <c r="K1134" s="308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6"/>
      <c r="K1135" s="306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699840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09" t="str">
        <f>J1100</f>
        <v>NOVI / CONDRO</v>
      </c>
      <c r="K1138" s="310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09">
        <f>J1101</f>
        <v>0</v>
      </c>
      <c r="K1139" s="310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23050011</v>
      </c>
      <c r="G1142" s="11" t="s">
        <v>2</v>
      </c>
      <c r="H1142" s="356" t="s">
        <v>45</v>
      </c>
      <c r="I1142" s="356"/>
      <c r="J1142" s="356"/>
      <c r="K1142" s="357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0" t="s">
        <v>3</v>
      </c>
      <c r="G1143" s="17"/>
      <c r="H1143" s="358"/>
      <c r="I1143" s="358"/>
      <c r="J1143" s="358"/>
      <c r="K1143" s="359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1">
        <v>45054</v>
      </c>
      <c r="E1144" s="362"/>
      <c r="F1144" s="360"/>
      <c r="G1144" s="18"/>
      <c r="H1144" s="363" t="s">
        <v>46</v>
      </c>
      <c r="I1144" s="363"/>
      <c r="J1144" s="363"/>
      <c r="K1144" s="364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0"/>
      <c r="G1145" s="18"/>
      <c r="H1145" s="365" t="s">
        <v>41</v>
      </c>
      <c r="I1145" s="365"/>
      <c r="J1145" s="365"/>
      <c r="K1145" s="366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47</v>
      </c>
      <c r="E1146" s="9"/>
      <c r="F1146" s="21"/>
      <c r="G1146" s="22"/>
      <c r="H1146" s="367"/>
      <c r="I1146" s="367"/>
      <c r="J1146" s="367"/>
      <c r="K1146" s="368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48</v>
      </c>
      <c r="C1150" s="46" t="s">
        <v>34</v>
      </c>
      <c r="D1150" s="93" t="s">
        <v>56</v>
      </c>
      <c r="E1150" s="110" t="s">
        <v>48</v>
      </c>
      <c r="F1150" s="48"/>
      <c r="G1150" s="49"/>
      <c r="H1150" s="50">
        <v>62400</v>
      </c>
      <c r="I1150" s="51">
        <v>0.13</v>
      </c>
      <c r="J1150" s="51"/>
      <c r="K1150" s="52">
        <f t="shared" ref="K1150:K1165" si="610">(B1150*H1150-((B1150*H1150)*I1150))-((B1150*H1150-((B1150*H1150)*I1150))*J1150)</f>
        <v>2605824</v>
      </c>
      <c r="L1150" s="36"/>
    </row>
    <row r="1151" spans="1:12" s="10" customFormat="1" ht="14.1" customHeight="1" x14ac:dyDescent="0.25">
      <c r="A1151" s="45">
        <v>2</v>
      </c>
      <c r="B1151" s="46">
        <v>53</v>
      </c>
      <c r="C1151" s="46" t="s">
        <v>34</v>
      </c>
      <c r="D1151" s="93" t="s">
        <v>56</v>
      </c>
      <c r="E1151" s="110" t="s">
        <v>66</v>
      </c>
      <c r="F1151" s="48"/>
      <c r="G1151" s="49"/>
      <c r="H1151" s="50">
        <v>39600</v>
      </c>
      <c r="I1151" s="51">
        <v>0.125</v>
      </c>
      <c r="J1151" s="51"/>
      <c r="K1151" s="52">
        <f t="shared" si="610"/>
        <v>1836450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56</v>
      </c>
      <c r="E1152" s="110" t="s">
        <v>94</v>
      </c>
      <c r="F1152" s="48"/>
      <c r="G1152" s="49"/>
      <c r="H1152" s="50">
        <v>54000</v>
      </c>
      <c r="I1152" s="51">
        <v>0.125</v>
      </c>
      <c r="J1152" s="51"/>
      <c r="K1152" s="52">
        <f t="shared" si="610"/>
        <v>567000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3"/>
      <c r="K1167" s="344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5">
        <f>SUM(K1150:K1165)</f>
        <v>5009274</v>
      </c>
      <c r="K1168" s="346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7"/>
      <c r="K1169" s="347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4"/>
      <c r="K1171" s="344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8">
        <f>((J1168/1.11)+(K1170/1.11))*11%</f>
        <v>496414.54054054053</v>
      </c>
      <c r="K1172" s="349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4"/>
      <c r="K1173" s="344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5009274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50" t="s">
        <v>44</v>
      </c>
      <c r="K1176" s="351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50"/>
      <c r="K1177" s="351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23050011</v>
      </c>
      <c r="F1180" s="123"/>
      <c r="G1180" s="124" t="s">
        <v>2</v>
      </c>
      <c r="H1180" s="352" t="str">
        <f>H1142</f>
        <v>SANTOSO BUDIONO</v>
      </c>
      <c r="I1180" s="352"/>
      <c r="J1180" s="352"/>
      <c r="K1180" s="353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28" t="s">
        <v>3</v>
      </c>
      <c r="G1181" s="130"/>
      <c r="H1181" s="354"/>
      <c r="I1181" s="354"/>
      <c r="J1181" s="354"/>
      <c r="K1181" s="355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29">
        <f>D1144</f>
        <v>45054</v>
      </c>
      <c r="E1182" s="330"/>
      <c r="F1182" s="328"/>
      <c r="G1182" s="131"/>
      <c r="H1182" s="331" t="str">
        <f>H1144</f>
        <v>(  ARMADA  )</v>
      </c>
      <c r="I1182" s="331"/>
      <c r="J1182" s="331"/>
      <c r="K1182" s="332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28"/>
      <c r="G1183" s="131"/>
      <c r="H1183" s="333" t="str">
        <f>H1145</f>
        <v>PURWOKERTO</v>
      </c>
      <c r="I1183" s="333"/>
      <c r="J1183" s="333"/>
      <c r="K1183" s="334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4072</v>
      </c>
      <c r="E1184" s="122"/>
      <c r="F1184" s="133"/>
      <c r="G1184" s="134"/>
      <c r="H1184" s="335"/>
      <c r="I1184" s="335"/>
      <c r="J1184" s="335"/>
      <c r="K1184" s="336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48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CORRECTION TAPE KENKO CT-905 (12M x 5MM)</v>
      </c>
      <c r="F1188" s="158"/>
      <c r="G1188" s="159"/>
      <c r="H1188" s="160">
        <f t="shared" ref="H1188:J1188" si="612">H1150</f>
        <v>62400</v>
      </c>
      <c r="I1188" s="161">
        <f t="shared" si="612"/>
        <v>0.13</v>
      </c>
      <c r="J1188" s="161">
        <f t="shared" si="612"/>
        <v>0</v>
      </c>
      <c r="K1188" s="162">
        <f t="shared" ref="K1188:K1203" si="613">(B1188*H1188-((B1188*H1188)*I1188))-((B1188*H1188-((B1188*H1188)*I1188))*J1188)</f>
        <v>2605824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53</v>
      </c>
      <c r="C1189" s="287" t="str">
        <f t="shared" si="614"/>
        <v>LSN</v>
      </c>
      <c r="D1189" s="288" t="str">
        <f t="shared" si="614"/>
        <v/>
      </c>
      <c r="E1189" s="289" t="str">
        <f t="shared" si="614"/>
        <v>GEL PEN KENKO K-1 HITAM</v>
      </c>
      <c r="F1189" s="158"/>
      <c r="G1189" s="159"/>
      <c r="H1189" s="160">
        <f t="shared" ref="H1189:J1189" si="615">H1151</f>
        <v>39600</v>
      </c>
      <c r="I1189" s="161">
        <f t="shared" si="615"/>
        <v>0.125</v>
      </c>
      <c r="J1189" s="161">
        <f t="shared" si="615"/>
        <v>0</v>
      </c>
      <c r="K1189" s="162">
        <f t="shared" si="613"/>
        <v>1836450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CORRECTION TAPE KENKO CT-634 (8M x 5MM)</v>
      </c>
      <c r="F1190" s="158"/>
      <c r="G1190" s="159"/>
      <c r="H1190" s="160">
        <f t="shared" ref="H1190:J1190" si="617">H1152</f>
        <v>54000</v>
      </c>
      <c r="I1190" s="161">
        <f t="shared" si="617"/>
        <v>0.125</v>
      </c>
      <c r="J1190" s="161">
        <f t="shared" si="617"/>
        <v>0</v>
      </c>
      <c r="K1190" s="162">
        <f t="shared" si="613"/>
        <v>567000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7"/>
      <c r="K1205" s="311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38">
        <f>SUM(K1188:K1203)</f>
        <v>5009274</v>
      </c>
      <c r="K1206" s="339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40"/>
      <c r="K1207" s="340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1"/>
      <c r="K1209" s="311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41">
        <f>((J1206/1.11)+(K1208/1.11))*11%</f>
        <v>496414.54054054053</v>
      </c>
      <c r="K1210" s="342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1"/>
      <c r="K1211" s="311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5009274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12" t="str">
        <f>J1176</f>
        <v>NOVI / CONDRO</v>
      </c>
      <c r="K1214" s="313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12">
        <f>J1177</f>
        <v>0</v>
      </c>
      <c r="K1215" s="313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23050011</v>
      </c>
      <c r="F1218" s="200"/>
      <c r="G1218" s="201" t="s">
        <v>2</v>
      </c>
      <c r="H1218" s="314" t="str">
        <f>H1180</f>
        <v>SANTOSO BUDIONO</v>
      </c>
      <c r="I1218" s="314"/>
      <c r="J1218" s="314"/>
      <c r="K1218" s="315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8" t="s">
        <v>3</v>
      </c>
      <c r="G1219" s="207"/>
      <c r="H1219" s="316"/>
      <c r="I1219" s="316"/>
      <c r="J1219" s="316"/>
      <c r="K1219" s="317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9">
        <f>D1182</f>
        <v>45054</v>
      </c>
      <c r="E1220" s="320"/>
      <c r="F1220" s="318"/>
      <c r="G1220" s="208"/>
      <c r="H1220" s="321" t="str">
        <f>H1182</f>
        <v>(  ARMADA  )</v>
      </c>
      <c r="I1220" s="321"/>
      <c r="J1220" s="321"/>
      <c r="K1220" s="322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8"/>
      <c r="G1221" s="208"/>
      <c r="H1221" s="323" t="str">
        <f>H1183</f>
        <v>PURWOKERTO</v>
      </c>
      <c r="I1221" s="323"/>
      <c r="J1221" s="323"/>
      <c r="K1221" s="324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4072</v>
      </c>
      <c r="E1222" s="199"/>
      <c r="F1222" s="210"/>
      <c r="G1222" s="211"/>
      <c r="H1222" s="325"/>
      <c r="I1222" s="325"/>
      <c r="J1222" s="325"/>
      <c r="K1222" s="326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48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CORRECTION TAPE KENKO CT-905 (12M x 5MM)</v>
      </c>
      <c r="F1226" s="235"/>
      <c r="G1226" s="236"/>
      <c r="H1226" s="237">
        <f t="shared" ref="H1226:J1226" si="645">H1188</f>
        <v>62400</v>
      </c>
      <c r="I1226" s="238">
        <f t="shared" si="645"/>
        <v>0.13</v>
      </c>
      <c r="J1226" s="238">
        <f t="shared" si="645"/>
        <v>0</v>
      </c>
      <c r="K1226" s="239">
        <f t="shared" ref="K1226:K1241" si="646">(B1226*H1226-((B1226*H1226)*I1226))-((B1226*H1226-((B1226*H1226)*I1226))*J1226)</f>
        <v>2605824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53</v>
      </c>
      <c r="C1227" s="292" t="str">
        <f t="shared" si="647"/>
        <v>LSN</v>
      </c>
      <c r="D1227" s="293" t="str">
        <f t="shared" si="647"/>
        <v/>
      </c>
      <c r="E1227" s="294" t="str">
        <f t="shared" si="647"/>
        <v>GEL PEN KENKO K-1 HITAM</v>
      </c>
      <c r="F1227" s="235"/>
      <c r="G1227" s="236"/>
      <c r="H1227" s="237">
        <f t="shared" ref="H1227:J1227" si="648">H1189</f>
        <v>39600</v>
      </c>
      <c r="I1227" s="238">
        <f t="shared" si="648"/>
        <v>0.125</v>
      </c>
      <c r="J1227" s="238">
        <f t="shared" si="648"/>
        <v>0</v>
      </c>
      <c r="K1227" s="239">
        <f t="shared" si="646"/>
        <v>1836450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CORRECTION TAPE KENKO CT-634 (8M x 5MM)</v>
      </c>
      <c r="F1228" s="235"/>
      <c r="G1228" s="236"/>
      <c r="H1228" s="237">
        <f t="shared" ref="H1228:J1228" si="650">H1190</f>
        <v>54000</v>
      </c>
      <c r="I1228" s="238">
        <f t="shared" si="650"/>
        <v>0.125</v>
      </c>
      <c r="J1228" s="238">
        <f t="shared" si="650"/>
        <v>0</v>
      </c>
      <c r="K1228" s="239">
        <f t="shared" si="646"/>
        <v>567000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7"/>
      <c r="K1243" s="306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3">
        <f>SUM(K1226:K1241)</f>
        <v>5009274</v>
      </c>
      <c r="K1244" s="304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5"/>
      <c r="K1245" s="305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6"/>
      <c r="K1247" s="306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7">
        <f>((J1244/1.11)+(K1246/1.11))*11%</f>
        <v>496414.54054054053</v>
      </c>
      <c r="K1248" s="308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6"/>
      <c r="K1249" s="306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5009274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09" t="str">
        <f>J1214</f>
        <v>NOVI / CONDRO</v>
      </c>
      <c r="K1252" s="310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09">
        <f>J1215</f>
        <v>0</v>
      </c>
      <c r="K1253" s="310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23050012</v>
      </c>
      <c r="G1256" s="11" t="s">
        <v>2</v>
      </c>
      <c r="H1256" s="356" t="s">
        <v>31</v>
      </c>
      <c r="I1256" s="356"/>
      <c r="J1256" s="356"/>
      <c r="K1256" s="357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0" t="s">
        <v>3</v>
      </c>
      <c r="G1257" s="17"/>
      <c r="H1257" s="358"/>
      <c r="I1257" s="358"/>
      <c r="J1257" s="358"/>
      <c r="K1257" s="359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1">
        <v>45056</v>
      </c>
      <c r="E1258" s="362"/>
      <c r="F1258" s="360"/>
      <c r="G1258" s="18"/>
      <c r="H1258" s="363" t="s">
        <v>32</v>
      </c>
      <c r="I1258" s="363"/>
      <c r="J1258" s="363"/>
      <c r="K1258" s="364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0"/>
      <c r="G1259" s="18"/>
      <c r="H1259" s="365" t="s">
        <v>33</v>
      </c>
      <c r="I1259" s="365"/>
      <c r="J1259" s="365"/>
      <c r="K1259" s="366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95</v>
      </c>
      <c r="E1260" s="9"/>
      <c r="F1260" s="21"/>
      <c r="G1260" s="22"/>
      <c r="H1260" s="367"/>
      <c r="I1260" s="367"/>
      <c r="J1260" s="367"/>
      <c r="K1260" s="368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100</v>
      </c>
      <c r="C1264" s="46" t="s">
        <v>96</v>
      </c>
      <c r="D1264" s="93">
        <v>2</v>
      </c>
      <c r="E1264" s="110" t="s">
        <v>97</v>
      </c>
      <c r="F1264" s="48"/>
      <c r="G1264" s="49"/>
      <c r="H1264" s="50">
        <v>34100</v>
      </c>
      <c r="I1264" s="51">
        <v>0.125</v>
      </c>
      <c r="J1264" s="51"/>
      <c r="K1264" s="52">
        <f t="shared" ref="K1264:K1279" si="677">(B1264*H1264-((B1264*H1264)*I1264))-((B1264*H1264-((B1264*H1264)*I1264))*J1264)</f>
        <v>2983750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3"/>
      <c r="K1281" s="344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5">
        <f>SUM(K1264:K1279)</f>
        <v>2983750</v>
      </c>
      <c r="K1282" s="346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7"/>
      <c r="K1283" s="347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4"/>
      <c r="K1285" s="344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8">
        <f>((J1282/1.11)+(K1284/1.11))*11%</f>
        <v>295686.93693693692</v>
      </c>
      <c r="K1286" s="349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4"/>
      <c r="K1287" s="344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2983750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50" t="s">
        <v>44</v>
      </c>
      <c r="K1290" s="351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50"/>
      <c r="K1291" s="351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23050012</v>
      </c>
      <c r="F1294" s="123"/>
      <c r="G1294" s="124" t="s">
        <v>2</v>
      </c>
      <c r="H1294" s="352" t="str">
        <f>H1256</f>
        <v>LILY JULIAWATI</v>
      </c>
      <c r="I1294" s="352"/>
      <c r="J1294" s="352"/>
      <c r="K1294" s="353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28" t="s">
        <v>3</v>
      </c>
      <c r="G1295" s="130"/>
      <c r="H1295" s="354"/>
      <c r="I1295" s="354"/>
      <c r="J1295" s="354"/>
      <c r="K1295" s="355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29">
        <f>D1258</f>
        <v>45056</v>
      </c>
      <c r="E1296" s="330"/>
      <c r="F1296" s="328"/>
      <c r="G1296" s="131"/>
      <c r="H1296" s="331" t="str">
        <f>H1258</f>
        <v>(REJO AGUNG)</v>
      </c>
      <c r="I1296" s="331"/>
      <c r="J1296" s="331"/>
      <c r="K1296" s="332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28"/>
      <c r="G1297" s="131"/>
      <c r="H1297" s="333" t="str">
        <f>H1259</f>
        <v>JOMBANG</v>
      </c>
      <c r="I1297" s="333"/>
      <c r="J1297" s="333"/>
      <c r="K1297" s="334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4170</v>
      </c>
      <c r="E1298" s="122"/>
      <c r="F1298" s="133"/>
      <c r="G1298" s="134"/>
      <c r="H1298" s="335"/>
      <c r="I1298" s="335"/>
      <c r="J1298" s="335"/>
      <c r="K1298" s="336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100</v>
      </c>
      <c r="C1302" s="287" t="str">
        <f t="shared" si="678"/>
        <v>BOX</v>
      </c>
      <c r="D1302" s="288">
        <f t="shared" si="678"/>
        <v>2</v>
      </c>
      <c r="E1302" s="289" t="str">
        <f t="shared" si="678"/>
        <v>STIP / PENGHAPUS JOYKO ER-B20BL HITAM</v>
      </c>
      <c r="F1302" s="158"/>
      <c r="G1302" s="159"/>
      <c r="H1302" s="160">
        <f t="shared" ref="H1302:J1302" si="679">H1264</f>
        <v>34100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2983750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7"/>
      <c r="K1319" s="311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38">
        <f>SUM(K1302:K1317)</f>
        <v>2983750</v>
      </c>
      <c r="K1320" s="339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40"/>
      <c r="K1321" s="340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1"/>
      <c r="K1323" s="311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41">
        <f>((J1320/1.11)+(K1322/1.11))*11%</f>
        <v>295686.93693693692</v>
      </c>
      <c r="K1324" s="342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1"/>
      <c r="K1325" s="311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2983750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12" t="str">
        <f>J1290</f>
        <v>NOVI / CONDRO</v>
      </c>
      <c r="K1328" s="313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12">
        <f>J1291</f>
        <v>0</v>
      </c>
      <c r="K1329" s="313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23050012</v>
      </c>
      <c r="F1332" s="200"/>
      <c r="G1332" s="201" t="s">
        <v>2</v>
      </c>
      <c r="H1332" s="314" t="str">
        <f>H1294</f>
        <v>LILY JULIAWATI</v>
      </c>
      <c r="I1332" s="314"/>
      <c r="J1332" s="314"/>
      <c r="K1332" s="315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8" t="s">
        <v>3</v>
      </c>
      <c r="G1333" s="207"/>
      <c r="H1333" s="316"/>
      <c r="I1333" s="316"/>
      <c r="J1333" s="316"/>
      <c r="K1333" s="317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9">
        <f>D1296</f>
        <v>45056</v>
      </c>
      <c r="E1334" s="320"/>
      <c r="F1334" s="318"/>
      <c r="G1334" s="208"/>
      <c r="H1334" s="321" t="str">
        <f>H1296</f>
        <v>(REJO AGUNG)</v>
      </c>
      <c r="I1334" s="321"/>
      <c r="J1334" s="321"/>
      <c r="K1334" s="322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8"/>
      <c r="G1335" s="208"/>
      <c r="H1335" s="323" t="str">
        <f>H1297</f>
        <v>JOMBANG</v>
      </c>
      <c r="I1335" s="323"/>
      <c r="J1335" s="323"/>
      <c r="K1335" s="324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4170</v>
      </c>
      <c r="E1336" s="199"/>
      <c r="F1336" s="210"/>
      <c r="G1336" s="211"/>
      <c r="H1336" s="325"/>
      <c r="I1336" s="325"/>
      <c r="J1336" s="325"/>
      <c r="K1336" s="326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100</v>
      </c>
      <c r="C1340" s="292" t="str">
        <f t="shared" si="711"/>
        <v>BOX</v>
      </c>
      <c r="D1340" s="293">
        <f t="shared" si="711"/>
        <v>2</v>
      </c>
      <c r="E1340" s="294" t="str">
        <f t="shared" si="711"/>
        <v>STIP / PENGHAPUS JOYKO ER-B20BL HITAM</v>
      </c>
      <c r="F1340" s="235"/>
      <c r="G1340" s="236"/>
      <c r="H1340" s="237">
        <f t="shared" ref="H1340:J1340" si="712">H1302</f>
        <v>34100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2983750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7"/>
      <c r="K1357" s="306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3">
        <f>SUM(K1340:K1355)</f>
        <v>2983750</v>
      </c>
      <c r="K1358" s="304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5"/>
      <c r="K1359" s="305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6"/>
      <c r="K1361" s="306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7">
        <f>((J1358/1.11)+(K1360/1.11))*11%</f>
        <v>295686.93693693692</v>
      </c>
      <c r="K1362" s="308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6"/>
      <c r="K1363" s="306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2983750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09" t="str">
        <f>J1328</f>
        <v>NOVI / CONDRO</v>
      </c>
      <c r="K1366" s="310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09">
        <f>J1329</f>
        <v>0</v>
      </c>
      <c r="K1367" s="310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23050013</v>
      </c>
      <c r="G1370" s="11" t="s">
        <v>2</v>
      </c>
      <c r="H1370" s="356" t="s">
        <v>39</v>
      </c>
      <c r="I1370" s="356"/>
      <c r="J1370" s="356"/>
      <c r="K1370" s="357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0" t="s">
        <v>3</v>
      </c>
      <c r="G1371" s="17"/>
      <c r="H1371" s="358"/>
      <c r="I1371" s="358"/>
      <c r="J1371" s="358"/>
      <c r="K1371" s="359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1">
        <v>45057</v>
      </c>
      <c r="E1372" s="362"/>
      <c r="F1372" s="360"/>
      <c r="G1372" s="18"/>
      <c r="H1372" s="363" t="s">
        <v>40</v>
      </c>
      <c r="I1372" s="363"/>
      <c r="J1372" s="363"/>
      <c r="K1372" s="364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0"/>
      <c r="G1373" s="18"/>
      <c r="H1373" s="365" t="s">
        <v>41</v>
      </c>
      <c r="I1373" s="365"/>
      <c r="J1373" s="365"/>
      <c r="K1373" s="366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98</v>
      </c>
      <c r="E1374" s="9"/>
      <c r="F1374" s="21"/>
      <c r="G1374" s="22"/>
      <c r="H1374" s="367"/>
      <c r="I1374" s="367"/>
      <c r="J1374" s="367"/>
      <c r="K1374" s="368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120</v>
      </c>
      <c r="C1378" s="46" t="s">
        <v>50</v>
      </c>
      <c r="D1378" s="93">
        <v>5</v>
      </c>
      <c r="E1378" s="110" t="s">
        <v>71</v>
      </c>
      <c r="F1378" s="48"/>
      <c r="G1378" s="49"/>
      <c r="H1378" s="50">
        <v>124200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12891960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3"/>
      <c r="K1395" s="344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5">
        <f>SUM(K1378:K1393)</f>
        <v>12891960</v>
      </c>
      <c r="K1396" s="346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7"/>
      <c r="K1397" s="347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4"/>
      <c r="K1399" s="344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8">
        <f>((J1396/1.11)+(K1398/1.11))*11%</f>
        <v>1277581.6216216215</v>
      </c>
      <c r="K1400" s="349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4"/>
      <c r="K1401" s="344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12891960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50" t="s">
        <v>53</v>
      </c>
      <c r="K1404" s="351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50"/>
      <c r="K1405" s="351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23050013</v>
      </c>
      <c r="F1408" s="123"/>
      <c r="G1408" s="124" t="s">
        <v>2</v>
      </c>
      <c r="H1408" s="352" t="str">
        <f>H1370</f>
        <v>CV PELITA JAYA</v>
      </c>
      <c r="I1408" s="352"/>
      <c r="J1408" s="352"/>
      <c r="K1408" s="353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28" t="s">
        <v>3</v>
      </c>
      <c r="G1409" s="130"/>
      <c r="H1409" s="354"/>
      <c r="I1409" s="354"/>
      <c r="J1409" s="354"/>
      <c r="K1409" s="355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29">
        <f>D1372</f>
        <v>45057</v>
      </c>
      <c r="E1410" s="330"/>
      <c r="F1410" s="328"/>
      <c r="G1410" s="131"/>
      <c r="H1410" s="331" t="str">
        <f>H1372</f>
        <v>(ANUGERAH SEJAHTERA)</v>
      </c>
      <c r="I1410" s="331"/>
      <c r="J1410" s="331"/>
      <c r="K1410" s="332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28"/>
      <c r="G1411" s="131"/>
      <c r="H1411" s="333" t="str">
        <f>H1373</f>
        <v>PURWOKERTO</v>
      </c>
      <c r="I1411" s="333"/>
      <c r="J1411" s="333"/>
      <c r="K1411" s="334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4176</v>
      </c>
      <c r="E1412" s="122"/>
      <c r="F1412" s="133"/>
      <c r="G1412" s="134"/>
      <c r="H1412" s="335"/>
      <c r="I1412" s="335"/>
      <c r="J1412" s="335"/>
      <c r="K1412" s="336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PENSIL WARNA KENKO CP-12F CLASSIC (PANJANG)</v>
      </c>
      <c r="F1416" s="158"/>
      <c r="G1416" s="159"/>
      <c r="H1416" s="160">
        <f t="shared" ref="H1416:J1416" si="746">H1378</f>
        <v>124200</v>
      </c>
      <c r="I1416" s="161">
        <f t="shared" si="746"/>
        <v>0.13500000000000001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12891960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7"/>
      <c r="K1433" s="311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38">
        <f>SUM(K1416:K1431)</f>
        <v>12891960</v>
      </c>
      <c r="K1434" s="339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40"/>
      <c r="K1435" s="340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1"/>
      <c r="K1437" s="311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41">
        <f>((J1434/1.11)+(K1436/1.11))*11%</f>
        <v>1277581.6216216215</v>
      </c>
      <c r="K1438" s="342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1"/>
      <c r="K1439" s="311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12891960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12" t="str">
        <f>J1404</f>
        <v>NOVI / YO</v>
      </c>
      <c r="K1442" s="313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12">
        <f>J1405</f>
        <v>0</v>
      </c>
      <c r="K1443" s="313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23050013</v>
      </c>
      <c r="F1446" s="200"/>
      <c r="G1446" s="201" t="s">
        <v>2</v>
      </c>
      <c r="H1446" s="314" t="str">
        <f>H1408</f>
        <v>CV PELITA JAYA</v>
      </c>
      <c r="I1446" s="314"/>
      <c r="J1446" s="314"/>
      <c r="K1446" s="315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8" t="s">
        <v>3</v>
      </c>
      <c r="G1447" s="207"/>
      <c r="H1447" s="316"/>
      <c r="I1447" s="316"/>
      <c r="J1447" s="316"/>
      <c r="K1447" s="317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9">
        <f>D1410</f>
        <v>45057</v>
      </c>
      <c r="E1448" s="320"/>
      <c r="F1448" s="318"/>
      <c r="G1448" s="208"/>
      <c r="H1448" s="321" t="str">
        <f>H1410</f>
        <v>(ANUGERAH SEJAHTERA)</v>
      </c>
      <c r="I1448" s="321"/>
      <c r="J1448" s="321"/>
      <c r="K1448" s="322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8"/>
      <c r="G1449" s="208"/>
      <c r="H1449" s="323" t="str">
        <f>H1411</f>
        <v>PURWOKERTO</v>
      </c>
      <c r="I1449" s="323"/>
      <c r="J1449" s="323"/>
      <c r="K1449" s="324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4176</v>
      </c>
      <c r="E1450" s="199"/>
      <c r="F1450" s="210"/>
      <c r="G1450" s="211"/>
      <c r="H1450" s="325"/>
      <c r="I1450" s="325"/>
      <c r="J1450" s="325"/>
      <c r="K1450" s="326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PENSIL WARNA KENKO CP-12F CLASSIC (PANJANG)</v>
      </c>
      <c r="F1454" s="235"/>
      <c r="G1454" s="236"/>
      <c r="H1454" s="237">
        <f t="shared" ref="H1454:J1454" si="779">H1416</f>
        <v>124200</v>
      </c>
      <c r="I1454" s="238">
        <f t="shared" si="779"/>
        <v>0.13500000000000001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12891960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7"/>
      <c r="K1471" s="306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3">
        <f>SUM(K1454:K1469)</f>
        <v>12891960</v>
      </c>
      <c r="K1472" s="304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5"/>
      <c r="K1473" s="305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6"/>
      <c r="K1475" s="306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7">
        <f>((J1472/1.11)+(K1474/1.11))*11%</f>
        <v>1277581.6216216215</v>
      </c>
      <c r="K1476" s="308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6"/>
      <c r="K1477" s="306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12891960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09" t="str">
        <f>J1442</f>
        <v>NOVI / YO</v>
      </c>
      <c r="K1480" s="310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09">
        <f>J1443</f>
        <v>0</v>
      </c>
      <c r="K1481" s="310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23050014</v>
      </c>
      <c r="G1484" s="11" t="s">
        <v>2</v>
      </c>
      <c r="H1484" s="356" t="s">
        <v>31</v>
      </c>
      <c r="I1484" s="356"/>
      <c r="J1484" s="356"/>
      <c r="K1484" s="357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0" t="s">
        <v>3</v>
      </c>
      <c r="G1485" s="17"/>
      <c r="H1485" s="358"/>
      <c r="I1485" s="358"/>
      <c r="J1485" s="358"/>
      <c r="K1485" s="359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1">
        <v>45057</v>
      </c>
      <c r="E1486" s="362"/>
      <c r="F1486" s="360"/>
      <c r="G1486" s="18"/>
      <c r="H1486" s="363" t="s">
        <v>32</v>
      </c>
      <c r="I1486" s="363"/>
      <c r="J1486" s="363"/>
      <c r="K1486" s="364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0"/>
      <c r="G1487" s="18"/>
      <c r="H1487" s="365" t="s">
        <v>33</v>
      </c>
      <c r="I1487" s="365"/>
      <c r="J1487" s="365"/>
      <c r="K1487" s="366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99</v>
      </c>
      <c r="E1488" s="9"/>
      <c r="F1488" s="21"/>
      <c r="G1488" s="22"/>
      <c r="H1488" s="367"/>
      <c r="I1488" s="367"/>
      <c r="J1488" s="367"/>
      <c r="K1488" s="368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30</v>
      </c>
      <c r="C1492" s="46" t="s">
        <v>50</v>
      </c>
      <c r="D1492" s="93">
        <v>1</v>
      </c>
      <c r="E1492" s="63" t="s">
        <v>100</v>
      </c>
      <c r="F1492" s="48"/>
      <c r="G1492" s="49"/>
      <c r="H1492" s="50">
        <v>57000</v>
      </c>
      <c r="I1492" s="51">
        <v>0.125</v>
      </c>
      <c r="J1492" s="51"/>
      <c r="K1492" s="52">
        <f t="shared" ref="K1492:K1507" si="811">(B1492*H1492-((B1492*H1492)*I1492))-((B1492*H1492-((B1492*H1492)*I1492))*J1492)</f>
        <v>1496250</v>
      </c>
      <c r="L1492" s="36"/>
    </row>
    <row r="1493" spans="1:12" s="10" customFormat="1" ht="14.1" customHeight="1" x14ac:dyDescent="0.25">
      <c r="A1493" s="45">
        <v>2</v>
      </c>
      <c r="B1493" s="46">
        <v>72</v>
      </c>
      <c r="C1493" s="46" t="s">
        <v>50</v>
      </c>
      <c r="D1493" s="93">
        <v>1</v>
      </c>
      <c r="E1493" s="63" t="s">
        <v>101</v>
      </c>
      <c r="F1493" s="48"/>
      <c r="G1493" s="49"/>
      <c r="H1493" s="50">
        <v>47100</v>
      </c>
      <c r="I1493" s="51">
        <v>0.125</v>
      </c>
      <c r="J1493" s="51"/>
      <c r="K1493" s="52">
        <f t="shared" si="811"/>
        <v>2967300</v>
      </c>
      <c r="L1493" s="36"/>
    </row>
    <row r="1494" spans="1:12" s="10" customFormat="1" ht="14.1" customHeight="1" x14ac:dyDescent="0.25">
      <c r="A1494" s="45">
        <v>3</v>
      </c>
      <c r="B1494" s="46">
        <v>20</v>
      </c>
      <c r="C1494" s="46" t="s">
        <v>50</v>
      </c>
      <c r="D1494" s="93">
        <v>1</v>
      </c>
      <c r="E1494" s="110" t="s">
        <v>36</v>
      </c>
      <c r="F1494" s="48"/>
      <c r="G1494" s="49"/>
      <c r="H1494" s="50">
        <v>147600</v>
      </c>
      <c r="I1494" s="51">
        <v>0.125</v>
      </c>
      <c r="J1494" s="51"/>
      <c r="K1494" s="52">
        <f t="shared" si="811"/>
        <v>2583000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3"/>
      <c r="K1509" s="344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5">
        <f>SUM(K1492:K1507)</f>
        <v>7046550</v>
      </c>
      <c r="K1510" s="346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7"/>
      <c r="K1511" s="347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4"/>
      <c r="K1513" s="344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8">
        <f>((J1510/1.11)+(K1512/1.11))*11%</f>
        <v>698306.75675675669</v>
      </c>
      <c r="K1514" s="349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4"/>
      <c r="K1515" s="344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7046550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50" t="s">
        <v>102</v>
      </c>
      <c r="K1518" s="351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50"/>
      <c r="K1519" s="351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23050014</v>
      </c>
      <c r="F1522" s="123"/>
      <c r="G1522" s="124" t="s">
        <v>2</v>
      </c>
      <c r="H1522" s="352" t="str">
        <f>H1484</f>
        <v>LILY JULIAWATI</v>
      </c>
      <c r="I1522" s="352"/>
      <c r="J1522" s="352"/>
      <c r="K1522" s="353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28" t="s">
        <v>3</v>
      </c>
      <c r="G1523" s="130"/>
      <c r="H1523" s="354"/>
      <c r="I1523" s="354"/>
      <c r="J1523" s="354"/>
      <c r="K1523" s="355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29">
        <f>D1486</f>
        <v>45057</v>
      </c>
      <c r="E1524" s="330"/>
      <c r="F1524" s="328"/>
      <c r="G1524" s="131"/>
      <c r="H1524" s="331" t="str">
        <f>H1486</f>
        <v>(REJO AGUNG)</v>
      </c>
      <c r="I1524" s="331"/>
      <c r="J1524" s="331"/>
      <c r="K1524" s="332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28"/>
      <c r="G1525" s="131"/>
      <c r="H1525" s="333" t="str">
        <f>H1487</f>
        <v>JOMBANG</v>
      </c>
      <c r="I1525" s="333"/>
      <c r="J1525" s="333"/>
      <c r="K1525" s="334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4086</v>
      </c>
      <c r="E1526" s="122"/>
      <c r="F1526" s="133"/>
      <c r="G1526" s="134"/>
      <c r="H1526" s="335"/>
      <c r="I1526" s="335"/>
      <c r="J1526" s="335"/>
      <c r="K1526" s="336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30</v>
      </c>
      <c r="C1530" s="287" t="str">
        <f t="shared" si="812"/>
        <v>LS</v>
      </c>
      <c r="D1530" s="288">
        <f t="shared" si="812"/>
        <v>1</v>
      </c>
      <c r="E1530" s="289" t="str">
        <f t="shared" si="812"/>
        <v>CUTTER 9 MM KENKO A-300 (KECIL)</v>
      </c>
      <c r="F1530" s="158"/>
      <c r="G1530" s="159"/>
      <c r="H1530" s="160">
        <f t="shared" ref="H1530:J1530" si="813">H1492</f>
        <v>57000</v>
      </c>
      <c r="I1530" s="161">
        <f t="shared" si="813"/>
        <v>0.125</v>
      </c>
      <c r="J1530" s="161">
        <f t="shared" si="813"/>
        <v>0</v>
      </c>
      <c r="K1530" s="162">
        <f t="shared" ref="K1530:K1545" si="814">(B1530*H1530-((B1530*H1530)*I1530))-((B1530*H1530-((B1530*H1530)*I1530))*J1530)</f>
        <v>1496250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72</v>
      </c>
      <c r="C1531" s="287" t="str">
        <f t="shared" si="815"/>
        <v>LS</v>
      </c>
      <c r="D1531" s="288">
        <f t="shared" si="815"/>
        <v>1</v>
      </c>
      <c r="E1531" s="289" t="str">
        <f t="shared" si="815"/>
        <v>CORRECTION FLUID KENKO KE-108</v>
      </c>
      <c r="F1531" s="158"/>
      <c r="G1531" s="159"/>
      <c r="H1531" s="160">
        <f t="shared" ref="H1531:J1531" si="816">H1493</f>
        <v>47100</v>
      </c>
      <c r="I1531" s="161">
        <f t="shared" si="816"/>
        <v>0.125</v>
      </c>
      <c r="J1531" s="161">
        <f t="shared" si="816"/>
        <v>0</v>
      </c>
      <c r="K1531" s="162">
        <f t="shared" si="814"/>
        <v>2967300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20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CUTTER 18 MM KENKO L-500 (BESAR)</v>
      </c>
      <c r="F1532" s="158"/>
      <c r="G1532" s="159"/>
      <c r="H1532" s="160">
        <f t="shared" ref="H1532:J1532" si="818">H1494</f>
        <v>147600</v>
      </c>
      <c r="I1532" s="161">
        <f t="shared" si="818"/>
        <v>0.125</v>
      </c>
      <c r="J1532" s="161">
        <f t="shared" si="818"/>
        <v>0</v>
      </c>
      <c r="K1532" s="162">
        <f t="shared" si="814"/>
        <v>2583000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7"/>
      <c r="K1547" s="311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38">
        <f>SUM(K1530:K1545)</f>
        <v>7046550</v>
      </c>
      <c r="K1548" s="339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40"/>
      <c r="K1549" s="340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11"/>
      <c r="K1551" s="311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41">
        <f>((J1548/1.11)+(K1550/1.11))*11%</f>
        <v>698306.75675675669</v>
      </c>
      <c r="K1552" s="342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11"/>
      <c r="K1553" s="311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7046550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12" t="str">
        <f>J1518</f>
        <v>LENA / YO</v>
      </c>
      <c r="K1556" s="313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12">
        <f>J1519</f>
        <v>0</v>
      </c>
      <c r="K1557" s="313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23050014</v>
      </c>
      <c r="F1560" s="200"/>
      <c r="G1560" s="201" t="s">
        <v>2</v>
      </c>
      <c r="H1560" s="314" t="str">
        <f>H1522</f>
        <v>LILY JULIAWATI</v>
      </c>
      <c r="I1560" s="314"/>
      <c r="J1560" s="314"/>
      <c r="K1560" s="315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8" t="s">
        <v>3</v>
      </c>
      <c r="G1561" s="207"/>
      <c r="H1561" s="316"/>
      <c r="I1561" s="316"/>
      <c r="J1561" s="316"/>
      <c r="K1561" s="317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9">
        <f>D1524</f>
        <v>45057</v>
      </c>
      <c r="E1562" s="320"/>
      <c r="F1562" s="318"/>
      <c r="G1562" s="208"/>
      <c r="H1562" s="321" t="str">
        <f>H1524</f>
        <v>(REJO AGUNG)</v>
      </c>
      <c r="I1562" s="321"/>
      <c r="J1562" s="321"/>
      <c r="K1562" s="322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8"/>
      <c r="G1563" s="208"/>
      <c r="H1563" s="323" t="str">
        <f>H1525</f>
        <v>JOMBANG</v>
      </c>
      <c r="I1563" s="323"/>
      <c r="J1563" s="323"/>
      <c r="K1563" s="324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4086</v>
      </c>
      <c r="E1564" s="199"/>
      <c r="F1564" s="210"/>
      <c r="G1564" s="211"/>
      <c r="H1564" s="325"/>
      <c r="I1564" s="325"/>
      <c r="J1564" s="325"/>
      <c r="K1564" s="326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30</v>
      </c>
      <c r="C1568" s="292" t="str">
        <f t="shared" si="845"/>
        <v>LS</v>
      </c>
      <c r="D1568" s="293">
        <f t="shared" si="845"/>
        <v>1</v>
      </c>
      <c r="E1568" s="294" t="str">
        <f t="shared" si="845"/>
        <v>CUTTER 9 MM KENKO A-300 (KECIL)</v>
      </c>
      <c r="F1568" s="235"/>
      <c r="G1568" s="236"/>
      <c r="H1568" s="237">
        <f t="shared" ref="H1568:J1568" si="846">H1530</f>
        <v>57000</v>
      </c>
      <c r="I1568" s="238">
        <f t="shared" si="846"/>
        <v>0.125</v>
      </c>
      <c r="J1568" s="238">
        <f t="shared" si="846"/>
        <v>0</v>
      </c>
      <c r="K1568" s="239">
        <f t="shared" ref="K1568:K1583" si="847">(B1568*H1568-((B1568*H1568)*I1568))-((B1568*H1568-((B1568*H1568)*I1568))*J1568)</f>
        <v>1496250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72</v>
      </c>
      <c r="C1569" s="292" t="str">
        <f t="shared" si="848"/>
        <v>LS</v>
      </c>
      <c r="D1569" s="293">
        <f t="shared" si="848"/>
        <v>1</v>
      </c>
      <c r="E1569" s="294" t="str">
        <f t="shared" si="848"/>
        <v>CORRECTION FLUID KENKO KE-108</v>
      </c>
      <c r="F1569" s="235"/>
      <c r="G1569" s="236"/>
      <c r="H1569" s="237">
        <f t="shared" ref="H1569:J1569" si="849">H1531</f>
        <v>47100</v>
      </c>
      <c r="I1569" s="238">
        <f t="shared" si="849"/>
        <v>0.125</v>
      </c>
      <c r="J1569" s="238">
        <f t="shared" si="849"/>
        <v>0</v>
      </c>
      <c r="K1569" s="239">
        <f t="shared" si="847"/>
        <v>2967300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20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CUTTER 18 MM KENKO L-500 (BESAR)</v>
      </c>
      <c r="F1570" s="235"/>
      <c r="G1570" s="236"/>
      <c r="H1570" s="237">
        <f t="shared" ref="H1570:J1570" si="851">H1532</f>
        <v>147600</v>
      </c>
      <c r="I1570" s="238">
        <f t="shared" si="851"/>
        <v>0.125</v>
      </c>
      <c r="J1570" s="238">
        <f t="shared" si="851"/>
        <v>0</v>
      </c>
      <c r="K1570" s="239">
        <f t="shared" si="847"/>
        <v>2583000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7"/>
      <c r="K1585" s="306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3">
        <f>SUM(K1568:K1583)</f>
        <v>7046550</v>
      </c>
      <c r="K1586" s="304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5"/>
      <c r="K1587" s="305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6"/>
      <c r="K1589" s="306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7">
        <f>((J1586/1.11)+(K1588/1.11))*11%</f>
        <v>698306.75675675669</v>
      </c>
      <c r="K1590" s="308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6"/>
      <c r="K1591" s="306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7046550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09" t="str">
        <f>J1556</f>
        <v>LENA / YO</v>
      </c>
      <c r="K1594" s="310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09">
        <f>J1557</f>
        <v>0</v>
      </c>
      <c r="K1595" s="310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23050015</v>
      </c>
      <c r="G1598" s="11" t="s">
        <v>2</v>
      </c>
      <c r="H1598" s="356" t="s">
        <v>103</v>
      </c>
      <c r="I1598" s="356"/>
      <c r="J1598" s="356"/>
      <c r="K1598" s="357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0" t="s">
        <v>3</v>
      </c>
      <c r="G1599" s="17"/>
      <c r="H1599" s="358"/>
      <c r="I1599" s="358"/>
      <c r="J1599" s="358"/>
      <c r="K1599" s="359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1">
        <v>45056</v>
      </c>
      <c r="E1600" s="362"/>
      <c r="F1600" s="360"/>
      <c r="G1600" s="18"/>
      <c r="H1600" s="363" t="s">
        <v>56</v>
      </c>
      <c r="I1600" s="363"/>
      <c r="J1600" s="363"/>
      <c r="K1600" s="364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0"/>
      <c r="G1601" s="18"/>
      <c r="H1601" s="365" t="s">
        <v>41</v>
      </c>
      <c r="I1601" s="365"/>
      <c r="J1601" s="365"/>
      <c r="K1601" s="366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104</v>
      </c>
      <c r="E1602" s="9"/>
      <c r="F1602" s="21"/>
      <c r="G1602" s="22"/>
      <c r="H1602" s="367"/>
      <c r="I1602" s="367"/>
      <c r="J1602" s="367"/>
      <c r="K1602" s="368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</v>
      </c>
      <c r="C1606" s="46" t="s">
        <v>79</v>
      </c>
      <c r="D1606" s="93" t="s">
        <v>56</v>
      </c>
      <c r="E1606" s="110" t="s">
        <v>105</v>
      </c>
      <c r="F1606" s="48"/>
      <c r="G1606" s="49"/>
      <c r="H1606" s="50">
        <v>19000</v>
      </c>
      <c r="I1606" s="51"/>
      <c r="J1606" s="51"/>
      <c r="K1606" s="52">
        <f t="shared" ref="K1606:K1621" si="878">(B1606*H1606-((B1606*H1606)*I1606))-((B1606*H1606-((B1606*H1606)*I1606))*J1606)</f>
        <v>95000</v>
      </c>
      <c r="L1606" s="36"/>
    </row>
    <row r="1607" spans="1:12" s="10" customFormat="1" ht="14.1" customHeight="1" x14ac:dyDescent="0.25">
      <c r="A1607" s="45">
        <v>2</v>
      </c>
      <c r="B1607" s="46">
        <v>5</v>
      </c>
      <c r="C1607" s="46" t="s">
        <v>79</v>
      </c>
      <c r="D1607" s="93" t="s">
        <v>56</v>
      </c>
      <c r="E1607" s="110" t="s">
        <v>106</v>
      </c>
      <c r="F1607" s="48"/>
      <c r="G1607" s="49"/>
      <c r="H1607" s="50">
        <v>37500</v>
      </c>
      <c r="I1607" s="51"/>
      <c r="J1607" s="51"/>
      <c r="K1607" s="52">
        <f t="shared" si="878"/>
        <v>187500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3"/>
      <c r="K1623" s="344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5">
        <f>SUM(K1606:K1621)</f>
        <v>282500</v>
      </c>
      <c r="K1624" s="346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7"/>
      <c r="K1625" s="347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4"/>
      <c r="K1627" s="344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8">
        <f>((J1624/1.11)+(K1626/1.11))*11%</f>
        <v>27995.495495495492</v>
      </c>
      <c r="K1628" s="349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4"/>
      <c r="K1629" s="344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282500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50" t="s">
        <v>44</v>
      </c>
      <c r="K1632" s="351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50"/>
      <c r="K1633" s="351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23050015</v>
      </c>
      <c r="F1636" s="123"/>
      <c r="G1636" s="124" t="s">
        <v>2</v>
      </c>
      <c r="H1636" s="352" t="str">
        <f>H1598</f>
        <v>CV TRINITY CENTRAAL</v>
      </c>
      <c r="I1636" s="352"/>
      <c r="J1636" s="352"/>
      <c r="K1636" s="353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28" t="s">
        <v>3</v>
      </c>
      <c r="G1637" s="130"/>
      <c r="H1637" s="354"/>
      <c r="I1637" s="354"/>
      <c r="J1637" s="354"/>
      <c r="K1637" s="355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29">
        <f>D1600</f>
        <v>45056</v>
      </c>
      <c r="E1638" s="330"/>
      <c r="F1638" s="328"/>
      <c r="G1638" s="131"/>
      <c r="H1638" s="331" t="str">
        <f>H1600</f>
        <v/>
      </c>
      <c r="I1638" s="331"/>
      <c r="J1638" s="331"/>
      <c r="K1638" s="332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28"/>
      <c r="G1639" s="131"/>
      <c r="H1639" s="333" t="str">
        <f>H1601</f>
        <v>PURWOKERTO</v>
      </c>
      <c r="I1639" s="333"/>
      <c r="J1639" s="333"/>
      <c r="K1639" s="334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4173</v>
      </c>
      <c r="E1640" s="122"/>
      <c r="F1640" s="133"/>
      <c r="G1640" s="134"/>
      <c r="H1640" s="335"/>
      <c r="I1640" s="335"/>
      <c r="J1640" s="335"/>
      <c r="K1640" s="336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</v>
      </c>
      <c r="C1644" s="287" t="str">
        <f t="shared" si="879"/>
        <v>PAK</v>
      </c>
      <c r="D1644" s="288" t="str">
        <f t="shared" si="879"/>
        <v/>
      </c>
      <c r="E1644" s="289" t="str">
        <f t="shared" si="879"/>
        <v>KARTU STOCK KWARTO PUTIH</v>
      </c>
      <c r="F1644" s="158"/>
      <c r="G1644" s="159"/>
      <c r="H1644" s="160">
        <f t="shared" ref="H1644:J1644" si="880">H1606</f>
        <v>19000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95000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5</v>
      </c>
      <c r="C1645" s="287" t="str">
        <f t="shared" si="882"/>
        <v>PAK</v>
      </c>
      <c r="D1645" s="288" t="str">
        <f t="shared" si="882"/>
        <v/>
      </c>
      <c r="E1645" s="289" t="str">
        <f t="shared" si="882"/>
        <v>KARTU STOCK FOLIO PUTIH</v>
      </c>
      <c r="F1645" s="158"/>
      <c r="G1645" s="159"/>
      <c r="H1645" s="160">
        <f t="shared" ref="H1645:J1645" si="883">H1607</f>
        <v>37500</v>
      </c>
      <c r="I1645" s="161">
        <f t="shared" si="883"/>
        <v>0</v>
      </c>
      <c r="J1645" s="161">
        <f t="shared" si="883"/>
        <v>0</v>
      </c>
      <c r="K1645" s="162">
        <f t="shared" si="881"/>
        <v>187500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7"/>
      <c r="K1661" s="311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38">
        <f>SUM(K1644:K1659)</f>
        <v>282500</v>
      </c>
      <c r="K1662" s="339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40"/>
      <c r="K1663" s="340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11"/>
      <c r="K1665" s="311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41">
        <f>((J1662/1.11)+(K1664/1.11))*11%</f>
        <v>27995.495495495492</v>
      </c>
      <c r="K1666" s="342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11"/>
      <c r="K1667" s="311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282500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12" t="str">
        <f>J1632</f>
        <v>NOVI / CONDRO</v>
      </c>
      <c r="K1670" s="313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12">
        <f>J1633</f>
        <v>0</v>
      </c>
      <c r="K1671" s="313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23050015</v>
      </c>
      <c r="F1674" s="200"/>
      <c r="G1674" s="201" t="s">
        <v>2</v>
      </c>
      <c r="H1674" s="314" t="str">
        <f>H1636</f>
        <v>CV TRINITY CENTRAAL</v>
      </c>
      <c r="I1674" s="314"/>
      <c r="J1674" s="314"/>
      <c r="K1674" s="315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8" t="s">
        <v>3</v>
      </c>
      <c r="G1675" s="207"/>
      <c r="H1675" s="316"/>
      <c r="I1675" s="316"/>
      <c r="J1675" s="316"/>
      <c r="K1675" s="317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9">
        <f>D1638</f>
        <v>45056</v>
      </c>
      <c r="E1676" s="320"/>
      <c r="F1676" s="318"/>
      <c r="G1676" s="208"/>
      <c r="H1676" s="321" t="str">
        <f>H1638</f>
        <v/>
      </c>
      <c r="I1676" s="321"/>
      <c r="J1676" s="321"/>
      <c r="K1676" s="322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8"/>
      <c r="G1677" s="208"/>
      <c r="H1677" s="323" t="str">
        <f>H1639</f>
        <v>PURWOKERTO</v>
      </c>
      <c r="I1677" s="323"/>
      <c r="J1677" s="323"/>
      <c r="K1677" s="324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4173</v>
      </c>
      <c r="E1678" s="199"/>
      <c r="F1678" s="210"/>
      <c r="G1678" s="211"/>
      <c r="H1678" s="325"/>
      <c r="I1678" s="325"/>
      <c r="J1678" s="325"/>
      <c r="K1678" s="326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</v>
      </c>
      <c r="C1682" s="292" t="str">
        <f t="shared" si="912"/>
        <v>PAK</v>
      </c>
      <c r="D1682" s="293" t="str">
        <f t="shared" si="912"/>
        <v/>
      </c>
      <c r="E1682" s="294" t="str">
        <f t="shared" si="912"/>
        <v>KARTU STOCK KWARTO PUTIH</v>
      </c>
      <c r="F1682" s="235"/>
      <c r="G1682" s="236"/>
      <c r="H1682" s="237">
        <f t="shared" ref="H1682:J1682" si="913">H1644</f>
        <v>19000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95000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5</v>
      </c>
      <c r="C1683" s="292" t="str">
        <f t="shared" si="915"/>
        <v>PAK</v>
      </c>
      <c r="D1683" s="293" t="str">
        <f t="shared" si="915"/>
        <v/>
      </c>
      <c r="E1683" s="294" t="str">
        <f t="shared" si="915"/>
        <v>KARTU STOCK FOLIO PUTIH</v>
      </c>
      <c r="F1683" s="235"/>
      <c r="G1683" s="236"/>
      <c r="H1683" s="237">
        <f t="shared" ref="H1683:J1683" si="916">H1645</f>
        <v>37500</v>
      </c>
      <c r="I1683" s="238">
        <f t="shared" si="916"/>
        <v>0</v>
      </c>
      <c r="J1683" s="238">
        <f t="shared" si="916"/>
        <v>0</v>
      </c>
      <c r="K1683" s="239">
        <f t="shared" si="914"/>
        <v>187500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7"/>
      <c r="K1699" s="306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3">
        <f>SUM(K1682:K1697)</f>
        <v>282500</v>
      </c>
      <c r="K1700" s="304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5"/>
      <c r="K1701" s="305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6"/>
      <c r="K1703" s="306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7">
        <f>((J1700/1.11)+(K1702/1.11))*11%</f>
        <v>27995.495495495492</v>
      </c>
      <c r="K1704" s="308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6"/>
      <c r="K1705" s="306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282500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09" t="str">
        <f>J1670</f>
        <v>NOVI / CONDRO</v>
      </c>
      <c r="K1708" s="310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09">
        <f>J1671</f>
        <v>0</v>
      </c>
      <c r="K1709" s="310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23050016</v>
      </c>
      <c r="G1712" s="11" t="s">
        <v>2</v>
      </c>
      <c r="H1712" s="356" t="s">
        <v>107</v>
      </c>
      <c r="I1712" s="356"/>
      <c r="J1712" s="356"/>
      <c r="K1712" s="357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0" t="s">
        <v>3</v>
      </c>
      <c r="G1713" s="17"/>
      <c r="H1713" s="358"/>
      <c r="I1713" s="358"/>
      <c r="J1713" s="358"/>
      <c r="K1713" s="359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1">
        <v>45058</v>
      </c>
      <c r="E1714" s="362"/>
      <c r="F1714" s="360"/>
      <c r="G1714" s="18"/>
      <c r="H1714" s="363" t="s">
        <v>56</v>
      </c>
      <c r="I1714" s="363"/>
      <c r="J1714" s="363"/>
      <c r="K1714" s="364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0"/>
      <c r="G1715" s="18"/>
      <c r="H1715" s="365" t="s">
        <v>108</v>
      </c>
      <c r="I1715" s="365"/>
      <c r="J1715" s="365"/>
      <c r="K1715" s="366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109</v>
      </c>
      <c r="E1716" s="9"/>
      <c r="F1716" s="21"/>
      <c r="G1716" s="22"/>
      <c r="H1716" s="367"/>
      <c r="I1716" s="367"/>
      <c r="J1716" s="367"/>
      <c r="K1716" s="368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</v>
      </c>
      <c r="C1720" s="46" t="s">
        <v>42</v>
      </c>
      <c r="D1720" s="93" t="s">
        <v>56</v>
      </c>
      <c r="E1720" s="110" t="s">
        <v>110</v>
      </c>
      <c r="F1720" s="48"/>
      <c r="G1720" s="49"/>
      <c r="H1720" s="50">
        <v>4100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252396</v>
      </c>
      <c r="L1720" s="36"/>
    </row>
    <row r="1721" spans="1:12" s="10" customFormat="1" ht="14.1" customHeight="1" x14ac:dyDescent="0.25">
      <c r="A1721" s="45">
        <v>2</v>
      </c>
      <c r="B1721" s="46">
        <v>48</v>
      </c>
      <c r="C1721" s="46" t="s">
        <v>111</v>
      </c>
      <c r="D1721" s="93" t="s">
        <v>56</v>
      </c>
      <c r="E1721" s="110" t="s">
        <v>112</v>
      </c>
      <c r="F1721" s="48"/>
      <c r="G1721" s="49"/>
      <c r="H1721" s="50">
        <v>21000</v>
      </c>
      <c r="I1721" s="51">
        <v>0.14499999999999999</v>
      </c>
      <c r="J1721" s="51"/>
      <c r="K1721" s="52">
        <f t="shared" si="945"/>
        <v>861840</v>
      </c>
      <c r="L1721" s="36"/>
    </row>
    <row r="1722" spans="1:12" s="10" customFormat="1" ht="14.1" customHeight="1" x14ac:dyDescent="0.25">
      <c r="A1722" s="45">
        <v>3</v>
      </c>
      <c r="B1722" s="46">
        <v>120</v>
      </c>
      <c r="C1722" s="46" t="s">
        <v>111</v>
      </c>
      <c r="D1722" s="93" t="s">
        <v>56</v>
      </c>
      <c r="E1722" s="110" t="s">
        <v>113</v>
      </c>
      <c r="F1722" s="48"/>
      <c r="G1722" s="49"/>
      <c r="H1722" s="50">
        <v>6600</v>
      </c>
      <c r="I1722" s="51">
        <v>0.14499999999999999</v>
      </c>
      <c r="J1722" s="51"/>
      <c r="K1722" s="52">
        <f t="shared" si="945"/>
        <v>677160</v>
      </c>
      <c r="L1722" s="36"/>
    </row>
    <row r="1723" spans="1:12" s="10" customFormat="1" ht="14.1" customHeight="1" x14ac:dyDescent="0.25">
      <c r="A1723" s="45">
        <v>4</v>
      </c>
      <c r="B1723" s="46">
        <v>12</v>
      </c>
      <c r="C1723" s="46" t="s">
        <v>42</v>
      </c>
      <c r="D1723" s="93" t="s">
        <v>56</v>
      </c>
      <c r="E1723" s="110" t="s">
        <v>114</v>
      </c>
      <c r="F1723" s="48"/>
      <c r="G1723" s="49"/>
      <c r="H1723" s="50">
        <v>29000</v>
      </c>
      <c r="I1723" s="51">
        <v>0.14499999999999999</v>
      </c>
      <c r="J1723" s="51"/>
      <c r="K1723" s="52">
        <f t="shared" si="945"/>
        <v>297540</v>
      </c>
      <c r="L1723" s="36"/>
    </row>
    <row r="1724" spans="1:12" s="10" customFormat="1" ht="14.1" customHeight="1" x14ac:dyDescent="0.25">
      <c r="A1724" s="45">
        <v>5</v>
      </c>
      <c r="B1724" s="46">
        <v>180</v>
      </c>
      <c r="C1724" s="46" t="s">
        <v>42</v>
      </c>
      <c r="D1724" s="93" t="s">
        <v>56</v>
      </c>
      <c r="E1724" s="110" t="s">
        <v>115</v>
      </c>
      <c r="F1724" s="48"/>
      <c r="G1724" s="49"/>
      <c r="H1724" s="50">
        <v>2750</v>
      </c>
      <c r="I1724" s="51">
        <v>0.14499999999999999</v>
      </c>
      <c r="J1724" s="51"/>
      <c r="K1724" s="52">
        <f t="shared" si="945"/>
        <v>423225</v>
      </c>
      <c r="L1724" s="36"/>
    </row>
    <row r="1725" spans="1:12" s="10" customFormat="1" ht="14.1" customHeight="1" x14ac:dyDescent="0.25">
      <c r="A1725" s="45">
        <v>6</v>
      </c>
      <c r="B1725" s="46">
        <v>60</v>
      </c>
      <c r="C1725" s="46" t="s">
        <v>42</v>
      </c>
      <c r="D1725" s="93" t="s">
        <v>56</v>
      </c>
      <c r="E1725" s="110" t="s">
        <v>116</v>
      </c>
      <c r="F1725" s="48"/>
      <c r="G1725" s="49"/>
      <c r="H1725" s="50">
        <v>7000</v>
      </c>
      <c r="I1725" s="51">
        <v>0.14499999999999999</v>
      </c>
      <c r="J1725" s="51"/>
      <c r="K1725" s="52">
        <f t="shared" si="945"/>
        <v>359100</v>
      </c>
      <c r="L1725" s="36"/>
    </row>
    <row r="1726" spans="1:12" s="10" customFormat="1" ht="14.1" customHeight="1" x14ac:dyDescent="0.25">
      <c r="A1726" s="45">
        <v>7</v>
      </c>
      <c r="B1726" s="46">
        <v>48</v>
      </c>
      <c r="C1726" s="46" t="s">
        <v>42</v>
      </c>
      <c r="D1726" s="93" t="s">
        <v>56</v>
      </c>
      <c r="E1726" s="110" t="s">
        <v>117</v>
      </c>
      <c r="F1726" s="48"/>
      <c r="G1726" s="49"/>
      <c r="H1726" s="50">
        <v>6200</v>
      </c>
      <c r="I1726" s="51">
        <v>0.14499999999999999</v>
      </c>
      <c r="J1726" s="51"/>
      <c r="K1726" s="52">
        <f t="shared" si="945"/>
        <v>254448</v>
      </c>
      <c r="L1726" s="36"/>
    </row>
    <row r="1727" spans="1:12" s="10" customFormat="1" ht="14.1" customHeight="1" x14ac:dyDescent="0.25">
      <c r="A1727" s="45">
        <v>8</v>
      </c>
      <c r="B1727" s="46">
        <v>48</v>
      </c>
      <c r="C1727" s="46" t="s">
        <v>42</v>
      </c>
      <c r="D1727" s="93" t="s">
        <v>56</v>
      </c>
      <c r="E1727" s="111" t="s">
        <v>118</v>
      </c>
      <c r="F1727" s="48"/>
      <c r="G1727" s="49"/>
      <c r="H1727" s="50">
        <v>8300</v>
      </c>
      <c r="I1727" s="51">
        <v>0.14499999999999999</v>
      </c>
      <c r="J1727" s="51"/>
      <c r="K1727" s="52">
        <f t="shared" si="945"/>
        <v>340632</v>
      </c>
      <c r="L1727" s="36"/>
    </row>
    <row r="1728" spans="1:12" s="10" customFormat="1" ht="14.1" customHeight="1" x14ac:dyDescent="0.25">
      <c r="A1728" s="45">
        <v>9</v>
      </c>
      <c r="B1728" s="46">
        <v>48</v>
      </c>
      <c r="C1728" s="46" t="s">
        <v>42</v>
      </c>
      <c r="D1728" s="93" t="s">
        <v>56</v>
      </c>
      <c r="E1728" s="110" t="s">
        <v>119</v>
      </c>
      <c r="F1728" s="48"/>
      <c r="G1728" s="49"/>
      <c r="H1728" s="50">
        <v>6450</v>
      </c>
      <c r="I1728" s="51">
        <v>0.14499999999999999</v>
      </c>
      <c r="J1728" s="51"/>
      <c r="K1728" s="52">
        <f t="shared" si="945"/>
        <v>264708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3"/>
      <c r="K1737" s="344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5">
        <f>SUM(K1720:K1735)</f>
        <v>3731049</v>
      </c>
      <c r="K1738" s="346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7"/>
      <c r="K1739" s="347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4"/>
      <c r="K1741" s="344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8">
        <f>((J1738/1.11)+(K1740/1.11))*11%</f>
        <v>369743.59459459456</v>
      </c>
      <c r="K1742" s="349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4"/>
      <c r="K1743" s="344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3731049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50" t="s">
        <v>120</v>
      </c>
      <c r="K1746" s="351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50"/>
      <c r="K1747" s="351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23050016</v>
      </c>
      <c r="F1750" s="123"/>
      <c r="G1750" s="124" t="s">
        <v>2</v>
      </c>
      <c r="H1750" s="352" t="str">
        <f>H1712</f>
        <v>CV PULAU ATEKA NUSANTARA</v>
      </c>
      <c r="I1750" s="352"/>
      <c r="J1750" s="352"/>
      <c r="K1750" s="353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28" t="s">
        <v>3</v>
      </c>
      <c r="G1751" s="130"/>
      <c r="H1751" s="354"/>
      <c r="I1751" s="354"/>
      <c r="J1751" s="354"/>
      <c r="K1751" s="355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29">
        <f>D1714</f>
        <v>45058</v>
      </c>
      <c r="E1752" s="330"/>
      <c r="F1752" s="328"/>
      <c r="G1752" s="131"/>
      <c r="H1752" s="331" t="str">
        <f>H1714</f>
        <v/>
      </c>
      <c r="I1752" s="331"/>
      <c r="J1752" s="331"/>
      <c r="K1752" s="332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28"/>
      <c r="G1753" s="131"/>
      <c r="H1753" s="333" t="str">
        <f>H1715</f>
        <v>SURABAYA</v>
      </c>
      <c r="I1753" s="333"/>
      <c r="J1753" s="333"/>
      <c r="K1753" s="334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1016</v>
      </c>
      <c r="E1754" s="122"/>
      <c r="F1754" s="133"/>
      <c r="G1754" s="134"/>
      <c r="H1754" s="335"/>
      <c r="I1754" s="335"/>
      <c r="J1754" s="335"/>
      <c r="K1754" s="336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72</v>
      </c>
      <c r="C1758" s="287" t="str">
        <f t="shared" si="946"/>
        <v>PCS</v>
      </c>
      <c r="D1758" s="288" t="str">
        <f t="shared" si="946"/>
        <v/>
      </c>
      <c r="E1758" s="289" t="str">
        <f t="shared" si="946"/>
        <v>STAND PEN SPIRAL KENKO STP-300SG</v>
      </c>
      <c r="F1758" s="158"/>
      <c r="G1758" s="159"/>
      <c r="H1758" s="160">
        <f t="shared" ref="H1758:J1758" si="947">H1720</f>
        <v>4100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252396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48</v>
      </c>
      <c r="C1759" s="287" t="str">
        <f t="shared" si="949"/>
        <v>SET</v>
      </c>
      <c r="D1759" s="288" t="str">
        <f t="shared" si="949"/>
        <v/>
      </c>
      <c r="E1759" s="289" t="str">
        <f t="shared" si="949"/>
        <v>JANGKA (COMPASS SET) KENKO C-2011</v>
      </c>
      <c r="F1759" s="158"/>
      <c r="G1759" s="159"/>
      <c r="H1759" s="160">
        <f t="shared" ref="H1759:J1759" si="950">H1721</f>
        <v>21000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861840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120</v>
      </c>
      <c r="C1760" s="287" t="str">
        <f t="shared" si="951"/>
        <v>SET</v>
      </c>
      <c r="D1760" s="288" t="str">
        <f t="shared" si="951"/>
        <v/>
      </c>
      <c r="E1760" s="289" t="str">
        <f t="shared" si="951"/>
        <v>PENSIL WARNA KENKO CP-12HALF CLASSIC (PENDEK)</v>
      </c>
      <c r="F1760" s="158"/>
      <c r="G1760" s="159"/>
      <c r="H1760" s="160">
        <f t="shared" ref="H1760:J1760" si="952">H1722</f>
        <v>6600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677160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12</v>
      </c>
      <c r="C1761" s="287" t="str">
        <f t="shared" si="953"/>
        <v>PCS</v>
      </c>
      <c r="D1761" s="288" t="str">
        <f t="shared" si="953"/>
        <v/>
      </c>
      <c r="E1761" s="289" t="str">
        <f t="shared" si="953"/>
        <v>DESK SET KENKO K-8312 ORGANIZER</v>
      </c>
      <c r="F1761" s="158"/>
      <c r="G1761" s="159"/>
      <c r="H1761" s="160">
        <f t="shared" ref="H1761:J1761" si="954">H1723</f>
        <v>29000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297540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180</v>
      </c>
      <c r="C1762" s="287" t="str">
        <f t="shared" si="955"/>
        <v>PCS</v>
      </c>
      <c r="D1762" s="288" t="str">
        <f t="shared" si="955"/>
        <v/>
      </c>
      <c r="E1762" s="289" t="str">
        <f t="shared" si="955"/>
        <v>PUSH PIN KENKO PN-30 TRANSPARAN</v>
      </c>
      <c r="F1762" s="158"/>
      <c r="G1762" s="159"/>
      <c r="H1762" s="160">
        <f t="shared" ref="H1762:J1762" si="956">H1724</f>
        <v>2750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423225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60</v>
      </c>
      <c r="C1763" s="287" t="str">
        <f t="shared" si="957"/>
        <v>PCS</v>
      </c>
      <c r="D1763" s="288" t="str">
        <f t="shared" si="957"/>
        <v/>
      </c>
      <c r="E1763" s="289" t="str">
        <f t="shared" si="957"/>
        <v>STAMP PLATE NUMBER KENKO N-38 (Cap Nomer)</v>
      </c>
      <c r="F1763" s="158"/>
      <c r="G1763" s="159"/>
      <c r="H1763" s="160">
        <f t="shared" ref="H1763:J1763" si="958">H1725</f>
        <v>7000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359100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48</v>
      </c>
      <c r="C1764" s="287" t="str">
        <f t="shared" si="959"/>
        <v>PCS</v>
      </c>
      <c r="D1764" s="288" t="str">
        <f t="shared" si="959"/>
        <v/>
      </c>
      <c r="E1764" s="289" t="str">
        <f t="shared" si="959"/>
        <v>DATE STAMP KENKO D-4 (Cap Tanggal 4 Mm)</v>
      </c>
      <c r="F1764" s="158"/>
      <c r="G1764" s="159"/>
      <c r="H1764" s="160">
        <f t="shared" ref="H1764:J1764" si="960">H1726</f>
        <v>6200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254448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48</v>
      </c>
      <c r="C1765" s="287" t="str">
        <f t="shared" si="961"/>
        <v>PCS</v>
      </c>
      <c r="D1765" s="288" t="str">
        <f t="shared" si="961"/>
        <v/>
      </c>
      <c r="E1765" s="290" t="str">
        <f t="shared" si="961"/>
        <v>STAMP PLATE DATER KENKO S-68 (Cap Lunas)</v>
      </c>
      <c r="F1765" s="158"/>
      <c r="G1765" s="159"/>
      <c r="H1765" s="160">
        <f t="shared" ref="H1765:J1765" si="962">H1727</f>
        <v>8300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340632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48</v>
      </c>
      <c r="C1766" s="287" t="str">
        <f t="shared" si="963"/>
        <v>PCS</v>
      </c>
      <c r="D1766" s="288" t="str">
        <f t="shared" si="963"/>
        <v/>
      </c>
      <c r="E1766" s="289" t="str">
        <f t="shared" si="963"/>
        <v>DATE STAMP KENKO D-3 (Cap Tanggal 5 Mm)</v>
      </c>
      <c r="F1766" s="158"/>
      <c r="G1766" s="159"/>
      <c r="H1766" s="160">
        <f t="shared" ref="H1766:J1766" si="964">H1728</f>
        <v>6450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264708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7"/>
      <c r="K1775" s="311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38">
        <f>SUM(K1758:K1773)</f>
        <v>3731049</v>
      </c>
      <c r="K1776" s="339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40"/>
      <c r="K1777" s="340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11"/>
      <c r="K1779" s="311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41">
        <f>((J1776/1.11)+(K1778/1.11))*11%</f>
        <v>369743.59459459456</v>
      </c>
      <c r="K1780" s="342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11"/>
      <c r="K1781" s="311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3731049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12" t="str">
        <f>J1746</f>
        <v>NOVI/ CONDRO</v>
      </c>
      <c r="K1784" s="313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12">
        <f>J1747</f>
        <v>0</v>
      </c>
      <c r="K1785" s="313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23050016</v>
      </c>
      <c r="F1788" s="200"/>
      <c r="G1788" s="201" t="s">
        <v>2</v>
      </c>
      <c r="H1788" s="314" t="str">
        <f>H1750</f>
        <v>CV PULAU ATEKA NUSANTARA</v>
      </c>
      <c r="I1788" s="314"/>
      <c r="J1788" s="314"/>
      <c r="K1788" s="315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8" t="s">
        <v>3</v>
      </c>
      <c r="G1789" s="207"/>
      <c r="H1789" s="316"/>
      <c r="I1789" s="316"/>
      <c r="J1789" s="316"/>
      <c r="K1789" s="317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9">
        <f>D1752</f>
        <v>45058</v>
      </c>
      <c r="E1790" s="320"/>
      <c r="F1790" s="318"/>
      <c r="G1790" s="208"/>
      <c r="H1790" s="321" t="str">
        <f>H1752</f>
        <v/>
      </c>
      <c r="I1790" s="321"/>
      <c r="J1790" s="321"/>
      <c r="K1790" s="322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8"/>
      <c r="G1791" s="208"/>
      <c r="H1791" s="323" t="str">
        <f>H1753</f>
        <v>SURABAYA</v>
      </c>
      <c r="I1791" s="323"/>
      <c r="J1791" s="323"/>
      <c r="K1791" s="324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1016</v>
      </c>
      <c r="E1792" s="199"/>
      <c r="F1792" s="210"/>
      <c r="G1792" s="211"/>
      <c r="H1792" s="325"/>
      <c r="I1792" s="325"/>
      <c r="J1792" s="325"/>
      <c r="K1792" s="326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72</v>
      </c>
      <c r="C1796" s="292" t="str">
        <f t="shared" si="979"/>
        <v>PCS</v>
      </c>
      <c r="D1796" s="293" t="str">
        <f t="shared" si="979"/>
        <v/>
      </c>
      <c r="E1796" s="294" t="str">
        <f t="shared" si="979"/>
        <v>STAND PEN SPIRAL KENKO STP-300SG</v>
      </c>
      <c r="F1796" s="235"/>
      <c r="G1796" s="236"/>
      <c r="H1796" s="237">
        <f t="shared" ref="H1796:J1796" si="980">H1758</f>
        <v>4100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252396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48</v>
      </c>
      <c r="C1797" s="292" t="str">
        <f t="shared" si="982"/>
        <v>SET</v>
      </c>
      <c r="D1797" s="293" t="str">
        <f t="shared" si="982"/>
        <v/>
      </c>
      <c r="E1797" s="294" t="str">
        <f t="shared" si="982"/>
        <v>JANGKA (COMPASS SET) KENKO C-2011</v>
      </c>
      <c r="F1797" s="235"/>
      <c r="G1797" s="236"/>
      <c r="H1797" s="237">
        <f t="shared" ref="H1797:J1797" si="983">H1759</f>
        <v>21000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861840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120</v>
      </c>
      <c r="C1798" s="292" t="str">
        <f t="shared" si="984"/>
        <v>SET</v>
      </c>
      <c r="D1798" s="293" t="str">
        <f t="shared" si="984"/>
        <v/>
      </c>
      <c r="E1798" s="294" t="str">
        <f t="shared" si="984"/>
        <v>PENSIL WARNA KENKO CP-12HALF CLASSIC (PENDEK)</v>
      </c>
      <c r="F1798" s="235"/>
      <c r="G1798" s="236"/>
      <c r="H1798" s="237">
        <f t="shared" ref="H1798:J1798" si="985">H1760</f>
        <v>6600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677160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12</v>
      </c>
      <c r="C1799" s="292" t="str">
        <f t="shared" si="986"/>
        <v>PCS</v>
      </c>
      <c r="D1799" s="293" t="str">
        <f t="shared" si="986"/>
        <v/>
      </c>
      <c r="E1799" s="294" t="str">
        <f t="shared" si="986"/>
        <v>DESK SET KENKO K-8312 ORGANIZER</v>
      </c>
      <c r="F1799" s="235"/>
      <c r="G1799" s="236"/>
      <c r="H1799" s="237">
        <f t="shared" ref="H1799:J1799" si="987">H1761</f>
        <v>29000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297540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180</v>
      </c>
      <c r="C1800" s="292" t="str">
        <f t="shared" si="988"/>
        <v>PCS</v>
      </c>
      <c r="D1800" s="293" t="str">
        <f t="shared" si="988"/>
        <v/>
      </c>
      <c r="E1800" s="294" t="str">
        <f t="shared" si="988"/>
        <v>PUSH PIN KENKO PN-30 TRANSPARAN</v>
      </c>
      <c r="F1800" s="235"/>
      <c r="G1800" s="236"/>
      <c r="H1800" s="237">
        <f t="shared" ref="H1800:J1800" si="989">H1762</f>
        <v>2750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423225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60</v>
      </c>
      <c r="C1801" s="292" t="str">
        <f t="shared" si="990"/>
        <v>PCS</v>
      </c>
      <c r="D1801" s="293" t="str">
        <f t="shared" si="990"/>
        <v/>
      </c>
      <c r="E1801" s="294" t="str">
        <f t="shared" si="990"/>
        <v>STAMP PLATE NUMBER KENKO N-38 (Cap Nomer)</v>
      </c>
      <c r="F1801" s="235"/>
      <c r="G1801" s="236"/>
      <c r="H1801" s="237">
        <f t="shared" ref="H1801:J1801" si="991">H1763</f>
        <v>7000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359100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48</v>
      </c>
      <c r="C1802" s="292" t="str">
        <f t="shared" si="992"/>
        <v>PCS</v>
      </c>
      <c r="D1802" s="293" t="str">
        <f t="shared" si="992"/>
        <v/>
      </c>
      <c r="E1802" s="294" t="str">
        <f t="shared" si="992"/>
        <v>DATE STAMP KENKO D-4 (Cap Tanggal 4 Mm)</v>
      </c>
      <c r="F1802" s="235"/>
      <c r="G1802" s="236"/>
      <c r="H1802" s="237">
        <f t="shared" ref="H1802:J1802" si="993">H1764</f>
        <v>6200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254448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48</v>
      </c>
      <c r="C1803" s="292" t="str">
        <f t="shared" si="994"/>
        <v>PCS</v>
      </c>
      <c r="D1803" s="293" t="str">
        <f t="shared" si="994"/>
        <v/>
      </c>
      <c r="E1803" s="295" t="str">
        <f t="shared" si="994"/>
        <v>STAMP PLATE DATER KENKO S-68 (Cap Lunas)</v>
      </c>
      <c r="F1803" s="235"/>
      <c r="G1803" s="236"/>
      <c r="H1803" s="237">
        <f t="shared" ref="H1803:J1803" si="995">H1765</f>
        <v>8300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340632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48</v>
      </c>
      <c r="C1804" s="292" t="str">
        <f t="shared" si="996"/>
        <v>PCS</v>
      </c>
      <c r="D1804" s="293" t="str">
        <f t="shared" si="996"/>
        <v/>
      </c>
      <c r="E1804" s="294" t="str">
        <f t="shared" si="996"/>
        <v>DATE STAMP KENKO D-3 (Cap Tanggal 5 Mm)</v>
      </c>
      <c r="F1804" s="235"/>
      <c r="G1804" s="236"/>
      <c r="H1804" s="237">
        <f t="shared" ref="H1804:J1804" si="997">H1766</f>
        <v>6450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264708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7"/>
      <c r="K1813" s="306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3">
        <f>SUM(K1796:K1811)</f>
        <v>3731049</v>
      </c>
      <c r="K1814" s="304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5"/>
      <c r="K1815" s="305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6"/>
      <c r="K1817" s="306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7">
        <f>((J1814/1.11)+(K1816/1.11))*11%</f>
        <v>369743.59459459456</v>
      </c>
      <c r="K1818" s="308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6"/>
      <c r="K1819" s="306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3731049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09" t="str">
        <f>J1784</f>
        <v>NOVI/ CONDRO</v>
      </c>
      <c r="K1822" s="310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09">
        <f>J1785</f>
        <v>0</v>
      </c>
      <c r="K1823" s="310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23050017</v>
      </c>
      <c r="G1826" s="11" t="s">
        <v>2</v>
      </c>
      <c r="H1826" s="356" t="s">
        <v>121</v>
      </c>
      <c r="I1826" s="356"/>
      <c r="J1826" s="356"/>
      <c r="K1826" s="357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0" t="s">
        <v>3</v>
      </c>
      <c r="G1827" s="17"/>
      <c r="H1827" s="358"/>
      <c r="I1827" s="358"/>
      <c r="J1827" s="358"/>
      <c r="K1827" s="359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1">
        <v>45058</v>
      </c>
      <c r="E1828" s="362"/>
      <c r="F1828" s="360"/>
      <c r="G1828" s="18"/>
      <c r="H1828" s="363" t="s">
        <v>122</v>
      </c>
      <c r="I1828" s="363"/>
      <c r="J1828" s="363"/>
      <c r="K1828" s="364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0"/>
      <c r="G1829" s="18"/>
      <c r="H1829" s="365" t="s">
        <v>123</v>
      </c>
      <c r="I1829" s="365"/>
      <c r="J1829" s="365"/>
      <c r="K1829" s="366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124</v>
      </c>
      <c r="E1830" s="9"/>
      <c r="F1830" s="21"/>
      <c r="G1830" s="22"/>
      <c r="H1830" s="367"/>
      <c r="I1830" s="367"/>
      <c r="J1830" s="367"/>
      <c r="K1830" s="368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150</v>
      </c>
      <c r="C1834" s="46" t="s">
        <v>79</v>
      </c>
      <c r="D1834" s="93">
        <v>3</v>
      </c>
      <c r="E1834" s="110" t="s">
        <v>125</v>
      </c>
      <c r="F1834" s="48"/>
      <c r="G1834" s="49"/>
      <c r="H1834" s="50">
        <v>34100</v>
      </c>
      <c r="I1834" s="51">
        <v>0.125</v>
      </c>
      <c r="J1834" s="51"/>
      <c r="K1834" s="52">
        <f t="shared" ref="K1834:K1849" si="1012">(B1834*H1834-((B1834*H1834)*I1834))-((B1834*H1834-((B1834*H1834)*I1834))*J1834)</f>
        <v>4475625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3"/>
      <c r="K1851" s="344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5">
        <f>SUM(K1834:K1849)</f>
        <v>4475625</v>
      </c>
      <c r="K1852" s="346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7"/>
      <c r="K1853" s="347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4"/>
      <c r="K1855" s="344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8">
        <f>((J1852/1.11)+(K1854/1.11))*11%</f>
        <v>443530.40540540533</v>
      </c>
      <c r="K1856" s="349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4"/>
      <c r="K1857" s="344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4475625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50" t="s">
        <v>44</v>
      </c>
      <c r="K1860" s="351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50"/>
      <c r="K1861" s="351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23050017</v>
      </c>
      <c r="F1864" s="123"/>
      <c r="G1864" s="124" t="s">
        <v>2</v>
      </c>
      <c r="H1864" s="352" t="str">
        <f>H1826</f>
        <v>SOEYANTO LOPULUSI</v>
      </c>
      <c r="I1864" s="352"/>
      <c r="J1864" s="352"/>
      <c r="K1864" s="353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28" t="s">
        <v>3</v>
      </c>
      <c r="G1865" s="130"/>
      <c r="H1865" s="354"/>
      <c r="I1865" s="354"/>
      <c r="J1865" s="354"/>
      <c r="K1865" s="355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29">
        <f>D1828</f>
        <v>45058</v>
      </c>
      <c r="E1866" s="330"/>
      <c r="F1866" s="328"/>
      <c r="G1866" s="131"/>
      <c r="H1866" s="331" t="str">
        <f>H1828</f>
        <v>( LANCAR )</v>
      </c>
      <c r="I1866" s="331"/>
      <c r="J1866" s="331"/>
      <c r="K1866" s="332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28"/>
      <c r="G1867" s="131"/>
      <c r="H1867" s="333" t="str">
        <f>H1829</f>
        <v>MALANG</v>
      </c>
      <c r="I1867" s="333"/>
      <c r="J1867" s="333"/>
      <c r="K1867" s="334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1045</v>
      </c>
      <c r="E1868" s="122"/>
      <c r="F1868" s="133"/>
      <c r="G1868" s="134"/>
      <c r="H1868" s="335"/>
      <c r="I1868" s="335"/>
      <c r="J1868" s="335"/>
      <c r="K1868" s="336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150</v>
      </c>
      <c r="C1872" s="287" t="str">
        <f t="shared" si="1013"/>
        <v>PAK</v>
      </c>
      <c r="D1872" s="288">
        <f t="shared" si="1013"/>
        <v>3</v>
      </c>
      <c r="E1872" s="289" t="str">
        <f t="shared" si="1013"/>
        <v>STIP / PENGHAPUS JOYKO 526-B20 PUTIH</v>
      </c>
      <c r="F1872" s="158"/>
      <c r="G1872" s="159"/>
      <c r="H1872" s="160">
        <f t="shared" ref="H1872:J1872" si="1014">H1834</f>
        <v>34100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4475625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7"/>
      <c r="K1889" s="311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38">
        <f>SUM(K1872:K1887)</f>
        <v>4475625</v>
      </c>
      <c r="K1890" s="339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40"/>
      <c r="K1891" s="340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11"/>
      <c r="K1893" s="311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41">
        <f>((J1890/1.11)+(K1892/1.11))*11%</f>
        <v>443530.40540540533</v>
      </c>
      <c r="K1894" s="342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11"/>
      <c r="K1895" s="311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4475625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12" t="str">
        <f>J1860</f>
        <v>NOVI / CONDRO</v>
      </c>
      <c r="K1898" s="313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12">
        <f>J1861</f>
        <v>0</v>
      </c>
      <c r="K1899" s="313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23050017</v>
      </c>
      <c r="F1902" s="200"/>
      <c r="G1902" s="201" t="s">
        <v>2</v>
      </c>
      <c r="H1902" s="314" t="str">
        <f>H1864</f>
        <v>SOEYANTO LOPULUSI</v>
      </c>
      <c r="I1902" s="314"/>
      <c r="J1902" s="314"/>
      <c r="K1902" s="315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8" t="s">
        <v>3</v>
      </c>
      <c r="G1903" s="207"/>
      <c r="H1903" s="316"/>
      <c r="I1903" s="316"/>
      <c r="J1903" s="316"/>
      <c r="K1903" s="317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9">
        <f>D1866</f>
        <v>45058</v>
      </c>
      <c r="E1904" s="320"/>
      <c r="F1904" s="318"/>
      <c r="G1904" s="208"/>
      <c r="H1904" s="321" t="str">
        <f>H1866</f>
        <v>( LANCAR )</v>
      </c>
      <c r="I1904" s="321"/>
      <c r="J1904" s="321"/>
      <c r="K1904" s="322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8"/>
      <c r="G1905" s="208"/>
      <c r="H1905" s="323" t="str">
        <f>H1867</f>
        <v>MALANG</v>
      </c>
      <c r="I1905" s="323"/>
      <c r="J1905" s="323"/>
      <c r="K1905" s="324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1045</v>
      </c>
      <c r="E1906" s="199"/>
      <c r="F1906" s="210"/>
      <c r="G1906" s="211"/>
      <c r="H1906" s="325"/>
      <c r="I1906" s="325"/>
      <c r="J1906" s="325"/>
      <c r="K1906" s="326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150</v>
      </c>
      <c r="C1910" s="292" t="str">
        <f t="shared" si="1046"/>
        <v>PAK</v>
      </c>
      <c r="D1910" s="293">
        <f t="shared" si="1046"/>
        <v>3</v>
      </c>
      <c r="E1910" s="294" t="str">
        <f t="shared" si="1046"/>
        <v>STIP / PENGHAPUS JOYKO 526-B20 PUTIH</v>
      </c>
      <c r="F1910" s="235"/>
      <c r="G1910" s="236"/>
      <c r="H1910" s="237">
        <f t="shared" ref="H1910:J1910" si="1047">H1872</f>
        <v>34100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4475625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7"/>
      <c r="K1927" s="306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3">
        <f>SUM(K1910:K1925)</f>
        <v>4475625</v>
      </c>
      <c r="K1928" s="304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5"/>
      <c r="K1929" s="305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6"/>
      <c r="K1931" s="306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7">
        <f>((J1928/1.11)+(K1930/1.11))*11%</f>
        <v>443530.40540540533</v>
      </c>
      <c r="K1932" s="308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6"/>
      <c r="K1933" s="306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4475625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09" t="str">
        <f>J1898</f>
        <v>NOVI / CONDRO</v>
      </c>
      <c r="K1936" s="310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09">
        <f>J1899</f>
        <v>0</v>
      </c>
      <c r="K1937" s="310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23050018</v>
      </c>
      <c r="G1940" s="11" t="s">
        <v>2</v>
      </c>
      <c r="H1940" s="356" t="s">
        <v>39</v>
      </c>
      <c r="I1940" s="356"/>
      <c r="J1940" s="356"/>
      <c r="K1940" s="357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0" t="s">
        <v>3</v>
      </c>
      <c r="G1941" s="17"/>
      <c r="H1941" s="358"/>
      <c r="I1941" s="358"/>
      <c r="J1941" s="358"/>
      <c r="K1941" s="359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1">
        <v>45058</v>
      </c>
      <c r="E1942" s="362"/>
      <c r="F1942" s="360"/>
      <c r="G1942" s="18"/>
      <c r="H1942" s="363" t="s">
        <v>40</v>
      </c>
      <c r="I1942" s="363"/>
      <c r="J1942" s="363"/>
      <c r="K1942" s="364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0"/>
      <c r="G1943" s="18"/>
      <c r="H1943" s="365" t="s">
        <v>41</v>
      </c>
      <c r="I1943" s="365"/>
      <c r="J1943" s="365"/>
      <c r="K1943" s="366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128</v>
      </c>
      <c r="E1944" s="9"/>
      <c r="F1944" s="21"/>
      <c r="G1944" s="22"/>
      <c r="H1944" s="367"/>
      <c r="I1944" s="367"/>
      <c r="J1944" s="367"/>
      <c r="K1944" s="368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360</v>
      </c>
      <c r="C1948" s="46" t="s">
        <v>34</v>
      </c>
      <c r="D1948" s="93">
        <v>5</v>
      </c>
      <c r="E1948" s="110" t="s">
        <v>62</v>
      </c>
      <c r="F1948" s="48"/>
      <c r="G1948" s="49"/>
      <c r="H1948" s="50">
        <v>54300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16909020</v>
      </c>
      <c r="L1948" s="36"/>
    </row>
    <row r="1949" spans="1:12" s="10" customFormat="1" ht="14.1" customHeight="1" x14ac:dyDescent="0.25">
      <c r="A1949" s="45">
        <v>2</v>
      </c>
      <c r="B1949" s="46">
        <v>144</v>
      </c>
      <c r="C1949" s="46" t="s">
        <v>34</v>
      </c>
      <c r="D1949" s="93">
        <v>1</v>
      </c>
      <c r="E1949" s="110" t="s">
        <v>126</v>
      </c>
      <c r="F1949" s="48"/>
      <c r="G1949" s="49"/>
      <c r="H1949" s="50">
        <v>26100</v>
      </c>
      <c r="I1949" s="51">
        <v>0.13500000000000001</v>
      </c>
      <c r="J1949" s="51"/>
      <c r="K1949" s="52">
        <f t="shared" si="1079"/>
        <v>3251016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79</v>
      </c>
      <c r="D1950" s="93">
        <v>1</v>
      </c>
      <c r="E1950" s="110" t="s">
        <v>125</v>
      </c>
      <c r="F1950" s="48"/>
      <c r="G1950" s="49"/>
      <c r="H1950" s="50">
        <v>34100</v>
      </c>
      <c r="I1950" s="51">
        <v>0.13500000000000001</v>
      </c>
      <c r="J1950" s="51"/>
      <c r="K1950" s="52">
        <f t="shared" si="1079"/>
        <v>1474825</v>
      </c>
      <c r="L1950" s="36"/>
    </row>
    <row r="1951" spans="1:12" s="10" customFormat="1" ht="14.1" customHeight="1" x14ac:dyDescent="0.25">
      <c r="A1951" s="45">
        <v>4</v>
      </c>
      <c r="B1951" s="46">
        <v>100</v>
      </c>
      <c r="C1951" s="46" t="s">
        <v>79</v>
      </c>
      <c r="D1951" s="93">
        <v>2</v>
      </c>
      <c r="E1951" s="110" t="s">
        <v>127</v>
      </c>
      <c r="F1951" s="48"/>
      <c r="G1951" s="49"/>
      <c r="H1951" s="50">
        <v>28300</v>
      </c>
      <c r="I1951" s="51">
        <v>0.13500000000000001</v>
      </c>
      <c r="J1951" s="51"/>
      <c r="K1951" s="52">
        <f t="shared" si="1079"/>
        <v>2447950</v>
      </c>
      <c r="L1951" s="36"/>
    </row>
    <row r="1952" spans="1:12" s="10" customFormat="1" ht="14.1" customHeight="1" x14ac:dyDescent="0.25">
      <c r="A1952" s="45">
        <v>5</v>
      </c>
      <c r="B1952" s="46">
        <v>30</v>
      </c>
      <c r="C1952" s="46" t="s">
        <v>34</v>
      </c>
      <c r="D1952" s="93">
        <v>1</v>
      </c>
      <c r="E1952" s="110" t="s">
        <v>100</v>
      </c>
      <c r="F1952" s="48"/>
      <c r="G1952" s="49"/>
      <c r="H1952" s="50">
        <v>57000</v>
      </c>
      <c r="I1952" s="51">
        <v>0.13500000000000001</v>
      </c>
      <c r="J1952" s="51"/>
      <c r="K1952" s="52">
        <f t="shared" si="1079"/>
        <v>1479150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3"/>
      <c r="K1965" s="344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5">
        <f>SUM(K1948:K1963)</f>
        <v>25561961</v>
      </c>
      <c r="K1966" s="346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7"/>
      <c r="K1967" s="347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4"/>
      <c r="K1969" s="344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8">
        <f>((J1966/1.11)+(K1968/1.11))*11%</f>
        <v>2533167.3063063058</v>
      </c>
      <c r="K1970" s="349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4"/>
      <c r="K1971" s="344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25561961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50" t="s">
        <v>44</v>
      </c>
      <c r="K1974" s="351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50"/>
      <c r="K1975" s="351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23050018</v>
      </c>
      <c r="F1978" s="123"/>
      <c r="G1978" s="124" t="s">
        <v>2</v>
      </c>
      <c r="H1978" s="352" t="str">
        <f>H1940</f>
        <v>CV PELITA JAYA</v>
      </c>
      <c r="I1978" s="352"/>
      <c r="J1978" s="352"/>
      <c r="K1978" s="353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28" t="s">
        <v>3</v>
      </c>
      <c r="G1979" s="130"/>
      <c r="H1979" s="354"/>
      <c r="I1979" s="354"/>
      <c r="J1979" s="354"/>
      <c r="K1979" s="355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29">
        <f>D1942</f>
        <v>45058</v>
      </c>
      <c r="E1980" s="330"/>
      <c r="F1980" s="328"/>
      <c r="G1980" s="131"/>
      <c r="H1980" s="331" t="str">
        <f>H1942</f>
        <v>(ANUGERAH SEJAHTERA)</v>
      </c>
      <c r="I1980" s="331"/>
      <c r="J1980" s="331"/>
      <c r="K1980" s="332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28"/>
      <c r="G1981" s="131"/>
      <c r="H1981" s="333" t="str">
        <f>H1943</f>
        <v>PURWOKERTO</v>
      </c>
      <c r="I1981" s="333"/>
      <c r="J1981" s="333"/>
      <c r="K1981" s="334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4100</v>
      </c>
      <c r="E1982" s="122"/>
      <c r="F1982" s="133"/>
      <c r="G1982" s="134"/>
      <c r="H1982" s="335"/>
      <c r="I1982" s="335"/>
      <c r="J1982" s="335"/>
      <c r="K1982" s="336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360</v>
      </c>
      <c r="C1986" s="287" t="str">
        <f t="shared" si="1080"/>
        <v>LSN</v>
      </c>
      <c r="D1986" s="288">
        <f t="shared" si="1080"/>
        <v>5</v>
      </c>
      <c r="E1986" s="289" t="str">
        <f t="shared" si="1080"/>
        <v>CORRECTION FLUID KENKO KE-01</v>
      </c>
      <c r="F1986" s="158"/>
      <c r="G1986" s="159"/>
      <c r="H1986" s="160">
        <f t="shared" ref="H1986:J1986" si="1081">H1948</f>
        <v>54300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16909020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144</v>
      </c>
      <c r="C1987" s="287" t="str">
        <f t="shared" si="1083"/>
        <v>LSN</v>
      </c>
      <c r="D1987" s="288">
        <f t="shared" si="1083"/>
        <v>1</v>
      </c>
      <c r="E1987" s="289" t="str">
        <f t="shared" si="1083"/>
        <v>GEL PEN KENKO EASY GEL</v>
      </c>
      <c r="F1987" s="158"/>
      <c r="G1987" s="159"/>
      <c r="H1987" s="160">
        <f t="shared" ref="H1987:J1987" si="1084">H1949</f>
        <v>26100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3251016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PAK</v>
      </c>
      <c r="D1988" s="288">
        <f t="shared" si="1085"/>
        <v>1</v>
      </c>
      <c r="E1988" s="289" t="str">
        <f t="shared" si="1085"/>
        <v>STIP / PENGHAPUS JOYKO 526-B20 PUTIH</v>
      </c>
      <c r="F1988" s="158"/>
      <c r="G1988" s="159"/>
      <c r="H1988" s="160">
        <f t="shared" ref="H1988:J1988" si="1086">H1950</f>
        <v>34100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1474825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100</v>
      </c>
      <c r="C1989" s="287" t="str">
        <f t="shared" si="1087"/>
        <v>PAK</v>
      </c>
      <c r="D1989" s="288">
        <f t="shared" si="1087"/>
        <v>2</v>
      </c>
      <c r="E1989" s="289" t="str">
        <f t="shared" si="1087"/>
        <v>STIP / PENGHAPUS JOYKO 526-B40P PUTIH</v>
      </c>
      <c r="F1989" s="158"/>
      <c r="G1989" s="159"/>
      <c r="H1989" s="160">
        <f t="shared" ref="H1989:J1989" si="1088">H1951</f>
        <v>28300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2447950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30</v>
      </c>
      <c r="C1990" s="287" t="str">
        <f t="shared" si="1089"/>
        <v>LSN</v>
      </c>
      <c r="D1990" s="288">
        <f t="shared" si="1089"/>
        <v>1</v>
      </c>
      <c r="E1990" s="289" t="str">
        <f t="shared" si="1089"/>
        <v>CUTTER 9 MM KENKO A-300 (KECIL)</v>
      </c>
      <c r="F1990" s="158"/>
      <c r="G1990" s="159"/>
      <c r="H1990" s="160">
        <f t="shared" ref="H1990:J1990" si="1090">H1952</f>
        <v>57000</v>
      </c>
      <c r="I1990" s="161">
        <f t="shared" si="1090"/>
        <v>0.13500000000000001</v>
      </c>
      <c r="J1990" s="161">
        <f t="shared" si="1090"/>
        <v>0</v>
      </c>
      <c r="K1990" s="162">
        <f t="shared" si="1082"/>
        <v>1479150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7"/>
      <c r="K2003" s="311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38">
        <f>SUM(K1986:K2001)</f>
        <v>25561961</v>
      </c>
      <c r="K2004" s="339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40"/>
      <c r="K2005" s="340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11"/>
      <c r="K2007" s="311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41">
        <f>((J2004/1.11)+(K2006/1.11))*11%</f>
        <v>2533167.3063063058</v>
      </c>
      <c r="K2008" s="342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11"/>
      <c r="K2009" s="311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25561961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12" t="str">
        <f>J1974</f>
        <v>NOVI / CONDRO</v>
      </c>
      <c r="K2012" s="313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12">
        <f>J1975</f>
        <v>0</v>
      </c>
      <c r="K2013" s="313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23050018</v>
      </c>
      <c r="F2016" s="200"/>
      <c r="G2016" s="201" t="s">
        <v>2</v>
      </c>
      <c r="H2016" s="314" t="str">
        <f>H1978</f>
        <v>CV PELITA JAYA</v>
      </c>
      <c r="I2016" s="314"/>
      <c r="J2016" s="314"/>
      <c r="K2016" s="315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8" t="s">
        <v>3</v>
      </c>
      <c r="G2017" s="207"/>
      <c r="H2017" s="316"/>
      <c r="I2017" s="316"/>
      <c r="J2017" s="316"/>
      <c r="K2017" s="317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9">
        <f>D1980</f>
        <v>45058</v>
      </c>
      <c r="E2018" s="320"/>
      <c r="F2018" s="318"/>
      <c r="G2018" s="208"/>
      <c r="H2018" s="321" t="str">
        <f>H1980</f>
        <v>(ANUGERAH SEJAHTERA)</v>
      </c>
      <c r="I2018" s="321"/>
      <c r="J2018" s="321"/>
      <c r="K2018" s="322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8"/>
      <c r="G2019" s="208"/>
      <c r="H2019" s="323" t="str">
        <f>H1981</f>
        <v>PURWOKERTO</v>
      </c>
      <c r="I2019" s="323"/>
      <c r="J2019" s="323"/>
      <c r="K2019" s="324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4100</v>
      </c>
      <c r="E2020" s="199"/>
      <c r="F2020" s="210"/>
      <c r="G2020" s="211"/>
      <c r="H2020" s="325"/>
      <c r="I2020" s="325"/>
      <c r="J2020" s="325"/>
      <c r="K2020" s="326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360</v>
      </c>
      <c r="C2024" s="292" t="str">
        <f t="shared" si="1113"/>
        <v>LSN</v>
      </c>
      <c r="D2024" s="293">
        <f t="shared" si="1113"/>
        <v>5</v>
      </c>
      <c r="E2024" s="294" t="str">
        <f t="shared" si="1113"/>
        <v>CORRECTION FLUID KENKO KE-01</v>
      </c>
      <c r="F2024" s="235"/>
      <c r="G2024" s="236"/>
      <c r="H2024" s="237">
        <f t="shared" ref="H2024:J2024" si="1114">H1986</f>
        <v>54300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16909020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144</v>
      </c>
      <c r="C2025" s="292" t="str">
        <f t="shared" si="1116"/>
        <v>LSN</v>
      </c>
      <c r="D2025" s="293">
        <f t="shared" si="1116"/>
        <v>1</v>
      </c>
      <c r="E2025" s="294" t="str">
        <f t="shared" si="1116"/>
        <v>GEL PEN KENKO EASY GEL</v>
      </c>
      <c r="F2025" s="235"/>
      <c r="G2025" s="236"/>
      <c r="H2025" s="237">
        <f t="shared" ref="H2025:J2025" si="1117">H1987</f>
        <v>26100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3251016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PAK</v>
      </c>
      <c r="D2026" s="293">
        <f t="shared" si="1118"/>
        <v>1</v>
      </c>
      <c r="E2026" s="294" t="str">
        <f t="shared" si="1118"/>
        <v>STIP / PENGHAPUS JOYKO 526-B20 PUTIH</v>
      </c>
      <c r="F2026" s="235"/>
      <c r="G2026" s="236"/>
      <c r="H2026" s="237">
        <f t="shared" ref="H2026:J2026" si="1119">H1988</f>
        <v>34100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1474825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100</v>
      </c>
      <c r="C2027" s="292" t="str">
        <f t="shared" si="1120"/>
        <v>PAK</v>
      </c>
      <c r="D2027" s="293">
        <f t="shared" si="1120"/>
        <v>2</v>
      </c>
      <c r="E2027" s="294" t="str">
        <f t="shared" si="1120"/>
        <v>STIP / PENGHAPUS JOYKO 526-B40P PUTIH</v>
      </c>
      <c r="F2027" s="235"/>
      <c r="G2027" s="236"/>
      <c r="H2027" s="237">
        <f t="shared" ref="H2027:J2027" si="1121">H1989</f>
        <v>28300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2447950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30</v>
      </c>
      <c r="C2028" s="292" t="str">
        <f t="shared" si="1122"/>
        <v>LSN</v>
      </c>
      <c r="D2028" s="293">
        <f t="shared" si="1122"/>
        <v>1</v>
      </c>
      <c r="E2028" s="294" t="str">
        <f t="shared" si="1122"/>
        <v>CUTTER 9 MM KENKO A-300 (KECIL)</v>
      </c>
      <c r="F2028" s="235"/>
      <c r="G2028" s="236"/>
      <c r="H2028" s="237">
        <f t="shared" ref="H2028:J2028" si="1123">H1990</f>
        <v>57000</v>
      </c>
      <c r="I2028" s="238">
        <f t="shared" si="1123"/>
        <v>0.13500000000000001</v>
      </c>
      <c r="J2028" s="238">
        <f t="shared" si="1123"/>
        <v>0</v>
      </c>
      <c r="K2028" s="239">
        <f t="shared" si="1115"/>
        <v>1479150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7"/>
      <c r="K2041" s="306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3">
        <f>SUM(K2024:K2039)</f>
        <v>25561961</v>
      </c>
      <c r="K2042" s="304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5"/>
      <c r="K2043" s="305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6"/>
      <c r="K2045" s="306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7">
        <f>((J2042/1.11)+(K2044/1.11))*11%</f>
        <v>2533167.3063063058</v>
      </c>
      <c r="K2046" s="308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6"/>
      <c r="K2047" s="306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25561961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09" t="str">
        <f>J2012</f>
        <v>NOVI / CONDRO</v>
      </c>
      <c r="K2050" s="310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09">
        <f>J2013</f>
        <v>0</v>
      </c>
      <c r="K2051" s="310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23050019</v>
      </c>
      <c r="G2054" s="11" t="s">
        <v>2</v>
      </c>
      <c r="H2054" s="356" t="s">
        <v>31</v>
      </c>
      <c r="I2054" s="356"/>
      <c r="J2054" s="356"/>
      <c r="K2054" s="357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0" t="s">
        <v>3</v>
      </c>
      <c r="G2055" s="17"/>
      <c r="H2055" s="358"/>
      <c r="I2055" s="358"/>
      <c r="J2055" s="358"/>
      <c r="K2055" s="359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1">
        <v>45058</v>
      </c>
      <c r="E2056" s="362"/>
      <c r="F2056" s="360"/>
      <c r="G2056" s="18"/>
      <c r="H2056" s="363" t="s">
        <v>32</v>
      </c>
      <c r="I2056" s="363"/>
      <c r="J2056" s="363"/>
      <c r="K2056" s="364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0"/>
      <c r="G2057" s="18"/>
      <c r="H2057" s="365" t="s">
        <v>33</v>
      </c>
      <c r="I2057" s="365"/>
      <c r="J2057" s="365"/>
      <c r="K2057" s="366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67"/>
      <c r="I2058" s="367"/>
      <c r="J2058" s="367"/>
      <c r="K2058" s="368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288</v>
      </c>
      <c r="C2062" s="46" t="s">
        <v>34</v>
      </c>
      <c r="D2062" s="93">
        <v>2</v>
      </c>
      <c r="E2062" s="110" t="s">
        <v>130</v>
      </c>
      <c r="F2062" s="48"/>
      <c r="G2062" s="49"/>
      <c r="H2062" s="50">
        <v>43200</v>
      </c>
      <c r="I2062" s="51">
        <v>0.125</v>
      </c>
      <c r="J2062" s="51"/>
      <c r="K2062" s="52">
        <f t="shared" ref="K2062:K2077" si="1146">(B2062*H2062-((B2062*H2062)*I2062))-((B2062*H2062-((B2062*H2062)*I2062))*J2062)</f>
        <v>10886400</v>
      </c>
      <c r="L2062" s="36"/>
    </row>
    <row r="2063" spans="1:12" s="10" customFormat="1" ht="14.1" customHeight="1" x14ac:dyDescent="0.25">
      <c r="A2063" s="45">
        <v>2</v>
      </c>
      <c r="B2063" s="46">
        <v>576</v>
      </c>
      <c r="C2063" s="46" t="s">
        <v>42</v>
      </c>
      <c r="D2063" s="93">
        <v>2</v>
      </c>
      <c r="E2063" s="110" t="s">
        <v>131</v>
      </c>
      <c r="F2063" s="48"/>
      <c r="G2063" s="49"/>
      <c r="H2063" s="50">
        <v>4800</v>
      </c>
      <c r="I2063" s="51">
        <v>0.125</v>
      </c>
      <c r="J2063" s="51"/>
      <c r="K2063" s="52">
        <f t="shared" si="1146"/>
        <v>2419200</v>
      </c>
      <c r="L2063" s="36"/>
    </row>
    <row r="2064" spans="1:12" s="10" customFormat="1" ht="14.1" customHeight="1" x14ac:dyDescent="0.25">
      <c r="A2064" s="45">
        <v>3</v>
      </c>
      <c r="B2064" s="46">
        <v>360</v>
      </c>
      <c r="C2064" s="46" t="s">
        <v>42</v>
      </c>
      <c r="D2064" s="93">
        <v>5</v>
      </c>
      <c r="E2064" s="110" t="s">
        <v>132</v>
      </c>
      <c r="F2064" s="48"/>
      <c r="G2064" s="49"/>
      <c r="H2064" s="50">
        <v>15800</v>
      </c>
      <c r="I2064" s="51">
        <v>0.125</v>
      </c>
      <c r="J2064" s="51"/>
      <c r="K2064" s="52">
        <f t="shared" si="1146"/>
        <v>4977000</v>
      </c>
      <c r="L2064" s="36"/>
    </row>
    <row r="2065" spans="1:12" s="10" customFormat="1" ht="14.1" customHeight="1" x14ac:dyDescent="0.25">
      <c r="A2065" s="45">
        <v>4</v>
      </c>
      <c r="B2065" s="46">
        <v>144</v>
      </c>
      <c r="C2065" s="46" t="s">
        <v>42</v>
      </c>
      <c r="D2065" s="93">
        <v>2</v>
      </c>
      <c r="E2065" s="110" t="s">
        <v>133</v>
      </c>
      <c r="F2065" s="48"/>
      <c r="G2065" s="49"/>
      <c r="H2065" s="50">
        <v>15800</v>
      </c>
      <c r="I2065" s="51">
        <v>0.125</v>
      </c>
      <c r="J2065" s="51"/>
      <c r="K2065" s="52">
        <f t="shared" si="1146"/>
        <v>1990800</v>
      </c>
      <c r="L2065" s="36"/>
    </row>
    <row r="2066" spans="1:12" s="10" customFormat="1" ht="14.1" customHeight="1" x14ac:dyDescent="0.25">
      <c r="A2066" s="45">
        <v>5</v>
      </c>
      <c r="B2066" s="46">
        <v>360</v>
      </c>
      <c r="C2066" s="46" t="s">
        <v>42</v>
      </c>
      <c r="D2066" s="93">
        <v>5</v>
      </c>
      <c r="E2066" s="110" t="s">
        <v>134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6520500</v>
      </c>
      <c r="L2066" s="36"/>
    </row>
    <row r="2067" spans="1:12" s="10" customFormat="1" ht="14.1" customHeight="1" x14ac:dyDescent="0.25">
      <c r="A2067" s="45">
        <v>6</v>
      </c>
      <c r="B2067" s="46">
        <v>72</v>
      </c>
      <c r="C2067" s="46" t="s">
        <v>34</v>
      </c>
      <c r="D2067" s="93">
        <v>1</v>
      </c>
      <c r="E2067" s="110" t="s">
        <v>101</v>
      </c>
      <c r="F2067" s="48"/>
      <c r="G2067" s="49"/>
      <c r="H2067" s="50">
        <v>47100</v>
      </c>
      <c r="I2067" s="51">
        <v>0.125</v>
      </c>
      <c r="J2067" s="51"/>
      <c r="K2067" s="52">
        <f t="shared" si="1146"/>
        <v>2967300</v>
      </c>
      <c r="L2067" s="36"/>
    </row>
    <row r="2068" spans="1:12" s="10" customFormat="1" ht="14.1" customHeight="1" x14ac:dyDescent="0.25">
      <c r="A2068" s="45">
        <v>7</v>
      </c>
      <c r="B2068" s="46">
        <v>160</v>
      </c>
      <c r="C2068" s="46" t="s">
        <v>42</v>
      </c>
      <c r="D2068" s="93">
        <v>1</v>
      </c>
      <c r="E2068" s="110" t="s">
        <v>135</v>
      </c>
      <c r="F2068" s="48"/>
      <c r="G2068" s="49"/>
      <c r="H2068" s="50">
        <v>27500</v>
      </c>
      <c r="I2068" s="51">
        <v>0.125</v>
      </c>
      <c r="J2068" s="51"/>
      <c r="K2068" s="52">
        <f t="shared" si="1146"/>
        <v>3850000</v>
      </c>
      <c r="L2068" s="36"/>
    </row>
    <row r="2069" spans="1:12" s="10" customFormat="1" ht="14.1" customHeight="1" x14ac:dyDescent="0.25">
      <c r="A2069" s="45">
        <v>8</v>
      </c>
      <c r="B2069" s="46">
        <v>120</v>
      </c>
      <c r="C2069" s="46" t="s">
        <v>42</v>
      </c>
      <c r="D2069" s="93">
        <v>1</v>
      </c>
      <c r="E2069" s="111" t="s">
        <v>136</v>
      </c>
      <c r="F2069" s="48"/>
      <c r="G2069" s="49"/>
      <c r="H2069" s="50">
        <v>40000</v>
      </c>
      <c r="I2069" s="51">
        <v>0.125</v>
      </c>
      <c r="J2069" s="51"/>
      <c r="K2069" s="52">
        <f t="shared" si="1146"/>
        <v>4200000</v>
      </c>
      <c r="L2069" s="36"/>
    </row>
    <row r="2070" spans="1:12" s="10" customFormat="1" ht="14.1" customHeight="1" x14ac:dyDescent="0.25">
      <c r="A2070" s="45">
        <v>9</v>
      </c>
      <c r="B2070" s="46">
        <v>60</v>
      </c>
      <c r="C2070" s="46" t="s">
        <v>42</v>
      </c>
      <c r="D2070" s="93">
        <v>1</v>
      </c>
      <c r="E2070" s="110" t="s">
        <v>137</v>
      </c>
      <c r="F2070" s="48"/>
      <c r="G2070" s="49"/>
      <c r="H2070" s="50">
        <v>74000</v>
      </c>
      <c r="I2070" s="51">
        <v>0.125</v>
      </c>
      <c r="J2070" s="51"/>
      <c r="K2070" s="52">
        <f t="shared" si="1146"/>
        <v>3885000</v>
      </c>
      <c r="L2070" s="36"/>
    </row>
    <row r="2071" spans="1:12" s="10" customFormat="1" ht="14.1" customHeight="1" x14ac:dyDescent="0.25">
      <c r="A2071" s="45">
        <v>10</v>
      </c>
      <c r="B2071" s="46">
        <v>50</v>
      </c>
      <c r="C2071" s="46" t="s">
        <v>79</v>
      </c>
      <c r="D2071" s="93">
        <v>1</v>
      </c>
      <c r="E2071" s="110" t="s">
        <v>138</v>
      </c>
      <c r="F2071" s="48"/>
      <c r="G2071" s="49"/>
      <c r="H2071" s="50">
        <v>28300</v>
      </c>
      <c r="I2071" s="51">
        <v>0.125</v>
      </c>
      <c r="J2071" s="51"/>
      <c r="K2071" s="52">
        <f t="shared" si="1146"/>
        <v>1238125</v>
      </c>
      <c r="L2071" s="36"/>
    </row>
    <row r="2072" spans="1:12" s="10" customFormat="1" ht="14.1" customHeight="1" x14ac:dyDescent="0.25">
      <c r="A2072" s="45">
        <v>11</v>
      </c>
      <c r="B2072" s="46">
        <v>300</v>
      </c>
      <c r="C2072" s="46" t="s">
        <v>79</v>
      </c>
      <c r="D2072" s="93">
        <v>6</v>
      </c>
      <c r="E2072" s="110" t="s">
        <v>127</v>
      </c>
      <c r="F2072" s="48"/>
      <c r="G2072" s="49"/>
      <c r="H2072" s="50">
        <v>28300</v>
      </c>
      <c r="I2072" s="51">
        <v>0.125</v>
      </c>
      <c r="J2072" s="51"/>
      <c r="K2072" s="52">
        <f t="shared" si="1146"/>
        <v>7428750</v>
      </c>
      <c r="L2072" s="36"/>
    </row>
    <row r="2073" spans="1:12" s="10" customFormat="1" ht="14.1" customHeight="1" x14ac:dyDescent="0.25">
      <c r="A2073" s="45">
        <v>12</v>
      </c>
      <c r="B2073" s="46">
        <v>300</v>
      </c>
      <c r="C2073" s="46" t="s">
        <v>79</v>
      </c>
      <c r="D2073" s="93">
        <v>6</v>
      </c>
      <c r="E2073" s="110" t="s">
        <v>125</v>
      </c>
      <c r="F2073" s="48"/>
      <c r="G2073" s="49"/>
      <c r="H2073" s="50">
        <v>34100</v>
      </c>
      <c r="I2073" s="51">
        <v>0.125</v>
      </c>
      <c r="J2073" s="51"/>
      <c r="K2073" s="52">
        <f t="shared" si="1146"/>
        <v>8951250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3"/>
      <c r="K2079" s="344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5">
        <f>SUM(K2062:K2077)</f>
        <v>59314325</v>
      </c>
      <c r="K2080" s="346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7"/>
      <c r="K2081" s="347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4"/>
      <c r="K2083" s="344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8">
        <f>((J2080/1.11)+(K2082/1.11))*11%</f>
        <v>5877996.1711711707</v>
      </c>
      <c r="K2084" s="349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4"/>
      <c r="K2085" s="344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59314325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50" t="s">
        <v>44</v>
      </c>
      <c r="K2088" s="351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50"/>
      <c r="K2089" s="351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23050019</v>
      </c>
      <c r="F2092" s="123"/>
      <c r="G2092" s="124" t="s">
        <v>2</v>
      </c>
      <c r="H2092" s="352" t="str">
        <f>H2054</f>
        <v>LILY JULIAWATI</v>
      </c>
      <c r="I2092" s="352"/>
      <c r="J2092" s="352"/>
      <c r="K2092" s="353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28" t="s">
        <v>3</v>
      </c>
      <c r="G2093" s="130"/>
      <c r="H2093" s="354"/>
      <c r="I2093" s="354"/>
      <c r="J2093" s="354"/>
      <c r="K2093" s="355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29">
        <f>D2056</f>
        <v>45058</v>
      </c>
      <c r="E2094" s="330"/>
      <c r="F2094" s="328"/>
      <c r="G2094" s="131"/>
      <c r="H2094" s="331" t="str">
        <f>H2056</f>
        <v>(REJO AGUNG)</v>
      </c>
      <c r="I2094" s="331"/>
      <c r="J2094" s="331"/>
      <c r="K2094" s="332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28"/>
      <c r="G2095" s="131"/>
      <c r="H2095" s="333" t="str">
        <f>H2057</f>
        <v>JOMBANG</v>
      </c>
      <c r="I2095" s="333"/>
      <c r="J2095" s="333"/>
      <c r="K2095" s="334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4093</v>
      </c>
      <c r="E2096" s="122"/>
      <c r="F2096" s="133"/>
      <c r="G2096" s="134"/>
      <c r="H2096" s="335"/>
      <c r="I2096" s="335"/>
      <c r="J2096" s="335"/>
      <c r="K2096" s="336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288</v>
      </c>
      <c r="C2100" s="287" t="str">
        <f t="shared" si="1147"/>
        <v>LSN</v>
      </c>
      <c r="D2100" s="288">
        <f t="shared" si="1147"/>
        <v>2</v>
      </c>
      <c r="E2100" s="289" t="str">
        <f t="shared" si="1147"/>
        <v>GEL PEN JOYKO GP-237 X-TECH</v>
      </c>
      <c r="F2100" s="158"/>
      <c r="G2100" s="159"/>
      <c r="H2100" s="160">
        <f t="shared" ref="H2100:J2100" si="1148">H2062</f>
        <v>43200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10886400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576</v>
      </c>
      <c r="C2101" s="287" t="str">
        <f t="shared" si="1150"/>
        <v>PCS</v>
      </c>
      <c r="D2101" s="288">
        <f t="shared" si="1150"/>
        <v>2</v>
      </c>
      <c r="E2101" s="289" t="str">
        <f t="shared" si="1150"/>
        <v>PENCIL CASE JOYKO PC-0719</v>
      </c>
      <c r="F2101" s="158"/>
      <c r="G2101" s="159"/>
      <c r="H2101" s="160">
        <f t="shared" ref="H2101:J2101" si="1151">H2063</f>
        <v>4800</v>
      </c>
      <c r="I2101" s="161">
        <f t="shared" si="1151"/>
        <v>0.125</v>
      </c>
      <c r="J2101" s="161">
        <f t="shared" si="1151"/>
        <v>0</v>
      </c>
      <c r="K2101" s="162">
        <f t="shared" si="1149"/>
        <v>2419200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360</v>
      </c>
      <c r="C2102" s="287" t="str">
        <f t="shared" si="1152"/>
        <v>PCS</v>
      </c>
      <c r="D2102" s="288">
        <f t="shared" si="1152"/>
        <v>5</v>
      </c>
      <c r="E2102" s="289" t="str">
        <f t="shared" si="1152"/>
        <v>BINDER NOTE JOYKO A5 (CAMPUS)</v>
      </c>
      <c r="F2102" s="158"/>
      <c r="G2102" s="159"/>
      <c r="H2102" s="160">
        <f t="shared" ref="H2102:J2102" si="1153">H2064</f>
        <v>15800</v>
      </c>
      <c r="I2102" s="161">
        <f t="shared" si="1153"/>
        <v>0.125</v>
      </c>
      <c r="J2102" s="161">
        <f t="shared" si="1153"/>
        <v>0</v>
      </c>
      <c r="K2102" s="162">
        <f t="shared" si="1149"/>
        <v>4977000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144</v>
      </c>
      <c r="C2103" s="287" t="str">
        <f t="shared" si="1154"/>
        <v>PCS</v>
      </c>
      <c r="D2103" s="288">
        <f t="shared" si="1154"/>
        <v>2</v>
      </c>
      <c r="E2103" s="289" t="str">
        <f t="shared" si="1154"/>
        <v>BINDER NOTE JOYKO A5 (FANCY)</v>
      </c>
      <c r="F2103" s="158"/>
      <c r="G2103" s="159"/>
      <c r="H2103" s="160">
        <f t="shared" ref="H2103:J2103" si="1155">H2065</f>
        <v>15800</v>
      </c>
      <c r="I2103" s="161">
        <f t="shared" si="1155"/>
        <v>0.125</v>
      </c>
      <c r="J2103" s="161">
        <f t="shared" si="1155"/>
        <v>0</v>
      </c>
      <c r="K2103" s="162">
        <f t="shared" si="1149"/>
        <v>1990800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360</v>
      </c>
      <c r="C2104" s="287" t="str">
        <f t="shared" si="1156"/>
        <v>PCS</v>
      </c>
      <c r="D2104" s="288">
        <f t="shared" si="1156"/>
        <v>5</v>
      </c>
      <c r="E2104" s="289" t="str">
        <f t="shared" si="1156"/>
        <v>BINDER NOTE JOYKO B5 (CAMPUS)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6520500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72</v>
      </c>
      <c r="C2105" s="287" t="str">
        <f t="shared" si="1158"/>
        <v>LSN</v>
      </c>
      <c r="D2105" s="288">
        <f t="shared" si="1158"/>
        <v>1</v>
      </c>
      <c r="E2105" s="289" t="str">
        <f t="shared" si="1158"/>
        <v>CORRECTION FLUID KENKO KE-108</v>
      </c>
      <c r="F2105" s="158"/>
      <c r="G2105" s="159"/>
      <c r="H2105" s="160">
        <f t="shared" ref="H2105:J2105" si="1159">H2067</f>
        <v>47100</v>
      </c>
      <c r="I2105" s="161">
        <f t="shared" si="1159"/>
        <v>0.125</v>
      </c>
      <c r="J2105" s="161">
        <f t="shared" si="1159"/>
        <v>0</v>
      </c>
      <c r="K2105" s="162">
        <f t="shared" si="1149"/>
        <v>2967300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160</v>
      </c>
      <c r="C2106" s="287" t="str">
        <f t="shared" si="1160"/>
        <v>PCS</v>
      </c>
      <c r="D2106" s="288">
        <f t="shared" si="1160"/>
        <v>1</v>
      </c>
      <c r="E2106" s="289" t="str">
        <f t="shared" si="1160"/>
        <v>CALCULATOR JOYKO CC-38</v>
      </c>
      <c r="F2106" s="158"/>
      <c r="G2106" s="159"/>
      <c r="H2106" s="160">
        <f t="shared" ref="H2106:J2106" si="1161">H2068</f>
        <v>27500</v>
      </c>
      <c r="I2106" s="161">
        <f t="shared" si="1161"/>
        <v>0.125</v>
      </c>
      <c r="J2106" s="161">
        <f t="shared" si="1161"/>
        <v>0</v>
      </c>
      <c r="K2106" s="162">
        <f t="shared" si="1149"/>
        <v>3850000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120</v>
      </c>
      <c r="C2107" s="287" t="str">
        <f t="shared" si="1162"/>
        <v>PCS</v>
      </c>
      <c r="D2107" s="288">
        <f t="shared" si="1162"/>
        <v>1</v>
      </c>
      <c r="E2107" s="290" t="str">
        <f t="shared" si="1162"/>
        <v>CALCULATOR JOYKO DTC-1313CH</v>
      </c>
      <c r="F2107" s="158"/>
      <c r="G2107" s="159"/>
      <c r="H2107" s="160">
        <f t="shared" ref="H2107:J2107" si="1163">H2069</f>
        <v>40000</v>
      </c>
      <c r="I2107" s="161">
        <f t="shared" si="1163"/>
        <v>0.125</v>
      </c>
      <c r="J2107" s="161">
        <f t="shared" si="1163"/>
        <v>0</v>
      </c>
      <c r="K2107" s="162">
        <f t="shared" si="1149"/>
        <v>4200000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60</v>
      </c>
      <c r="C2108" s="287" t="str">
        <f t="shared" si="1164"/>
        <v>PCS</v>
      </c>
      <c r="D2108" s="288">
        <f t="shared" si="1164"/>
        <v>1</v>
      </c>
      <c r="E2108" s="289" t="str">
        <f t="shared" si="1164"/>
        <v>CALCULATOR JOYKO CC-41</v>
      </c>
      <c r="F2108" s="158"/>
      <c r="G2108" s="159"/>
      <c r="H2108" s="160">
        <f t="shared" ref="H2108:J2108" si="1165">H2070</f>
        <v>74000</v>
      </c>
      <c r="I2108" s="161">
        <f t="shared" si="1165"/>
        <v>0.125</v>
      </c>
      <c r="J2108" s="161">
        <f t="shared" si="1165"/>
        <v>0</v>
      </c>
      <c r="K2108" s="162">
        <f t="shared" si="1149"/>
        <v>3885000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50</v>
      </c>
      <c r="C2109" s="287" t="str">
        <f t="shared" si="1166"/>
        <v>PAK</v>
      </c>
      <c r="D2109" s="288">
        <f t="shared" si="1166"/>
        <v>1</v>
      </c>
      <c r="E2109" s="289" t="str">
        <f t="shared" si="1166"/>
        <v>STIP / PENGHAPUS JOYKO 526-B40BL HITAM</v>
      </c>
      <c r="F2109" s="158"/>
      <c r="G2109" s="159"/>
      <c r="H2109" s="160">
        <f t="shared" ref="H2109:J2109" si="1167">H2071</f>
        <v>28300</v>
      </c>
      <c r="I2109" s="161">
        <f t="shared" si="1167"/>
        <v>0.125</v>
      </c>
      <c r="J2109" s="161">
        <f t="shared" si="1167"/>
        <v>0</v>
      </c>
      <c r="K2109" s="162">
        <f t="shared" si="1149"/>
        <v>1238125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300</v>
      </c>
      <c r="C2110" s="287" t="str">
        <f t="shared" si="1168"/>
        <v>PAK</v>
      </c>
      <c r="D2110" s="288">
        <f t="shared" si="1168"/>
        <v>6</v>
      </c>
      <c r="E2110" s="289" t="str">
        <f t="shared" si="1168"/>
        <v>STIP / PENGHAPUS JOYKO 526-B40P PUTIH</v>
      </c>
      <c r="F2110" s="158"/>
      <c r="G2110" s="159"/>
      <c r="H2110" s="160">
        <f t="shared" ref="H2110:J2110" si="1169">H2072</f>
        <v>28300</v>
      </c>
      <c r="I2110" s="161">
        <f t="shared" si="1169"/>
        <v>0.125</v>
      </c>
      <c r="J2110" s="161">
        <f t="shared" si="1169"/>
        <v>0</v>
      </c>
      <c r="K2110" s="162">
        <f t="shared" si="1149"/>
        <v>7428750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300</v>
      </c>
      <c r="C2111" s="287" t="str">
        <f t="shared" si="1170"/>
        <v>PAK</v>
      </c>
      <c r="D2111" s="288">
        <f t="shared" si="1170"/>
        <v>6</v>
      </c>
      <c r="E2111" s="289" t="str">
        <f t="shared" si="1170"/>
        <v>STIP / PENGHAPUS JOYKO 526-B20 PUTIH</v>
      </c>
      <c r="F2111" s="158"/>
      <c r="G2111" s="159"/>
      <c r="H2111" s="160">
        <f t="shared" ref="H2111:J2111" si="1171">H2073</f>
        <v>34100</v>
      </c>
      <c r="I2111" s="161">
        <f t="shared" si="1171"/>
        <v>0.125</v>
      </c>
      <c r="J2111" s="161">
        <f t="shared" si="1171"/>
        <v>0</v>
      </c>
      <c r="K2111" s="162">
        <f t="shared" si="1149"/>
        <v>8951250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7"/>
      <c r="K2117" s="311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38">
        <f>SUM(K2100:K2115)</f>
        <v>59314325</v>
      </c>
      <c r="K2118" s="339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40"/>
      <c r="K2119" s="340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11"/>
      <c r="K2121" s="311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41">
        <f>((J2118/1.11)+(K2120/1.11))*11%</f>
        <v>5877996.1711711707</v>
      </c>
      <c r="K2122" s="342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11"/>
      <c r="K2123" s="311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59314325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12" t="str">
        <f>J2088</f>
        <v>NOVI / CONDRO</v>
      </c>
      <c r="K2126" s="313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12">
        <f>J2089</f>
        <v>0</v>
      </c>
      <c r="K2127" s="313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23050019</v>
      </c>
      <c r="F2130" s="200"/>
      <c r="G2130" s="201" t="s">
        <v>2</v>
      </c>
      <c r="H2130" s="314" t="str">
        <f>H2092</f>
        <v>LILY JULIAWATI</v>
      </c>
      <c r="I2130" s="314"/>
      <c r="J2130" s="314"/>
      <c r="K2130" s="315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8" t="s">
        <v>3</v>
      </c>
      <c r="G2131" s="207"/>
      <c r="H2131" s="316"/>
      <c r="I2131" s="316"/>
      <c r="J2131" s="316"/>
      <c r="K2131" s="317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9">
        <f>D2094</f>
        <v>45058</v>
      </c>
      <c r="E2132" s="320"/>
      <c r="F2132" s="318"/>
      <c r="G2132" s="208"/>
      <c r="H2132" s="321" t="str">
        <f>H2094</f>
        <v>(REJO AGUNG)</v>
      </c>
      <c r="I2132" s="321"/>
      <c r="J2132" s="321"/>
      <c r="K2132" s="322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8"/>
      <c r="G2133" s="208"/>
      <c r="H2133" s="323" t="str">
        <f>H2095</f>
        <v>JOMBANG</v>
      </c>
      <c r="I2133" s="323"/>
      <c r="J2133" s="323"/>
      <c r="K2133" s="324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4093</v>
      </c>
      <c r="E2134" s="199"/>
      <c r="F2134" s="210"/>
      <c r="G2134" s="211"/>
      <c r="H2134" s="325"/>
      <c r="I2134" s="325"/>
      <c r="J2134" s="325"/>
      <c r="K2134" s="326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288</v>
      </c>
      <c r="C2138" s="292" t="str">
        <f t="shared" si="1180"/>
        <v>LSN</v>
      </c>
      <c r="D2138" s="293">
        <f t="shared" si="1180"/>
        <v>2</v>
      </c>
      <c r="E2138" s="294" t="str">
        <f t="shared" si="1180"/>
        <v>GEL PEN JOYKO GP-237 X-TECH</v>
      </c>
      <c r="F2138" s="235"/>
      <c r="G2138" s="236"/>
      <c r="H2138" s="237">
        <f t="shared" ref="H2138:J2138" si="1181">H2100</f>
        <v>43200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10886400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576</v>
      </c>
      <c r="C2139" s="292" t="str">
        <f t="shared" si="1183"/>
        <v>PCS</v>
      </c>
      <c r="D2139" s="293">
        <f t="shared" si="1183"/>
        <v>2</v>
      </c>
      <c r="E2139" s="294" t="str">
        <f t="shared" si="1183"/>
        <v>PENCIL CASE JOYKO PC-0719</v>
      </c>
      <c r="F2139" s="235"/>
      <c r="G2139" s="236"/>
      <c r="H2139" s="237">
        <f t="shared" ref="H2139:J2139" si="1184">H2101</f>
        <v>4800</v>
      </c>
      <c r="I2139" s="238">
        <f t="shared" si="1184"/>
        <v>0.125</v>
      </c>
      <c r="J2139" s="238">
        <f t="shared" si="1184"/>
        <v>0</v>
      </c>
      <c r="K2139" s="239">
        <f t="shared" si="1182"/>
        <v>2419200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360</v>
      </c>
      <c r="C2140" s="292" t="str">
        <f t="shared" si="1185"/>
        <v>PCS</v>
      </c>
      <c r="D2140" s="293">
        <f t="shared" si="1185"/>
        <v>5</v>
      </c>
      <c r="E2140" s="294" t="str">
        <f t="shared" si="1185"/>
        <v>BINDER NOTE JOYKO A5 (CAMPUS)</v>
      </c>
      <c r="F2140" s="235"/>
      <c r="G2140" s="236"/>
      <c r="H2140" s="237">
        <f t="shared" ref="H2140:J2140" si="1186">H2102</f>
        <v>15800</v>
      </c>
      <c r="I2140" s="238">
        <f t="shared" si="1186"/>
        <v>0.125</v>
      </c>
      <c r="J2140" s="238">
        <f t="shared" si="1186"/>
        <v>0</v>
      </c>
      <c r="K2140" s="239">
        <f t="shared" si="1182"/>
        <v>4977000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144</v>
      </c>
      <c r="C2141" s="292" t="str">
        <f t="shared" si="1187"/>
        <v>PCS</v>
      </c>
      <c r="D2141" s="293">
        <f t="shared" si="1187"/>
        <v>2</v>
      </c>
      <c r="E2141" s="294" t="str">
        <f t="shared" si="1187"/>
        <v>BINDER NOTE JOYKO A5 (FANCY)</v>
      </c>
      <c r="F2141" s="235"/>
      <c r="G2141" s="236"/>
      <c r="H2141" s="237">
        <f t="shared" ref="H2141:J2141" si="1188">H2103</f>
        <v>15800</v>
      </c>
      <c r="I2141" s="238">
        <f t="shared" si="1188"/>
        <v>0.125</v>
      </c>
      <c r="J2141" s="238">
        <f t="shared" si="1188"/>
        <v>0</v>
      </c>
      <c r="K2141" s="239">
        <f t="shared" si="1182"/>
        <v>1990800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360</v>
      </c>
      <c r="C2142" s="292" t="str">
        <f t="shared" si="1189"/>
        <v>PCS</v>
      </c>
      <c r="D2142" s="293">
        <f t="shared" si="1189"/>
        <v>5</v>
      </c>
      <c r="E2142" s="294" t="str">
        <f t="shared" si="1189"/>
        <v>BINDER NOTE JOYKO B5 (CAMPUS)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6520500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72</v>
      </c>
      <c r="C2143" s="292" t="str">
        <f t="shared" si="1191"/>
        <v>LSN</v>
      </c>
      <c r="D2143" s="293">
        <f t="shared" si="1191"/>
        <v>1</v>
      </c>
      <c r="E2143" s="294" t="str">
        <f t="shared" si="1191"/>
        <v>CORRECTION FLUID KENKO KE-108</v>
      </c>
      <c r="F2143" s="235"/>
      <c r="G2143" s="236"/>
      <c r="H2143" s="237">
        <f t="shared" ref="H2143:J2143" si="1192">H2105</f>
        <v>47100</v>
      </c>
      <c r="I2143" s="238">
        <f t="shared" si="1192"/>
        <v>0.125</v>
      </c>
      <c r="J2143" s="238">
        <f t="shared" si="1192"/>
        <v>0</v>
      </c>
      <c r="K2143" s="239">
        <f t="shared" si="1182"/>
        <v>2967300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160</v>
      </c>
      <c r="C2144" s="292" t="str">
        <f t="shared" si="1193"/>
        <v>PCS</v>
      </c>
      <c r="D2144" s="293">
        <f t="shared" si="1193"/>
        <v>1</v>
      </c>
      <c r="E2144" s="294" t="str">
        <f t="shared" si="1193"/>
        <v>CALCULATOR JOYKO CC-38</v>
      </c>
      <c r="F2144" s="235"/>
      <c r="G2144" s="236"/>
      <c r="H2144" s="237">
        <f t="shared" ref="H2144:J2144" si="1194">H2106</f>
        <v>27500</v>
      </c>
      <c r="I2144" s="238">
        <f t="shared" si="1194"/>
        <v>0.125</v>
      </c>
      <c r="J2144" s="238">
        <f t="shared" si="1194"/>
        <v>0</v>
      </c>
      <c r="K2144" s="239">
        <f t="shared" si="1182"/>
        <v>3850000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120</v>
      </c>
      <c r="C2145" s="292" t="str">
        <f t="shared" si="1195"/>
        <v>PCS</v>
      </c>
      <c r="D2145" s="293">
        <f t="shared" si="1195"/>
        <v>1</v>
      </c>
      <c r="E2145" s="295" t="str">
        <f t="shared" si="1195"/>
        <v>CALCULATOR JOYKO DTC-1313CH</v>
      </c>
      <c r="F2145" s="235"/>
      <c r="G2145" s="236"/>
      <c r="H2145" s="237">
        <f t="shared" ref="H2145:J2145" si="1196">H2107</f>
        <v>40000</v>
      </c>
      <c r="I2145" s="238">
        <f t="shared" si="1196"/>
        <v>0.125</v>
      </c>
      <c r="J2145" s="238">
        <f t="shared" si="1196"/>
        <v>0</v>
      </c>
      <c r="K2145" s="239">
        <f t="shared" si="1182"/>
        <v>4200000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60</v>
      </c>
      <c r="C2146" s="292" t="str">
        <f t="shared" si="1197"/>
        <v>PCS</v>
      </c>
      <c r="D2146" s="293">
        <f t="shared" si="1197"/>
        <v>1</v>
      </c>
      <c r="E2146" s="294" t="str">
        <f t="shared" si="1197"/>
        <v>CALCULATOR JOYKO CC-41</v>
      </c>
      <c r="F2146" s="235"/>
      <c r="G2146" s="236"/>
      <c r="H2146" s="237">
        <f t="shared" ref="H2146:J2146" si="1198">H2108</f>
        <v>74000</v>
      </c>
      <c r="I2146" s="238">
        <f t="shared" si="1198"/>
        <v>0.125</v>
      </c>
      <c r="J2146" s="238">
        <f t="shared" si="1198"/>
        <v>0</v>
      </c>
      <c r="K2146" s="239">
        <f t="shared" si="1182"/>
        <v>3885000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50</v>
      </c>
      <c r="C2147" s="292" t="str">
        <f t="shared" si="1199"/>
        <v>PAK</v>
      </c>
      <c r="D2147" s="293">
        <f t="shared" si="1199"/>
        <v>1</v>
      </c>
      <c r="E2147" s="294" t="str">
        <f t="shared" si="1199"/>
        <v>STIP / PENGHAPUS JOYKO 526-B40BL HITAM</v>
      </c>
      <c r="F2147" s="235"/>
      <c r="G2147" s="236"/>
      <c r="H2147" s="237">
        <f t="shared" ref="H2147:J2147" si="1200">H2109</f>
        <v>28300</v>
      </c>
      <c r="I2147" s="238">
        <f t="shared" si="1200"/>
        <v>0.125</v>
      </c>
      <c r="J2147" s="238">
        <f t="shared" si="1200"/>
        <v>0</v>
      </c>
      <c r="K2147" s="239">
        <f t="shared" si="1182"/>
        <v>1238125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300</v>
      </c>
      <c r="C2148" s="292" t="str">
        <f t="shared" si="1201"/>
        <v>PAK</v>
      </c>
      <c r="D2148" s="293">
        <f t="shared" si="1201"/>
        <v>6</v>
      </c>
      <c r="E2148" s="294" t="str">
        <f t="shared" si="1201"/>
        <v>STIP / PENGHAPUS JOYKO 526-B40P PUTIH</v>
      </c>
      <c r="F2148" s="235"/>
      <c r="G2148" s="236"/>
      <c r="H2148" s="237">
        <f t="shared" ref="H2148:J2148" si="1202">H2110</f>
        <v>28300</v>
      </c>
      <c r="I2148" s="238">
        <f t="shared" si="1202"/>
        <v>0.125</v>
      </c>
      <c r="J2148" s="238">
        <f t="shared" si="1202"/>
        <v>0</v>
      </c>
      <c r="K2148" s="239">
        <f t="shared" si="1182"/>
        <v>7428750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300</v>
      </c>
      <c r="C2149" s="292" t="str">
        <f t="shared" si="1203"/>
        <v>PAK</v>
      </c>
      <c r="D2149" s="293">
        <f t="shared" si="1203"/>
        <v>6</v>
      </c>
      <c r="E2149" s="294" t="str">
        <f t="shared" si="1203"/>
        <v>STIP / PENGHAPUS JOYKO 526-B20 PUTIH</v>
      </c>
      <c r="F2149" s="235"/>
      <c r="G2149" s="236"/>
      <c r="H2149" s="237">
        <f t="shared" ref="H2149:J2149" si="1204">H2111</f>
        <v>34100</v>
      </c>
      <c r="I2149" s="238">
        <f t="shared" si="1204"/>
        <v>0.125</v>
      </c>
      <c r="J2149" s="238">
        <f t="shared" si="1204"/>
        <v>0</v>
      </c>
      <c r="K2149" s="239">
        <f t="shared" si="1182"/>
        <v>8951250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7"/>
      <c r="K2155" s="306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3">
        <f>SUM(K2138:K2153)</f>
        <v>59314325</v>
      </c>
      <c r="K2156" s="304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5"/>
      <c r="K2157" s="305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6"/>
      <c r="K2159" s="306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7">
        <f>((J2156/1.11)+(K2158/1.11))*11%</f>
        <v>5877996.1711711707</v>
      </c>
      <c r="K2160" s="308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6"/>
      <c r="K2161" s="306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59314325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09" t="str">
        <f>J2126</f>
        <v>NOVI / CONDRO</v>
      </c>
      <c r="K2164" s="310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09">
        <f>J2127</f>
        <v>0</v>
      </c>
      <c r="K2165" s="310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23050020</v>
      </c>
      <c r="G2168" s="11" t="s">
        <v>2</v>
      </c>
      <c r="H2168" s="356" t="s">
        <v>39</v>
      </c>
      <c r="I2168" s="356"/>
      <c r="J2168" s="356"/>
      <c r="K2168" s="357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0" t="s">
        <v>3</v>
      </c>
      <c r="G2169" s="17"/>
      <c r="H2169" s="358"/>
      <c r="I2169" s="358"/>
      <c r="J2169" s="358"/>
      <c r="K2169" s="359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1">
        <v>45059</v>
      </c>
      <c r="E2170" s="362"/>
      <c r="F2170" s="360"/>
      <c r="G2170" s="18"/>
      <c r="H2170" s="363" t="s">
        <v>40</v>
      </c>
      <c r="I2170" s="363"/>
      <c r="J2170" s="363"/>
      <c r="K2170" s="364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0"/>
      <c r="G2171" s="18"/>
      <c r="H2171" s="365" t="s">
        <v>41</v>
      </c>
      <c r="I2171" s="365"/>
      <c r="J2171" s="365"/>
      <c r="K2171" s="366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140</v>
      </c>
      <c r="E2172" s="9"/>
      <c r="F2172" s="21"/>
      <c r="G2172" s="22"/>
      <c r="H2172" s="367"/>
      <c r="I2172" s="367"/>
      <c r="J2172" s="367"/>
      <c r="K2172" s="368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200</v>
      </c>
      <c r="C2176" s="46" t="s">
        <v>34</v>
      </c>
      <c r="D2176" s="93">
        <v>10</v>
      </c>
      <c r="E2176" s="110" t="s">
        <v>139</v>
      </c>
      <c r="F2176" s="48"/>
      <c r="G2176" s="49"/>
      <c r="H2176" s="50">
        <v>93000</v>
      </c>
      <c r="I2176" s="51">
        <v>0.13500000000000001</v>
      </c>
      <c r="J2176" s="51"/>
      <c r="K2176" s="52">
        <f t="shared" ref="K2176:K2191" si="1213">(B2176*H2176-((B2176*H2176)*I2176))-((B2176*H2176-((B2176*H2176)*I2176))*J2176)</f>
        <v>16089000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3"/>
      <c r="K2193" s="344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5">
        <f>SUM(K2176:K2191)</f>
        <v>16089000</v>
      </c>
      <c r="K2194" s="346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7"/>
      <c r="K2195" s="347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4"/>
      <c r="K2197" s="344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8">
        <f>((J2194/1.11)+(K2196/1.11))*11%</f>
        <v>1594405.4054054054</v>
      </c>
      <c r="K2198" s="349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4"/>
      <c r="K2199" s="344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16089000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50" t="s">
        <v>44</v>
      </c>
      <c r="K2202" s="351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50"/>
      <c r="K2203" s="351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23050020</v>
      </c>
      <c r="F2206" s="123"/>
      <c r="G2206" s="124" t="s">
        <v>2</v>
      </c>
      <c r="H2206" s="352" t="str">
        <f>H2168</f>
        <v>CV PELITA JAYA</v>
      </c>
      <c r="I2206" s="352"/>
      <c r="J2206" s="352"/>
      <c r="K2206" s="353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28" t="s">
        <v>3</v>
      </c>
      <c r="G2207" s="130"/>
      <c r="H2207" s="354"/>
      <c r="I2207" s="354"/>
      <c r="J2207" s="354"/>
      <c r="K2207" s="355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29">
        <f>D2170</f>
        <v>45059</v>
      </c>
      <c r="E2208" s="330"/>
      <c r="F2208" s="328"/>
      <c r="G2208" s="131"/>
      <c r="H2208" s="331" t="str">
        <f>H2170</f>
        <v>(ANUGERAH SEJAHTERA)</v>
      </c>
      <c r="I2208" s="331"/>
      <c r="J2208" s="331"/>
      <c r="K2208" s="332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28"/>
      <c r="G2209" s="131"/>
      <c r="H2209" s="333" t="str">
        <f>H2171</f>
        <v>PURWOKERTO</v>
      </c>
      <c r="I2209" s="333"/>
      <c r="J2209" s="333"/>
      <c r="K2209" s="334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4184</v>
      </c>
      <c r="E2210" s="122"/>
      <c r="F2210" s="133"/>
      <c r="G2210" s="134"/>
      <c r="H2210" s="335"/>
      <c r="I2210" s="335"/>
      <c r="J2210" s="335"/>
      <c r="K2210" s="336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200</v>
      </c>
      <c r="C2214" s="287" t="str">
        <f t="shared" si="1214"/>
        <v>LSN</v>
      </c>
      <c r="D2214" s="288">
        <f t="shared" si="1214"/>
        <v>10</v>
      </c>
      <c r="E2214" s="289" t="str">
        <f t="shared" si="1214"/>
        <v>STAPLER KENKO HD-10</v>
      </c>
      <c r="F2214" s="158"/>
      <c r="G2214" s="159"/>
      <c r="H2214" s="160">
        <f t="shared" ref="H2214:J2214" si="1215">H2176</f>
        <v>93000</v>
      </c>
      <c r="I2214" s="161">
        <f t="shared" si="1215"/>
        <v>0.13500000000000001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16089000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7"/>
      <c r="K2231" s="311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38">
        <f>SUM(K2214:K2229)</f>
        <v>16089000</v>
      </c>
      <c r="K2232" s="339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40"/>
      <c r="K2233" s="340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11"/>
      <c r="K2235" s="311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41">
        <f>((J2232/1.11)+(K2234/1.11))*11%</f>
        <v>1594405.4054054054</v>
      </c>
      <c r="K2236" s="342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11"/>
      <c r="K2237" s="311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16089000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12" t="str">
        <f>J2202</f>
        <v>NOVI / CONDRO</v>
      </c>
      <c r="K2240" s="313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12">
        <f>J2203</f>
        <v>0</v>
      </c>
      <c r="K2241" s="313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23050020</v>
      </c>
      <c r="F2244" s="200"/>
      <c r="G2244" s="201" t="s">
        <v>2</v>
      </c>
      <c r="H2244" s="314" t="str">
        <f>H2206</f>
        <v>CV PELITA JAYA</v>
      </c>
      <c r="I2244" s="314"/>
      <c r="J2244" s="314"/>
      <c r="K2244" s="315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8" t="s">
        <v>3</v>
      </c>
      <c r="G2245" s="207"/>
      <c r="H2245" s="316"/>
      <c r="I2245" s="316"/>
      <c r="J2245" s="316"/>
      <c r="K2245" s="317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9">
        <f>D2208</f>
        <v>45059</v>
      </c>
      <c r="E2246" s="320"/>
      <c r="F2246" s="318"/>
      <c r="G2246" s="208"/>
      <c r="H2246" s="321" t="str">
        <f>H2208</f>
        <v>(ANUGERAH SEJAHTERA)</v>
      </c>
      <c r="I2246" s="321"/>
      <c r="J2246" s="321"/>
      <c r="K2246" s="322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8"/>
      <c r="G2247" s="208"/>
      <c r="H2247" s="323" t="str">
        <f>H2209</f>
        <v>PURWOKERTO</v>
      </c>
      <c r="I2247" s="323"/>
      <c r="J2247" s="323"/>
      <c r="K2247" s="324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4184</v>
      </c>
      <c r="E2248" s="199"/>
      <c r="F2248" s="210"/>
      <c r="G2248" s="211"/>
      <c r="H2248" s="325"/>
      <c r="I2248" s="325"/>
      <c r="J2248" s="325"/>
      <c r="K2248" s="326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200</v>
      </c>
      <c r="C2252" s="292" t="str">
        <f t="shared" si="1247"/>
        <v>LSN</v>
      </c>
      <c r="D2252" s="293">
        <f t="shared" si="1247"/>
        <v>10</v>
      </c>
      <c r="E2252" s="294" t="str">
        <f t="shared" si="1247"/>
        <v>STAPLER KENKO HD-10</v>
      </c>
      <c r="F2252" s="235"/>
      <c r="G2252" s="236"/>
      <c r="H2252" s="237">
        <f t="shared" ref="H2252:J2252" si="1248">H2214</f>
        <v>93000</v>
      </c>
      <c r="I2252" s="238">
        <f t="shared" si="1248"/>
        <v>0.13500000000000001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16089000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7"/>
      <c r="K2269" s="306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3">
        <f>SUM(K2252:K2267)</f>
        <v>16089000</v>
      </c>
      <c r="K2270" s="304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5"/>
      <c r="K2271" s="305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6"/>
      <c r="K2273" s="306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7">
        <f>((J2270/1.11)+(K2272/1.11))*11%</f>
        <v>1594405.4054054054</v>
      </c>
      <c r="K2274" s="308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6"/>
      <c r="K2275" s="306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16089000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09" t="str">
        <f>J2240</f>
        <v>NOVI / CONDRO</v>
      </c>
      <c r="K2278" s="310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09">
        <f>J2241</f>
        <v>0</v>
      </c>
      <c r="K2279" s="310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23050021</v>
      </c>
      <c r="G2282" s="11" t="s">
        <v>2</v>
      </c>
      <c r="H2282" s="356" t="s">
        <v>121</v>
      </c>
      <c r="I2282" s="356"/>
      <c r="J2282" s="356"/>
      <c r="K2282" s="357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0" t="s">
        <v>3</v>
      </c>
      <c r="G2283" s="17"/>
      <c r="H2283" s="358"/>
      <c r="I2283" s="358"/>
      <c r="J2283" s="358"/>
      <c r="K2283" s="359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1">
        <v>45059</v>
      </c>
      <c r="E2284" s="362"/>
      <c r="F2284" s="360"/>
      <c r="G2284" s="18"/>
      <c r="H2284" s="363" t="s">
        <v>122</v>
      </c>
      <c r="I2284" s="363"/>
      <c r="J2284" s="363"/>
      <c r="K2284" s="364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0"/>
      <c r="G2285" s="18"/>
      <c r="H2285" s="365" t="s">
        <v>123</v>
      </c>
      <c r="I2285" s="365"/>
      <c r="J2285" s="365"/>
      <c r="K2285" s="366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141</v>
      </c>
      <c r="E2286" s="9"/>
      <c r="F2286" s="21"/>
      <c r="G2286" s="22"/>
      <c r="H2286" s="367"/>
      <c r="I2286" s="367"/>
      <c r="J2286" s="367"/>
      <c r="K2286" s="368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60</v>
      </c>
      <c r="C2290" s="46" t="s">
        <v>88</v>
      </c>
      <c r="D2290" s="93">
        <v>2</v>
      </c>
      <c r="E2290" s="110" t="s">
        <v>142</v>
      </c>
      <c r="F2290" s="48"/>
      <c r="G2290" s="49"/>
      <c r="H2290" s="50">
        <v>104400</v>
      </c>
      <c r="I2290" s="51">
        <v>0.125</v>
      </c>
      <c r="J2290" s="51"/>
      <c r="K2290" s="52">
        <f t="shared" ref="K2290:K2305" si="1280">(B2290*H2290-((B2290*H2290)*I2290))-((B2290*H2290-((B2290*H2290)*I2290))*J2290)</f>
        <v>5481000</v>
      </c>
      <c r="L2290" s="36"/>
    </row>
    <row r="2291" spans="1:12" s="10" customFormat="1" ht="14.1" customHeight="1" x14ac:dyDescent="0.25">
      <c r="A2291" s="45">
        <v>2</v>
      </c>
      <c r="B2291" s="46">
        <v>180</v>
      </c>
      <c r="C2291" s="46" t="s">
        <v>34</v>
      </c>
      <c r="D2291" s="93">
        <v>3</v>
      </c>
      <c r="E2291" s="110" t="s">
        <v>143</v>
      </c>
      <c r="F2291" s="48"/>
      <c r="G2291" s="49"/>
      <c r="H2291" s="50">
        <v>57600</v>
      </c>
      <c r="I2291" s="51">
        <v>0.125</v>
      </c>
      <c r="J2291" s="51"/>
      <c r="K2291" s="52">
        <f t="shared" si="1280"/>
        <v>9072000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3"/>
      <c r="K2307" s="344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5">
        <f>SUM(K2290:K2305)</f>
        <v>14553000</v>
      </c>
      <c r="K2308" s="346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7"/>
      <c r="K2309" s="347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4"/>
      <c r="K2311" s="344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8">
        <f>((J2308/1.11)+(K2310/1.11))*11%</f>
        <v>1442189.1891891891</v>
      </c>
      <c r="K2312" s="349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4"/>
      <c r="K2313" s="344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14553000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50" t="s">
        <v>44</v>
      </c>
      <c r="K2316" s="351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50"/>
      <c r="K2317" s="351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23050021</v>
      </c>
      <c r="F2320" s="123"/>
      <c r="G2320" s="124" t="s">
        <v>2</v>
      </c>
      <c r="H2320" s="352" t="str">
        <f>H2282</f>
        <v>SOEYANTO LOPULUSI</v>
      </c>
      <c r="I2320" s="352"/>
      <c r="J2320" s="352"/>
      <c r="K2320" s="353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28" t="s">
        <v>3</v>
      </c>
      <c r="G2321" s="130"/>
      <c r="H2321" s="354"/>
      <c r="I2321" s="354"/>
      <c r="J2321" s="354"/>
      <c r="K2321" s="355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29">
        <f>D2284</f>
        <v>45059</v>
      </c>
      <c r="E2322" s="330"/>
      <c r="F2322" s="328"/>
      <c r="G2322" s="131"/>
      <c r="H2322" s="331" t="str">
        <f>H2284</f>
        <v>( LANCAR )</v>
      </c>
      <c r="I2322" s="331"/>
      <c r="J2322" s="331"/>
      <c r="K2322" s="332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28"/>
      <c r="G2323" s="131"/>
      <c r="H2323" s="333" t="str">
        <f>H2285</f>
        <v>MALANG</v>
      </c>
      <c r="I2323" s="333"/>
      <c r="J2323" s="333"/>
      <c r="K2323" s="334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1048</v>
      </c>
      <c r="E2324" s="122"/>
      <c r="F2324" s="133"/>
      <c r="G2324" s="134"/>
      <c r="H2324" s="335"/>
      <c r="I2324" s="335"/>
      <c r="J2324" s="335"/>
      <c r="K2324" s="336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60</v>
      </c>
      <c r="C2328" s="287" t="str">
        <f t="shared" si="1281"/>
        <v>GRS</v>
      </c>
      <c r="D2328" s="288">
        <f t="shared" si="1281"/>
        <v>2</v>
      </c>
      <c r="E2328" s="289" t="str">
        <f t="shared" si="1281"/>
        <v>PENSIL JOYKO 2B P-88</v>
      </c>
      <c r="F2328" s="158"/>
      <c r="G2328" s="159"/>
      <c r="H2328" s="160">
        <f t="shared" ref="H2328:J2328" si="1282">H2290</f>
        <v>104400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5481000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180</v>
      </c>
      <c r="C2329" s="287" t="str">
        <f t="shared" si="1284"/>
        <v>LSN</v>
      </c>
      <c r="D2329" s="288">
        <f t="shared" si="1284"/>
        <v>3</v>
      </c>
      <c r="E2329" s="289" t="str">
        <f t="shared" si="1284"/>
        <v>CORRECTION TAPE JOYKO CT-522</v>
      </c>
      <c r="F2329" s="158"/>
      <c r="G2329" s="159"/>
      <c r="H2329" s="160">
        <f t="shared" ref="H2329:J2329" si="1285">H2291</f>
        <v>57600</v>
      </c>
      <c r="I2329" s="161">
        <f t="shared" si="1285"/>
        <v>0.125</v>
      </c>
      <c r="J2329" s="161">
        <f t="shared" si="1285"/>
        <v>0</v>
      </c>
      <c r="K2329" s="162">
        <f t="shared" si="1283"/>
        <v>9072000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7"/>
      <c r="K2345" s="311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38">
        <f>SUM(K2328:K2343)</f>
        <v>14553000</v>
      </c>
      <c r="K2346" s="339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40"/>
      <c r="K2347" s="340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11"/>
      <c r="K2349" s="311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41">
        <f>((J2346/1.11)+(K2348/1.11))*11%</f>
        <v>1442189.1891891891</v>
      </c>
      <c r="K2350" s="342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11"/>
      <c r="K2351" s="311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14553000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12" t="str">
        <f>J2316</f>
        <v>NOVI / CONDRO</v>
      </c>
      <c r="K2354" s="313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12">
        <f>J2317</f>
        <v>0</v>
      </c>
      <c r="K2355" s="313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23050021</v>
      </c>
      <c r="F2358" s="200"/>
      <c r="G2358" s="201" t="s">
        <v>2</v>
      </c>
      <c r="H2358" s="314" t="str">
        <f>H2320</f>
        <v>SOEYANTO LOPULUSI</v>
      </c>
      <c r="I2358" s="314"/>
      <c r="J2358" s="314"/>
      <c r="K2358" s="315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8" t="s">
        <v>3</v>
      </c>
      <c r="G2359" s="207"/>
      <c r="H2359" s="316"/>
      <c r="I2359" s="316"/>
      <c r="J2359" s="316"/>
      <c r="K2359" s="317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9">
        <f>D2322</f>
        <v>45059</v>
      </c>
      <c r="E2360" s="320"/>
      <c r="F2360" s="318"/>
      <c r="G2360" s="208"/>
      <c r="H2360" s="321" t="str">
        <f>H2322</f>
        <v>( LANCAR )</v>
      </c>
      <c r="I2360" s="321"/>
      <c r="J2360" s="321"/>
      <c r="K2360" s="322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8"/>
      <c r="G2361" s="208"/>
      <c r="H2361" s="323" t="str">
        <f>H2323</f>
        <v>MALANG</v>
      </c>
      <c r="I2361" s="323"/>
      <c r="J2361" s="323"/>
      <c r="K2361" s="324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1048</v>
      </c>
      <c r="E2362" s="199"/>
      <c r="F2362" s="210"/>
      <c r="G2362" s="211"/>
      <c r="H2362" s="325"/>
      <c r="I2362" s="325"/>
      <c r="J2362" s="325"/>
      <c r="K2362" s="326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60</v>
      </c>
      <c r="C2366" s="292" t="str">
        <f t="shared" si="1314"/>
        <v>GRS</v>
      </c>
      <c r="D2366" s="293">
        <f t="shared" si="1314"/>
        <v>2</v>
      </c>
      <c r="E2366" s="294" t="str">
        <f t="shared" si="1314"/>
        <v>PENSIL JOYKO 2B P-88</v>
      </c>
      <c r="F2366" s="235"/>
      <c r="G2366" s="236"/>
      <c r="H2366" s="237">
        <f t="shared" ref="H2366:J2366" si="1315">H2328</f>
        <v>104400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5481000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180</v>
      </c>
      <c r="C2367" s="292" t="str">
        <f t="shared" si="1317"/>
        <v>LSN</v>
      </c>
      <c r="D2367" s="293">
        <f t="shared" si="1317"/>
        <v>3</v>
      </c>
      <c r="E2367" s="294" t="str">
        <f t="shared" si="1317"/>
        <v>CORRECTION TAPE JOYKO CT-522</v>
      </c>
      <c r="F2367" s="235"/>
      <c r="G2367" s="236"/>
      <c r="H2367" s="237">
        <f t="shared" ref="H2367:J2367" si="1318">H2329</f>
        <v>57600</v>
      </c>
      <c r="I2367" s="238">
        <f t="shared" si="1318"/>
        <v>0.125</v>
      </c>
      <c r="J2367" s="238">
        <f t="shared" si="1318"/>
        <v>0</v>
      </c>
      <c r="K2367" s="239">
        <f t="shared" si="1316"/>
        <v>9072000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7"/>
      <c r="K2383" s="306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3">
        <f>SUM(K2366:K2381)</f>
        <v>14553000</v>
      </c>
      <c r="K2384" s="304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5"/>
      <c r="K2385" s="305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6"/>
      <c r="K2387" s="306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7">
        <f>((J2384/1.11)+(K2386/1.11))*11%</f>
        <v>1442189.1891891891</v>
      </c>
      <c r="K2388" s="308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6"/>
      <c r="K2389" s="306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14553000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09" t="str">
        <f>J2354</f>
        <v>NOVI / CONDRO</v>
      </c>
      <c r="K2392" s="310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09">
        <f>J2355</f>
        <v>0</v>
      </c>
      <c r="K2393" s="310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23050022</v>
      </c>
      <c r="G2396" s="11" t="s">
        <v>2</v>
      </c>
      <c r="H2396" s="356" t="s">
        <v>31</v>
      </c>
      <c r="I2396" s="356"/>
      <c r="J2396" s="356"/>
      <c r="K2396" s="357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0" t="s">
        <v>3</v>
      </c>
      <c r="G2397" s="17"/>
      <c r="H2397" s="358"/>
      <c r="I2397" s="358"/>
      <c r="J2397" s="358"/>
      <c r="K2397" s="359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1">
        <v>45058</v>
      </c>
      <c r="E2398" s="362"/>
      <c r="F2398" s="360"/>
      <c r="G2398" s="18"/>
      <c r="H2398" s="363" t="s">
        <v>32</v>
      </c>
      <c r="I2398" s="363"/>
      <c r="J2398" s="363"/>
      <c r="K2398" s="364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0"/>
      <c r="G2399" s="18"/>
      <c r="H2399" s="365" t="s">
        <v>33</v>
      </c>
      <c r="I2399" s="365"/>
      <c r="J2399" s="365"/>
      <c r="K2399" s="366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147</v>
      </c>
      <c r="E2400" s="9"/>
      <c r="F2400" s="21"/>
      <c r="G2400" s="22"/>
      <c r="H2400" s="367"/>
      <c r="I2400" s="367"/>
      <c r="J2400" s="367"/>
      <c r="K2400" s="368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864</v>
      </c>
      <c r="C2404" s="46" t="s">
        <v>42</v>
      </c>
      <c r="D2404" s="93">
        <v>3</v>
      </c>
      <c r="E2404" s="110" t="s">
        <v>144</v>
      </c>
      <c r="F2404" s="48"/>
      <c r="G2404" s="49"/>
      <c r="H2404" s="50">
        <v>4350</v>
      </c>
      <c r="I2404" s="51">
        <v>0.125</v>
      </c>
      <c r="J2404" s="51"/>
      <c r="K2404" s="52">
        <f t="shared" ref="K2404:K2419" si="1347">(B2404*H2404-((B2404*H2404)*I2404))-((B2404*H2404-((B2404*H2404)*I2404))*J2404)</f>
        <v>3288600</v>
      </c>
      <c r="L2404" s="36"/>
    </row>
    <row r="2405" spans="1:12" s="10" customFormat="1" ht="14.1" customHeight="1" x14ac:dyDescent="0.25">
      <c r="A2405" s="45">
        <v>2</v>
      </c>
      <c r="B2405" s="46">
        <v>864</v>
      </c>
      <c r="C2405" s="46" t="s">
        <v>42</v>
      </c>
      <c r="D2405" s="93">
        <v>3</v>
      </c>
      <c r="E2405" s="110" t="s">
        <v>145</v>
      </c>
      <c r="F2405" s="48"/>
      <c r="G2405" s="49"/>
      <c r="H2405" s="50">
        <v>6500</v>
      </c>
      <c r="I2405" s="51">
        <v>0.125</v>
      </c>
      <c r="J2405" s="51"/>
      <c r="K2405" s="52">
        <f t="shared" si="1347"/>
        <v>4914000</v>
      </c>
      <c r="L2405" s="36"/>
    </row>
    <row r="2406" spans="1:12" s="10" customFormat="1" ht="14.1" customHeight="1" x14ac:dyDescent="0.25">
      <c r="A2406" s="45">
        <v>3</v>
      </c>
      <c r="B2406" s="46">
        <v>864</v>
      </c>
      <c r="C2406" s="46" t="s">
        <v>42</v>
      </c>
      <c r="D2406" s="93">
        <v>6</v>
      </c>
      <c r="E2406" s="110" t="s">
        <v>146</v>
      </c>
      <c r="F2406" s="48"/>
      <c r="G2406" s="49"/>
      <c r="H2406" s="50">
        <v>9750</v>
      </c>
      <c r="I2406" s="51">
        <v>0.125</v>
      </c>
      <c r="J2406" s="51"/>
      <c r="K2406" s="52">
        <f t="shared" si="1347"/>
        <v>7371000</v>
      </c>
      <c r="L2406" s="36"/>
    </row>
    <row r="2407" spans="1:12" s="10" customFormat="1" ht="14.1" customHeight="1" x14ac:dyDescent="0.25">
      <c r="A2407" s="45">
        <v>4</v>
      </c>
      <c r="B2407" s="46">
        <v>150</v>
      </c>
      <c r="C2407" s="46" t="s">
        <v>88</v>
      </c>
      <c r="D2407" s="93">
        <v>5</v>
      </c>
      <c r="E2407" s="110" t="s">
        <v>142</v>
      </c>
      <c r="F2407" s="48"/>
      <c r="G2407" s="49"/>
      <c r="H2407" s="50">
        <v>104400</v>
      </c>
      <c r="I2407" s="51">
        <v>0.125</v>
      </c>
      <c r="J2407" s="51"/>
      <c r="K2407" s="52">
        <f t="shared" si="1347"/>
        <v>13702500</v>
      </c>
      <c r="L2407" s="36"/>
    </row>
    <row r="2408" spans="1:12" s="10" customFormat="1" ht="14.1" customHeight="1" x14ac:dyDescent="0.25">
      <c r="A2408" s="45">
        <v>5</v>
      </c>
      <c r="B2408" s="46">
        <v>180</v>
      </c>
      <c r="C2408" s="46" t="s">
        <v>34</v>
      </c>
      <c r="D2408" s="93">
        <v>3</v>
      </c>
      <c r="E2408" s="110" t="s">
        <v>143</v>
      </c>
      <c r="F2408" s="48"/>
      <c r="G2408" s="49"/>
      <c r="H2408" s="50">
        <v>57600</v>
      </c>
      <c r="I2408" s="51">
        <v>0.125</v>
      </c>
      <c r="J2408" s="51"/>
      <c r="K2408" s="52">
        <f t="shared" si="1347"/>
        <v>9072000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3"/>
      <c r="K2421" s="344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5">
        <f>SUM(K2404:K2419)</f>
        <v>38348100</v>
      </c>
      <c r="K2422" s="346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7"/>
      <c r="K2423" s="347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4"/>
      <c r="K2425" s="344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8">
        <f>((J2422/1.11)+(K2424/1.11))*11%</f>
        <v>3800262.1621621624</v>
      </c>
      <c r="K2426" s="349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4"/>
      <c r="K2427" s="344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38348100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50" t="s">
        <v>44</v>
      </c>
      <c r="K2430" s="351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50"/>
      <c r="K2431" s="351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23050022</v>
      </c>
      <c r="F2434" s="123"/>
      <c r="G2434" s="124" t="s">
        <v>2</v>
      </c>
      <c r="H2434" s="352" t="str">
        <f>H2396</f>
        <v>LILY JULIAWATI</v>
      </c>
      <c r="I2434" s="352"/>
      <c r="J2434" s="352"/>
      <c r="K2434" s="353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28" t="s">
        <v>3</v>
      </c>
      <c r="G2435" s="130"/>
      <c r="H2435" s="354"/>
      <c r="I2435" s="354"/>
      <c r="J2435" s="354"/>
      <c r="K2435" s="355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29">
        <f>D2398</f>
        <v>45058</v>
      </c>
      <c r="E2436" s="330"/>
      <c r="F2436" s="328"/>
      <c r="G2436" s="131"/>
      <c r="H2436" s="331" t="str">
        <f>H2398</f>
        <v>(REJO AGUNG)</v>
      </c>
      <c r="I2436" s="331"/>
      <c r="J2436" s="331"/>
      <c r="K2436" s="332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28"/>
      <c r="G2437" s="131"/>
      <c r="H2437" s="333" t="str">
        <f>H2399</f>
        <v>JOMBANG</v>
      </c>
      <c r="I2437" s="333"/>
      <c r="J2437" s="333"/>
      <c r="K2437" s="334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4205</v>
      </c>
      <c r="E2438" s="122"/>
      <c r="F2438" s="133"/>
      <c r="G2438" s="134"/>
      <c r="H2438" s="335"/>
      <c r="I2438" s="335"/>
      <c r="J2438" s="335"/>
      <c r="K2438" s="336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864</v>
      </c>
      <c r="C2442" s="287" t="str">
        <f t="shared" si="1348"/>
        <v>PCS</v>
      </c>
      <c r="D2442" s="288">
        <f t="shared" si="1348"/>
        <v>3</v>
      </c>
      <c r="E2442" s="289" t="str">
        <f t="shared" si="1348"/>
        <v>GUNTING JOYKO SC-828</v>
      </c>
      <c r="F2442" s="158"/>
      <c r="G2442" s="159"/>
      <c r="H2442" s="160">
        <f t="shared" ref="H2442:J2442" si="1349">H2404</f>
        <v>4350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3288600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864</v>
      </c>
      <c r="C2443" s="287" t="str">
        <f t="shared" si="1351"/>
        <v>PCS</v>
      </c>
      <c r="D2443" s="288">
        <f t="shared" si="1351"/>
        <v>3</v>
      </c>
      <c r="E2443" s="289" t="str">
        <f t="shared" si="1351"/>
        <v>GUNTING JOYKO SC-838</v>
      </c>
      <c r="F2443" s="158"/>
      <c r="G2443" s="159"/>
      <c r="H2443" s="160">
        <f t="shared" ref="H2443:J2443" si="1352">H2405</f>
        <v>6500</v>
      </c>
      <c r="I2443" s="161">
        <f t="shared" si="1352"/>
        <v>0.125</v>
      </c>
      <c r="J2443" s="161">
        <f t="shared" si="1352"/>
        <v>0</v>
      </c>
      <c r="K2443" s="162">
        <f t="shared" si="1350"/>
        <v>4914000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864</v>
      </c>
      <c r="C2444" s="287" t="str">
        <f t="shared" si="1353"/>
        <v>PCS</v>
      </c>
      <c r="D2444" s="288">
        <f t="shared" si="1353"/>
        <v>6</v>
      </c>
      <c r="E2444" s="289" t="str">
        <f t="shared" si="1353"/>
        <v>GUNTING JOYKO SC-848</v>
      </c>
      <c r="F2444" s="158"/>
      <c r="G2444" s="159"/>
      <c r="H2444" s="160">
        <f t="shared" ref="H2444:J2444" si="1354">H2406</f>
        <v>9750</v>
      </c>
      <c r="I2444" s="161">
        <f t="shared" si="1354"/>
        <v>0.125</v>
      </c>
      <c r="J2444" s="161">
        <f t="shared" si="1354"/>
        <v>0</v>
      </c>
      <c r="K2444" s="162">
        <f t="shared" si="1350"/>
        <v>7371000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150</v>
      </c>
      <c r="C2445" s="287" t="str">
        <f t="shared" si="1355"/>
        <v>GRS</v>
      </c>
      <c r="D2445" s="288">
        <f t="shared" si="1355"/>
        <v>5</v>
      </c>
      <c r="E2445" s="289" t="str">
        <f t="shared" si="1355"/>
        <v>PENSIL JOYKO 2B P-88</v>
      </c>
      <c r="F2445" s="158"/>
      <c r="G2445" s="159"/>
      <c r="H2445" s="160">
        <f t="shared" ref="H2445:J2445" si="1356">H2407</f>
        <v>104400</v>
      </c>
      <c r="I2445" s="161">
        <f t="shared" si="1356"/>
        <v>0.125</v>
      </c>
      <c r="J2445" s="161">
        <f t="shared" si="1356"/>
        <v>0</v>
      </c>
      <c r="K2445" s="162">
        <f t="shared" si="1350"/>
        <v>13702500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180</v>
      </c>
      <c r="C2446" s="287" t="str">
        <f t="shared" si="1357"/>
        <v>LSN</v>
      </c>
      <c r="D2446" s="288">
        <f t="shared" si="1357"/>
        <v>3</v>
      </c>
      <c r="E2446" s="289" t="str">
        <f t="shared" si="1357"/>
        <v>CORRECTION TAPE JOYKO CT-522</v>
      </c>
      <c r="F2446" s="158"/>
      <c r="G2446" s="159"/>
      <c r="H2446" s="160">
        <f t="shared" ref="H2446:J2446" si="1358">H2408</f>
        <v>57600</v>
      </c>
      <c r="I2446" s="161">
        <f t="shared" si="1358"/>
        <v>0.125</v>
      </c>
      <c r="J2446" s="161">
        <f t="shared" si="1358"/>
        <v>0</v>
      </c>
      <c r="K2446" s="162">
        <f t="shared" si="1350"/>
        <v>9072000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7"/>
      <c r="K2459" s="311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38">
        <f>SUM(K2442:K2457)</f>
        <v>38348100</v>
      </c>
      <c r="K2460" s="339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40"/>
      <c r="K2461" s="340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11"/>
      <c r="K2463" s="311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41">
        <f>((J2460/1.11)+(K2462/1.11))*11%</f>
        <v>3800262.1621621624</v>
      </c>
      <c r="K2464" s="342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11"/>
      <c r="K2465" s="311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38348100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12" t="str">
        <f>J2430</f>
        <v>NOVI / CONDRO</v>
      </c>
      <c r="K2468" s="313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12">
        <f>J2431</f>
        <v>0</v>
      </c>
      <c r="K2469" s="313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23050022</v>
      </c>
      <c r="F2472" s="200"/>
      <c r="G2472" s="201" t="s">
        <v>2</v>
      </c>
      <c r="H2472" s="314" t="str">
        <f>H2434</f>
        <v>LILY JULIAWATI</v>
      </c>
      <c r="I2472" s="314"/>
      <c r="J2472" s="314"/>
      <c r="K2472" s="315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8" t="s">
        <v>3</v>
      </c>
      <c r="G2473" s="207"/>
      <c r="H2473" s="316"/>
      <c r="I2473" s="316"/>
      <c r="J2473" s="316"/>
      <c r="K2473" s="317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9">
        <f>D2436</f>
        <v>45058</v>
      </c>
      <c r="E2474" s="320"/>
      <c r="F2474" s="318"/>
      <c r="G2474" s="208"/>
      <c r="H2474" s="321" t="str">
        <f>H2436</f>
        <v>(REJO AGUNG)</v>
      </c>
      <c r="I2474" s="321"/>
      <c r="J2474" s="321"/>
      <c r="K2474" s="322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8"/>
      <c r="G2475" s="208"/>
      <c r="H2475" s="323" t="str">
        <f>H2437</f>
        <v>JOMBANG</v>
      </c>
      <c r="I2475" s="323"/>
      <c r="J2475" s="323"/>
      <c r="K2475" s="324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4205</v>
      </c>
      <c r="E2476" s="199"/>
      <c r="F2476" s="210"/>
      <c r="G2476" s="211"/>
      <c r="H2476" s="325"/>
      <c r="I2476" s="325"/>
      <c r="J2476" s="325"/>
      <c r="K2476" s="326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864</v>
      </c>
      <c r="C2480" s="292" t="str">
        <f t="shared" si="1381"/>
        <v>PCS</v>
      </c>
      <c r="D2480" s="293">
        <f t="shared" si="1381"/>
        <v>3</v>
      </c>
      <c r="E2480" s="294" t="str">
        <f t="shared" si="1381"/>
        <v>GUNTING JOYKO SC-828</v>
      </c>
      <c r="F2480" s="235"/>
      <c r="G2480" s="236"/>
      <c r="H2480" s="237">
        <f t="shared" ref="H2480:J2480" si="1382">H2442</f>
        <v>4350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3288600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864</v>
      </c>
      <c r="C2481" s="292" t="str">
        <f t="shared" si="1384"/>
        <v>PCS</v>
      </c>
      <c r="D2481" s="293">
        <f t="shared" si="1384"/>
        <v>3</v>
      </c>
      <c r="E2481" s="294" t="str">
        <f t="shared" si="1384"/>
        <v>GUNTING JOYKO SC-838</v>
      </c>
      <c r="F2481" s="235"/>
      <c r="G2481" s="236"/>
      <c r="H2481" s="237">
        <f t="shared" ref="H2481:J2481" si="1385">H2443</f>
        <v>6500</v>
      </c>
      <c r="I2481" s="238">
        <f t="shared" si="1385"/>
        <v>0.125</v>
      </c>
      <c r="J2481" s="238">
        <f t="shared" si="1385"/>
        <v>0</v>
      </c>
      <c r="K2481" s="239">
        <f t="shared" si="1383"/>
        <v>4914000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864</v>
      </c>
      <c r="C2482" s="292" t="str">
        <f t="shared" si="1386"/>
        <v>PCS</v>
      </c>
      <c r="D2482" s="293">
        <f t="shared" si="1386"/>
        <v>6</v>
      </c>
      <c r="E2482" s="294" t="str">
        <f t="shared" si="1386"/>
        <v>GUNTING JOYKO SC-848</v>
      </c>
      <c r="F2482" s="235"/>
      <c r="G2482" s="236"/>
      <c r="H2482" s="237">
        <f t="shared" ref="H2482:J2482" si="1387">H2444</f>
        <v>9750</v>
      </c>
      <c r="I2482" s="238">
        <f t="shared" si="1387"/>
        <v>0.125</v>
      </c>
      <c r="J2482" s="238">
        <f t="shared" si="1387"/>
        <v>0</v>
      </c>
      <c r="K2482" s="239">
        <f t="shared" si="1383"/>
        <v>7371000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150</v>
      </c>
      <c r="C2483" s="292" t="str">
        <f t="shared" si="1388"/>
        <v>GRS</v>
      </c>
      <c r="D2483" s="293">
        <f t="shared" si="1388"/>
        <v>5</v>
      </c>
      <c r="E2483" s="294" t="str">
        <f t="shared" si="1388"/>
        <v>PENSIL JOYKO 2B P-88</v>
      </c>
      <c r="F2483" s="235"/>
      <c r="G2483" s="236"/>
      <c r="H2483" s="237">
        <f t="shared" ref="H2483:J2483" si="1389">H2445</f>
        <v>104400</v>
      </c>
      <c r="I2483" s="238">
        <f t="shared" si="1389"/>
        <v>0.125</v>
      </c>
      <c r="J2483" s="238">
        <f t="shared" si="1389"/>
        <v>0</v>
      </c>
      <c r="K2483" s="239">
        <f t="shared" si="1383"/>
        <v>13702500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180</v>
      </c>
      <c r="C2484" s="292" t="str">
        <f t="shared" si="1390"/>
        <v>LSN</v>
      </c>
      <c r="D2484" s="293">
        <f t="shared" si="1390"/>
        <v>3</v>
      </c>
      <c r="E2484" s="294" t="str">
        <f t="shared" si="1390"/>
        <v>CORRECTION TAPE JOYKO CT-522</v>
      </c>
      <c r="F2484" s="235"/>
      <c r="G2484" s="236"/>
      <c r="H2484" s="237">
        <f t="shared" ref="H2484:J2484" si="1391">H2446</f>
        <v>57600</v>
      </c>
      <c r="I2484" s="238">
        <f t="shared" si="1391"/>
        <v>0.125</v>
      </c>
      <c r="J2484" s="238">
        <f t="shared" si="1391"/>
        <v>0</v>
      </c>
      <c r="K2484" s="239">
        <f t="shared" si="1383"/>
        <v>9072000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7"/>
      <c r="K2497" s="306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3">
        <f>SUM(K2480:K2495)</f>
        <v>38348100</v>
      </c>
      <c r="K2498" s="304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5"/>
      <c r="K2499" s="305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6"/>
      <c r="K2501" s="306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7">
        <f>((J2498/1.11)+(K2500/1.11))*11%</f>
        <v>3800262.1621621624</v>
      </c>
      <c r="K2502" s="308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6"/>
      <c r="K2503" s="306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38348100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09" t="str">
        <f>J2468</f>
        <v>NOVI / CONDRO</v>
      </c>
      <c r="K2506" s="310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09">
        <f>J2469</f>
        <v>0</v>
      </c>
      <c r="K2507" s="310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23050023</v>
      </c>
      <c r="G2510" s="11" t="s">
        <v>2</v>
      </c>
      <c r="H2510" s="356" t="s">
        <v>31</v>
      </c>
      <c r="I2510" s="356"/>
      <c r="J2510" s="356"/>
      <c r="K2510" s="357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0" t="s">
        <v>3</v>
      </c>
      <c r="G2511" s="17"/>
      <c r="H2511" s="358"/>
      <c r="I2511" s="358"/>
      <c r="J2511" s="358"/>
      <c r="K2511" s="359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1">
        <v>45061</v>
      </c>
      <c r="E2512" s="362"/>
      <c r="F2512" s="360"/>
      <c r="G2512" s="18"/>
      <c r="H2512" s="363" t="s">
        <v>32</v>
      </c>
      <c r="I2512" s="363"/>
      <c r="J2512" s="363"/>
      <c r="K2512" s="364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0"/>
      <c r="G2513" s="18"/>
      <c r="H2513" s="365" t="s">
        <v>33</v>
      </c>
      <c r="I2513" s="365"/>
      <c r="J2513" s="365"/>
      <c r="K2513" s="366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153</v>
      </c>
      <c r="E2514" s="9"/>
      <c r="F2514" s="21"/>
      <c r="G2514" s="22"/>
      <c r="H2514" s="367"/>
      <c r="I2514" s="367"/>
      <c r="J2514" s="367"/>
      <c r="K2514" s="368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480</v>
      </c>
      <c r="C2518" s="46" t="s">
        <v>34</v>
      </c>
      <c r="D2518" s="93">
        <v>8</v>
      </c>
      <c r="E2518" s="110" t="s">
        <v>154</v>
      </c>
      <c r="F2518" s="48"/>
      <c r="G2518" s="49"/>
      <c r="H2518" s="50">
        <v>57600</v>
      </c>
      <c r="I2518" s="51">
        <v>0.125</v>
      </c>
      <c r="J2518" s="51"/>
      <c r="K2518" s="52">
        <f t="shared" ref="K2518:K2533" si="1414">(B2518*H2518-((B2518*H2518)*I2518))-((B2518*H2518-((B2518*H2518)*I2518))*J2518)</f>
        <v>24192000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3"/>
      <c r="K2535" s="344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5">
        <f>SUM(K2518:K2533)</f>
        <v>24192000</v>
      </c>
      <c r="K2536" s="346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7"/>
      <c r="K2537" s="347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4"/>
      <c r="K2539" s="344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8">
        <f>((J2536/1.11)+(K2538/1.11))*11%</f>
        <v>2397405.4054054054</v>
      </c>
      <c r="K2540" s="349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4"/>
      <c r="K2541" s="344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24192000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50" t="s">
        <v>44</v>
      </c>
      <c r="K2544" s="351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50"/>
      <c r="K2545" s="351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23050023</v>
      </c>
      <c r="F2548" s="123"/>
      <c r="G2548" s="124" t="s">
        <v>2</v>
      </c>
      <c r="H2548" s="352" t="str">
        <f>H2510</f>
        <v>LILY JULIAWATI</v>
      </c>
      <c r="I2548" s="352"/>
      <c r="J2548" s="352"/>
      <c r="K2548" s="353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28" t="s">
        <v>3</v>
      </c>
      <c r="G2549" s="130"/>
      <c r="H2549" s="354"/>
      <c r="I2549" s="354"/>
      <c r="J2549" s="354"/>
      <c r="K2549" s="355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29">
        <f>D2512</f>
        <v>45061</v>
      </c>
      <c r="E2550" s="330"/>
      <c r="F2550" s="328"/>
      <c r="G2550" s="131"/>
      <c r="H2550" s="331" t="str">
        <f>H2512</f>
        <v>(REJO AGUNG)</v>
      </c>
      <c r="I2550" s="331"/>
      <c r="J2550" s="331"/>
      <c r="K2550" s="332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28"/>
      <c r="G2551" s="131"/>
      <c r="H2551" s="333" t="str">
        <f>H2513</f>
        <v>JOMBANG</v>
      </c>
      <c r="I2551" s="333"/>
      <c r="J2551" s="333"/>
      <c r="K2551" s="334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4209</v>
      </c>
      <c r="E2552" s="122"/>
      <c r="F2552" s="133"/>
      <c r="G2552" s="134"/>
      <c r="H2552" s="335"/>
      <c r="I2552" s="335"/>
      <c r="J2552" s="335"/>
      <c r="K2552" s="336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480</v>
      </c>
      <c r="C2556" s="287" t="str">
        <f t="shared" si="1415"/>
        <v>LSN</v>
      </c>
      <c r="D2556" s="288">
        <f t="shared" si="1415"/>
        <v>8</v>
      </c>
      <c r="E2556" s="289" t="str">
        <f t="shared" si="1415"/>
        <v>CORRECTION TAPE JOYKO CT-522 PTL</v>
      </c>
      <c r="F2556" s="158"/>
      <c r="G2556" s="159"/>
      <c r="H2556" s="160">
        <f t="shared" ref="H2556:J2556" si="1416">H2518</f>
        <v>57600</v>
      </c>
      <c r="I2556" s="161">
        <f t="shared" si="1416"/>
        <v>0.125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24192000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7"/>
      <c r="K2573" s="311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38">
        <f>SUM(K2556:K2571)</f>
        <v>24192000</v>
      </c>
      <c r="K2574" s="339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40"/>
      <c r="K2575" s="340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11"/>
      <c r="K2577" s="311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41">
        <f>((J2574/1.11)+(K2576/1.11))*11%</f>
        <v>2397405.4054054054</v>
      </c>
      <c r="K2578" s="342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11"/>
      <c r="K2579" s="311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24192000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12" t="str">
        <f>J2544</f>
        <v>NOVI / CONDRO</v>
      </c>
      <c r="K2582" s="313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12">
        <f>J2545</f>
        <v>0</v>
      </c>
      <c r="K2583" s="313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23050023</v>
      </c>
      <c r="F2586" s="200"/>
      <c r="G2586" s="201" t="s">
        <v>2</v>
      </c>
      <c r="H2586" s="314" t="str">
        <f>H2548</f>
        <v>LILY JULIAWATI</v>
      </c>
      <c r="I2586" s="314"/>
      <c r="J2586" s="314"/>
      <c r="K2586" s="315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8" t="s">
        <v>3</v>
      </c>
      <c r="G2587" s="207"/>
      <c r="H2587" s="316"/>
      <c r="I2587" s="316"/>
      <c r="J2587" s="316"/>
      <c r="K2587" s="317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9">
        <f>D2550</f>
        <v>45061</v>
      </c>
      <c r="E2588" s="320"/>
      <c r="F2588" s="318"/>
      <c r="G2588" s="208"/>
      <c r="H2588" s="321" t="str">
        <f>H2550</f>
        <v>(REJO AGUNG)</v>
      </c>
      <c r="I2588" s="321"/>
      <c r="J2588" s="321"/>
      <c r="K2588" s="322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8"/>
      <c r="G2589" s="208"/>
      <c r="H2589" s="323" t="str">
        <f>H2551</f>
        <v>JOMBANG</v>
      </c>
      <c r="I2589" s="323"/>
      <c r="J2589" s="323"/>
      <c r="K2589" s="324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4209</v>
      </c>
      <c r="E2590" s="199"/>
      <c r="F2590" s="210"/>
      <c r="G2590" s="211"/>
      <c r="H2590" s="325"/>
      <c r="I2590" s="325"/>
      <c r="J2590" s="325"/>
      <c r="K2590" s="326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480</v>
      </c>
      <c r="C2594" s="292" t="str">
        <f t="shared" si="1448"/>
        <v>LSN</v>
      </c>
      <c r="D2594" s="293">
        <f t="shared" si="1448"/>
        <v>8</v>
      </c>
      <c r="E2594" s="294" t="str">
        <f t="shared" si="1448"/>
        <v>CORRECTION TAPE JOYKO CT-522 PTL</v>
      </c>
      <c r="F2594" s="235"/>
      <c r="G2594" s="236"/>
      <c r="H2594" s="237">
        <f t="shared" ref="H2594:J2594" si="1449">H2556</f>
        <v>57600</v>
      </c>
      <c r="I2594" s="238">
        <f t="shared" si="1449"/>
        <v>0.125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24192000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7"/>
      <c r="K2611" s="306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3">
        <f>SUM(K2594:K2609)</f>
        <v>24192000</v>
      </c>
      <c r="K2612" s="304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5"/>
      <c r="K2613" s="305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6"/>
      <c r="K2615" s="306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7">
        <f>((J2612/1.11)+(K2614/1.11))*11%</f>
        <v>2397405.4054054054</v>
      </c>
      <c r="K2616" s="308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6"/>
      <c r="K2617" s="306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24192000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09" t="str">
        <f>J2582</f>
        <v>NOVI / CONDRO</v>
      </c>
      <c r="K2620" s="310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09">
        <f>J2583</f>
        <v>0</v>
      </c>
      <c r="K2621" s="310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23050024</v>
      </c>
      <c r="G2624" s="11" t="s">
        <v>2</v>
      </c>
      <c r="H2624" s="356" t="s">
        <v>31</v>
      </c>
      <c r="I2624" s="356"/>
      <c r="J2624" s="356"/>
      <c r="K2624" s="357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0" t="s">
        <v>3</v>
      </c>
      <c r="G2625" s="17"/>
      <c r="H2625" s="358"/>
      <c r="I2625" s="358"/>
      <c r="J2625" s="358"/>
      <c r="K2625" s="359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1">
        <v>45061</v>
      </c>
      <c r="E2626" s="362"/>
      <c r="F2626" s="360"/>
      <c r="G2626" s="18"/>
      <c r="H2626" s="363" t="s">
        <v>32</v>
      </c>
      <c r="I2626" s="363"/>
      <c r="J2626" s="363"/>
      <c r="K2626" s="364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0"/>
      <c r="G2627" s="18"/>
      <c r="H2627" s="365" t="s">
        <v>33</v>
      </c>
      <c r="I2627" s="365"/>
      <c r="J2627" s="365"/>
      <c r="K2627" s="366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157</v>
      </c>
      <c r="E2628" s="9"/>
      <c r="F2628" s="21"/>
      <c r="G2628" s="22"/>
      <c r="H2628" s="367"/>
      <c r="I2628" s="367"/>
      <c r="J2628" s="367"/>
      <c r="K2628" s="368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1152</v>
      </c>
      <c r="C2632" s="46" t="s">
        <v>42</v>
      </c>
      <c r="D2632" s="93">
        <v>4</v>
      </c>
      <c r="E2632" s="110" t="s">
        <v>155</v>
      </c>
      <c r="F2632" s="48"/>
      <c r="G2632" s="49"/>
      <c r="H2632" s="50">
        <v>4800</v>
      </c>
      <c r="I2632" s="51">
        <v>0.125</v>
      </c>
      <c r="J2632" s="51"/>
      <c r="K2632" s="52">
        <f t="shared" ref="K2632:K2647" si="1481">(B2632*H2632-((B2632*H2632)*I2632))-((B2632*H2632-((B2632*H2632)*I2632))*J2632)</f>
        <v>4838400</v>
      </c>
      <c r="L2632" s="36"/>
    </row>
    <row r="2633" spans="1:12" s="10" customFormat="1" ht="14.1" customHeight="1" x14ac:dyDescent="0.25">
      <c r="A2633" s="45">
        <v>2</v>
      </c>
      <c r="B2633" s="46">
        <v>150</v>
      </c>
      <c r="C2633" s="46" t="s">
        <v>79</v>
      </c>
      <c r="D2633" s="93">
        <v>3</v>
      </c>
      <c r="E2633" s="110" t="s">
        <v>125</v>
      </c>
      <c r="F2633" s="48"/>
      <c r="G2633" s="49"/>
      <c r="H2633" s="50">
        <v>34100</v>
      </c>
      <c r="I2633" s="51">
        <v>0.125</v>
      </c>
      <c r="J2633" s="51"/>
      <c r="K2633" s="52">
        <f t="shared" si="1481"/>
        <v>4475625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34</v>
      </c>
      <c r="D2634" s="93">
        <v>2</v>
      </c>
      <c r="E2634" s="110" t="s">
        <v>156</v>
      </c>
      <c r="F2634" s="48"/>
      <c r="G2634" s="49"/>
      <c r="H2634" s="50">
        <v>34200</v>
      </c>
      <c r="I2634" s="51">
        <v>0.125</v>
      </c>
      <c r="J2634" s="51"/>
      <c r="K2634" s="52">
        <f t="shared" si="1481"/>
        <v>2154600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3"/>
      <c r="K2649" s="344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5">
        <f>SUM(K2632:K2647)</f>
        <v>11468625</v>
      </c>
      <c r="K2650" s="346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7"/>
      <c r="K2651" s="347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4"/>
      <c r="K2653" s="344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8">
        <f>((J2650/1.11)+(K2652/1.11))*11%</f>
        <v>1136530.4054054054</v>
      </c>
      <c r="K2654" s="349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4"/>
      <c r="K2655" s="344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11468625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50" t="s">
        <v>44</v>
      </c>
      <c r="K2658" s="351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50"/>
      <c r="K2659" s="351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23050024</v>
      </c>
      <c r="F2662" s="123"/>
      <c r="G2662" s="124" t="s">
        <v>2</v>
      </c>
      <c r="H2662" s="352" t="str">
        <f>H2624</f>
        <v>LILY JULIAWATI</v>
      </c>
      <c r="I2662" s="352"/>
      <c r="J2662" s="352"/>
      <c r="K2662" s="353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28" t="s">
        <v>3</v>
      </c>
      <c r="G2663" s="130"/>
      <c r="H2663" s="354"/>
      <c r="I2663" s="354"/>
      <c r="J2663" s="354"/>
      <c r="K2663" s="355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29">
        <f>D2626</f>
        <v>45061</v>
      </c>
      <c r="E2664" s="330"/>
      <c r="F2664" s="328"/>
      <c r="G2664" s="131"/>
      <c r="H2664" s="331" t="str">
        <f>H2626</f>
        <v>(REJO AGUNG)</v>
      </c>
      <c r="I2664" s="331"/>
      <c r="J2664" s="331"/>
      <c r="K2664" s="332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28"/>
      <c r="G2665" s="131"/>
      <c r="H2665" s="333" t="str">
        <f>H2627</f>
        <v>JOMBANG</v>
      </c>
      <c r="I2665" s="333"/>
      <c r="J2665" s="333"/>
      <c r="K2665" s="334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4210</v>
      </c>
      <c r="E2666" s="122"/>
      <c r="F2666" s="133"/>
      <c r="G2666" s="134"/>
      <c r="H2666" s="335"/>
      <c r="I2666" s="335"/>
      <c r="J2666" s="335"/>
      <c r="K2666" s="336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1152</v>
      </c>
      <c r="C2670" s="287" t="str">
        <f t="shared" si="1482"/>
        <v>PCS</v>
      </c>
      <c r="D2670" s="288">
        <f t="shared" si="1482"/>
        <v>4</v>
      </c>
      <c r="E2670" s="289" t="str">
        <f t="shared" si="1482"/>
        <v>PENCIL CASE KENKO PC-0719</v>
      </c>
      <c r="F2670" s="158"/>
      <c r="G2670" s="159"/>
      <c r="H2670" s="160">
        <f t="shared" ref="H2670:J2670" si="1483">H2632</f>
        <v>4800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4838400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150</v>
      </c>
      <c r="C2671" s="287" t="str">
        <f t="shared" si="1485"/>
        <v>PAK</v>
      </c>
      <c r="D2671" s="288">
        <f t="shared" si="1485"/>
        <v>3</v>
      </c>
      <c r="E2671" s="289" t="str">
        <f t="shared" si="1485"/>
        <v>STIP / PENGHAPUS JOYKO 526-B20 PUTIH</v>
      </c>
      <c r="F2671" s="158"/>
      <c r="G2671" s="159"/>
      <c r="H2671" s="160">
        <f t="shared" ref="H2671:J2671" si="1486">H2633</f>
        <v>34100</v>
      </c>
      <c r="I2671" s="161">
        <f t="shared" si="1486"/>
        <v>0.125</v>
      </c>
      <c r="J2671" s="161">
        <f t="shared" si="1486"/>
        <v>0</v>
      </c>
      <c r="K2671" s="162">
        <f t="shared" si="1484"/>
        <v>4475625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LSN</v>
      </c>
      <c r="D2672" s="288">
        <f t="shared" si="1487"/>
        <v>2</v>
      </c>
      <c r="E2672" s="289" t="str">
        <f t="shared" si="1487"/>
        <v>CORRECTION FLUID JOYKO CF-S225</v>
      </c>
      <c r="F2672" s="158"/>
      <c r="G2672" s="159"/>
      <c r="H2672" s="160">
        <f t="shared" ref="H2672:J2672" si="1488">H2634</f>
        <v>34200</v>
      </c>
      <c r="I2672" s="161">
        <f t="shared" si="1488"/>
        <v>0.125</v>
      </c>
      <c r="J2672" s="161">
        <f t="shared" si="1488"/>
        <v>0</v>
      </c>
      <c r="K2672" s="162">
        <f t="shared" si="1484"/>
        <v>2154600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7"/>
      <c r="K2687" s="311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38">
        <f>SUM(K2670:K2685)</f>
        <v>11468625</v>
      </c>
      <c r="K2688" s="339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40"/>
      <c r="K2689" s="340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11"/>
      <c r="K2691" s="311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41">
        <f>((J2688/1.11)+(K2690/1.11))*11%</f>
        <v>1136530.4054054054</v>
      </c>
      <c r="K2692" s="342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11"/>
      <c r="K2693" s="311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11468625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12" t="str">
        <f>J2658</f>
        <v>NOVI / CONDRO</v>
      </c>
      <c r="K2696" s="313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12">
        <f>J2659</f>
        <v>0</v>
      </c>
      <c r="K2697" s="313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23050024</v>
      </c>
      <c r="F2700" s="200"/>
      <c r="G2700" s="201" t="s">
        <v>2</v>
      </c>
      <c r="H2700" s="314" t="str">
        <f>H2662</f>
        <v>LILY JULIAWATI</v>
      </c>
      <c r="I2700" s="314"/>
      <c r="J2700" s="314"/>
      <c r="K2700" s="315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8" t="s">
        <v>3</v>
      </c>
      <c r="G2701" s="207"/>
      <c r="H2701" s="316"/>
      <c r="I2701" s="316"/>
      <c r="J2701" s="316"/>
      <c r="K2701" s="317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9">
        <f>D2664</f>
        <v>45061</v>
      </c>
      <c r="E2702" s="320"/>
      <c r="F2702" s="318"/>
      <c r="G2702" s="208"/>
      <c r="H2702" s="321" t="str">
        <f>H2664</f>
        <v>(REJO AGUNG)</v>
      </c>
      <c r="I2702" s="321"/>
      <c r="J2702" s="321"/>
      <c r="K2702" s="322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8"/>
      <c r="G2703" s="208"/>
      <c r="H2703" s="323" t="str">
        <f>H2665</f>
        <v>JOMBANG</v>
      </c>
      <c r="I2703" s="323"/>
      <c r="J2703" s="323"/>
      <c r="K2703" s="324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4210</v>
      </c>
      <c r="E2704" s="199"/>
      <c r="F2704" s="210"/>
      <c r="G2704" s="211"/>
      <c r="H2704" s="325"/>
      <c r="I2704" s="325"/>
      <c r="J2704" s="325"/>
      <c r="K2704" s="326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1152</v>
      </c>
      <c r="C2708" s="292" t="str">
        <f t="shared" si="1515"/>
        <v>PCS</v>
      </c>
      <c r="D2708" s="293">
        <f t="shared" si="1515"/>
        <v>4</v>
      </c>
      <c r="E2708" s="294" t="str">
        <f t="shared" si="1515"/>
        <v>PENCIL CASE KENKO PC-0719</v>
      </c>
      <c r="F2708" s="235"/>
      <c r="G2708" s="236"/>
      <c r="H2708" s="237">
        <f t="shared" ref="H2708:J2708" si="1516">H2670</f>
        <v>4800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4838400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150</v>
      </c>
      <c r="C2709" s="292" t="str">
        <f t="shared" si="1518"/>
        <v>PAK</v>
      </c>
      <c r="D2709" s="293">
        <f t="shared" si="1518"/>
        <v>3</v>
      </c>
      <c r="E2709" s="294" t="str">
        <f t="shared" si="1518"/>
        <v>STIP / PENGHAPUS JOYKO 526-B20 PUTIH</v>
      </c>
      <c r="F2709" s="235"/>
      <c r="G2709" s="236"/>
      <c r="H2709" s="237">
        <f t="shared" ref="H2709:J2709" si="1519">H2671</f>
        <v>34100</v>
      </c>
      <c r="I2709" s="238">
        <f t="shared" si="1519"/>
        <v>0.125</v>
      </c>
      <c r="J2709" s="238">
        <f t="shared" si="1519"/>
        <v>0</v>
      </c>
      <c r="K2709" s="239">
        <f t="shared" si="1517"/>
        <v>4475625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LSN</v>
      </c>
      <c r="D2710" s="293">
        <f t="shared" si="1520"/>
        <v>2</v>
      </c>
      <c r="E2710" s="294" t="str">
        <f t="shared" si="1520"/>
        <v>CORRECTION FLUID JOYKO CF-S225</v>
      </c>
      <c r="F2710" s="235"/>
      <c r="G2710" s="236"/>
      <c r="H2710" s="237">
        <f t="shared" ref="H2710:J2710" si="1521">H2672</f>
        <v>34200</v>
      </c>
      <c r="I2710" s="238">
        <f t="shared" si="1521"/>
        <v>0.125</v>
      </c>
      <c r="J2710" s="238">
        <f t="shared" si="1521"/>
        <v>0</v>
      </c>
      <c r="K2710" s="239">
        <f t="shared" si="1517"/>
        <v>2154600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7"/>
      <c r="K2725" s="306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3">
        <f>SUM(K2708:K2723)</f>
        <v>11468625</v>
      </c>
      <c r="K2726" s="304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5"/>
      <c r="K2727" s="305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6"/>
      <c r="K2729" s="306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7">
        <f>((J2726/1.11)+(K2728/1.11))*11%</f>
        <v>1136530.4054054054</v>
      </c>
      <c r="K2730" s="308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6"/>
      <c r="K2731" s="306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11468625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09" t="str">
        <f>J2696</f>
        <v>NOVI / CONDRO</v>
      </c>
      <c r="K2734" s="310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09">
        <f>J2697</f>
        <v>0</v>
      </c>
      <c r="K2735" s="310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23050025</v>
      </c>
      <c r="G2738" s="11" t="s">
        <v>2</v>
      </c>
      <c r="H2738" s="356" t="s">
        <v>121</v>
      </c>
      <c r="I2738" s="356"/>
      <c r="J2738" s="356"/>
      <c r="K2738" s="357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0" t="s">
        <v>3</v>
      </c>
      <c r="G2739" s="17"/>
      <c r="H2739" s="358"/>
      <c r="I2739" s="358"/>
      <c r="J2739" s="358"/>
      <c r="K2739" s="359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1">
        <v>45062</v>
      </c>
      <c r="E2740" s="362"/>
      <c r="F2740" s="360"/>
      <c r="G2740" s="18"/>
      <c r="H2740" s="363" t="s">
        <v>122</v>
      </c>
      <c r="I2740" s="363"/>
      <c r="J2740" s="363"/>
      <c r="K2740" s="364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0"/>
      <c r="G2741" s="18"/>
      <c r="H2741" s="365" t="s">
        <v>123</v>
      </c>
      <c r="I2741" s="365"/>
      <c r="J2741" s="365"/>
      <c r="K2741" s="366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159</v>
      </c>
      <c r="E2742" s="9"/>
      <c r="F2742" s="21"/>
      <c r="G2742" s="22"/>
      <c r="H2742" s="367"/>
      <c r="I2742" s="367"/>
      <c r="J2742" s="367"/>
      <c r="K2742" s="368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288</v>
      </c>
      <c r="C2746" s="46" t="s">
        <v>42</v>
      </c>
      <c r="D2746" s="93">
        <v>2</v>
      </c>
      <c r="E2746" s="110" t="s">
        <v>158</v>
      </c>
      <c r="F2746" s="48"/>
      <c r="G2746" s="49"/>
      <c r="H2746" s="50">
        <v>10600</v>
      </c>
      <c r="I2746" s="51">
        <v>0.125</v>
      </c>
      <c r="J2746" s="51"/>
      <c r="K2746" s="52">
        <f t="shared" ref="K2746:K2761" si="1548">(B2746*H2746-((B2746*H2746)*I2746))-((B2746*H2746-((B2746*H2746)*I2746))*J2746)</f>
        <v>2671200</v>
      </c>
      <c r="L2746" s="36"/>
    </row>
    <row r="2747" spans="1:12" s="10" customFormat="1" ht="14.1" customHeight="1" x14ac:dyDescent="0.25">
      <c r="A2747" s="45">
        <v>2</v>
      </c>
      <c r="B2747" s="46">
        <v>288</v>
      </c>
      <c r="C2747" s="46" t="s">
        <v>34</v>
      </c>
      <c r="D2747" s="93">
        <v>2</v>
      </c>
      <c r="E2747" s="110" t="s">
        <v>69</v>
      </c>
      <c r="F2747" s="48"/>
      <c r="G2747" s="49"/>
      <c r="H2747" s="50">
        <v>39000</v>
      </c>
      <c r="I2747" s="51">
        <v>0.125</v>
      </c>
      <c r="J2747" s="51"/>
      <c r="K2747" s="52">
        <f t="shared" si="1548"/>
        <v>9828000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3"/>
      <c r="K2763" s="344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5">
        <f>SUM(K2746:K2761)</f>
        <v>12499200</v>
      </c>
      <c r="K2764" s="346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7"/>
      <c r="K2765" s="347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4"/>
      <c r="K2767" s="344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8">
        <f>((J2764/1.11)+(K2766/1.11))*11%</f>
        <v>1238659.4594594592</v>
      </c>
      <c r="K2768" s="349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4"/>
      <c r="K2769" s="344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12499200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50" t="s">
        <v>44</v>
      </c>
      <c r="K2772" s="351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50"/>
      <c r="K2773" s="351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23050025</v>
      </c>
      <c r="F2776" s="123"/>
      <c r="G2776" s="124" t="s">
        <v>2</v>
      </c>
      <c r="H2776" s="352" t="str">
        <f>H2738</f>
        <v>SOEYANTO LOPULUSI</v>
      </c>
      <c r="I2776" s="352"/>
      <c r="J2776" s="352"/>
      <c r="K2776" s="353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28" t="s">
        <v>3</v>
      </c>
      <c r="G2777" s="130"/>
      <c r="H2777" s="354"/>
      <c r="I2777" s="354"/>
      <c r="J2777" s="354"/>
      <c r="K2777" s="355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29">
        <f>D2740</f>
        <v>45062</v>
      </c>
      <c r="E2778" s="330"/>
      <c r="F2778" s="328"/>
      <c r="G2778" s="131"/>
      <c r="H2778" s="331" t="str">
        <f>H2740</f>
        <v>( LANCAR )</v>
      </c>
      <c r="I2778" s="331"/>
      <c r="J2778" s="331"/>
      <c r="K2778" s="332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28"/>
      <c r="G2779" s="131"/>
      <c r="H2779" s="333" t="str">
        <f>H2741</f>
        <v>MALANG</v>
      </c>
      <c r="I2779" s="333"/>
      <c r="J2779" s="333"/>
      <c r="K2779" s="334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1269</v>
      </c>
      <c r="E2780" s="122"/>
      <c r="F2780" s="133"/>
      <c r="G2780" s="134"/>
      <c r="H2780" s="335"/>
      <c r="I2780" s="335"/>
      <c r="J2780" s="335"/>
      <c r="K2780" s="336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288</v>
      </c>
      <c r="C2784" s="287" t="str">
        <f t="shared" si="1549"/>
        <v>PCS</v>
      </c>
      <c r="D2784" s="288">
        <f t="shared" si="1549"/>
        <v>2</v>
      </c>
      <c r="E2784" s="289" t="str">
        <f t="shared" si="1549"/>
        <v>PENSIL WARNA JOYKO CP-12PB (PANJANG)</v>
      </c>
      <c r="F2784" s="158"/>
      <c r="G2784" s="159"/>
      <c r="H2784" s="160">
        <f t="shared" ref="H2784:J2784" si="1550">H2746</f>
        <v>10600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2671200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288</v>
      </c>
      <c r="C2785" s="287" t="str">
        <f t="shared" si="1552"/>
        <v>LSN</v>
      </c>
      <c r="D2785" s="288">
        <f t="shared" si="1552"/>
        <v>2</v>
      </c>
      <c r="E2785" s="289" t="str">
        <f t="shared" si="1552"/>
        <v>GEL PEN KENKO HI-TECH-H 0.28 MM FUN COLOR</v>
      </c>
      <c r="F2785" s="158"/>
      <c r="G2785" s="159"/>
      <c r="H2785" s="160">
        <f t="shared" ref="H2785:J2785" si="1553">H2747</f>
        <v>39000</v>
      </c>
      <c r="I2785" s="161">
        <f t="shared" si="1553"/>
        <v>0.125</v>
      </c>
      <c r="J2785" s="161">
        <f t="shared" si="1553"/>
        <v>0</v>
      </c>
      <c r="K2785" s="162">
        <f t="shared" si="1551"/>
        <v>9828000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7"/>
      <c r="K2801" s="311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38">
        <f>SUM(K2784:K2799)</f>
        <v>12499200</v>
      </c>
      <c r="K2802" s="339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40"/>
      <c r="K2803" s="340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11"/>
      <c r="K2805" s="311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41">
        <f>((J2802/1.11)+(K2804/1.11))*11%</f>
        <v>1238659.4594594592</v>
      </c>
      <c r="K2806" s="342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11"/>
      <c r="K2807" s="311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12499200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12" t="str">
        <f>J2772</f>
        <v>NOVI / CONDRO</v>
      </c>
      <c r="K2810" s="313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12">
        <f>J2773</f>
        <v>0</v>
      </c>
      <c r="K2811" s="313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23050025</v>
      </c>
      <c r="F2814" s="200"/>
      <c r="G2814" s="201" t="s">
        <v>2</v>
      </c>
      <c r="H2814" s="314" t="str">
        <f>H2776</f>
        <v>SOEYANTO LOPULUSI</v>
      </c>
      <c r="I2814" s="314"/>
      <c r="J2814" s="314"/>
      <c r="K2814" s="315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8" t="s">
        <v>3</v>
      </c>
      <c r="G2815" s="207"/>
      <c r="H2815" s="316"/>
      <c r="I2815" s="316"/>
      <c r="J2815" s="316"/>
      <c r="K2815" s="317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9">
        <f>D2778</f>
        <v>45062</v>
      </c>
      <c r="E2816" s="320"/>
      <c r="F2816" s="318"/>
      <c r="G2816" s="208"/>
      <c r="H2816" s="321" t="str">
        <f>H2778</f>
        <v>( LANCAR )</v>
      </c>
      <c r="I2816" s="321"/>
      <c r="J2816" s="321"/>
      <c r="K2816" s="322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8"/>
      <c r="G2817" s="208"/>
      <c r="H2817" s="323" t="str">
        <f>H2779</f>
        <v>MALANG</v>
      </c>
      <c r="I2817" s="323"/>
      <c r="J2817" s="323"/>
      <c r="K2817" s="324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1269</v>
      </c>
      <c r="E2818" s="199"/>
      <c r="F2818" s="210"/>
      <c r="G2818" s="211"/>
      <c r="H2818" s="325"/>
      <c r="I2818" s="325"/>
      <c r="J2818" s="325"/>
      <c r="K2818" s="326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288</v>
      </c>
      <c r="C2822" s="292" t="str">
        <f t="shared" si="1582"/>
        <v>PCS</v>
      </c>
      <c r="D2822" s="293">
        <f t="shared" si="1582"/>
        <v>2</v>
      </c>
      <c r="E2822" s="294" t="str">
        <f t="shared" si="1582"/>
        <v>PENSIL WARNA JOYKO CP-12PB (PANJANG)</v>
      </c>
      <c r="F2822" s="235"/>
      <c r="G2822" s="236"/>
      <c r="H2822" s="237">
        <f t="shared" ref="H2822:J2822" si="1583">H2784</f>
        <v>10600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2671200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288</v>
      </c>
      <c r="C2823" s="292" t="str">
        <f t="shared" si="1585"/>
        <v>LSN</v>
      </c>
      <c r="D2823" s="293">
        <f t="shared" si="1585"/>
        <v>2</v>
      </c>
      <c r="E2823" s="294" t="str">
        <f t="shared" si="1585"/>
        <v>GEL PEN KENKO HI-TECH-H 0.28 MM FUN COLOR</v>
      </c>
      <c r="F2823" s="235"/>
      <c r="G2823" s="236"/>
      <c r="H2823" s="237">
        <f t="shared" ref="H2823:J2823" si="1586">H2785</f>
        <v>39000</v>
      </c>
      <c r="I2823" s="238">
        <f t="shared" si="1586"/>
        <v>0.125</v>
      </c>
      <c r="J2823" s="238">
        <f t="shared" si="1586"/>
        <v>0</v>
      </c>
      <c r="K2823" s="239">
        <f t="shared" si="1584"/>
        <v>9828000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7"/>
      <c r="K2839" s="306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3">
        <f>SUM(K2822:K2837)</f>
        <v>12499200</v>
      </c>
      <c r="K2840" s="304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5"/>
      <c r="K2841" s="305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6"/>
      <c r="K2843" s="306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7">
        <f>((J2840/1.11)+(K2842/1.11))*11%</f>
        <v>1238659.4594594592</v>
      </c>
      <c r="K2844" s="308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6"/>
      <c r="K2845" s="306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12499200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09" t="str">
        <f>J2810</f>
        <v>NOVI / CONDRO</v>
      </c>
      <c r="K2848" s="310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09">
        <f>J2811</f>
        <v>0</v>
      </c>
      <c r="K2849" s="310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23050026</v>
      </c>
      <c r="G2852" s="11" t="s">
        <v>2</v>
      </c>
      <c r="H2852" s="356" t="s">
        <v>55</v>
      </c>
      <c r="I2852" s="356"/>
      <c r="J2852" s="356"/>
      <c r="K2852" s="357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0" t="s">
        <v>3</v>
      </c>
      <c r="G2853" s="17"/>
      <c r="H2853" s="358"/>
      <c r="I2853" s="358"/>
      <c r="J2853" s="358"/>
      <c r="K2853" s="359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1">
        <v>45062</v>
      </c>
      <c r="E2854" s="362"/>
      <c r="F2854" s="360"/>
      <c r="G2854" s="18"/>
      <c r="H2854" s="363" t="s">
        <v>56</v>
      </c>
      <c r="I2854" s="363"/>
      <c r="J2854" s="363"/>
      <c r="K2854" s="364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0"/>
      <c r="G2855" s="18"/>
      <c r="H2855" s="365" t="s">
        <v>57</v>
      </c>
      <c r="I2855" s="365"/>
      <c r="J2855" s="365"/>
      <c r="K2855" s="366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160</v>
      </c>
      <c r="E2856" s="9"/>
      <c r="F2856" s="21"/>
      <c r="G2856" s="22"/>
      <c r="H2856" s="367"/>
      <c r="I2856" s="367"/>
      <c r="J2856" s="367"/>
      <c r="K2856" s="368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36</v>
      </c>
      <c r="C2860" s="46" t="s">
        <v>42</v>
      </c>
      <c r="D2860" s="93">
        <v>1</v>
      </c>
      <c r="E2860" s="110" t="s">
        <v>161</v>
      </c>
      <c r="F2860" s="48"/>
      <c r="G2860" s="49"/>
      <c r="H2860" s="50">
        <v>41500</v>
      </c>
      <c r="I2860" s="51">
        <v>0.1</v>
      </c>
      <c r="J2860" s="51"/>
      <c r="K2860" s="52">
        <f t="shared" ref="K2860:K2875" si="1615">(B2860*H2860-((B2860*H2860)*I2860))-((B2860*H2860-((B2860*H2860)*I2860))*J2860)</f>
        <v>1344600</v>
      </c>
      <c r="L2860" s="36"/>
    </row>
    <row r="2861" spans="1:12" s="10" customFormat="1" ht="14.1" customHeight="1" x14ac:dyDescent="0.25">
      <c r="A2861" s="45">
        <v>2</v>
      </c>
      <c r="B2861" s="46">
        <v>6</v>
      </c>
      <c r="C2861" s="46" t="s">
        <v>34</v>
      </c>
      <c r="D2861" s="93" t="s">
        <v>56</v>
      </c>
      <c r="E2861" s="110" t="s">
        <v>113</v>
      </c>
      <c r="F2861" s="48"/>
      <c r="G2861" s="49"/>
      <c r="H2861" s="50">
        <v>79200</v>
      </c>
      <c r="I2861" s="51">
        <v>0.1</v>
      </c>
      <c r="J2861" s="51"/>
      <c r="K2861" s="52">
        <f t="shared" si="1615"/>
        <v>427680</v>
      </c>
      <c r="L2861" s="36"/>
    </row>
    <row r="2862" spans="1:12" s="10" customFormat="1" ht="14.1" customHeight="1" x14ac:dyDescent="0.25">
      <c r="A2862" s="45">
        <v>3</v>
      </c>
      <c r="B2862" s="46">
        <v>10</v>
      </c>
      <c r="C2862" s="46" t="s">
        <v>79</v>
      </c>
      <c r="D2862" s="93" t="s">
        <v>56</v>
      </c>
      <c r="E2862" s="110" t="s">
        <v>97</v>
      </c>
      <c r="F2862" s="48"/>
      <c r="G2862" s="49"/>
      <c r="H2862" s="50">
        <v>34100</v>
      </c>
      <c r="I2862" s="51">
        <v>0.1</v>
      </c>
      <c r="J2862" s="51"/>
      <c r="K2862" s="52">
        <f t="shared" si="1615"/>
        <v>306900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3"/>
      <c r="K2877" s="344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5">
        <f>SUM(K2860:K2875)</f>
        <v>2079180</v>
      </c>
      <c r="K2878" s="346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7"/>
      <c r="K2879" s="347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4"/>
      <c r="K2881" s="344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8">
        <f>((J2878/1.11)+(K2880/1.11))*11%</f>
        <v>206044.86486486485</v>
      </c>
      <c r="K2882" s="349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4"/>
      <c r="K2883" s="344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2079180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50" t="s">
        <v>44</v>
      </c>
      <c r="K2886" s="351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50"/>
      <c r="K2887" s="351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23050026</v>
      </c>
      <c r="F2890" s="123"/>
      <c r="G2890" s="124" t="s">
        <v>2</v>
      </c>
      <c r="H2890" s="352" t="str">
        <f>H2852</f>
        <v>CV SINAR CAHAYA NIRMALA</v>
      </c>
      <c r="I2890" s="352"/>
      <c r="J2890" s="352"/>
      <c r="K2890" s="353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28" t="s">
        <v>3</v>
      </c>
      <c r="G2891" s="130"/>
      <c r="H2891" s="354"/>
      <c r="I2891" s="354"/>
      <c r="J2891" s="354"/>
      <c r="K2891" s="355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29">
        <f>D2854</f>
        <v>45062</v>
      </c>
      <c r="E2892" s="330"/>
      <c r="F2892" s="328"/>
      <c r="G2892" s="131"/>
      <c r="H2892" s="331" t="str">
        <f>H2854</f>
        <v/>
      </c>
      <c r="I2892" s="331"/>
      <c r="J2892" s="331"/>
      <c r="K2892" s="332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28"/>
      <c r="G2893" s="131"/>
      <c r="H2893" s="333" t="str">
        <f>H2855</f>
        <v>BREBES</v>
      </c>
      <c r="I2893" s="333"/>
      <c r="J2893" s="333"/>
      <c r="K2893" s="334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4217</v>
      </c>
      <c r="E2894" s="122"/>
      <c r="F2894" s="133"/>
      <c r="G2894" s="134"/>
      <c r="H2894" s="335"/>
      <c r="I2894" s="335"/>
      <c r="J2894" s="335"/>
      <c r="K2894" s="336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36</v>
      </c>
      <c r="C2898" s="287" t="str">
        <f t="shared" si="1616"/>
        <v>PCS</v>
      </c>
      <c r="D2898" s="288">
        <f t="shared" si="1616"/>
        <v>1</v>
      </c>
      <c r="E2898" s="289" t="str">
        <f t="shared" si="1616"/>
        <v>CRAYON / OIL PASTEL JOYKO OP-36S PP CASE SEA WORLD</v>
      </c>
      <c r="F2898" s="158"/>
      <c r="G2898" s="159"/>
      <c r="H2898" s="160">
        <f t="shared" ref="H2898:J2898" si="1617">H2860</f>
        <v>41500</v>
      </c>
      <c r="I2898" s="161">
        <f t="shared" si="1617"/>
        <v>0.1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1344600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6</v>
      </c>
      <c r="C2899" s="287" t="str">
        <f t="shared" si="1619"/>
        <v>LSN</v>
      </c>
      <c r="D2899" s="288" t="str">
        <f t="shared" si="1619"/>
        <v/>
      </c>
      <c r="E2899" s="289" t="str">
        <f t="shared" si="1619"/>
        <v>PENSIL WARNA KENKO CP-12HALF CLASSIC (PENDEK)</v>
      </c>
      <c r="F2899" s="158"/>
      <c r="G2899" s="159"/>
      <c r="H2899" s="160">
        <f t="shared" ref="H2899:J2899" si="1620">H2861</f>
        <v>79200</v>
      </c>
      <c r="I2899" s="161">
        <f t="shared" si="1620"/>
        <v>0.1</v>
      </c>
      <c r="J2899" s="161">
        <f t="shared" si="1620"/>
        <v>0</v>
      </c>
      <c r="K2899" s="162">
        <f t="shared" si="1618"/>
        <v>427680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10</v>
      </c>
      <c r="C2900" s="287" t="str">
        <f t="shared" si="1621"/>
        <v>PAK</v>
      </c>
      <c r="D2900" s="288" t="str">
        <f t="shared" si="1621"/>
        <v/>
      </c>
      <c r="E2900" s="289" t="str">
        <f t="shared" si="1621"/>
        <v>STIP / PENGHAPUS JOYKO ER-B20BL HITAM</v>
      </c>
      <c r="F2900" s="158"/>
      <c r="G2900" s="159"/>
      <c r="H2900" s="160">
        <f t="shared" ref="H2900:J2900" si="1622">H2862</f>
        <v>34100</v>
      </c>
      <c r="I2900" s="161">
        <f t="shared" si="1622"/>
        <v>0.1</v>
      </c>
      <c r="J2900" s="161">
        <f t="shared" si="1622"/>
        <v>0</v>
      </c>
      <c r="K2900" s="162">
        <f t="shared" si="1618"/>
        <v>306900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7"/>
      <c r="K2915" s="311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38">
        <f>SUM(K2898:K2913)</f>
        <v>2079180</v>
      </c>
      <c r="K2916" s="339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40"/>
      <c r="K2917" s="340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11"/>
      <c r="K2919" s="311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41">
        <f>((J2916/1.11)+(K2918/1.11))*11%</f>
        <v>206044.86486486485</v>
      </c>
      <c r="K2920" s="342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11"/>
      <c r="K2921" s="311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2079180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12" t="str">
        <f>J2886</f>
        <v>NOVI / CONDRO</v>
      </c>
      <c r="K2924" s="313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12">
        <f>J2887</f>
        <v>0</v>
      </c>
      <c r="K2925" s="313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23050026</v>
      </c>
      <c r="F2928" s="200"/>
      <c r="G2928" s="201" t="s">
        <v>2</v>
      </c>
      <c r="H2928" s="314" t="str">
        <f>H2890</f>
        <v>CV SINAR CAHAYA NIRMALA</v>
      </c>
      <c r="I2928" s="314"/>
      <c r="J2928" s="314"/>
      <c r="K2928" s="315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8" t="s">
        <v>3</v>
      </c>
      <c r="G2929" s="207"/>
      <c r="H2929" s="316"/>
      <c r="I2929" s="316"/>
      <c r="J2929" s="316"/>
      <c r="K2929" s="317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9">
        <f>D2892</f>
        <v>45062</v>
      </c>
      <c r="E2930" s="320"/>
      <c r="F2930" s="318"/>
      <c r="G2930" s="208"/>
      <c r="H2930" s="321" t="str">
        <f>H2892</f>
        <v/>
      </c>
      <c r="I2930" s="321"/>
      <c r="J2930" s="321"/>
      <c r="K2930" s="322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8"/>
      <c r="G2931" s="208"/>
      <c r="H2931" s="323" t="str">
        <f>H2893</f>
        <v>BREBES</v>
      </c>
      <c r="I2931" s="323"/>
      <c r="J2931" s="323"/>
      <c r="K2931" s="324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4217</v>
      </c>
      <c r="E2932" s="199"/>
      <c r="F2932" s="210"/>
      <c r="G2932" s="211"/>
      <c r="H2932" s="325"/>
      <c r="I2932" s="325"/>
      <c r="J2932" s="325"/>
      <c r="K2932" s="326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36</v>
      </c>
      <c r="C2936" s="292" t="str">
        <f t="shared" si="1649"/>
        <v>PCS</v>
      </c>
      <c r="D2936" s="293">
        <f t="shared" si="1649"/>
        <v>1</v>
      </c>
      <c r="E2936" s="294" t="str">
        <f t="shared" si="1649"/>
        <v>CRAYON / OIL PASTEL JOYKO OP-36S PP CASE SEA WORLD</v>
      </c>
      <c r="F2936" s="235"/>
      <c r="G2936" s="236"/>
      <c r="H2936" s="237">
        <f t="shared" ref="H2936:J2936" si="1650">H2898</f>
        <v>41500</v>
      </c>
      <c r="I2936" s="238">
        <f t="shared" si="1650"/>
        <v>0.1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1344600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6</v>
      </c>
      <c r="C2937" s="292" t="str">
        <f t="shared" si="1652"/>
        <v>LSN</v>
      </c>
      <c r="D2937" s="293" t="str">
        <f t="shared" si="1652"/>
        <v/>
      </c>
      <c r="E2937" s="294" t="str">
        <f t="shared" si="1652"/>
        <v>PENSIL WARNA KENKO CP-12HALF CLASSIC (PENDEK)</v>
      </c>
      <c r="F2937" s="235"/>
      <c r="G2937" s="236"/>
      <c r="H2937" s="237">
        <f t="shared" ref="H2937:J2937" si="1653">H2899</f>
        <v>79200</v>
      </c>
      <c r="I2937" s="238">
        <f t="shared" si="1653"/>
        <v>0.1</v>
      </c>
      <c r="J2937" s="238">
        <f t="shared" si="1653"/>
        <v>0</v>
      </c>
      <c r="K2937" s="239">
        <f t="shared" si="1651"/>
        <v>427680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10</v>
      </c>
      <c r="C2938" s="292" t="str">
        <f t="shared" si="1654"/>
        <v>PAK</v>
      </c>
      <c r="D2938" s="293" t="str">
        <f t="shared" si="1654"/>
        <v/>
      </c>
      <c r="E2938" s="294" t="str">
        <f t="shared" si="1654"/>
        <v>STIP / PENGHAPUS JOYKO ER-B20BL HITAM</v>
      </c>
      <c r="F2938" s="235"/>
      <c r="G2938" s="236"/>
      <c r="H2938" s="237">
        <f t="shared" ref="H2938:J2938" si="1655">H2900</f>
        <v>34100</v>
      </c>
      <c r="I2938" s="238">
        <f t="shared" si="1655"/>
        <v>0.1</v>
      </c>
      <c r="J2938" s="238">
        <f t="shared" si="1655"/>
        <v>0</v>
      </c>
      <c r="K2938" s="239">
        <f t="shared" si="1651"/>
        <v>306900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7"/>
      <c r="K2953" s="306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3">
        <f>SUM(K2936:K2951)</f>
        <v>2079180</v>
      </c>
      <c r="K2954" s="304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5"/>
      <c r="K2955" s="305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6"/>
      <c r="K2957" s="306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7">
        <f>((J2954/1.11)+(K2956/1.11))*11%</f>
        <v>206044.86486486485</v>
      </c>
      <c r="K2958" s="308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6"/>
      <c r="K2959" s="306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2079180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09" t="str">
        <f>J2924</f>
        <v>NOVI / CONDRO</v>
      </c>
      <c r="K2962" s="310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09">
        <f>J2925</f>
        <v>0</v>
      </c>
      <c r="K2963" s="310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23050027</v>
      </c>
      <c r="G2966" s="11" t="s">
        <v>2</v>
      </c>
      <c r="H2966" s="356" t="s">
        <v>39</v>
      </c>
      <c r="I2966" s="356"/>
      <c r="J2966" s="356"/>
      <c r="K2966" s="357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0" t="s">
        <v>3</v>
      </c>
      <c r="G2967" s="17"/>
      <c r="H2967" s="358"/>
      <c r="I2967" s="358"/>
      <c r="J2967" s="358"/>
      <c r="K2967" s="359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1">
        <v>45063</v>
      </c>
      <c r="E2968" s="362"/>
      <c r="F2968" s="360"/>
      <c r="G2968" s="18"/>
      <c r="H2968" s="363" t="s">
        <v>40</v>
      </c>
      <c r="I2968" s="363"/>
      <c r="J2968" s="363"/>
      <c r="K2968" s="364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0"/>
      <c r="G2969" s="18"/>
      <c r="H2969" s="365" t="s">
        <v>41</v>
      </c>
      <c r="I2969" s="365"/>
      <c r="J2969" s="365"/>
      <c r="K2969" s="366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162</v>
      </c>
      <c r="E2970" s="9"/>
      <c r="F2970" s="21"/>
      <c r="G2970" s="22"/>
      <c r="H2970" s="367"/>
      <c r="I2970" s="367"/>
      <c r="J2970" s="367"/>
      <c r="K2970" s="368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48</v>
      </c>
      <c r="C2974" s="46" t="s">
        <v>34</v>
      </c>
      <c r="D2974" s="93">
        <v>1</v>
      </c>
      <c r="E2974" s="110" t="s">
        <v>115</v>
      </c>
      <c r="F2974" s="48"/>
      <c r="G2974" s="49"/>
      <c r="H2974" s="50">
        <v>33000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1370160</v>
      </c>
      <c r="L2974" s="36"/>
    </row>
    <row r="2975" spans="1:12" s="10" customFormat="1" ht="14.1" customHeight="1" x14ac:dyDescent="0.25">
      <c r="A2975" s="45">
        <v>2</v>
      </c>
      <c r="B2975" s="46">
        <v>48</v>
      </c>
      <c r="C2975" s="46" t="s">
        <v>34</v>
      </c>
      <c r="D2975" s="93">
        <v>1</v>
      </c>
      <c r="E2975" s="110" t="s">
        <v>163</v>
      </c>
      <c r="F2975" s="48"/>
      <c r="G2975" s="49"/>
      <c r="H2975" s="50">
        <v>41400</v>
      </c>
      <c r="I2975" s="51">
        <v>0.13500000000000001</v>
      </c>
      <c r="J2975" s="51"/>
      <c r="K2975" s="52">
        <f t="shared" si="1682"/>
        <v>1718928</v>
      </c>
      <c r="L2975" s="36"/>
    </row>
    <row r="2976" spans="1:12" s="10" customFormat="1" ht="14.1" customHeight="1" x14ac:dyDescent="0.25">
      <c r="A2976" s="45">
        <v>3</v>
      </c>
      <c r="B2976" s="46">
        <v>36</v>
      </c>
      <c r="C2976" s="46" t="s">
        <v>96</v>
      </c>
      <c r="D2976" s="93">
        <v>1</v>
      </c>
      <c r="E2976" s="110" t="s">
        <v>164</v>
      </c>
      <c r="F2976" s="48"/>
      <c r="G2976" s="49"/>
      <c r="H2976" s="50">
        <v>66000</v>
      </c>
      <c r="I2976" s="51">
        <v>0.13500000000000001</v>
      </c>
      <c r="J2976" s="51"/>
      <c r="K2976" s="52">
        <f t="shared" si="1682"/>
        <v>2055240</v>
      </c>
      <c r="L2976" s="36"/>
    </row>
    <row r="2977" spans="1:12" s="10" customFormat="1" ht="14.1" customHeight="1" x14ac:dyDescent="0.25">
      <c r="A2977" s="45">
        <v>4</v>
      </c>
      <c r="B2977" s="46">
        <v>36</v>
      </c>
      <c r="C2977" s="46" t="s">
        <v>165</v>
      </c>
      <c r="D2977" s="93">
        <v>1</v>
      </c>
      <c r="E2977" s="110" t="s">
        <v>166</v>
      </c>
      <c r="F2977" s="48"/>
      <c r="G2977" s="49"/>
      <c r="H2977" s="50">
        <v>72000</v>
      </c>
      <c r="I2977" s="51">
        <v>0.13500000000000001</v>
      </c>
      <c r="J2977" s="51"/>
      <c r="K2977" s="52">
        <f t="shared" si="1682"/>
        <v>2242080</v>
      </c>
      <c r="L2977" s="36"/>
    </row>
    <row r="2978" spans="1:12" s="10" customFormat="1" ht="14.1" customHeight="1" x14ac:dyDescent="0.25">
      <c r="A2978" s="45">
        <v>5</v>
      </c>
      <c r="B2978" s="46">
        <v>150</v>
      </c>
      <c r="C2978" s="46" t="s">
        <v>79</v>
      </c>
      <c r="D2978" s="93">
        <v>3</v>
      </c>
      <c r="E2978" s="110" t="s">
        <v>167</v>
      </c>
      <c r="F2978" s="48"/>
      <c r="G2978" s="49"/>
      <c r="H2978" s="50">
        <v>17000</v>
      </c>
      <c r="I2978" s="51">
        <v>0.13500000000000001</v>
      </c>
      <c r="J2978" s="51"/>
      <c r="K2978" s="52">
        <f t="shared" si="1682"/>
        <v>2205750</v>
      </c>
      <c r="L2978" s="36"/>
    </row>
    <row r="2979" spans="1:12" s="10" customFormat="1" ht="14.1" customHeight="1" x14ac:dyDescent="0.25">
      <c r="A2979" s="45">
        <v>6</v>
      </c>
      <c r="B2979" s="46">
        <v>150</v>
      </c>
      <c r="C2979" s="46" t="s">
        <v>79</v>
      </c>
      <c r="D2979" s="93">
        <v>3</v>
      </c>
      <c r="E2979" s="110" t="s">
        <v>168</v>
      </c>
      <c r="F2979" s="48"/>
      <c r="G2979" s="49"/>
      <c r="H2979" s="50">
        <v>16000</v>
      </c>
      <c r="I2979" s="51">
        <v>0.13500000000000001</v>
      </c>
      <c r="J2979" s="51"/>
      <c r="K2979" s="52">
        <f t="shared" si="1682"/>
        <v>2076000</v>
      </c>
      <c r="L2979" s="36"/>
    </row>
    <row r="2980" spans="1:12" s="10" customFormat="1" ht="14.1" customHeight="1" x14ac:dyDescent="0.25">
      <c r="A2980" s="45">
        <v>7</v>
      </c>
      <c r="B2980" s="46">
        <v>40</v>
      </c>
      <c r="C2980" s="46" t="s">
        <v>79</v>
      </c>
      <c r="D2980" s="93">
        <v>2</v>
      </c>
      <c r="E2980" s="110" t="s">
        <v>169</v>
      </c>
      <c r="F2980" s="48"/>
      <c r="G2980" s="49"/>
      <c r="H2980" s="50">
        <v>43000</v>
      </c>
      <c r="I2980" s="51">
        <v>0.13500000000000001</v>
      </c>
      <c r="J2980" s="51"/>
      <c r="K2980" s="52">
        <f t="shared" si="1682"/>
        <v>1487800</v>
      </c>
      <c r="L2980" s="36"/>
    </row>
    <row r="2981" spans="1:12" s="10" customFormat="1" ht="14.1" customHeight="1" x14ac:dyDescent="0.25">
      <c r="A2981" s="45">
        <v>8</v>
      </c>
      <c r="B2981" s="46">
        <v>50</v>
      </c>
      <c r="C2981" s="46" t="s">
        <v>79</v>
      </c>
      <c r="D2981" s="93">
        <v>1</v>
      </c>
      <c r="E2981" s="110" t="s">
        <v>170</v>
      </c>
      <c r="F2981" s="48"/>
      <c r="G2981" s="49"/>
      <c r="H2981" s="50">
        <v>30000</v>
      </c>
      <c r="I2981" s="51">
        <v>0.13500000000000001</v>
      </c>
      <c r="J2981" s="51"/>
      <c r="K2981" s="52">
        <f t="shared" si="1682"/>
        <v>1297500</v>
      </c>
      <c r="L2981" s="36"/>
    </row>
    <row r="2982" spans="1:12" s="10" customFormat="1" ht="14.1" customHeight="1" x14ac:dyDescent="0.25">
      <c r="A2982" s="45">
        <v>9</v>
      </c>
      <c r="B2982" s="46">
        <v>100</v>
      </c>
      <c r="C2982" s="46" t="s">
        <v>79</v>
      </c>
      <c r="D2982" s="93">
        <v>2</v>
      </c>
      <c r="E2982" s="110" t="s">
        <v>171</v>
      </c>
      <c r="F2982" s="48"/>
      <c r="G2982" s="49"/>
      <c r="H2982" s="50">
        <v>27500</v>
      </c>
      <c r="I2982" s="51">
        <v>0.13500000000000001</v>
      </c>
      <c r="J2982" s="51"/>
      <c r="K2982" s="52">
        <f t="shared" si="1682"/>
        <v>2378750</v>
      </c>
      <c r="L2982" s="36"/>
    </row>
    <row r="2983" spans="1:12" s="10" customFormat="1" ht="14.1" customHeight="1" x14ac:dyDescent="0.25">
      <c r="A2983" s="45">
        <v>10</v>
      </c>
      <c r="B2983" s="46">
        <v>576</v>
      </c>
      <c r="C2983" s="46" t="s">
        <v>34</v>
      </c>
      <c r="D2983" s="93">
        <v>4</v>
      </c>
      <c r="E2983" s="110" t="s">
        <v>126</v>
      </c>
      <c r="F2983" s="48"/>
      <c r="G2983" s="49"/>
      <c r="H2983" s="50">
        <v>26100</v>
      </c>
      <c r="I2983" s="51">
        <v>0.13500000000000001</v>
      </c>
      <c r="J2983" s="51"/>
      <c r="K2983" s="52">
        <f t="shared" si="1682"/>
        <v>13004064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3"/>
      <c r="K2991" s="344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5">
        <f>SUM(K2974:K2989)</f>
        <v>29836272</v>
      </c>
      <c r="K2992" s="346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7"/>
      <c r="K2993" s="347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4"/>
      <c r="K2995" s="344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8">
        <f>((J2992/1.11)+(K2994/1.11))*11%</f>
        <v>2956747.6756756753</v>
      </c>
      <c r="K2996" s="349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4"/>
      <c r="K2997" s="344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29836272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50" t="s">
        <v>44</v>
      </c>
      <c r="K3000" s="351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50"/>
      <c r="K3001" s="351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23050027</v>
      </c>
      <c r="F3004" s="123"/>
      <c r="G3004" s="124" t="s">
        <v>2</v>
      </c>
      <c r="H3004" s="352" t="str">
        <f>H2966</f>
        <v>CV PELITA JAYA</v>
      </c>
      <c r="I3004" s="352"/>
      <c r="J3004" s="352"/>
      <c r="K3004" s="353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28" t="s">
        <v>3</v>
      </c>
      <c r="G3005" s="130"/>
      <c r="H3005" s="354"/>
      <c r="I3005" s="354"/>
      <c r="J3005" s="354"/>
      <c r="K3005" s="355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29">
        <f>D2968</f>
        <v>45063</v>
      </c>
      <c r="E3006" s="330"/>
      <c r="F3006" s="328"/>
      <c r="G3006" s="131"/>
      <c r="H3006" s="331" t="str">
        <f>H2968</f>
        <v>(ANUGERAH SEJAHTERA)</v>
      </c>
      <c r="I3006" s="331"/>
      <c r="J3006" s="331"/>
      <c r="K3006" s="332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28"/>
      <c r="G3007" s="131"/>
      <c r="H3007" s="333" t="str">
        <f>H2969</f>
        <v>PURWOKERTO</v>
      </c>
      <c r="I3007" s="333"/>
      <c r="J3007" s="333"/>
      <c r="K3007" s="334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4223</v>
      </c>
      <c r="E3008" s="122"/>
      <c r="F3008" s="133"/>
      <c r="G3008" s="134"/>
      <c r="H3008" s="335"/>
      <c r="I3008" s="335"/>
      <c r="J3008" s="335"/>
      <c r="K3008" s="336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48</v>
      </c>
      <c r="C3012" s="287" t="str">
        <f t="shared" si="1683"/>
        <v>LSN</v>
      </c>
      <c r="D3012" s="288">
        <f t="shared" si="1683"/>
        <v>1</v>
      </c>
      <c r="E3012" s="289" t="str">
        <f t="shared" si="1683"/>
        <v>PUSH PIN KENKO PN-30 TRANSPARAN</v>
      </c>
      <c r="F3012" s="158"/>
      <c r="G3012" s="159"/>
      <c r="H3012" s="160">
        <f t="shared" ref="H3012:J3012" si="1684">H2974</f>
        <v>33000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1370160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48</v>
      </c>
      <c r="C3013" s="287" t="str">
        <f t="shared" si="1686"/>
        <v>LSN</v>
      </c>
      <c r="D3013" s="288">
        <f t="shared" si="1686"/>
        <v>1</v>
      </c>
      <c r="E3013" s="289" t="str">
        <f t="shared" si="1686"/>
        <v>PAPER CLIP WARNA KENKO 3100</v>
      </c>
      <c r="F3013" s="158"/>
      <c r="G3013" s="159"/>
      <c r="H3013" s="160">
        <f t="shared" ref="H3013:J3013" si="1687">H2975</f>
        <v>41400</v>
      </c>
      <c r="I3013" s="161">
        <f t="shared" si="1687"/>
        <v>0.13500000000000001</v>
      </c>
      <c r="J3013" s="161">
        <f t="shared" si="1687"/>
        <v>0</v>
      </c>
      <c r="K3013" s="162">
        <f t="shared" si="1685"/>
        <v>1718928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36</v>
      </c>
      <c r="C3014" s="287" t="str">
        <f t="shared" si="1688"/>
        <v>BOX</v>
      </c>
      <c r="D3014" s="288">
        <f t="shared" si="1688"/>
        <v>1</v>
      </c>
      <c r="E3014" s="289" t="str">
        <f t="shared" si="1688"/>
        <v>LEM STICK KENKO 8 GR (KECIL) isi 30 pc</v>
      </c>
      <c r="F3014" s="158"/>
      <c r="G3014" s="159"/>
      <c r="H3014" s="160">
        <f t="shared" ref="H3014:J3014" si="1689">H2976</f>
        <v>66000</v>
      </c>
      <c r="I3014" s="161">
        <f t="shared" si="1689"/>
        <v>0.13500000000000001</v>
      </c>
      <c r="J3014" s="161">
        <f t="shared" si="1689"/>
        <v>0</v>
      </c>
      <c r="K3014" s="162">
        <f t="shared" si="1685"/>
        <v>2055240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36</v>
      </c>
      <c r="C3015" s="287" t="str">
        <f t="shared" si="1690"/>
        <v xml:space="preserve">BOX </v>
      </c>
      <c r="D3015" s="288">
        <f t="shared" si="1690"/>
        <v>1</v>
      </c>
      <c r="E3015" s="289" t="str">
        <f t="shared" si="1690"/>
        <v>LEM STICK KENKO 15 GR (TANGGUNG) isi 20 pc</v>
      </c>
      <c r="F3015" s="158"/>
      <c r="G3015" s="159"/>
      <c r="H3015" s="160">
        <f t="shared" ref="H3015:J3015" si="1691">H2977</f>
        <v>72000</v>
      </c>
      <c r="I3015" s="161">
        <f t="shared" si="1691"/>
        <v>0.13500000000000001</v>
      </c>
      <c r="J3015" s="161">
        <f t="shared" si="1691"/>
        <v>0</v>
      </c>
      <c r="K3015" s="162">
        <f t="shared" si="1685"/>
        <v>2242080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150</v>
      </c>
      <c r="C3016" s="287" t="str">
        <f t="shared" si="1692"/>
        <v>PAK</v>
      </c>
      <c r="D3016" s="288">
        <f t="shared" si="1692"/>
        <v>3</v>
      </c>
      <c r="E3016" s="289" t="str">
        <f t="shared" si="1692"/>
        <v>PAPER TRIGONAL CLIP KENKO NO. 1</v>
      </c>
      <c r="F3016" s="158"/>
      <c r="G3016" s="159"/>
      <c r="H3016" s="160">
        <f t="shared" ref="H3016:J3016" si="1693">H2978</f>
        <v>17000</v>
      </c>
      <c r="I3016" s="161">
        <f t="shared" si="1693"/>
        <v>0.13500000000000001</v>
      </c>
      <c r="J3016" s="161">
        <f t="shared" si="1693"/>
        <v>0</v>
      </c>
      <c r="K3016" s="162">
        <f t="shared" si="1685"/>
        <v>2205750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150</v>
      </c>
      <c r="C3017" s="287" t="str">
        <f t="shared" si="1694"/>
        <v>PAK</v>
      </c>
      <c r="D3017" s="288">
        <f t="shared" si="1694"/>
        <v>3</v>
      </c>
      <c r="E3017" s="289" t="str">
        <f t="shared" si="1694"/>
        <v>PAPER TRIGONAL CLIP KENKO NO. 3</v>
      </c>
      <c r="F3017" s="158"/>
      <c r="G3017" s="159"/>
      <c r="H3017" s="160">
        <f t="shared" ref="H3017:J3017" si="1695">H2979</f>
        <v>16000</v>
      </c>
      <c r="I3017" s="161">
        <f t="shared" si="1695"/>
        <v>0.13500000000000001</v>
      </c>
      <c r="J3017" s="161">
        <f t="shared" si="1695"/>
        <v>0</v>
      </c>
      <c r="K3017" s="162">
        <f t="shared" si="1685"/>
        <v>2076000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40</v>
      </c>
      <c r="C3018" s="287" t="str">
        <f t="shared" si="1696"/>
        <v>PAK</v>
      </c>
      <c r="D3018" s="288">
        <f t="shared" si="1696"/>
        <v>2</v>
      </c>
      <c r="E3018" s="289" t="str">
        <f t="shared" si="1696"/>
        <v>PAPER JUMBO CLIP KENKO NO. 5</v>
      </c>
      <c r="F3018" s="158"/>
      <c r="G3018" s="159"/>
      <c r="H3018" s="160">
        <f t="shared" ref="H3018:J3018" si="1697">H2980</f>
        <v>43000</v>
      </c>
      <c r="I3018" s="161">
        <f t="shared" si="1697"/>
        <v>0.13500000000000001</v>
      </c>
      <c r="J3018" s="161">
        <f t="shared" si="1697"/>
        <v>0</v>
      </c>
      <c r="K3018" s="162">
        <f t="shared" si="1685"/>
        <v>1487800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50</v>
      </c>
      <c r="C3019" s="287" t="str">
        <f t="shared" si="1698"/>
        <v>PAK</v>
      </c>
      <c r="D3019" s="288">
        <f t="shared" si="1698"/>
        <v>1</v>
      </c>
      <c r="E3019" s="290" t="str">
        <f t="shared" si="1698"/>
        <v>STIP / PENGHAPUS KENKO ERW-20SQ PUTIH</v>
      </c>
      <c r="F3019" s="158"/>
      <c r="G3019" s="159"/>
      <c r="H3019" s="160">
        <f t="shared" ref="H3019:J3019" si="1699">H2981</f>
        <v>30000</v>
      </c>
      <c r="I3019" s="161">
        <f t="shared" si="1699"/>
        <v>0.13500000000000001</v>
      </c>
      <c r="J3019" s="161">
        <f t="shared" si="1699"/>
        <v>0</v>
      </c>
      <c r="K3019" s="162">
        <f t="shared" si="1685"/>
        <v>1297500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100</v>
      </c>
      <c r="C3020" s="287" t="str">
        <f t="shared" si="1700"/>
        <v>PAK</v>
      </c>
      <c r="D3020" s="288">
        <f t="shared" si="1700"/>
        <v>2</v>
      </c>
      <c r="E3020" s="289" t="str">
        <f t="shared" si="1700"/>
        <v>STIP / PENGHAPUS KENKO ERW-40SQ PUTIH</v>
      </c>
      <c r="F3020" s="158"/>
      <c r="G3020" s="159"/>
      <c r="H3020" s="160">
        <f t="shared" ref="H3020:J3020" si="1701">H2982</f>
        <v>27500</v>
      </c>
      <c r="I3020" s="161">
        <f t="shared" si="1701"/>
        <v>0.13500000000000001</v>
      </c>
      <c r="J3020" s="161">
        <f t="shared" si="1701"/>
        <v>0</v>
      </c>
      <c r="K3020" s="162">
        <f t="shared" si="1685"/>
        <v>2378750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576</v>
      </c>
      <c r="C3021" s="287" t="str">
        <f t="shared" si="1702"/>
        <v>LSN</v>
      </c>
      <c r="D3021" s="288">
        <f t="shared" si="1702"/>
        <v>4</v>
      </c>
      <c r="E3021" s="289" t="str">
        <f t="shared" si="1702"/>
        <v>GEL PEN KENKO EASY GEL</v>
      </c>
      <c r="F3021" s="158"/>
      <c r="G3021" s="159"/>
      <c r="H3021" s="160">
        <f t="shared" ref="H3021:J3021" si="1703">H2983</f>
        <v>26100</v>
      </c>
      <c r="I3021" s="161">
        <f t="shared" si="1703"/>
        <v>0.13500000000000001</v>
      </c>
      <c r="J3021" s="161">
        <f t="shared" si="1703"/>
        <v>0</v>
      </c>
      <c r="K3021" s="162">
        <f t="shared" si="1685"/>
        <v>13004064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7"/>
      <c r="K3029" s="311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38">
        <f>SUM(K3012:K3027)</f>
        <v>29836272</v>
      </c>
      <c r="K3030" s="339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40"/>
      <c r="K3031" s="340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11"/>
      <c r="K3033" s="311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41">
        <f>((J3030/1.11)+(K3032/1.11))*11%</f>
        <v>2956747.6756756753</v>
      </c>
      <c r="K3034" s="342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11"/>
      <c r="K3035" s="311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29836272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12" t="str">
        <f>J3000</f>
        <v>NOVI / CONDRO</v>
      </c>
      <c r="K3038" s="313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12">
        <f>J3001</f>
        <v>0</v>
      </c>
      <c r="K3039" s="313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23050027</v>
      </c>
      <c r="F3042" s="200"/>
      <c r="G3042" s="201" t="s">
        <v>2</v>
      </c>
      <c r="H3042" s="314" t="str">
        <f>H3004</f>
        <v>CV PELITA JAYA</v>
      </c>
      <c r="I3042" s="314"/>
      <c r="J3042" s="314"/>
      <c r="K3042" s="315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8" t="s">
        <v>3</v>
      </c>
      <c r="G3043" s="207"/>
      <c r="H3043" s="316"/>
      <c r="I3043" s="316"/>
      <c r="J3043" s="316"/>
      <c r="K3043" s="317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9">
        <f>D3006</f>
        <v>45063</v>
      </c>
      <c r="E3044" s="320"/>
      <c r="F3044" s="318"/>
      <c r="G3044" s="208"/>
      <c r="H3044" s="321" t="str">
        <f>H3006</f>
        <v>(ANUGERAH SEJAHTERA)</v>
      </c>
      <c r="I3044" s="321"/>
      <c r="J3044" s="321"/>
      <c r="K3044" s="322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8"/>
      <c r="G3045" s="208"/>
      <c r="H3045" s="323" t="str">
        <f>H3007</f>
        <v>PURWOKERTO</v>
      </c>
      <c r="I3045" s="323"/>
      <c r="J3045" s="323"/>
      <c r="K3045" s="324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4223</v>
      </c>
      <c r="E3046" s="199"/>
      <c r="F3046" s="210"/>
      <c r="G3046" s="211"/>
      <c r="H3046" s="325"/>
      <c r="I3046" s="325"/>
      <c r="J3046" s="325"/>
      <c r="K3046" s="326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48</v>
      </c>
      <c r="C3050" s="292" t="str">
        <f t="shared" si="1716"/>
        <v>LSN</v>
      </c>
      <c r="D3050" s="293">
        <f t="shared" si="1716"/>
        <v>1</v>
      </c>
      <c r="E3050" s="294" t="str">
        <f t="shared" si="1716"/>
        <v>PUSH PIN KENKO PN-30 TRANSPARAN</v>
      </c>
      <c r="F3050" s="235"/>
      <c r="G3050" s="236"/>
      <c r="H3050" s="237">
        <f t="shared" ref="H3050:J3050" si="1717">H3012</f>
        <v>33000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1370160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48</v>
      </c>
      <c r="C3051" s="292" t="str">
        <f t="shared" si="1719"/>
        <v>LSN</v>
      </c>
      <c r="D3051" s="293">
        <f t="shared" si="1719"/>
        <v>1</v>
      </c>
      <c r="E3051" s="294" t="str">
        <f t="shared" si="1719"/>
        <v>PAPER CLIP WARNA KENKO 3100</v>
      </c>
      <c r="F3051" s="235"/>
      <c r="G3051" s="236"/>
      <c r="H3051" s="237">
        <f t="shared" ref="H3051:J3051" si="1720">H3013</f>
        <v>41400</v>
      </c>
      <c r="I3051" s="238">
        <f t="shared" si="1720"/>
        <v>0.13500000000000001</v>
      </c>
      <c r="J3051" s="238">
        <f t="shared" si="1720"/>
        <v>0</v>
      </c>
      <c r="K3051" s="239">
        <f t="shared" si="1718"/>
        <v>1718928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36</v>
      </c>
      <c r="C3052" s="292" t="str">
        <f t="shared" si="1721"/>
        <v>BOX</v>
      </c>
      <c r="D3052" s="293">
        <f t="shared" si="1721"/>
        <v>1</v>
      </c>
      <c r="E3052" s="294" t="str">
        <f t="shared" si="1721"/>
        <v>LEM STICK KENKO 8 GR (KECIL) isi 30 pc</v>
      </c>
      <c r="F3052" s="235"/>
      <c r="G3052" s="236"/>
      <c r="H3052" s="237">
        <f t="shared" ref="H3052:J3052" si="1722">H3014</f>
        <v>66000</v>
      </c>
      <c r="I3052" s="238">
        <f t="shared" si="1722"/>
        <v>0.13500000000000001</v>
      </c>
      <c r="J3052" s="238">
        <f t="shared" si="1722"/>
        <v>0</v>
      </c>
      <c r="K3052" s="239">
        <f t="shared" si="1718"/>
        <v>2055240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36</v>
      </c>
      <c r="C3053" s="292" t="str">
        <f t="shared" si="1723"/>
        <v xml:space="preserve">BOX </v>
      </c>
      <c r="D3053" s="293">
        <f t="shared" si="1723"/>
        <v>1</v>
      </c>
      <c r="E3053" s="294" t="str">
        <f t="shared" si="1723"/>
        <v>LEM STICK KENKO 15 GR (TANGGUNG) isi 20 pc</v>
      </c>
      <c r="F3053" s="235"/>
      <c r="G3053" s="236"/>
      <c r="H3053" s="237">
        <f t="shared" ref="H3053:J3053" si="1724">H3015</f>
        <v>72000</v>
      </c>
      <c r="I3053" s="238">
        <f t="shared" si="1724"/>
        <v>0.13500000000000001</v>
      </c>
      <c r="J3053" s="238">
        <f t="shared" si="1724"/>
        <v>0</v>
      </c>
      <c r="K3053" s="239">
        <f t="shared" si="1718"/>
        <v>2242080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150</v>
      </c>
      <c r="C3054" s="292" t="str">
        <f t="shared" si="1725"/>
        <v>PAK</v>
      </c>
      <c r="D3054" s="293">
        <f t="shared" si="1725"/>
        <v>3</v>
      </c>
      <c r="E3054" s="294" t="str">
        <f t="shared" si="1725"/>
        <v>PAPER TRIGONAL CLIP KENKO NO. 1</v>
      </c>
      <c r="F3054" s="235"/>
      <c r="G3054" s="236"/>
      <c r="H3054" s="237">
        <f t="shared" ref="H3054:J3054" si="1726">H3016</f>
        <v>17000</v>
      </c>
      <c r="I3054" s="238">
        <f t="shared" si="1726"/>
        <v>0.13500000000000001</v>
      </c>
      <c r="J3054" s="238">
        <f t="shared" si="1726"/>
        <v>0</v>
      </c>
      <c r="K3054" s="239">
        <f t="shared" si="1718"/>
        <v>2205750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150</v>
      </c>
      <c r="C3055" s="292" t="str">
        <f t="shared" si="1727"/>
        <v>PAK</v>
      </c>
      <c r="D3055" s="293">
        <f t="shared" si="1727"/>
        <v>3</v>
      </c>
      <c r="E3055" s="294" t="str">
        <f t="shared" si="1727"/>
        <v>PAPER TRIGONAL CLIP KENKO NO. 3</v>
      </c>
      <c r="F3055" s="235"/>
      <c r="G3055" s="236"/>
      <c r="H3055" s="237">
        <f t="shared" ref="H3055:J3055" si="1728">H3017</f>
        <v>16000</v>
      </c>
      <c r="I3055" s="238">
        <f t="shared" si="1728"/>
        <v>0.13500000000000001</v>
      </c>
      <c r="J3055" s="238">
        <f t="shared" si="1728"/>
        <v>0</v>
      </c>
      <c r="K3055" s="239">
        <f t="shared" si="1718"/>
        <v>2076000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40</v>
      </c>
      <c r="C3056" s="292" t="str">
        <f t="shared" si="1729"/>
        <v>PAK</v>
      </c>
      <c r="D3056" s="293">
        <f t="shared" si="1729"/>
        <v>2</v>
      </c>
      <c r="E3056" s="294" t="str">
        <f t="shared" si="1729"/>
        <v>PAPER JUMBO CLIP KENKO NO. 5</v>
      </c>
      <c r="F3056" s="235"/>
      <c r="G3056" s="236"/>
      <c r="H3056" s="237">
        <f t="shared" ref="H3056:J3056" si="1730">H3018</f>
        <v>43000</v>
      </c>
      <c r="I3056" s="238">
        <f t="shared" si="1730"/>
        <v>0.13500000000000001</v>
      </c>
      <c r="J3056" s="238">
        <f t="shared" si="1730"/>
        <v>0</v>
      </c>
      <c r="K3056" s="239">
        <f t="shared" si="1718"/>
        <v>1487800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50</v>
      </c>
      <c r="C3057" s="292" t="str">
        <f t="shared" si="1731"/>
        <v>PAK</v>
      </c>
      <c r="D3057" s="293">
        <f t="shared" si="1731"/>
        <v>1</v>
      </c>
      <c r="E3057" s="295" t="str">
        <f t="shared" si="1731"/>
        <v>STIP / PENGHAPUS KENKO ERW-20SQ PUTIH</v>
      </c>
      <c r="F3057" s="235"/>
      <c r="G3057" s="236"/>
      <c r="H3057" s="237">
        <f t="shared" ref="H3057:J3057" si="1732">H3019</f>
        <v>30000</v>
      </c>
      <c r="I3057" s="238">
        <f t="shared" si="1732"/>
        <v>0.13500000000000001</v>
      </c>
      <c r="J3057" s="238">
        <f t="shared" si="1732"/>
        <v>0</v>
      </c>
      <c r="K3057" s="239">
        <f t="shared" si="1718"/>
        <v>1297500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100</v>
      </c>
      <c r="C3058" s="292" t="str">
        <f t="shared" si="1733"/>
        <v>PAK</v>
      </c>
      <c r="D3058" s="293">
        <f t="shared" si="1733"/>
        <v>2</v>
      </c>
      <c r="E3058" s="294" t="str">
        <f t="shared" si="1733"/>
        <v>STIP / PENGHAPUS KENKO ERW-40SQ PUTIH</v>
      </c>
      <c r="F3058" s="235"/>
      <c r="G3058" s="236"/>
      <c r="H3058" s="237">
        <f t="shared" ref="H3058:J3058" si="1734">H3020</f>
        <v>27500</v>
      </c>
      <c r="I3058" s="238">
        <f t="shared" si="1734"/>
        <v>0.13500000000000001</v>
      </c>
      <c r="J3058" s="238">
        <f t="shared" si="1734"/>
        <v>0</v>
      </c>
      <c r="K3058" s="239">
        <f t="shared" si="1718"/>
        <v>2378750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576</v>
      </c>
      <c r="C3059" s="292" t="str">
        <f t="shared" si="1735"/>
        <v>LSN</v>
      </c>
      <c r="D3059" s="293">
        <f t="shared" si="1735"/>
        <v>4</v>
      </c>
      <c r="E3059" s="294" t="str">
        <f t="shared" si="1735"/>
        <v>GEL PEN KENKO EASY GEL</v>
      </c>
      <c r="F3059" s="235"/>
      <c r="G3059" s="236"/>
      <c r="H3059" s="237">
        <f t="shared" ref="H3059:J3059" si="1736">H3021</f>
        <v>26100</v>
      </c>
      <c r="I3059" s="238">
        <f t="shared" si="1736"/>
        <v>0.13500000000000001</v>
      </c>
      <c r="J3059" s="238">
        <f t="shared" si="1736"/>
        <v>0</v>
      </c>
      <c r="K3059" s="239">
        <f t="shared" si="1718"/>
        <v>13004064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7"/>
      <c r="K3067" s="306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3">
        <f>SUM(K3050:K3065)</f>
        <v>29836272</v>
      </c>
      <c r="K3068" s="304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5"/>
      <c r="K3069" s="305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6"/>
      <c r="K3071" s="306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7">
        <f>((J3068/1.11)+(K3070/1.11))*11%</f>
        <v>2956747.6756756753</v>
      </c>
      <c r="K3072" s="308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6"/>
      <c r="K3073" s="306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29836272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09" t="str">
        <f>J3038</f>
        <v>NOVI / CONDRO</v>
      </c>
      <c r="K3076" s="310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09">
        <f>J3039</f>
        <v>0</v>
      </c>
      <c r="K3077" s="310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23050028</v>
      </c>
      <c r="G3080" s="11" t="s">
        <v>2</v>
      </c>
      <c r="H3080" s="356" t="s">
        <v>92</v>
      </c>
      <c r="I3080" s="356"/>
      <c r="J3080" s="356"/>
      <c r="K3080" s="357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0" t="s">
        <v>3</v>
      </c>
      <c r="G3081" s="17"/>
      <c r="H3081" s="358"/>
      <c r="I3081" s="358"/>
      <c r="J3081" s="358"/>
      <c r="K3081" s="359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1">
        <v>45063</v>
      </c>
      <c r="E3082" s="362"/>
      <c r="F3082" s="360"/>
      <c r="G3082" s="18"/>
      <c r="H3082" s="363" t="s">
        <v>56</v>
      </c>
      <c r="I3082" s="363"/>
      <c r="J3082" s="363"/>
      <c r="K3082" s="364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0"/>
      <c r="G3083" s="18"/>
      <c r="H3083" s="365" t="s">
        <v>41</v>
      </c>
      <c r="I3083" s="365"/>
      <c r="J3083" s="365"/>
      <c r="K3083" s="366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172</v>
      </c>
      <c r="E3084" s="9"/>
      <c r="F3084" s="21"/>
      <c r="G3084" s="22"/>
      <c r="H3084" s="367"/>
      <c r="I3084" s="367"/>
      <c r="J3084" s="367"/>
      <c r="K3084" s="368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79</v>
      </c>
      <c r="D3088" s="93">
        <v>1</v>
      </c>
      <c r="E3088" s="110" t="s">
        <v>169</v>
      </c>
      <c r="F3088" s="48"/>
      <c r="G3088" s="49"/>
      <c r="H3088" s="50">
        <v>43000</v>
      </c>
      <c r="I3088" s="51">
        <v>0.1</v>
      </c>
      <c r="J3088" s="51"/>
      <c r="K3088" s="52">
        <f t="shared" ref="K3088:K3103" si="1749">(B3088*H3088-((B3088*H3088)*I3088))-((B3088*H3088-((B3088*H3088)*I3088))*J3088)</f>
        <v>774000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3"/>
      <c r="K3105" s="344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5">
        <f>SUM(K3088:K3103)</f>
        <v>774000</v>
      </c>
      <c r="K3106" s="346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7"/>
      <c r="K3107" s="347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4"/>
      <c r="K3109" s="344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8">
        <f>((J3106/1.11)+(K3108/1.11))*11%</f>
        <v>76702.702702702707</v>
      </c>
      <c r="K3110" s="349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4"/>
      <c r="K3111" s="344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774000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50" t="s">
        <v>44</v>
      </c>
      <c r="K3114" s="351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50"/>
      <c r="K3115" s="351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23050028</v>
      </c>
      <c r="F3118" s="123"/>
      <c r="G3118" s="124" t="s">
        <v>2</v>
      </c>
      <c r="H3118" s="352" t="str">
        <f>H3080</f>
        <v>CV  WISUDA</v>
      </c>
      <c r="I3118" s="352"/>
      <c r="J3118" s="352"/>
      <c r="K3118" s="353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28" t="s">
        <v>3</v>
      </c>
      <c r="G3119" s="130"/>
      <c r="H3119" s="354"/>
      <c r="I3119" s="354"/>
      <c r="J3119" s="354"/>
      <c r="K3119" s="355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29">
        <f>D3082</f>
        <v>45063</v>
      </c>
      <c r="E3120" s="330"/>
      <c r="F3120" s="328"/>
      <c r="G3120" s="131"/>
      <c r="H3120" s="331" t="str">
        <f>H3082</f>
        <v/>
      </c>
      <c r="I3120" s="331"/>
      <c r="J3120" s="331"/>
      <c r="K3120" s="332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28"/>
      <c r="G3121" s="131"/>
      <c r="H3121" s="333" t="str">
        <f>H3083</f>
        <v>PURWOKERTO</v>
      </c>
      <c r="I3121" s="333"/>
      <c r="J3121" s="333"/>
      <c r="K3121" s="334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4224</v>
      </c>
      <c r="E3122" s="122"/>
      <c r="F3122" s="133"/>
      <c r="G3122" s="134"/>
      <c r="H3122" s="335"/>
      <c r="I3122" s="335"/>
      <c r="J3122" s="335"/>
      <c r="K3122" s="336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PAK</v>
      </c>
      <c r="D3126" s="288">
        <f t="shared" si="1750"/>
        <v>1</v>
      </c>
      <c r="E3126" s="289" t="str">
        <f t="shared" si="1750"/>
        <v>PAPER JUMBO CLIP KENKO NO. 5</v>
      </c>
      <c r="F3126" s="158"/>
      <c r="G3126" s="159"/>
      <c r="H3126" s="160">
        <f t="shared" ref="H3126:J3126" si="1751">H3088</f>
        <v>43000</v>
      </c>
      <c r="I3126" s="161">
        <f t="shared" si="1751"/>
        <v>0.1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774000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7"/>
      <c r="K3143" s="311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38">
        <f>SUM(K3126:K3141)</f>
        <v>774000</v>
      </c>
      <c r="K3144" s="339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40"/>
      <c r="K3145" s="340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11"/>
      <c r="K3147" s="311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41">
        <f>((J3144/1.11)+(K3146/1.11))*11%</f>
        <v>76702.702702702707</v>
      </c>
      <c r="K3148" s="342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11"/>
      <c r="K3149" s="311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774000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12" t="str">
        <f>J3114</f>
        <v>NOVI / CONDRO</v>
      </c>
      <c r="K3152" s="313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12">
        <f>J3115</f>
        <v>0</v>
      </c>
      <c r="K3153" s="313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23050028</v>
      </c>
      <c r="F3156" s="200"/>
      <c r="G3156" s="201" t="s">
        <v>2</v>
      </c>
      <c r="H3156" s="314" t="str">
        <f>H3118</f>
        <v>CV  WISUDA</v>
      </c>
      <c r="I3156" s="314"/>
      <c r="J3156" s="314"/>
      <c r="K3156" s="315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8" t="s">
        <v>3</v>
      </c>
      <c r="G3157" s="207"/>
      <c r="H3157" s="316"/>
      <c r="I3157" s="316"/>
      <c r="J3157" s="316"/>
      <c r="K3157" s="317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9">
        <f>D3120</f>
        <v>45063</v>
      </c>
      <c r="E3158" s="320"/>
      <c r="F3158" s="318"/>
      <c r="G3158" s="208"/>
      <c r="H3158" s="321" t="str">
        <f>H3120</f>
        <v/>
      </c>
      <c r="I3158" s="321"/>
      <c r="J3158" s="321"/>
      <c r="K3158" s="322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8"/>
      <c r="G3159" s="208"/>
      <c r="H3159" s="323" t="str">
        <f>H3121</f>
        <v>PURWOKERTO</v>
      </c>
      <c r="I3159" s="323"/>
      <c r="J3159" s="323"/>
      <c r="K3159" s="324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4224</v>
      </c>
      <c r="E3160" s="199"/>
      <c r="F3160" s="210"/>
      <c r="G3160" s="211"/>
      <c r="H3160" s="325"/>
      <c r="I3160" s="325"/>
      <c r="J3160" s="325"/>
      <c r="K3160" s="326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PAK</v>
      </c>
      <c r="D3164" s="293">
        <f t="shared" si="1783"/>
        <v>1</v>
      </c>
      <c r="E3164" s="294" t="str">
        <f t="shared" si="1783"/>
        <v>PAPER JUMBO CLIP KENKO NO. 5</v>
      </c>
      <c r="F3164" s="235"/>
      <c r="G3164" s="236"/>
      <c r="H3164" s="237">
        <f t="shared" ref="H3164:J3164" si="1784">H3126</f>
        <v>43000</v>
      </c>
      <c r="I3164" s="238">
        <f t="shared" si="1784"/>
        <v>0.1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774000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7"/>
      <c r="K3181" s="306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3">
        <f>SUM(K3164:K3179)</f>
        <v>774000</v>
      </c>
      <c r="K3182" s="304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5"/>
      <c r="K3183" s="305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6"/>
      <c r="K3185" s="306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7">
        <f>((J3182/1.11)+(K3184/1.11))*11%</f>
        <v>76702.702702702707</v>
      </c>
      <c r="K3186" s="308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6"/>
      <c r="K3187" s="306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774000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09" t="str">
        <f>J3152</f>
        <v>NOVI / CONDRO</v>
      </c>
      <c r="K3190" s="310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09">
        <f>J3153</f>
        <v>0</v>
      </c>
      <c r="K3191" s="310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23050029</v>
      </c>
      <c r="G3194" s="11" t="s">
        <v>2</v>
      </c>
      <c r="H3194" s="356" t="s">
        <v>31</v>
      </c>
      <c r="I3194" s="356"/>
      <c r="J3194" s="356"/>
      <c r="K3194" s="357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0" t="s">
        <v>3</v>
      </c>
      <c r="G3195" s="17"/>
      <c r="H3195" s="358"/>
      <c r="I3195" s="358"/>
      <c r="J3195" s="358"/>
      <c r="K3195" s="359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1">
        <v>45065</v>
      </c>
      <c r="E3196" s="362"/>
      <c r="F3196" s="360"/>
      <c r="G3196" s="18"/>
      <c r="H3196" s="363" t="s">
        <v>32</v>
      </c>
      <c r="I3196" s="363"/>
      <c r="J3196" s="363"/>
      <c r="K3196" s="364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0"/>
      <c r="G3197" s="18"/>
      <c r="H3197" s="365" t="s">
        <v>33</v>
      </c>
      <c r="I3197" s="365"/>
      <c r="J3197" s="365"/>
      <c r="K3197" s="366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173</v>
      </c>
      <c r="E3198" s="9"/>
      <c r="F3198" s="21"/>
      <c r="G3198" s="22"/>
      <c r="H3198" s="367"/>
      <c r="I3198" s="367"/>
      <c r="J3198" s="367"/>
      <c r="K3198" s="368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288</v>
      </c>
      <c r="C3202" s="46" t="s">
        <v>58</v>
      </c>
      <c r="D3202" s="93">
        <v>1</v>
      </c>
      <c r="E3202" s="301" t="s">
        <v>174</v>
      </c>
      <c r="F3202" s="48"/>
      <c r="G3202" s="49"/>
      <c r="H3202" s="50">
        <v>4800</v>
      </c>
      <c r="I3202" s="51">
        <v>0.125</v>
      </c>
      <c r="J3202" s="51"/>
      <c r="K3202" s="52">
        <f t="shared" ref="K3202:K3217" si="1816">(B3202*H3202-((B3202*H3202)*I3202))-((B3202*H3202-((B3202*H3202)*I3202))*J3202)</f>
        <v>1209600</v>
      </c>
      <c r="L3202" s="36"/>
    </row>
    <row r="3203" spans="1:12" s="10" customFormat="1" ht="14.1" customHeight="1" x14ac:dyDescent="0.25">
      <c r="A3203" s="45">
        <v>2</v>
      </c>
      <c r="B3203" s="46">
        <v>288</v>
      </c>
      <c r="C3203" s="46" t="s">
        <v>58</v>
      </c>
      <c r="D3203" s="93">
        <v>1</v>
      </c>
      <c r="E3203" s="301" t="s">
        <v>175</v>
      </c>
      <c r="F3203" s="48"/>
      <c r="G3203" s="49"/>
      <c r="H3203" s="50">
        <v>4800</v>
      </c>
      <c r="I3203" s="51">
        <v>0.125</v>
      </c>
      <c r="J3203" s="51"/>
      <c r="K3203" s="52">
        <f t="shared" si="1816"/>
        <v>1209600</v>
      </c>
      <c r="L3203" s="36"/>
    </row>
    <row r="3204" spans="1:12" s="10" customFormat="1" ht="14.1" customHeight="1" x14ac:dyDescent="0.25">
      <c r="A3204" s="45">
        <v>3</v>
      </c>
      <c r="B3204" s="46">
        <v>288</v>
      </c>
      <c r="C3204" s="46" t="s">
        <v>58</v>
      </c>
      <c r="D3204" s="93">
        <v>1</v>
      </c>
      <c r="E3204" s="301" t="s">
        <v>176</v>
      </c>
      <c r="F3204" s="48"/>
      <c r="G3204" s="49"/>
      <c r="H3204" s="50">
        <v>4800</v>
      </c>
      <c r="I3204" s="51">
        <v>0.125</v>
      </c>
      <c r="J3204" s="51"/>
      <c r="K3204" s="52">
        <f t="shared" si="1816"/>
        <v>1209600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3"/>
      <c r="K3219" s="344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5">
        <f>SUM(K3202:K3217)</f>
        <v>3628800</v>
      </c>
      <c r="K3220" s="346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7"/>
      <c r="K3221" s="347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4"/>
      <c r="K3223" s="344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8">
        <f>((J3220/1.11)+(K3222/1.11))*11%</f>
        <v>359610.81081081083</v>
      </c>
      <c r="K3224" s="349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4"/>
      <c r="K3225" s="344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3628800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50" t="s">
        <v>102</v>
      </c>
      <c r="K3228" s="351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50"/>
      <c r="K3229" s="351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23050029</v>
      </c>
      <c r="F3232" s="123"/>
      <c r="G3232" s="124" t="s">
        <v>2</v>
      </c>
      <c r="H3232" s="352" t="str">
        <f>H3194</f>
        <v>LILY JULIAWATI</v>
      </c>
      <c r="I3232" s="352"/>
      <c r="J3232" s="352"/>
      <c r="K3232" s="353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28" t="s">
        <v>3</v>
      </c>
      <c r="G3233" s="130"/>
      <c r="H3233" s="354"/>
      <c r="I3233" s="354"/>
      <c r="J3233" s="354"/>
      <c r="K3233" s="355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29">
        <f>D3196</f>
        <v>45065</v>
      </c>
      <c r="E3234" s="330"/>
      <c r="F3234" s="328"/>
      <c r="G3234" s="131"/>
      <c r="H3234" s="331" t="str">
        <f>H3196</f>
        <v>(REJO AGUNG)</v>
      </c>
      <c r="I3234" s="331"/>
      <c r="J3234" s="331"/>
      <c r="K3234" s="332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28"/>
      <c r="G3235" s="131"/>
      <c r="H3235" s="333" t="str">
        <f>H3197</f>
        <v>JOMBANG</v>
      </c>
      <c r="I3235" s="333"/>
      <c r="J3235" s="333"/>
      <c r="K3235" s="334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G 4235</v>
      </c>
      <c r="E3236" s="122"/>
      <c r="F3236" s="133"/>
      <c r="G3236" s="134"/>
      <c r="H3236" s="335"/>
      <c r="I3236" s="335"/>
      <c r="J3236" s="335"/>
      <c r="K3236" s="336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288</v>
      </c>
      <c r="C3240" s="287" t="str">
        <f t="shared" si="1817"/>
        <v>PC</v>
      </c>
      <c r="D3240" s="288">
        <f t="shared" si="1817"/>
        <v>1</v>
      </c>
      <c r="E3240" s="289" t="str">
        <f t="shared" si="1817"/>
        <v>PENCIL CASE JOYKO PC-0719AC-36A/F (Animal Calender)</v>
      </c>
      <c r="F3240" s="158"/>
      <c r="G3240" s="159"/>
      <c r="H3240" s="160">
        <f t="shared" ref="H3240:J3240" si="1818">H3202</f>
        <v>4800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1209600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288</v>
      </c>
      <c r="C3241" s="287" t="str">
        <f t="shared" si="1820"/>
        <v>PC</v>
      </c>
      <c r="D3241" s="288">
        <f t="shared" si="1820"/>
        <v>1</v>
      </c>
      <c r="E3241" s="289" t="str">
        <f t="shared" si="1820"/>
        <v>PENCIL CASE JOYKO PC-0719TV-33A/F (TRAVEL)</v>
      </c>
      <c r="F3241" s="158"/>
      <c r="G3241" s="159"/>
      <c r="H3241" s="160">
        <f t="shared" ref="H3241:J3241" si="1821">H3203</f>
        <v>4800</v>
      </c>
      <c r="I3241" s="161">
        <f t="shared" si="1821"/>
        <v>0.125</v>
      </c>
      <c r="J3241" s="161">
        <f t="shared" si="1821"/>
        <v>0</v>
      </c>
      <c r="K3241" s="162">
        <f t="shared" si="1819"/>
        <v>1209600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288</v>
      </c>
      <c r="C3242" s="287" t="str">
        <f t="shared" si="1822"/>
        <v>PC</v>
      </c>
      <c r="D3242" s="288">
        <f t="shared" si="1822"/>
        <v>1</v>
      </c>
      <c r="E3242" s="289" t="str">
        <f t="shared" si="1822"/>
        <v>PENCIL CASE JOYKO PC-0719GZ-34A/F (GOZZY)</v>
      </c>
      <c r="F3242" s="158"/>
      <c r="G3242" s="159"/>
      <c r="H3242" s="160">
        <f t="shared" ref="H3242:J3242" si="1823">H3204</f>
        <v>4800</v>
      </c>
      <c r="I3242" s="161">
        <f t="shared" si="1823"/>
        <v>0.125</v>
      </c>
      <c r="J3242" s="161">
        <f t="shared" si="1823"/>
        <v>0</v>
      </c>
      <c r="K3242" s="162">
        <f t="shared" si="1819"/>
        <v>1209600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7"/>
      <c r="K3257" s="311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38">
        <f>SUM(K3240:K3255)</f>
        <v>3628800</v>
      </c>
      <c r="K3258" s="339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40"/>
      <c r="K3259" s="340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11"/>
      <c r="K3261" s="311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41">
        <f>((J3258/1.11)+(K3260/1.11))*11%</f>
        <v>359610.81081081083</v>
      </c>
      <c r="K3262" s="342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11"/>
      <c r="K3263" s="311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3628800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12" t="str">
        <f>J3228</f>
        <v>LENA / YO</v>
      </c>
      <c r="K3266" s="313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12">
        <f>J3229</f>
        <v>0</v>
      </c>
      <c r="K3267" s="313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23050029</v>
      </c>
      <c r="F3270" s="200"/>
      <c r="G3270" s="201" t="s">
        <v>2</v>
      </c>
      <c r="H3270" s="314" t="str">
        <f>H3232</f>
        <v>LILY JULIAWATI</v>
      </c>
      <c r="I3270" s="314"/>
      <c r="J3270" s="314"/>
      <c r="K3270" s="315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8" t="s">
        <v>3</v>
      </c>
      <c r="G3271" s="207"/>
      <c r="H3271" s="316"/>
      <c r="I3271" s="316"/>
      <c r="J3271" s="316"/>
      <c r="K3271" s="317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9">
        <f>D3234</f>
        <v>45065</v>
      </c>
      <c r="E3272" s="320"/>
      <c r="F3272" s="318"/>
      <c r="G3272" s="208"/>
      <c r="H3272" s="321" t="str">
        <f>H3234</f>
        <v>(REJO AGUNG)</v>
      </c>
      <c r="I3272" s="321"/>
      <c r="J3272" s="321"/>
      <c r="K3272" s="322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8"/>
      <c r="G3273" s="208"/>
      <c r="H3273" s="323" t="str">
        <f>H3235</f>
        <v>JOMBANG</v>
      </c>
      <c r="I3273" s="323"/>
      <c r="J3273" s="323"/>
      <c r="K3273" s="324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G 4235</v>
      </c>
      <c r="E3274" s="199"/>
      <c r="F3274" s="210"/>
      <c r="G3274" s="211"/>
      <c r="H3274" s="325"/>
      <c r="I3274" s="325"/>
      <c r="J3274" s="325"/>
      <c r="K3274" s="326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288</v>
      </c>
      <c r="C3278" s="292" t="str">
        <f t="shared" si="1850"/>
        <v>PC</v>
      </c>
      <c r="D3278" s="293">
        <f t="shared" si="1850"/>
        <v>1</v>
      </c>
      <c r="E3278" s="294" t="str">
        <f t="shared" si="1850"/>
        <v>PENCIL CASE JOYKO PC-0719AC-36A/F (Animal Calender)</v>
      </c>
      <c r="F3278" s="235"/>
      <c r="G3278" s="236"/>
      <c r="H3278" s="237">
        <f t="shared" ref="H3278:J3278" si="1851">H3240</f>
        <v>4800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1209600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288</v>
      </c>
      <c r="C3279" s="292" t="str">
        <f t="shared" si="1853"/>
        <v>PC</v>
      </c>
      <c r="D3279" s="293">
        <f t="shared" si="1853"/>
        <v>1</v>
      </c>
      <c r="E3279" s="294" t="str">
        <f t="shared" si="1853"/>
        <v>PENCIL CASE JOYKO PC-0719TV-33A/F (TRAVEL)</v>
      </c>
      <c r="F3279" s="235"/>
      <c r="G3279" s="236"/>
      <c r="H3279" s="237">
        <f t="shared" ref="H3279:J3279" si="1854">H3241</f>
        <v>4800</v>
      </c>
      <c r="I3279" s="238">
        <f t="shared" si="1854"/>
        <v>0.125</v>
      </c>
      <c r="J3279" s="238">
        <f t="shared" si="1854"/>
        <v>0</v>
      </c>
      <c r="K3279" s="239">
        <f t="shared" si="1852"/>
        <v>1209600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288</v>
      </c>
      <c r="C3280" s="292" t="str">
        <f t="shared" si="1855"/>
        <v>PC</v>
      </c>
      <c r="D3280" s="293">
        <f t="shared" si="1855"/>
        <v>1</v>
      </c>
      <c r="E3280" s="294" t="str">
        <f t="shared" si="1855"/>
        <v>PENCIL CASE JOYKO PC-0719GZ-34A/F (GOZZY)</v>
      </c>
      <c r="F3280" s="235"/>
      <c r="G3280" s="236"/>
      <c r="H3280" s="237">
        <f t="shared" ref="H3280:J3280" si="1856">H3242</f>
        <v>4800</v>
      </c>
      <c r="I3280" s="238">
        <f t="shared" si="1856"/>
        <v>0.125</v>
      </c>
      <c r="J3280" s="238">
        <f t="shared" si="1856"/>
        <v>0</v>
      </c>
      <c r="K3280" s="239">
        <f t="shared" si="1852"/>
        <v>1209600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7"/>
      <c r="K3295" s="306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3">
        <f>SUM(K3278:K3293)</f>
        <v>3628800</v>
      </c>
      <c r="K3296" s="304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5"/>
      <c r="K3297" s="305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6"/>
      <c r="K3299" s="306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7">
        <f>((J3296/1.11)+(K3298/1.11))*11%</f>
        <v>359610.81081081083</v>
      </c>
      <c r="K3300" s="308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6"/>
      <c r="K3301" s="306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3628800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09" t="str">
        <f>J3266</f>
        <v>LENA / YO</v>
      </c>
      <c r="K3304" s="310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09">
        <f>J3267</f>
        <v>0</v>
      </c>
      <c r="K3305" s="310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23050030</v>
      </c>
      <c r="G3308" s="11" t="s">
        <v>2</v>
      </c>
      <c r="H3308" s="356" t="s">
        <v>39</v>
      </c>
      <c r="I3308" s="356"/>
      <c r="J3308" s="356"/>
      <c r="K3308" s="357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0" t="s">
        <v>3</v>
      </c>
      <c r="G3309" s="17"/>
      <c r="H3309" s="358"/>
      <c r="I3309" s="358"/>
      <c r="J3309" s="358"/>
      <c r="K3309" s="359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1">
        <v>45065</v>
      </c>
      <c r="E3310" s="362"/>
      <c r="F3310" s="360"/>
      <c r="G3310" s="18"/>
      <c r="H3310" s="363" t="s">
        <v>40</v>
      </c>
      <c r="I3310" s="363"/>
      <c r="J3310" s="363"/>
      <c r="K3310" s="364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0"/>
      <c r="G3311" s="18"/>
      <c r="H3311" s="365" t="s">
        <v>41</v>
      </c>
      <c r="I3311" s="365"/>
      <c r="J3311" s="365"/>
      <c r="K3311" s="366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177</v>
      </c>
      <c r="E3312" s="9"/>
      <c r="F3312" s="21"/>
      <c r="G3312" s="22"/>
      <c r="H3312" s="367"/>
      <c r="I3312" s="367"/>
      <c r="J3312" s="367"/>
      <c r="K3312" s="368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48</v>
      </c>
      <c r="C3316" s="46" t="s">
        <v>34</v>
      </c>
      <c r="D3316" s="93">
        <v>2</v>
      </c>
      <c r="E3316" s="110" t="s">
        <v>178</v>
      </c>
      <c r="F3316" s="48"/>
      <c r="G3316" s="49"/>
      <c r="H3316" s="50">
        <v>89400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3711888</v>
      </c>
      <c r="L3316" s="36"/>
    </row>
    <row r="3317" spans="1:12" s="10" customFormat="1" ht="14.1" customHeight="1" x14ac:dyDescent="0.25">
      <c r="A3317" s="45">
        <v>2</v>
      </c>
      <c r="B3317" s="46">
        <v>72</v>
      </c>
      <c r="C3317" s="46" t="s">
        <v>34</v>
      </c>
      <c r="D3317" s="93">
        <v>3</v>
      </c>
      <c r="E3317" s="110" t="s">
        <v>179</v>
      </c>
      <c r="F3317" s="48"/>
      <c r="G3317" s="49"/>
      <c r="H3317" s="50">
        <v>89400</v>
      </c>
      <c r="I3317" s="51">
        <v>0.13500000000000001</v>
      </c>
      <c r="J3317" s="51"/>
      <c r="K3317" s="52">
        <f t="shared" si="1883"/>
        <v>5567832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3"/>
      <c r="K3333" s="344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5">
        <f>SUM(K3316:K3331)</f>
        <v>9279720</v>
      </c>
      <c r="K3334" s="346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7"/>
      <c r="K3335" s="347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4"/>
      <c r="K3337" s="344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8">
        <f>((J3334/1.11)+(K3336/1.11))*11%</f>
        <v>919611.89189189172</v>
      </c>
      <c r="K3338" s="349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4"/>
      <c r="K3339" s="344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9279720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50" t="s">
        <v>44</v>
      </c>
      <c r="K3342" s="351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50"/>
      <c r="K3343" s="351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23050030</v>
      </c>
      <c r="F3346" s="123"/>
      <c r="G3346" s="124" t="s">
        <v>2</v>
      </c>
      <c r="H3346" s="352" t="str">
        <f>H3308</f>
        <v>CV PELITA JAYA</v>
      </c>
      <c r="I3346" s="352"/>
      <c r="J3346" s="352"/>
      <c r="K3346" s="353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28" t="s">
        <v>3</v>
      </c>
      <c r="G3347" s="130"/>
      <c r="H3347" s="354"/>
      <c r="I3347" s="354"/>
      <c r="J3347" s="354"/>
      <c r="K3347" s="355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29">
        <f>D3310</f>
        <v>45065</v>
      </c>
      <c r="E3348" s="330"/>
      <c r="F3348" s="328"/>
      <c r="G3348" s="131"/>
      <c r="H3348" s="331" t="str">
        <f>H3310</f>
        <v>(ANUGERAH SEJAHTERA)</v>
      </c>
      <c r="I3348" s="331"/>
      <c r="J3348" s="331"/>
      <c r="K3348" s="332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28"/>
      <c r="G3349" s="131"/>
      <c r="H3349" s="333" t="str">
        <f>H3311</f>
        <v>PURWOKERTO</v>
      </c>
      <c r="I3349" s="333"/>
      <c r="J3349" s="333"/>
      <c r="K3349" s="334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4238</v>
      </c>
      <c r="E3350" s="122"/>
      <c r="F3350" s="133"/>
      <c r="G3350" s="134"/>
      <c r="H3350" s="335"/>
      <c r="I3350" s="335"/>
      <c r="J3350" s="335"/>
      <c r="K3350" s="336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48</v>
      </c>
      <c r="C3354" s="287" t="str">
        <f t="shared" si="1884"/>
        <v>LSN</v>
      </c>
      <c r="D3354" s="288">
        <f t="shared" si="1884"/>
        <v>2</v>
      </c>
      <c r="E3354" s="289" t="str">
        <f t="shared" si="1884"/>
        <v>JANGKA (MATH SET) JOYKO MS-25</v>
      </c>
      <c r="F3354" s="158"/>
      <c r="G3354" s="159"/>
      <c r="H3354" s="160">
        <f t="shared" ref="H3354:J3354" si="1885">H3316</f>
        <v>89400</v>
      </c>
      <c r="I3354" s="161">
        <f t="shared" si="1885"/>
        <v>0.13500000000000001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3711888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72</v>
      </c>
      <c r="C3355" s="287" t="str">
        <f t="shared" si="1887"/>
        <v>LSN</v>
      </c>
      <c r="D3355" s="288">
        <f t="shared" si="1887"/>
        <v>3</v>
      </c>
      <c r="E3355" s="289" t="str">
        <f t="shared" si="1887"/>
        <v>JANGKA (MATH SET) JOYKO MS-55</v>
      </c>
      <c r="F3355" s="158"/>
      <c r="G3355" s="159"/>
      <c r="H3355" s="160">
        <f t="shared" ref="H3355:J3355" si="1888">H3317</f>
        <v>89400</v>
      </c>
      <c r="I3355" s="161">
        <f t="shared" si="1888"/>
        <v>0.13500000000000001</v>
      </c>
      <c r="J3355" s="161">
        <f t="shared" si="1888"/>
        <v>0</v>
      </c>
      <c r="K3355" s="162">
        <f t="shared" si="1886"/>
        <v>5567832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7"/>
      <c r="K3371" s="311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38">
        <f>SUM(K3354:K3369)</f>
        <v>9279720</v>
      </c>
      <c r="K3372" s="339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40"/>
      <c r="K3373" s="340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11"/>
      <c r="K3375" s="311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41">
        <f>((J3372/1.11)+(K3374/1.11))*11%</f>
        <v>919611.89189189172</v>
      </c>
      <c r="K3376" s="342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11"/>
      <c r="K3377" s="311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9279720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12" t="str">
        <f>J3342</f>
        <v>NOVI / CONDRO</v>
      </c>
      <c r="K3380" s="313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12">
        <f>J3343</f>
        <v>0</v>
      </c>
      <c r="K3381" s="313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23050030</v>
      </c>
      <c r="F3384" s="200"/>
      <c r="G3384" s="201" t="s">
        <v>2</v>
      </c>
      <c r="H3384" s="314" t="str">
        <f>H3346</f>
        <v>CV PELITA JAYA</v>
      </c>
      <c r="I3384" s="314"/>
      <c r="J3384" s="314"/>
      <c r="K3384" s="315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8" t="s">
        <v>3</v>
      </c>
      <c r="G3385" s="207"/>
      <c r="H3385" s="316"/>
      <c r="I3385" s="316"/>
      <c r="J3385" s="316"/>
      <c r="K3385" s="317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9">
        <f>D3348</f>
        <v>45065</v>
      </c>
      <c r="E3386" s="320"/>
      <c r="F3386" s="318"/>
      <c r="G3386" s="208"/>
      <c r="H3386" s="321" t="str">
        <f>H3348</f>
        <v>(ANUGERAH SEJAHTERA)</v>
      </c>
      <c r="I3386" s="321"/>
      <c r="J3386" s="321"/>
      <c r="K3386" s="322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8"/>
      <c r="G3387" s="208"/>
      <c r="H3387" s="323" t="str">
        <f>H3349</f>
        <v>PURWOKERTO</v>
      </c>
      <c r="I3387" s="323"/>
      <c r="J3387" s="323"/>
      <c r="K3387" s="324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4238</v>
      </c>
      <c r="E3388" s="199"/>
      <c r="F3388" s="210"/>
      <c r="G3388" s="211"/>
      <c r="H3388" s="325"/>
      <c r="I3388" s="325"/>
      <c r="J3388" s="325"/>
      <c r="K3388" s="326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48</v>
      </c>
      <c r="C3392" s="292" t="str">
        <f t="shared" si="1917"/>
        <v>LSN</v>
      </c>
      <c r="D3392" s="293">
        <f t="shared" si="1917"/>
        <v>2</v>
      </c>
      <c r="E3392" s="294" t="str">
        <f t="shared" si="1917"/>
        <v>JANGKA (MATH SET) JOYKO MS-25</v>
      </c>
      <c r="F3392" s="235"/>
      <c r="G3392" s="236"/>
      <c r="H3392" s="237">
        <f t="shared" ref="H3392:J3392" si="1918">H3354</f>
        <v>89400</v>
      </c>
      <c r="I3392" s="238">
        <f t="shared" si="1918"/>
        <v>0.13500000000000001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3711888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72</v>
      </c>
      <c r="C3393" s="292" t="str">
        <f t="shared" si="1920"/>
        <v>LSN</v>
      </c>
      <c r="D3393" s="293">
        <f t="shared" si="1920"/>
        <v>3</v>
      </c>
      <c r="E3393" s="294" t="str">
        <f t="shared" si="1920"/>
        <v>JANGKA (MATH SET) JOYKO MS-55</v>
      </c>
      <c r="F3393" s="235"/>
      <c r="G3393" s="236"/>
      <c r="H3393" s="237">
        <f t="shared" ref="H3393:J3393" si="1921">H3355</f>
        <v>89400</v>
      </c>
      <c r="I3393" s="238">
        <f t="shared" si="1921"/>
        <v>0.13500000000000001</v>
      </c>
      <c r="J3393" s="238">
        <f t="shared" si="1921"/>
        <v>0</v>
      </c>
      <c r="K3393" s="239">
        <f t="shared" si="1919"/>
        <v>5567832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7"/>
      <c r="K3409" s="306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3">
        <f>SUM(K3392:K3407)</f>
        <v>9279720</v>
      </c>
      <c r="K3410" s="304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5"/>
      <c r="K3411" s="305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6"/>
      <c r="K3413" s="306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7">
        <f>((J3410/1.11)+(K3412/1.11))*11%</f>
        <v>919611.89189189172</v>
      </c>
      <c r="K3414" s="308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6"/>
      <c r="K3415" s="306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9279720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09" t="str">
        <f>J3380</f>
        <v>NOVI / CONDRO</v>
      </c>
      <c r="K3418" s="310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09">
        <f>J3381</f>
        <v>0</v>
      </c>
      <c r="K3419" s="310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23050031</v>
      </c>
      <c r="G3422" s="11" t="s">
        <v>2</v>
      </c>
      <c r="H3422" s="356" t="s">
        <v>55</v>
      </c>
      <c r="I3422" s="356"/>
      <c r="J3422" s="356"/>
      <c r="K3422" s="357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0" t="s">
        <v>3</v>
      </c>
      <c r="G3423" s="17"/>
      <c r="H3423" s="358"/>
      <c r="I3423" s="358"/>
      <c r="J3423" s="358"/>
      <c r="K3423" s="359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1">
        <v>45065</v>
      </c>
      <c r="E3424" s="362"/>
      <c r="F3424" s="360"/>
      <c r="G3424" s="18"/>
      <c r="H3424" s="363" t="s">
        <v>56</v>
      </c>
      <c r="I3424" s="363"/>
      <c r="J3424" s="363"/>
      <c r="K3424" s="364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0"/>
      <c r="G3425" s="18"/>
      <c r="H3425" s="365" t="s">
        <v>57</v>
      </c>
      <c r="I3425" s="365"/>
      <c r="J3425" s="365"/>
      <c r="K3425" s="366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180</v>
      </c>
      <c r="E3426" s="9"/>
      <c r="F3426" s="21"/>
      <c r="G3426" s="22"/>
      <c r="H3426" s="367"/>
      <c r="I3426" s="367"/>
      <c r="J3426" s="367"/>
      <c r="K3426" s="368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36</v>
      </c>
      <c r="C3430" s="46" t="s">
        <v>34</v>
      </c>
      <c r="D3430" s="93" t="s">
        <v>56</v>
      </c>
      <c r="E3430" s="110" t="s">
        <v>181</v>
      </c>
      <c r="F3430" s="48"/>
      <c r="G3430" s="49"/>
      <c r="H3430" s="50">
        <v>55800</v>
      </c>
      <c r="I3430" s="51">
        <v>0.1</v>
      </c>
      <c r="J3430" s="51"/>
      <c r="K3430" s="52">
        <f t="shared" ref="K3430:K3445" si="1950">(B3430*H3430-((B3430*H3430)*I3430))-((B3430*H3430-((B3430*H3430)*I3430))*J3430)</f>
        <v>1807920</v>
      </c>
      <c r="L3430" s="36"/>
    </row>
    <row r="3431" spans="1:12" s="10" customFormat="1" ht="14.1" customHeight="1" x14ac:dyDescent="0.25">
      <c r="A3431" s="45">
        <v>2</v>
      </c>
      <c r="B3431" s="46">
        <v>2</v>
      </c>
      <c r="C3431" s="46" t="s">
        <v>96</v>
      </c>
      <c r="D3431" s="93" t="s">
        <v>56</v>
      </c>
      <c r="E3431" s="110" t="s">
        <v>164</v>
      </c>
      <c r="F3431" s="48"/>
      <c r="G3431" s="49"/>
      <c r="H3431" s="50">
        <v>66000</v>
      </c>
      <c r="I3431" s="51">
        <v>0.1</v>
      </c>
      <c r="J3431" s="51"/>
      <c r="K3431" s="52">
        <f t="shared" si="1950"/>
        <v>118800</v>
      </c>
      <c r="L3431" s="36"/>
    </row>
    <row r="3432" spans="1:12" s="10" customFormat="1" ht="14.1" customHeight="1" x14ac:dyDescent="0.25">
      <c r="A3432" s="45">
        <v>3</v>
      </c>
      <c r="B3432" s="46">
        <v>2</v>
      </c>
      <c r="C3432" s="46" t="s">
        <v>34</v>
      </c>
      <c r="D3432" s="93" t="s">
        <v>56</v>
      </c>
      <c r="E3432" s="110" t="s">
        <v>182</v>
      </c>
      <c r="F3432" s="48"/>
      <c r="G3432" s="49"/>
      <c r="H3432" s="50">
        <v>19800</v>
      </c>
      <c r="I3432" s="51">
        <v>0.1</v>
      </c>
      <c r="J3432" s="51"/>
      <c r="K3432" s="52">
        <f t="shared" si="1950"/>
        <v>35640</v>
      </c>
      <c r="L3432" s="36"/>
    </row>
    <row r="3433" spans="1:12" s="10" customFormat="1" ht="14.1" customHeight="1" x14ac:dyDescent="0.25">
      <c r="A3433" s="45">
        <v>4</v>
      </c>
      <c r="B3433" s="46">
        <v>50</v>
      </c>
      <c r="C3433" s="46" t="s">
        <v>79</v>
      </c>
      <c r="D3433" s="93" t="s">
        <v>56</v>
      </c>
      <c r="E3433" s="110" t="s">
        <v>183</v>
      </c>
      <c r="F3433" s="48"/>
      <c r="G3433" s="49"/>
      <c r="H3433" s="50">
        <v>4400</v>
      </c>
      <c r="I3433" s="51">
        <v>0.1</v>
      </c>
      <c r="J3433" s="51"/>
      <c r="K3433" s="52">
        <f t="shared" si="1950"/>
        <v>198000</v>
      </c>
      <c r="L3433" s="36"/>
    </row>
    <row r="3434" spans="1:12" s="10" customFormat="1" ht="14.1" customHeight="1" x14ac:dyDescent="0.25">
      <c r="A3434" s="45">
        <v>5</v>
      </c>
      <c r="B3434" s="46">
        <v>50</v>
      </c>
      <c r="C3434" s="46" t="s">
        <v>79</v>
      </c>
      <c r="D3434" s="93" t="s">
        <v>56</v>
      </c>
      <c r="E3434" s="110" t="s">
        <v>184</v>
      </c>
      <c r="F3434" s="48"/>
      <c r="G3434" s="49"/>
      <c r="H3434" s="50">
        <v>8350</v>
      </c>
      <c r="I3434" s="51">
        <v>0.1</v>
      </c>
      <c r="J3434" s="51"/>
      <c r="K3434" s="52">
        <f t="shared" si="1950"/>
        <v>375750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3"/>
      <c r="K3447" s="344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5">
        <f>SUM(K3430:K3445)</f>
        <v>2536110</v>
      </c>
      <c r="K3448" s="346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7"/>
      <c r="K3449" s="347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4"/>
      <c r="K3451" s="344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8">
        <f>((J3448/1.11)+(K3450/1.11))*11%</f>
        <v>251326.21621621621</v>
      </c>
      <c r="K3452" s="349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4"/>
      <c r="K3453" s="344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2536110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50" t="s">
        <v>44</v>
      </c>
      <c r="K3456" s="351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50"/>
      <c r="K3457" s="351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23050031</v>
      </c>
      <c r="F3460" s="123"/>
      <c r="G3460" s="124" t="s">
        <v>2</v>
      </c>
      <c r="H3460" s="352" t="str">
        <f>H3422</f>
        <v>CV SINAR CAHAYA NIRMALA</v>
      </c>
      <c r="I3460" s="352"/>
      <c r="J3460" s="352"/>
      <c r="K3460" s="353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28" t="s">
        <v>3</v>
      </c>
      <c r="G3461" s="130"/>
      <c r="H3461" s="354"/>
      <c r="I3461" s="354"/>
      <c r="J3461" s="354"/>
      <c r="K3461" s="355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29">
        <f>D3424</f>
        <v>45065</v>
      </c>
      <c r="E3462" s="330"/>
      <c r="F3462" s="328"/>
      <c r="G3462" s="131"/>
      <c r="H3462" s="331" t="str">
        <f>H3424</f>
        <v/>
      </c>
      <c r="I3462" s="331"/>
      <c r="J3462" s="331"/>
      <c r="K3462" s="332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28"/>
      <c r="G3463" s="131"/>
      <c r="H3463" s="333" t="str">
        <f>H3425</f>
        <v>BREBES</v>
      </c>
      <c r="I3463" s="333"/>
      <c r="J3463" s="333"/>
      <c r="K3463" s="334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4236</v>
      </c>
      <c r="E3464" s="122"/>
      <c r="F3464" s="133"/>
      <c r="G3464" s="134"/>
      <c r="H3464" s="335"/>
      <c r="I3464" s="335"/>
      <c r="J3464" s="335"/>
      <c r="K3464" s="336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36</v>
      </c>
      <c r="C3468" s="287" t="str">
        <f t="shared" si="1951"/>
        <v>LSN</v>
      </c>
      <c r="D3468" s="288" t="str">
        <f t="shared" si="1951"/>
        <v/>
      </c>
      <c r="E3468" s="289" t="str">
        <f t="shared" si="1951"/>
        <v>CORRECTION FLUID KENKO KE-107M</v>
      </c>
      <c r="F3468" s="158"/>
      <c r="G3468" s="159"/>
      <c r="H3468" s="160">
        <f t="shared" ref="H3468:J3468" si="1952">H3430</f>
        <v>55800</v>
      </c>
      <c r="I3468" s="161">
        <f t="shared" si="1952"/>
        <v>0.1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1807920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2</v>
      </c>
      <c r="C3469" s="287" t="str">
        <f t="shared" si="1954"/>
        <v>BOX</v>
      </c>
      <c r="D3469" s="288" t="str">
        <f t="shared" si="1954"/>
        <v/>
      </c>
      <c r="E3469" s="289" t="str">
        <f t="shared" si="1954"/>
        <v>LEM STICK KENKO 8 GR (KECIL) isi 30 pc</v>
      </c>
      <c r="F3469" s="158"/>
      <c r="G3469" s="159"/>
      <c r="H3469" s="160">
        <f t="shared" ref="H3469:J3469" si="1955">H3431</f>
        <v>66000</v>
      </c>
      <c r="I3469" s="161">
        <f t="shared" si="1955"/>
        <v>0.1</v>
      </c>
      <c r="J3469" s="161">
        <f t="shared" si="1955"/>
        <v>0</v>
      </c>
      <c r="K3469" s="162">
        <f t="shared" si="1953"/>
        <v>118800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2</v>
      </c>
      <c r="C3470" s="287" t="str">
        <f t="shared" si="1956"/>
        <v>LSN</v>
      </c>
      <c r="D3470" s="288" t="str">
        <f t="shared" si="1956"/>
        <v/>
      </c>
      <c r="E3470" s="289" t="str">
        <f t="shared" si="1956"/>
        <v>LEM CAIR 35 ML KENKO LG-35</v>
      </c>
      <c r="F3470" s="158"/>
      <c r="G3470" s="159"/>
      <c r="H3470" s="160">
        <f t="shared" ref="H3470:J3470" si="1957">H3432</f>
        <v>19800</v>
      </c>
      <c r="I3470" s="161">
        <f t="shared" si="1957"/>
        <v>0.1</v>
      </c>
      <c r="J3470" s="161">
        <f t="shared" si="1957"/>
        <v>0</v>
      </c>
      <c r="K3470" s="162">
        <f t="shared" si="1953"/>
        <v>35640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50</v>
      </c>
      <c r="C3471" s="287" t="str">
        <f t="shared" si="1958"/>
        <v>PAK</v>
      </c>
      <c r="D3471" s="288" t="str">
        <f t="shared" si="1958"/>
        <v/>
      </c>
      <c r="E3471" s="289" t="str">
        <f t="shared" si="1958"/>
        <v>LOOSE LEAF KENKO A5-LL 50-2070</v>
      </c>
      <c r="F3471" s="158"/>
      <c r="G3471" s="159"/>
      <c r="H3471" s="160">
        <f t="shared" ref="H3471:J3471" si="1959">H3433</f>
        <v>4400</v>
      </c>
      <c r="I3471" s="161">
        <f t="shared" si="1959"/>
        <v>0.1</v>
      </c>
      <c r="J3471" s="161">
        <f t="shared" si="1959"/>
        <v>0</v>
      </c>
      <c r="K3471" s="162">
        <f t="shared" si="1953"/>
        <v>198000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50</v>
      </c>
      <c r="C3472" s="287" t="str">
        <f t="shared" si="1960"/>
        <v>PAK</v>
      </c>
      <c r="D3472" s="288" t="str">
        <f t="shared" si="1960"/>
        <v/>
      </c>
      <c r="E3472" s="289" t="str">
        <f t="shared" si="1960"/>
        <v>LOOSE LEAF KENKO A5-LL 100-2070</v>
      </c>
      <c r="F3472" s="158"/>
      <c r="G3472" s="159"/>
      <c r="H3472" s="160">
        <f t="shared" ref="H3472:J3472" si="1961">H3434</f>
        <v>8350</v>
      </c>
      <c r="I3472" s="161">
        <f t="shared" si="1961"/>
        <v>0.1</v>
      </c>
      <c r="J3472" s="161">
        <f t="shared" si="1961"/>
        <v>0</v>
      </c>
      <c r="K3472" s="162">
        <f t="shared" si="1953"/>
        <v>375750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7"/>
      <c r="K3485" s="311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38">
        <f>SUM(K3468:K3483)</f>
        <v>2536110</v>
      </c>
      <c r="K3486" s="339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40"/>
      <c r="K3487" s="340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11"/>
      <c r="K3489" s="311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41">
        <f>((J3486/1.11)+(K3488/1.11))*11%</f>
        <v>251326.21621621621</v>
      </c>
      <c r="K3490" s="342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11"/>
      <c r="K3491" s="311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2536110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12" t="str">
        <f>J3456</f>
        <v>NOVI / CONDRO</v>
      </c>
      <c r="K3494" s="313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12">
        <f>J3457</f>
        <v>0</v>
      </c>
      <c r="K3495" s="313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23050031</v>
      </c>
      <c r="F3498" s="200"/>
      <c r="G3498" s="201" t="s">
        <v>2</v>
      </c>
      <c r="H3498" s="314" t="str">
        <f>H3460</f>
        <v>CV SINAR CAHAYA NIRMALA</v>
      </c>
      <c r="I3498" s="314"/>
      <c r="J3498" s="314"/>
      <c r="K3498" s="315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8" t="s">
        <v>3</v>
      </c>
      <c r="G3499" s="207"/>
      <c r="H3499" s="316"/>
      <c r="I3499" s="316"/>
      <c r="J3499" s="316"/>
      <c r="K3499" s="317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9">
        <f>D3462</f>
        <v>45065</v>
      </c>
      <c r="E3500" s="320"/>
      <c r="F3500" s="318"/>
      <c r="G3500" s="208"/>
      <c r="H3500" s="321" t="str">
        <f>H3462</f>
        <v/>
      </c>
      <c r="I3500" s="321"/>
      <c r="J3500" s="321"/>
      <c r="K3500" s="322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8"/>
      <c r="G3501" s="208"/>
      <c r="H3501" s="323" t="str">
        <f>H3463</f>
        <v>BREBES</v>
      </c>
      <c r="I3501" s="323"/>
      <c r="J3501" s="323"/>
      <c r="K3501" s="324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4236</v>
      </c>
      <c r="E3502" s="199"/>
      <c r="F3502" s="210"/>
      <c r="G3502" s="211"/>
      <c r="H3502" s="325"/>
      <c r="I3502" s="325"/>
      <c r="J3502" s="325"/>
      <c r="K3502" s="326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36</v>
      </c>
      <c r="C3506" s="292" t="str">
        <f t="shared" si="1984"/>
        <v>LSN</v>
      </c>
      <c r="D3506" s="293" t="str">
        <f t="shared" si="1984"/>
        <v/>
      </c>
      <c r="E3506" s="294" t="str">
        <f t="shared" si="1984"/>
        <v>CORRECTION FLUID KENKO KE-107M</v>
      </c>
      <c r="F3506" s="235"/>
      <c r="G3506" s="236"/>
      <c r="H3506" s="237">
        <f t="shared" ref="H3506:J3506" si="1985">H3468</f>
        <v>55800</v>
      </c>
      <c r="I3506" s="238">
        <f t="shared" si="1985"/>
        <v>0.1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1807920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2</v>
      </c>
      <c r="C3507" s="292" t="str">
        <f t="shared" si="1987"/>
        <v>BOX</v>
      </c>
      <c r="D3507" s="293" t="str">
        <f t="shared" si="1987"/>
        <v/>
      </c>
      <c r="E3507" s="294" t="str">
        <f t="shared" si="1987"/>
        <v>LEM STICK KENKO 8 GR (KECIL) isi 30 pc</v>
      </c>
      <c r="F3507" s="235"/>
      <c r="G3507" s="236"/>
      <c r="H3507" s="237">
        <f t="shared" ref="H3507:J3507" si="1988">H3469</f>
        <v>66000</v>
      </c>
      <c r="I3507" s="238">
        <f t="shared" si="1988"/>
        <v>0.1</v>
      </c>
      <c r="J3507" s="238">
        <f t="shared" si="1988"/>
        <v>0</v>
      </c>
      <c r="K3507" s="239">
        <f t="shared" si="1986"/>
        <v>118800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2</v>
      </c>
      <c r="C3508" s="292" t="str">
        <f t="shared" si="1989"/>
        <v>LSN</v>
      </c>
      <c r="D3508" s="293" t="str">
        <f t="shared" si="1989"/>
        <v/>
      </c>
      <c r="E3508" s="294" t="str">
        <f t="shared" si="1989"/>
        <v>LEM CAIR 35 ML KENKO LG-35</v>
      </c>
      <c r="F3508" s="235"/>
      <c r="G3508" s="236"/>
      <c r="H3508" s="237">
        <f t="shared" ref="H3508:J3508" si="1990">H3470</f>
        <v>19800</v>
      </c>
      <c r="I3508" s="238">
        <f t="shared" si="1990"/>
        <v>0.1</v>
      </c>
      <c r="J3508" s="238">
        <f t="shared" si="1990"/>
        <v>0</v>
      </c>
      <c r="K3508" s="239">
        <f t="shared" si="1986"/>
        <v>35640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50</v>
      </c>
      <c r="C3509" s="292" t="str">
        <f t="shared" si="1991"/>
        <v>PAK</v>
      </c>
      <c r="D3509" s="293" t="str">
        <f t="shared" si="1991"/>
        <v/>
      </c>
      <c r="E3509" s="294" t="str">
        <f t="shared" si="1991"/>
        <v>LOOSE LEAF KENKO A5-LL 50-2070</v>
      </c>
      <c r="F3509" s="235"/>
      <c r="G3509" s="236"/>
      <c r="H3509" s="237">
        <f t="shared" ref="H3509:J3509" si="1992">H3471</f>
        <v>4400</v>
      </c>
      <c r="I3509" s="238">
        <f t="shared" si="1992"/>
        <v>0.1</v>
      </c>
      <c r="J3509" s="238">
        <f t="shared" si="1992"/>
        <v>0</v>
      </c>
      <c r="K3509" s="239">
        <f t="shared" si="1986"/>
        <v>198000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50</v>
      </c>
      <c r="C3510" s="292" t="str">
        <f t="shared" si="1993"/>
        <v>PAK</v>
      </c>
      <c r="D3510" s="293" t="str">
        <f t="shared" si="1993"/>
        <v/>
      </c>
      <c r="E3510" s="294" t="str">
        <f t="shared" si="1993"/>
        <v>LOOSE LEAF KENKO A5-LL 100-2070</v>
      </c>
      <c r="F3510" s="235"/>
      <c r="G3510" s="236"/>
      <c r="H3510" s="237">
        <f t="shared" ref="H3510:J3510" si="1994">H3472</f>
        <v>8350</v>
      </c>
      <c r="I3510" s="238">
        <f t="shared" si="1994"/>
        <v>0.1</v>
      </c>
      <c r="J3510" s="238">
        <f t="shared" si="1994"/>
        <v>0</v>
      </c>
      <c r="K3510" s="239">
        <f t="shared" si="1986"/>
        <v>375750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7"/>
      <c r="K3523" s="306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3">
        <f>SUM(K3506:K3521)</f>
        <v>2536110</v>
      </c>
      <c r="K3524" s="304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5"/>
      <c r="K3525" s="305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6"/>
      <c r="K3527" s="306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7">
        <f>((J3524/1.11)+(K3526/1.11))*11%</f>
        <v>251326.21621621621</v>
      </c>
      <c r="K3528" s="308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6"/>
      <c r="K3529" s="306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2536110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09" t="str">
        <f>J3494</f>
        <v>NOVI / CONDRO</v>
      </c>
      <c r="K3532" s="310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09">
        <f>J3495</f>
        <v>0</v>
      </c>
      <c r="K3533" s="310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23050032</v>
      </c>
      <c r="G3536" s="11" t="s">
        <v>2</v>
      </c>
      <c r="H3536" s="356" t="s">
        <v>121</v>
      </c>
      <c r="I3536" s="356"/>
      <c r="J3536" s="356"/>
      <c r="K3536" s="357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0" t="s">
        <v>3</v>
      </c>
      <c r="G3537" s="17"/>
      <c r="H3537" s="358"/>
      <c r="I3537" s="358"/>
      <c r="J3537" s="358"/>
      <c r="K3537" s="359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1">
        <v>45065</v>
      </c>
      <c r="E3538" s="362"/>
      <c r="F3538" s="360"/>
      <c r="G3538" s="18"/>
      <c r="H3538" s="363" t="s">
        <v>122</v>
      </c>
      <c r="I3538" s="363"/>
      <c r="J3538" s="363"/>
      <c r="K3538" s="364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0"/>
      <c r="G3539" s="18"/>
      <c r="H3539" s="365" t="s">
        <v>123</v>
      </c>
      <c r="I3539" s="365"/>
      <c r="J3539" s="365"/>
      <c r="K3539" s="366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185</v>
      </c>
      <c r="E3540" s="9"/>
      <c r="F3540" s="21"/>
      <c r="G3540" s="22"/>
      <c r="H3540" s="367"/>
      <c r="I3540" s="367"/>
      <c r="J3540" s="367"/>
      <c r="K3540" s="368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60</v>
      </c>
      <c r="C3544" s="46" t="s">
        <v>34</v>
      </c>
      <c r="D3544" s="93">
        <v>1</v>
      </c>
      <c r="E3544" s="110" t="s">
        <v>154</v>
      </c>
      <c r="F3544" s="48"/>
      <c r="G3544" s="49"/>
      <c r="H3544" s="50">
        <v>57600</v>
      </c>
      <c r="I3544" s="51">
        <v>0.125</v>
      </c>
      <c r="J3544" s="51"/>
      <c r="K3544" s="52">
        <f t="shared" ref="K3544:K3559" si="2017">(B3544*H3544-((B3544*H3544)*I3544))-((B3544*H3544-((B3544*H3544)*I3544))*J3544)</f>
        <v>3024000</v>
      </c>
      <c r="L3544" s="36"/>
    </row>
    <row r="3545" spans="1:12" s="10" customFormat="1" ht="14.1" customHeight="1" x14ac:dyDescent="0.25">
      <c r="A3545" s="45">
        <v>2</v>
      </c>
      <c r="B3545" s="46">
        <v>24</v>
      </c>
      <c r="C3545" s="46" t="s">
        <v>34</v>
      </c>
      <c r="D3545" s="93">
        <v>1</v>
      </c>
      <c r="E3545" s="110" t="s">
        <v>179</v>
      </c>
      <c r="F3545" s="48"/>
      <c r="G3545" s="49"/>
      <c r="H3545" s="50">
        <v>89400</v>
      </c>
      <c r="I3545" s="51">
        <v>0.125</v>
      </c>
      <c r="J3545" s="51"/>
      <c r="K3545" s="52">
        <f t="shared" si="2017"/>
        <v>1877400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3"/>
      <c r="K3561" s="344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5">
        <f>SUM(K3544:K3559)</f>
        <v>4901400</v>
      </c>
      <c r="K3562" s="346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7"/>
      <c r="K3563" s="347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4"/>
      <c r="K3565" s="344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8">
        <f>((J3562/1.11)+(K3564/1.11))*11%</f>
        <v>485724.32432432426</v>
      </c>
      <c r="K3566" s="349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4"/>
      <c r="K3567" s="344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4901400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50" t="s">
        <v>44</v>
      </c>
      <c r="K3570" s="351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50"/>
      <c r="K3571" s="351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23050032</v>
      </c>
      <c r="F3574" s="123"/>
      <c r="G3574" s="124" t="s">
        <v>2</v>
      </c>
      <c r="H3574" s="352" t="str">
        <f>H3536</f>
        <v>SOEYANTO LOPULUSI</v>
      </c>
      <c r="I3574" s="352"/>
      <c r="J3574" s="352"/>
      <c r="K3574" s="353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28" t="s">
        <v>3</v>
      </c>
      <c r="G3575" s="130"/>
      <c r="H3575" s="354"/>
      <c r="I3575" s="354"/>
      <c r="J3575" s="354"/>
      <c r="K3575" s="355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29">
        <f>D3538</f>
        <v>45065</v>
      </c>
      <c r="E3576" s="330"/>
      <c r="F3576" s="328"/>
      <c r="G3576" s="131"/>
      <c r="H3576" s="331" t="str">
        <f>H3538</f>
        <v>( LANCAR )</v>
      </c>
      <c r="I3576" s="331"/>
      <c r="J3576" s="331"/>
      <c r="K3576" s="332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28"/>
      <c r="G3577" s="131"/>
      <c r="H3577" s="333" t="str">
        <f>H3539</f>
        <v>MALANG</v>
      </c>
      <c r="I3577" s="333"/>
      <c r="J3577" s="333"/>
      <c r="K3577" s="334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4253</v>
      </c>
      <c r="E3578" s="122"/>
      <c r="F3578" s="133"/>
      <c r="G3578" s="134"/>
      <c r="H3578" s="335"/>
      <c r="I3578" s="335"/>
      <c r="J3578" s="335"/>
      <c r="K3578" s="336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60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CORRECTION TAPE JOYKO CT-522 PTL</v>
      </c>
      <c r="F3582" s="158"/>
      <c r="G3582" s="159"/>
      <c r="H3582" s="160">
        <f t="shared" ref="H3582:J3582" si="2019">H3544</f>
        <v>57600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3024000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24</v>
      </c>
      <c r="C3583" s="287" t="str">
        <f t="shared" si="2021"/>
        <v>LSN</v>
      </c>
      <c r="D3583" s="288">
        <f t="shared" si="2021"/>
        <v>1</v>
      </c>
      <c r="E3583" s="289" t="str">
        <f t="shared" si="2021"/>
        <v>JANGKA (MATH SET) JOYKO MS-55</v>
      </c>
      <c r="F3583" s="158"/>
      <c r="G3583" s="159"/>
      <c r="H3583" s="160">
        <f t="shared" ref="H3583:J3583" si="2022">H3545</f>
        <v>89400</v>
      </c>
      <c r="I3583" s="161">
        <f t="shared" si="2022"/>
        <v>0.125</v>
      </c>
      <c r="J3583" s="161">
        <f t="shared" si="2022"/>
        <v>0</v>
      </c>
      <c r="K3583" s="162">
        <f t="shared" si="2020"/>
        <v>1877400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7"/>
      <c r="K3599" s="311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38">
        <f>SUM(K3582:K3597)</f>
        <v>4901400</v>
      </c>
      <c r="K3600" s="339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40"/>
      <c r="K3601" s="340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11"/>
      <c r="K3603" s="311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41">
        <f>((J3600/1.11)+(K3602/1.11))*11%</f>
        <v>485724.32432432426</v>
      </c>
      <c r="K3604" s="342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11"/>
      <c r="K3605" s="311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4901400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12" t="str">
        <f>J3570</f>
        <v>NOVI / CONDRO</v>
      </c>
      <c r="K3608" s="313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12">
        <f>J3571</f>
        <v>0</v>
      </c>
      <c r="K3609" s="313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23050032</v>
      </c>
      <c r="F3612" s="200"/>
      <c r="G3612" s="201" t="s">
        <v>2</v>
      </c>
      <c r="H3612" s="314" t="str">
        <f>H3574</f>
        <v>SOEYANTO LOPULUSI</v>
      </c>
      <c r="I3612" s="314"/>
      <c r="J3612" s="314"/>
      <c r="K3612" s="315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8" t="s">
        <v>3</v>
      </c>
      <c r="G3613" s="207"/>
      <c r="H3613" s="316"/>
      <c r="I3613" s="316"/>
      <c r="J3613" s="316"/>
      <c r="K3613" s="317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9">
        <f>D3576</f>
        <v>45065</v>
      </c>
      <c r="E3614" s="320"/>
      <c r="F3614" s="318"/>
      <c r="G3614" s="208"/>
      <c r="H3614" s="321" t="str">
        <f>H3576</f>
        <v>( LANCAR )</v>
      </c>
      <c r="I3614" s="321"/>
      <c r="J3614" s="321"/>
      <c r="K3614" s="322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8"/>
      <c r="G3615" s="208"/>
      <c r="H3615" s="323" t="str">
        <f>H3577</f>
        <v>MALANG</v>
      </c>
      <c r="I3615" s="323"/>
      <c r="J3615" s="323"/>
      <c r="K3615" s="324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4253</v>
      </c>
      <c r="E3616" s="199"/>
      <c r="F3616" s="210"/>
      <c r="G3616" s="211"/>
      <c r="H3616" s="325"/>
      <c r="I3616" s="325"/>
      <c r="J3616" s="325"/>
      <c r="K3616" s="326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60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CORRECTION TAPE JOYKO CT-522 PTL</v>
      </c>
      <c r="F3620" s="235"/>
      <c r="G3620" s="236"/>
      <c r="H3620" s="237">
        <f t="shared" ref="H3620:J3620" si="2052">H3582</f>
        <v>57600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3024000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24</v>
      </c>
      <c r="C3621" s="292" t="str">
        <f t="shared" si="2054"/>
        <v>LSN</v>
      </c>
      <c r="D3621" s="293">
        <f t="shared" si="2054"/>
        <v>1</v>
      </c>
      <c r="E3621" s="294" t="str">
        <f t="shared" si="2054"/>
        <v>JANGKA (MATH SET) JOYKO MS-55</v>
      </c>
      <c r="F3621" s="235"/>
      <c r="G3621" s="236"/>
      <c r="H3621" s="237">
        <f t="shared" ref="H3621:J3621" si="2055">H3583</f>
        <v>89400</v>
      </c>
      <c r="I3621" s="238">
        <f t="shared" si="2055"/>
        <v>0.125</v>
      </c>
      <c r="J3621" s="238">
        <f t="shared" si="2055"/>
        <v>0</v>
      </c>
      <c r="K3621" s="239">
        <f t="shared" si="2053"/>
        <v>1877400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7"/>
      <c r="K3637" s="306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3">
        <f>SUM(K3620:K3635)</f>
        <v>4901400</v>
      </c>
      <c r="K3638" s="304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5"/>
      <c r="K3639" s="305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6"/>
      <c r="K3641" s="306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7">
        <f>((J3638/1.11)+(K3640/1.11))*11%</f>
        <v>485724.32432432426</v>
      </c>
      <c r="K3642" s="308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6"/>
      <c r="K3643" s="306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4901400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09" t="str">
        <f>J3608</f>
        <v>NOVI / CONDRO</v>
      </c>
      <c r="K3646" s="310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09">
        <f>J3609</f>
        <v>0</v>
      </c>
      <c r="K3647" s="310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23050033</v>
      </c>
      <c r="G3650" s="11" t="s">
        <v>2</v>
      </c>
      <c r="H3650" s="356" t="s">
        <v>121</v>
      </c>
      <c r="I3650" s="356"/>
      <c r="J3650" s="356"/>
      <c r="K3650" s="357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0" t="s">
        <v>3</v>
      </c>
      <c r="G3651" s="17"/>
      <c r="H3651" s="358"/>
      <c r="I3651" s="358"/>
      <c r="J3651" s="358"/>
      <c r="K3651" s="359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1">
        <v>45066</v>
      </c>
      <c r="E3652" s="362"/>
      <c r="F3652" s="360"/>
      <c r="G3652" s="18"/>
      <c r="H3652" s="363" t="s">
        <v>122</v>
      </c>
      <c r="I3652" s="363"/>
      <c r="J3652" s="363"/>
      <c r="K3652" s="364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0"/>
      <c r="G3653" s="18"/>
      <c r="H3653" s="365" t="s">
        <v>123</v>
      </c>
      <c r="I3653" s="365"/>
      <c r="J3653" s="365"/>
      <c r="K3653" s="366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186</v>
      </c>
      <c r="E3654" s="9"/>
      <c r="F3654" s="21"/>
      <c r="G3654" s="22"/>
      <c r="H3654" s="367"/>
      <c r="I3654" s="367"/>
      <c r="J3654" s="367"/>
      <c r="K3654" s="368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240</v>
      </c>
      <c r="C3658" s="46" t="s">
        <v>34</v>
      </c>
      <c r="D3658" s="93">
        <v>4</v>
      </c>
      <c r="E3658" s="110" t="s">
        <v>143</v>
      </c>
      <c r="F3658" s="48"/>
      <c r="G3658" s="49"/>
      <c r="H3658" s="50">
        <v>57600</v>
      </c>
      <c r="I3658" s="51">
        <v>0.125</v>
      </c>
      <c r="J3658" s="51"/>
      <c r="K3658" s="52">
        <f t="shared" ref="K3658:K3673" si="2084">(B3658*H3658-((B3658*H3658)*I3658))-((B3658*H3658-((B3658*H3658)*I3658))*J3658)</f>
        <v>12096000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3"/>
      <c r="K3675" s="344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5">
        <f>SUM(K3658:K3673)</f>
        <v>12096000</v>
      </c>
      <c r="K3676" s="346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7"/>
      <c r="K3677" s="347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4"/>
      <c r="K3679" s="344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8">
        <f>((J3676/1.11)+(K3678/1.11))*11%</f>
        <v>1198702.7027027027</v>
      </c>
      <c r="K3680" s="349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4"/>
      <c r="K3681" s="344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12096000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50" t="s">
        <v>44</v>
      </c>
      <c r="K3684" s="351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50"/>
      <c r="K3685" s="351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23050033</v>
      </c>
      <c r="F3688" s="123"/>
      <c r="G3688" s="124" t="s">
        <v>2</v>
      </c>
      <c r="H3688" s="352" t="str">
        <f>H3650</f>
        <v>SOEYANTO LOPULUSI</v>
      </c>
      <c r="I3688" s="352"/>
      <c r="J3688" s="352"/>
      <c r="K3688" s="353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28" t="s">
        <v>3</v>
      </c>
      <c r="G3689" s="130"/>
      <c r="H3689" s="354"/>
      <c r="I3689" s="354"/>
      <c r="J3689" s="354"/>
      <c r="K3689" s="355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29">
        <f>D3652</f>
        <v>45066</v>
      </c>
      <c r="E3690" s="330"/>
      <c r="F3690" s="328"/>
      <c r="G3690" s="131"/>
      <c r="H3690" s="331" t="str">
        <f>H3652</f>
        <v>( LANCAR )</v>
      </c>
      <c r="I3690" s="331"/>
      <c r="J3690" s="331"/>
      <c r="K3690" s="332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28"/>
      <c r="G3691" s="131"/>
      <c r="H3691" s="333" t="str">
        <f>H3653</f>
        <v>MALANG</v>
      </c>
      <c r="I3691" s="333"/>
      <c r="J3691" s="333"/>
      <c r="K3691" s="334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4258</v>
      </c>
      <c r="E3692" s="122"/>
      <c r="F3692" s="133"/>
      <c r="G3692" s="134"/>
      <c r="H3692" s="335"/>
      <c r="I3692" s="335"/>
      <c r="J3692" s="335"/>
      <c r="K3692" s="336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240</v>
      </c>
      <c r="C3696" s="287" t="str">
        <f t="shared" si="2085"/>
        <v>LSN</v>
      </c>
      <c r="D3696" s="288">
        <f t="shared" si="2085"/>
        <v>4</v>
      </c>
      <c r="E3696" s="289" t="str">
        <f t="shared" si="2085"/>
        <v>CORRECTION TAPE JOYKO CT-522</v>
      </c>
      <c r="F3696" s="158"/>
      <c r="G3696" s="159"/>
      <c r="H3696" s="160">
        <f t="shared" ref="H3696:J3696" si="2086">H3658</f>
        <v>57600</v>
      </c>
      <c r="I3696" s="161">
        <f t="shared" si="2086"/>
        <v>0.125</v>
      </c>
      <c r="J3696" s="161">
        <f t="shared" si="2086"/>
        <v>0</v>
      </c>
      <c r="K3696" s="162">
        <f t="shared" ref="K3696:K3711" si="2087">(B3696*H3696-((B3696*H3696)*I3696))-((B3696*H3696-((B3696*H3696)*I3696))*J3696)</f>
        <v>12096000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7"/>
      <c r="K3713" s="311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38">
        <f>SUM(K3696:K3711)</f>
        <v>12096000</v>
      </c>
      <c r="K3714" s="339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40"/>
      <c r="K3715" s="340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11"/>
      <c r="K3717" s="311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41">
        <f>((J3714/1.11)+(K3716/1.11))*11%</f>
        <v>1198702.7027027027</v>
      </c>
      <c r="K3718" s="342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11"/>
      <c r="K3719" s="311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12096000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12" t="str">
        <f>J3684</f>
        <v>NOVI / CONDRO</v>
      </c>
      <c r="K3722" s="313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12">
        <f>J3685</f>
        <v>0</v>
      </c>
      <c r="K3723" s="313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23050033</v>
      </c>
      <c r="F3726" s="200"/>
      <c r="G3726" s="201" t="s">
        <v>2</v>
      </c>
      <c r="H3726" s="314" t="str">
        <f>H3688</f>
        <v>SOEYANTO LOPULUSI</v>
      </c>
      <c r="I3726" s="314"/>
      <c r="J3726" s="314"/>
      <c r="K3726" s="315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8" t="s">
        <v>3</v>
      </c>
      <c r="G3727" s="207"/>
      <c r="H3727" s="316"/>
      <c r="I3727" s="316"/>
      <c r="J3727" s="316"/>
      <c r="K3727" s="317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9">
        <f>D3690</f>
        <v>45066</v>
      </c>
      <c r="E3728" s="320"/>
      <c r="F3728" s="318"/>
      <c r="G3728" s="208"/>
      <c r="H3728" s="321" t="str">
        <f>H3690</f>
        <v>( LANCAR )</v>
      </c>
      <c r="I3728" s="321"/>
      <c r="J3728" s="321"/>
      <c r="K3728" s="322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8"/>
      <c r="G3729" s="208"/>
      <c r="H3729" s="323" t="str">
        <f>H3691</f>
        <v>MALANG</v>
      </c>
      <c r="I3729" s="323"/>
      <c r="J3729" s="323"/>
      <c r="K3729" s="324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4258</v>
      </c>
      <c r="E3730" s="199"/>
      <c r="F3730" s="210"/>
      <c r="G3730" s="211"/>
      <c r="H3730" s="325"/>
      <c r="I3730" s="325"/>
      <c r="J3730" s="325"/>
      <c r="K3730" s="326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240</v>
      </c>
      <c r="C3734" s="292" t="str">
        <f t="shared" si="2118"/>
        <v>LSN</v>
      </c>
      <c r="D3734" s="293">
        <f t="shared" si="2118"/>
        <v>4</v>
      </c>
      <c r="E3734" s="294" t="str">
        <f t="shared" si="2118"/>
        <v>CORRECTION TAPE JOYKO CT-522</v>
      </c>
      <c r="F3734" s="235"/>
      <c r="G3734" s="236"/>
      <c r="H3734" s="237">
        <f t="shared" ref="H3734:J3734" si="2119">H3696</f>
        <v>57600</v>
      </c>
      <c r="I3734" s="238">
        <f t="shared" si="2119"/>
        <v>0.125</v>
      </c>
      <c r="J3734" s="238">
        <f t="shared" si="2119"/>
        <v>0</v>
      </c>
      <c r="K3734" s="239">
        <f t="shared" ref="K3734:K3749" si="2120">(B3734*H3734-((B3734*H3734)*I3734))-((B3734*H3734-((B3734*H3734)*I3734))*J3734)</f>
        <v>12096000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7"/>
      <c r="K3751" s="306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3">
        <f>SUM(K3734:K3749)</f>
        <v>12096000</v>
      </c>
      <c r="K3752" s="304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5"/>
      <c r="K3753" s="305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6"/>
      <c r="K3755" s="306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7">
        <f>((J3752/1.11)+(K3754/1.11))*11%</f>
        <v>1198702.7027027027</v>
      </c>
      <c r="K3756" s="308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6"/>
      <c r="K3757" s="306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12096000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09" t="str">
        <f>J3722</f>
        <v>NOVI / CONDRO</v>
      </c>
      <c r="K3760" s="310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09">
        <f>J3723</f>
        <v>0</v>
      </c>
      <c r="K3761" s="310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23050034</v>
      </c>
      <c r="G3764" s="11" t="s">
        <v>2</v>
      </c>
      <c r="H3764" s="356" t="s">
        <v>187</v>
      </c>
      <c r="I3764" s="356"/>
      <c r="J3764" s="356"/>
      <c r="K3764" s="357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0" t="s">
        <v>3</v>
      </c>
      <c r="G3765" s="17"/>
      <c r="H3765" s="358"/>
      <c r="I3765" s="358"/>
      <c r="J3765" s="358"/>
      <c r="K3765" s="359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1">
        <v>45068</v>
      </c>
      <c r="E3766" s="362"/>
      <c r="F3766" s="360"/>
      <c r="G3766" s="18"/>
      <c r="H3766" s="363" t="s">
        <v>56</v>
      </c>
      <c r="I3766" s="363"/>
      <c r="J3766" s="363"/>
      <c r="K3766" s="364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0"/>
      <c r="G3767" s="18"/>
      <c r="H3767" s="365" t="s">
        <v>188</v>
      </c>
      <c r="I3767" s="365"/>
      <c r="J3767" s="365"/>
      <c r="K3767" s="366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189</v>
      </c>
      <c r="E3768" s="9"/>
      <c r="F3768" s="21"/>
      <c r="G3768" s="22"/>
      <c r="H3768" s="367"/>
      <c r="I3768" s="367"/>
      <c r="J3768" s="367"/>
      <c r="K3768" s="368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288</v>
      </c>
      <c r="C3772" s="46" t="s">
        <v>34</v>
      </c>
      <c r="D3772" s="93">
        <v>2</v>
      </c>
      <c r="E3772" s="110" t="s">
        <v>190</v>
      </c>
      <c r="F3772" s="48"/>
      <c r="G3772" s="49"/>
      <c r="H3772" s="50">
        <v>21600</v>
      </c>
      <c r="I3772" s="51">
        <v>0.125</v>
      </c>
      <c r="J3772" s="51"/>
      <c r="K3772" s="52">
        <f t="shared" ref="K3772:K3787" si="2151">(B3772*H3772-((B3772*H3772)*I3772))-((B3772*H3772-((B3772*H3772)*I3772))*J3772)</f>
        <v>5443200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3"/>
      <c r="K3789" s="344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5">
        <f>SUM(K3772:K3787)</f>
        <v>5443200</v>
      </c>
      <c r="K3790" s="346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7"/>
      <c r="K3791" s="347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4"/>
      <c r="K3793" s="344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8">
        <f>((J3790/1.11)+(K3792/1.11))*11%</f>
        <v>539416.21621621621</v>
      </c>
      <c r="K3794" s="349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4"/>
      <c r="K3795" s="344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5443200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50" t="s">
        <v>44</v>
      </c>
      <c r="K3798" s="351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50"/>
      <c r="K3799" s="351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23050034</v>
      </c>
      <c r="F3802" s="123"/>
      <c r="G3802" s="124" t="s">
        <v>2</v>
      </c>
      <c r="H3802" s="352" t="str">
        <f>H3764</f>
        <v>CV UTAMA PUTRA</v>
      </c>
      <c r="I3802" s="352"/>
      <c r="J3802" s="352"/>
      <c r="K3802" s="353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28" t="s">
        <v>3</v>
      </c>
      <c r="G3803" s="130"/>
      <c r="H3803" s="354"/>
      <c r="I3803" s="354"/>
      <c r="J3803" s="354"/>
      <c r="K3803" s="355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29">
        <f>D3766</f>
        <v>45068</v>
      </c>
      <c r="E3804" s="330"/>
      <c r="F3804" s="328"/>
      <c r="G3804" s="131"/>
      <c r="H3804" s="331" t="str">
        <f>H3766</f>
        <v/>
      </c>
      <c r="I3804" s="331"/>
      <c r="J3804" s="331"/>
      <c r="K3804" s="332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28"/>
      <c r="G3805" s="131"/>
      <c r="H3805" s="333" t="str">
        <f>H3767</f>
        <v>TULUNG AGUNG</v>
      </c>
      <c r="I3805" s="333"/>
      <c r="J3805" s="333"/>
      <c r="K3805" s="334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G 4036</v>
      </c>
      <c r="E3806" s="122"/>
      <c r="F3806" s="133"/>
      <c r="G3806" s="134"/>
      <c r="H3806" s="335"/>
      <c r="I3806" s="335"/>
      <c r="J3806" s="335"/>
      <c r="K3806" s="336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288</v>
      </c>
      <c r="C3810" s="287" t="str">
        <f t="shared" si="2152"/>
        <v>LSN</v>
      </c>
      <c r="D3810" s="288">
        <f t="shared" si="2152"/>
        <v>2</v>
      </c>
      <c r="E3810" s="289" t="str">
        <f t="shared" si="2152"/>
        <v>GEL PEN KENKO KE-303 T-GEL TRIANGULAR</v>
      </c>
      <c r="F3810" s="158"/>
      <c r="G3810" s="159"/>
      <c r="H3810" s="160">
        <f t="shared" ref="H3810:J3810" si="2153">H3772</f>
        <v>21600</v>
      </c>
      <c r="I3810" s="161">
        <f t="shared" si="2153"/>
        <v>0.125</v>
      </c>
      <c r="J3810" s="161">
        <f t="shared" si="2153"/>
        <v>0</v>
      </c>
      <c r="K3810" s="162">
        <f t="shared" ref="K3810:K3825" si="2154">(B3810*H3810-((B3810*H3810)*I3810))-((B3810*H3810-((B3810*H3810)*I3810))*J3810)</f>
        <v>5443200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7"/>
      <c r="K3827" s="311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38">
        <f>SUM(K3810:K3825)</f>
        <v>5443200</v>
      </c>
      <c r="K3828" s="339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40"/>
      <c r="K3829" s="340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11"/>
      <c r="K3831" s="311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41">
        <f>((J3828/1.11)+(K3830/1.11))*11%</f>
        <v>539416.21621621621</v>
      </c>
      <c r="K3832" s="342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11"/>
      <c r="K3833" s="311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5443200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12" t="str">
        <f>J3798</f>
        <v>NOVI / CONDRO</v>
      </c>
      <c r="K3836" s="313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12">
        <f>J3799</f>
        <v>0</v>
      </c>
      <c r="K3837" s="313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23050034</v>
      </c>
      <c r="F3840" s="200"/>
      <c r="G3840" s="201" t="s">
        <v>2</v>
      </c>
      <c r="H3840" s="314" t="str">
        <f>H3802</f>
        <v>CV UTAMA PUTRA</v>
      </c>
      <c r="I3840" s="314"/>
      <c r="J3840" s="314"/>
      <c r="K3840" s="315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8" t="s">
        <v>3</v>
      </c>
      <c r="G3841" s="207"/>
      <c r="H3841" s="316"/>
      <c r="I3841" s="316"/>
      <c r="J3841" s="316"/>
      <c r="K3841" s="317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9">
        <f>D3804</f>
        <v>45068</v>
      </c>
      <c r="E3842" s="320"/>
      <c r="F3842" s="318"/>
      <c r="G3842" s="208"/>
      <c r="H3842" s="321" t="str">
        <f>H3804</f>
        <v/>
      </c>
      <c r="I3842" s="321"/>
      <c r="J3842" s="321"/>
      <c r="K3842" s="322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8"/>
      <c r="G3843" s="208"/>
      <c r="H3843" s="323" t="str">
        <f>H3805</f>
        <v>TULUNG AGUNG</v>
      </c>
      <c r="I3843" s="323"/>
      <c r="J3843" s="323"/>
      <c r="K3843" s="324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G 4036</v>
      </c>
      <c r="E3844" s="199"/>
      <c r="F3844" s="210"/>
      <c r="G3844" s="211"/>
      <c r="H3844" s="325"/>
      <c r="I3844" s="325"/>
      <c r="J3844" s="325"/>
      <c r="K3844" s="326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288</v>
      </c>
      <c r="C3848" s="292" t="str">
        <f t="shared" si="2185"/>
        <v>LSN</v>
      </c>
      <c r="D3848" s="293">
        <f t="shared" si="2185"/>
        <v>2</v>
      </c>
      <c r="E3848" s="294" t="str">
        <f t="shared" si="2185"/>
        <v>GEL PEN KENKO KE-303 T-GEL TRIANGULAR</v>
      </c>
      <c r="F3848" s="235"/>
      <c r="G3848" s="236"/>
      <c r="H3848" s="237">
        <f t="shared" ref="H3848:J3848" si="2186">H3810</f>
        <v>21600</v>
      </c>
      <c r="I3848" s="238">
        <f t="shared" si="2186"/>
        <v>0.125</v>
      </c>
      <c r="J3848" s="238">
        <f t="shared" si="2186"/>
        <v>0</v>
      </c>
      <c r="K3848" s="239">
        <f t="shared" ref="K3848:K3863" si="2187">(B3848*H3848-((B3848*H3848)*I3848))-((B3848*H3848-((B3848*H3848)*I3848))*J3848)</f>
        <v>5443200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7"/>
      <c r="K3865" s="306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3">
        <f>SUM(K3848:K3863)</f>
        <v>5443200</v>
      </c>
      <c r="K3866" s="304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5"/>
      <c r="K3867" s="305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6"/>
      <c r="K3869" s="306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7">
        <f>((J3866/1.11)+(K3868/1.11))*11%</f>
        <v>539416.21621621621</v>
      </c>
      <c r="K3870" s="308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6"/>
      <c r="K3871" s="306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5443200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09" t="str">
        <f>J3836</f>
        <v>NOVI / CONDRO</v>
      </c>
      <c r="K3874" s="310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09">
        <f>J3837</f>
        <v>0</v>
      </c>
      <c r="K3875" s="310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23050035</v>
      </c>
      <c r="G3878" s="11" t="s">
        <v>2</v>
      </c>
      <c r="H3878" s="356" t="s">
        <v>121</v>
      </c>
      <c r="I3878" s="356"/>
      <c r="J3878" s="356"/>
      <c r="K3878" s="357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0" t="s">
        <v>3</v>
      </c>
      <c r="G3879" s="17"/>
      <c r="H3879" s="358"/>
      <c r="I3879" s="358"/>
      <c r="J3879" s="358"/>
      <c r="K3879" s="359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1">
        <v>45069</v>
      </c>
      <c r="E3880" s="362"/>
      <c r="F3880" s="360"/>
      <c r="G3880" s="18"/>
      <c r="H3880" s="363" t="s">
        <v>122</v>
      </c>
      <c r="I3880" s="363"/>
      <c r="J3880" s="363"/>
      <c r="K3880" s="364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0"/>
      <c r="G3881" s="18"/>
      <c r="H3881" s="365" t="s">
        <v>123</v>
      </c>
      <c r="I3881" s="365"/>
      <c r="J3881" s="365"/>
      <c r="K3881" s="366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193</v>
      </c>
      <c r="E3882" s="9"/>
      <c r="F3882" s="21"/>
      <c r="G3882" s="22"/>
      <c r="H3882" s="367"/>
      <c r="I3882" s="367"/>
      <c r="J3882" s="367"/>
      <c r="K3882" s="368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576</v>
      </c>
      <c r="C3886" s="46" t="s">
        <v>42</v>
      </c>
      <c r="D3886" s="93">
        <v>2</v>
      </c>
      <c r="E3886" s="110" t="s">
        <v>144</v>
      </c>
      <c r="F3886" s="48"/>
      <c r="G3886" s="49"/>
      <c r="H3886" s="50">
        <v>4350</v>
      </c>
      <c r="I3886" s="51">
        <v>0.125</v>
      </c>
      <c r="J3886" s="51"/>
      <c r="K3886" s="52">
        <f t="shared" ref="K3886:K3901" si="2218">(B3886*H3886-((B3886*H3886)*I3886))-((B3886*H3886-((B3886*H3886)*I3886))*J3886)</f>
        <v>2192400</v>
      </c>
      <c r="L3886" s="36"/>
    </row>
    <row r="3887" spans="1:12" s="10" customFormat="1" ht="14.1" customHeight="1" x14ac:dyDescent="0.25">
      <c r="A3887" s="45">
        <v>2</v>
      </c>
      <c r="B3887" s="46">
        <v>576</v>
      </c>
      <c r="C3887" s="46" t="s">
        <v>42</v>
      </c>
      <c r="D3887" s="93">
        <v>2</v>
      </c>
      <c r="E3887" s="110" t="s">
        <v>145</v>
      </c>
      <c r="F3887" s="48"/>
      <c r="G3887" s="49"/>
      <c r="H3887" s="50">
        <v>6500</v>
      </c>
      <c r="I3887" s="51">
        <v>0.125</v>
      </c>
      <c r="J3887" s="51"/>
      <c r="K3887" s="52">
        <f t="shared" si="2218"/>
        <v>3276000</v>
      </c>
      <c r="L3887" s="36"/>
    </row>
    <row r="3888" spans="1:12" s="10" customFormat="1" ht="14.1" customHeight="1" x14ac:dyDescent="0.25">
      <c r="A3888" s="45">
        <v>3</v>
      </c>
      <c r="B3888" s="46">
        <v>2000</v>
      </c>
      <c r="C3888" s="46" t="s">
        <v>42</v>
      </c>
      <c r="D3888" s="93">
        <v>2</v>
      </c>
      <c r="E3888" s="110" t="s">
        <v>194</v>
      </c>
      <c r="F3888" s="48"/>
      <c r="G3888" s="49"/>
      <c r="H3888" s="50">
        <v>2050</v>
      </c>
      <c r="I3888" s="51">
        <v>0.125</v>
      </c>
      <c r="J3888" s="51"/>
      <c r="K3888" s="52">
        <f t="shared" si="2218"/>
        <v>3587500</v>
      </c>
      <c r="L3888" s="36"/>
    </row>
    <row r="3889" spans="1:12" s="10" customFormat="1" ht="14.1" customHeight="1" x14ac:dyDescent="0.25">
      <c r="A3889" s="45">
        <v>4</v>
      </c>
      <c r="B3889" s="46">
        <v>72</v>
      </c>
      <c r="C3889" s="46" t="s">
        <v>34</v>
      </c>
      <c r="D3889" s="93">
        <v>1</v>
      </c>
      <c r="E3889" s="110" t="s">
        <v>195</v>
      </c>
      <c r="F3889" s="48"/>
      <c r="G3889" s="49"/>
      <c r="H3889" s="50">
        <v>37200</v>
      </c>
      <c r="I3889" s="51">
        <v>0.125</v>
      </c>
      <c r="J3889" s="51"/>
      <c r="K3889" s="52">
        <f t="shared" si="2218"/>
        <v>2343600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3"/>
      <c r="K3903" s="344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5">
        <f>SUM(K3886:K3901)</f>
        <v>11399500</v>
      </c>
      <c r="K3904" s="346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7"/>
      <c r="K3905" s="347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4"/>
      <c r="K3907" s="344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8">
        <f>((J3904/1.11)+(K3906/1.11))*11%</f>
        <v>1129680.1801801801</v>
      </c>
      <c r="K3908" s="349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4"/>
      <c r="K3909" s="344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11399500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50" t="s">
        <v>44</v>
      </c>
      <c r="K3912" s="351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50"/>
      <c r="K3913" s="351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23050035</v>
      </c>
      <c r="F3916" s="123"/>
      <c r="G3916" s="124" t="s">
        <v>2</v>
      </c>
      <c r="H3916" s="352" t="str">
        <f>H3878</f>
        <v>SOEYANTO LOPULUSI</v>
      </c>
      <c r="I3916" s="352"/>
      <c r="J3916" s="352"/>
      <c r="K3916" s="353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28" t="s">
        <v>3</v>
      </c>
      <c r="G3917" s="130"/>
      <c r="H3917" s="354"/>
      <c r="I3917" s="354"/>
      <c r="J3917" s="354"/>
      <c r="K3917" s="355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29">
        <f>D3880</f>
        <v>45069</v>
      </c>
      <c r="E3918" s="330"/>
      <c r="F3918" s="328"/>
      <c r="G3918" s="131"/>
      <c r="H3918" s="331" t="str">
        <f>H3880</f>
        <v>( LANCAR )</v>
      </c>
      <c r="I3918" s="331"/>
      <c r="J3918" s="331"/>
      <c r="K3918" s="332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28"/>
      <c r="G3919" s="131"/>
      <c r="H3919" s="333" t="str">
        <f>H3881</f>
        <v>MALANG</v>
      </c>
      <c r="I3919" s="333"/>
      <c r="J3919" s="333"/>
      <c r="K3919" s="334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KO 4263</v>
      </c>
      <c r="E3920" s="122"/>
      <c r="F3920" s="133"/>
      <c r="G3920" s="134"/>
      <c r="H3920" s="335"/>
      <c r="I3920" s="335"/>
      <c r="J3920" s="335"/>
      <c r="K3920" s="336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576</v>
      </c>
      <c r="C3924" s="287" t="str">
        <f t="shared" si="2219"/>
        <v>PCS</v>
      </c>
      <c r="D3924" s="288">
        <f t="shared" si="2219"/>
        <v>2</v>
      </c>
      <c r="E3924" s="289" t="str">
        <f t="shared" si="2219"/>
        <v>GUNTING JOYKO SC-828</v>
      </c>
      <c r="F3924" s="158"/>
      <c r="G3924" s="159"/>
      <c r="H3924" s="160">
        <f t="shared" ref="H3924:J3924" si="2220">H3886</f>
        <v>4350</v>
      </c>
      <c r="I3924" s="161">
        <f t="shared" si="2220"/>
        <v>0.125</v>
      </c>
      <c r="J3924" s="161">
        <f t="shared" si="2220"/>
        <v>0</v>
      </c>
      <c r="K3924" s="162">
        <f t="shared" ref="K3924:K3939" si="2221">(B3924*H3924-((B3924*H3924)*I3924))-((B3924*H3924-((B3924*H3924)*I3924))*J3924)</f>
        <v>2192400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576</v>
      </c>
      <c r="C3925" s="287" t="str">
        <f t="shared" si="2222"/>
        <v>PCS</v>
      </c>
      <c r="D3925" s="288">
        <f t="shared" si="2222"/>
        <v>2</v>
      </c>
      <c r="E3925" s="289" t="str">
        <f t="shared" si="2222"/>
        <v>GUNTING JOYKO SC-838</v>
      </c>
      <c r="F3925" s="158"/>
      <c r="G3925" s="159"/>
      <c r="H3925" s="160">
        <f t="shared" ref="H3925:J3925" si="2223">H3887</f>
        <v>6500</v>
      </c>
      <c r="I3925" s="161">
        <f t="shared" si="2223"/>
        <v>0.125</v>
      </c>
      <c r="J3925" s="161">
        <f t="shared" si="2223"/>
        <v>0</v>
      </c>
      <c r="K3925" s="162">
        <f t="shared" si="2221"/>
        <v>3276000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2000</v>
      </c>
      <c r="C3926" s="287" t="str">
        <f t="shared" si="2224"/>
        <v>PCS</v>
      </c>
      <c r="D3926" s="288">
        <f t="shared" si="2224"/>
        <v>2</v>
      </c>
      <c r="E3926" s="289" t="str">
        <f t="shared" si="2224"/>
        <v>LABEL HARGA JOYKO LB-2RL (1 LINE PUTIH)</v>
      </c>
      <c r="F3926" s="158"/>
      <c r="G3926" s="159"/>
      <c r="H3926" s="160">
        <f t="shared" ref="H3926:J3926" si="2225">H3888</f>
        <v>2050</v>
      </c>
      <c r="I3926" s="161">
        <f t="shared" si="2225"/>
        <v>0.125</v>
      </c>
      <c r="J3926" s="161">
        <f t="shared" si="2225"/>
        <v>0</v>
      </c>
      <c r="K3926" s="162">
        <f t="shared" si="2221"/>
        <v>3587500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72</v>
      </c>
      <c r="C3927" s="287" t="str">
        <f t="shared" si="2226"/>
        <v>LSN</v>
      </c>
      <c r="D3927" s="288">
        <f t="shared" si="2226"/>
        <v>1</v>
      </c>
      <c r="E3927" s="289" t="str">
        <f t="shared" si="2226"/>
        <v>ISI PENSIL 2B 2.0 MM JOYKO PL-11</v>
      </c>
      <c r="F3927" s="158"/>
      <c r="G3927" s="159"/>
      <c r="H3927" s="160">
        <f t="shared" ref="H3927:J3927" si="2227">H3889</f>
        <v>37200</v>
      </c>
      <c r="I3927" s="161">
        <f t="shared" si="2227"/>
        <v>0.125</v>
      </c>
      <c r="J3927" s="161">
        <f t="shared" si="2227"/>
        <v>0</v>
      </c>
      <c r="K3927" s="162">
        <f t="shared" si="2221"/>
        <v>2343600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7"/>
      <c r="K3941" s="311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38">
        <f>SUM(K3924:K3939)</f>
        <v>11399500</v>
      </c>
      <c r="K3942" s="339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40"/>
      <c r="K3943" s="340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11"/>
      <c r="K3945" s="311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41">
        <f>((J3942/1.11)+(K3944/1.11))*11%</f>
        <v>1129680.1801801801</v>
      </c>
      <c r="K3946" s="342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11"/>
      <c r="K3947" s="311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11399500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12" t="str">
        <f>J3912</f>
        <v>NOVI / CONDRO</v>
      </c>
      <c r="K3950" s="313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12">
        <f>J3913</f>
        <v>0</v>
      </c>
      <c r="K3951" s="313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23050035</v>
      </c>
      <c r="F3954" s="200"/>
      <c r="G3954" s="201" t="s">
        <v>2</v>
      </c>
      <c r="H3954" s="314" t="str">
        <f>H3916</f>
        <v>SOEYANTO LOPULUSI</v>
      </c>
      <c r="I3954" s="314"/>
      <c r="J3954" s="314"/>
      <c r="K3954" s="315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8" t="s">
        <v>3</v>
      </c>
      <c r="G3955" s="207"/>
      <c r="H3955" s="316"/>
      <c r="I3955" s="316"/>
      <c r="J3955" s="316"/>
      <c r="K3955" s="317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9">
        <f>D3918</f>
        <v>45069</v>
      </c>
      <c r="E3956" s="320"/>
      <c r="F3956" s="318"/>
      <c r="G3956" s="208"/>
      <c r="H3956" s="321" t="str">
        <f>H3918</f>
        <v>( LANCAR )</v>
      </c>
      <c r="I3956" s="321"/>
      <c r="J3956" s="321"/>
      <c r="K3956" s="322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8"/>
      <c r="G3957" s="208"/>
      <c r="H3957" s="323" t="str">
        <f>H3919</f>
        <v>MALANG</v>
      </c>
      <c r="I3957" s="323"/>
      <c r="J3957" s="323"/>
      <c r="K3957" s="324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KO 4263</v>
      </c>
      <c r="E3958" s="199"/>
      <c r="F3958" s="210"/>
      <c r="G3958" s="211"/>
      <c r="H3958" s="325"/>
      <c r="I3958" s="325"/>
      <c r="J3958" s="325"/>
      <c r="K3958" s="326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576</v>
      </c>
      <c r="C3962" s="292" t="str">
        <f t="shared" si="2252"/>
        <v>PCS</v>
      </c>
      <c r="D3962" s="293">
        <f t="shared" si="2252"/>
        <v>2</v>
      </c>
      <c r="E3962" s="294" t="str">
        <f t="shared" si="2252"/>
        <v>GUNTING JOYKO SC-828</v>
      </c>
      <c r="F3962" s="235"/>
      <c r="G3962" s="236"/>
      <c r="H3962" s="237">
        <f t="shared" ref="H3962:J3962" si="2253">H3924</f>
        <v>4350</v>
      </c>
      <c r="I3962" s="238">
        <f t="shared" si="2253"/>
        <v>0.125</v>
      </c>
      <c r="J3962" s="238">
        <f t="shared" si="2253"/>
        <v>0</v>
      </c>
      <c r="K3962" s="239">
        <f t="shared" ref="K3962:K3977" si="2254">(B3962*H3962-((B3962*H3962)*I3962))-((B3962*H3962-((B3962*H3962)*I3962))*J3962)</f>
        <v>2192400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576</v>
      </c>
      <c r="C3963" s="292" t="str">
        <f t="shared" si="2255"/>
        <v>PCS</v>
      </c>
      <c r="D3963" s="293">
        <f t="shared" si="2255"/>
        <v>2</v>
      </c>
      <c r="E3963" s="294" t="str">
        <f t="shared" si="2255"/>
        <v>GUNTING JOYKO SC-838</v>
      </c>
      <c r="F3963" s="235"/>
      <c r="G3963" s="236"/>
      <c r="H3963" s="237">
        <f t="shared" ref="H3963:J3963" si="2256">H3925</f>
        <v>6500</v>
      </c>
      <c r="I3963" s="238">
        <f t="shared" si="2256"/>
        <v>0.125</v>
      </c>
      <c r="J3963" s="238">
        <f t="shared" si="2256"/>
        <v>0</v>
      </c>
      <c r="K3963" s="239">
        <f t="shared" si="2254"/>
        <v>3276000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2000</v>
      </c>
      <c r="C3964" s="292" t="str">
        <f t="shared" si="2257"/>
        <v>PCS</v>
      </c>
      <c r="D3964" s="293">
        <f t="shared" si="2257"/>
        <v>2</v>
      </c>
      <c r="E3964" s="294" t="str">
        <f t="shared" si="2257"/>
        <v>LABEL HARGA JOYKO LB-2RL (1 LINE PUTIH)</v>
      </c>
      <c r="F3964" s="235"/>
      <c r="G3964" s="236"/>
      <c r="H3964" s="237">
        <f t="shared" ref="H3964:J3964" si="2258">H3926</f>
        <v>2050</v>
      </c>
      <c r="I3964" s="238">
        <f t="shared" si="2258"/>
        <v>0.125</v>
      </c>
      <c r="J3964" s="238">
        <f t="shared" si="2258"/>
        <v>0</v>
      </c>
      <c r="K3964" s="239">
        <f t="shared" si="2254"/>
        <v>3587500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72</v>
      </c>
      <c r="C3965" s="292" t="str">
        <f t="shared" si="2259"/>
        <v>LSN</v>
      </c>
      <c r="D3965" s="293">
        <f t="shared" si="2259"/>
        <v>1</v>
      </c>
      <c r="E3965" s="294" t="str">
        <f t="shared" si="2259"/>
        <v>ISI PENSIL 2B 2.0 MM JOYKO PL-11</v>
      </c>
      <c r="F3965" s="235"/>
      <c r="G3965" s="236"/>
      <c r="H3965" s="237">
        <f t="shared" ref="H3965:J3965" si="2260">H3927</f>
        <v>37200</v>
      </c>
      <c r="I3965" s="238">
        <f t="shared" si="2260"/>
        <v>0.125</v>
      </c>
      <c r="J3965" s="238">
        <f t="shared" si="2260"/>
        <v>0</v>
      </c>
      <c r="K3965" s="239">
        <f t="shared" si="2254"/>
        <v>2343600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7"/>
      <c r="K3979" s="306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3">
        <f>SUM(K3962:K3977)</f>
        <v>11399500</v>
      </c>
      <c r="K3980" s="304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5"/>
      <c r="K3981" s="305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6"/>
      <c r="K3983" s="306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7">
        <f>((J3980/1.11)+(K3982/1.11))*11%</f>
        <v>1129680.1801801801</v>
      </c>
      <c r="K3984" s="308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6"/>
      <c r="K3985" s="306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11399500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09" t="str">
        <f>J3950</f>
        <v>NOVI / CONDRO</v>
      </c>
      <c r="K3988" s="310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09">
        <f>J3951</f>
        <v>0</v>
      </c>
      <c r="K3989" s="310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23050036</v>
      </c>
      <c r="G3992" s="11" t="s">
        <v>2</v>
      </c>
      <c r="H3992" s="356" t="s">
        <v>39</v>
      </c>
      <c r="I3992" s="356"/>
      <c r="J3992" s="356"/>
      <c r="K3992" s="357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0" t="s">
        <v>3</v>
      </c>
      <c r="G3993" s="17"/>
      <c r="H3993" s="358"/>
      <c r="I3993" s="358"/>
      <c r="J3993" s="358"/>
      <c r="K3993" s="359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1">
        <v>45069</v>
      </c>
      <c r="E3994" s="362"/>
      <c r="F3994" s="360"/>
      <c r="G3994" s="18"/>
      <c r="H3994" s="363" t="s">
        <v>40</v>
      </c>
      <c r="I3994" s="363"/>
      <c r="J3994" s="363"/>
      <c r="K3994" s="364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0"/>
      <c r="G3995" s="18"/>
      <c r="H3995" s="365" t="s">
        <v>41</v>
      </c>
      <c r="I3995" s="365"/>
      <c r="J3995" s="365"/>
      <c r="K3995" s="366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196</v>
      </c>
      <c r="E3996" s="9"/>
      <c r="F3996" s="21"/>
      <c r="G3996" s="22"/>
      <c r="H3996" s="367"/>
      <c r="I3996" s="367"/>
      <c r="J3996" s="367"/>
      <c r="K3996" s="368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48</v>
      </c>
      <c r="C4000" s="46" t="s">
        <v>34</v>
      </c>
      <c r="D4000" s="93">
        <v>2</v>
      </c>
      <c r="E4000" s="110" t="s">
        <v>179</v>
      </c>
      <c r="F4000" s="48"/>
      <c r="G4000" s="49"/>
      <c r="H4000" s="50">
        <v>89400</v>
      </c>
      <c r="I4000" s="51">
        <v>0.13500000000000001</v>
      </c>
      <c r="J4000" s="51"/>
      <c r="K4000" s="52">
        <f t="shared" ref="K4000:K4015" si="2285">(B4000*H4000-((B4000*H4000)*I4000))-((B4000*H4000-((B4000*H4000)*I4000))*J4000)</f>
        <v>3711888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3"/>
      <c r="K4017" s="344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5">
        <f>SUM(K4000:K4015)</f>
        <v>3711888</v>
      </c>
      <c r="K4018" s="346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7"/>
      <c r="K4019" s="347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4"/>
      <c r="K4021" s="344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8">
        <f>((J4018/1.11)+(K4020/1.11))*11%</f>
        <v>367844.75675675675</v>
      </c>
      <c r="K4022" s="349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4"/>
      <c r="K4023" s="344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3711888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50" t="s">
        <v>44</v>
      </c>
      <c r="K4026" s="351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50"/>
      <c r="K4027" s="351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23050036</v>
      </c>
      <c r="F4030" s="123"/>
      <c r="G4030" s="124" t="s">
        <v>2</v>
      </c>
      <c r="H4030" s="352" t="str">
        <f>H3992</f>
        <v>CV PELITA JAYA</v>
      </c>
      <c r="I4030" s="352"/>
      <c r="J4030" s="352"/>
      <c r="K4030" s="353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28" t="s">
        <v>3</v>
      </c>
      <c r="G4031" s="130"/>
      <c r="H4031" s="354"/>
      <c r="I4031" s="354"/>
      <c r="J4031" s="354"/>
      <c r="K4031" s="355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29">
        <f>D3994</f>
        <v>45069</v>
      </c>
      <c r="E4032" s="330"/>
      <c r="F4032" s="328"/>
      <c r="G4032" s="131"/>
      <c r="H4032" s="331" t="str">
        <f>H3994</f>
        <v>(ANUGERAH SEJAHTERA)</v>
      </c>
      <c r="I4032" s="331"/>
      <c r="J4032" s="331"/>
      <c r="K4032" s="332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28"/>
      <c r="G4033" s="131"/>
      <c r="H4033" s="333" t="str">
        <f>H3995</f>
        <v>PURWOKERTO</v>
      </c>
      <c r="I4033" s="333"/>
      <c r="J4033" s="333"/>
      <c r="K4033" s="334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4401</v>
      </c>
      <c r="E4034" s="122"/>
      <c r="F4034" s="133"/>
      <c r="G4034" s="134"/>
      <c r="H4034" s="335"/>
      <c r="I4034" s="335"/>
      <c r="J4034" s="335"/>
      <c r="K4034" s="336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48</v>
      </c>
      <c r="C4038" s="287" t="str">
        <f t="shared" si="2286"/>
        <v>LSN</v>
      </c>
      <c r="D4038" s="288">
        <f t="shared" si="2286"/>
        <v>2</v>
      </c>
      <c r="E4038" s="289" t="str">
        <f t="shared" si="2286"/>
        <v>JANGKA (MATH SET) JOYKO MS-55</v>
      </c>
      <c r="F4038" s="158"/>
      <c r="G4038" s="159"/>
      <c r="H4038" s="160">
        <f t="shared" ref="H4038:J4038" si="2287">H4000</f>
        <v>89400</v>
      </c>
      <c r="I4038" s="161">
        <f t="shared" si="2287"/>
        <v>0.13500000000000001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3711888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7"/>
      <c r="K4055" s="311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38">
        <f>SUM(K4038:K4053)</f>
        <v>3711888</v>
      </c>
      <c r="K4056" s="339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40"/>
      <c r="K4057" s="340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11"/>
      <c r="K4059" s="311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41">
        <f>((J4056/1.11)+(K4058/1.11))*11%</f>
        <v>367844.75675675675</v>
      </c>
      <c r="K4060" s="342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11"/>
      <c r="K4061" s="311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3711888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12" t="str">
        <f>J4026</f>
        <v>NOVI / CONDRO</v>
      </c>
      <c r="K4064" s="313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12">
        <f>J4027</f>
        <v>0</v>
      </c>
      <c r="K4065" s="313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23050036</v>
      </c>
      <c r="F4068" s="200"/>
      <c r="G4068" s="201" t="s">
        <v>2</v>
      </c>
      <c r="H4068" s="314" t="str">
        <f>H4030</f>
        <v>CV PELITA JAYA</v>
      </c>
      <c r="I4068" s="314"/>
      <c r="J4068" s="314"/>
      <c r="K4068" s="315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8" t="s">
        <v>3</v>
      </c>
      <c r="G4069" s="207"/>
      <c r="H4069" s="316"/>
      <c r="I4069" s="316"/>
      <c r="J4069" s="316"/>
      <c r="K4069" s="317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9">
        <f>D4032</f>
        <v>45069</v>
      </c>
      <c r="E4070" s="320"/>
      <c r="F4070" s="318"/>
      <c r="G4070" s="208"/>
      <c r="H4070" s="321" t="str">
        <f>H4032</f>
        <v>(ANUGERAH SEJAHTERA)</v>
      </c>
      <c r="I4070" s="321"/>
      <c r="J4070" s="321"/>
      <c r="K4070" s="322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8"/>
      <c r="G4071" s="208"/>
      <c r="H4071" s="323" t="str">
        <f>H4033</f>
        <v>PURWOKERTO</v>
      </c>
      <c r="I4071" s="323"/>
      <c r="J4071" s="323"/>
      <c r="K4071" s="324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4401</v>
      </c>
      <c r="E4072" s="199"/>
      <c r="F4072" s="210"/>
      <c r="G4072" s="211"/>
      <c r="H4072" s="325"/>
      <c r="I4072" s="325"/>
      <c r="J4072" s="325"/>
      <c r="K4072" s="326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48</v>
      </c>
      <c r="C4076" s="292" t="str">
        <f t="shared" si="2319"/>
        <v>LSN</v>
      </c>
      <c r="D4076" s="293">
        <f t="shared" si="2319"/>
        <v>2</v>
      </c>
      <c r="E4076" s="294" t="str">
        <f t="shared" si="2319"/>
        <v>JANGKA (MATH SET) JOYKO MS-55</v>
      </c>
      <c r="F4076" s="235"/>
      <c r="G4076" s="236"/>
      <c r="H4076" s="237">
        <f t="shared" ref="H4076:J4076" si="2320">H4038</f>
        <v>89400</v>
      </c>
      <c r="I4076" s="238">
        <f t="shared" si="2320"/>
        <v>0.13500000000000001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3711888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7"/>
      <c r="K4093" s="306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3">
        <f>SUM(K4076:K4091)</f>
        <v>3711888</v>
      </c>
      <c r="K4094" s="304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5"/>
      <c r="K4095" s="305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6"/>
      <c r="K4097" s="306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7">
        <f>((J4094/1.11)+(K4096/1.11))*11%</f>
        <v>367844.75675675675</v>
      </c>
      <c r="K4098" s="308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6"/>
      <c r="K4099" s="306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3711888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09" t="str">
        <f>J4064</f>
        <v>NOVI / CONDRO</v>
      </c>
      <c r="K4102" s="310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09">
        <f>J4065</f>
        <v>0</v>
      </c>
      <c r="K4103" s="310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23050037</v>
      </c>
      <c r="G4106" s="11" t="s">
        <v>2</v>
      </c>
      <c r="H4106" s="356" t="s">
        <v>121</v>
      </c>
      <c r="I4106" s="356"/>
      <c r="J4106" s="356"/>
      <c r="K4106" s="357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0" t="s">
        <v>3</v>
      </c>
      <c r="G4107" s="17"/>
      <c r="H4107" s="358"/>
      <c r="I4107" s="358"/>
      <c r="J4107" s="358"/>
      <c r="K4107" s="359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1">
        <v>45069</v>
      </c>
      <c r="E4108" s="362"/>
      <c r="F4108" s="360"/>
      <c r="G4108" s="18"/>
      <c r="H4108" s="363" t="s">
        <v>122</v>
      </c>
      <c r="I4108" s="363"/>
      <c r="J4108" s="363"/>
      <c r="K4108" s="364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0"/>
      <c r="G4109" s="18"/>
      <c r="H4109" s="365" t="s">
        <v>123</v>
      </c>
      <c r="I4109" s="365"/>
      <c r="J4109" s="365"/>
      <c r="K4109" s="366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197</v>
      </c>
      <c r="E4110" s="9"/>
      <c r="F4110" s="21"/>
      <c r="G4110" s="22"/>
      <c r="H4110" s="367"/>
      <c r="I4110" s="367"/>
      <c r="J4110" s="367"/>
      <c r="K4110" s="368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288</v>
      </c>
      <c r="C4114" s="46" t="s">
        <v>34</v>
      </c>
      <c r="D4114" s="93">
        <v>2</v>
      </c>
      <c r="E4114" s="110" t="s">
        <v>51</v>
      </c>
      <c r="F4114" s="48"/>
      <c r="G4114" s="49"/>
      <c r="H4114" s="50">
        <v>39000</v>
      </c>
      <c r="I4114" s="51">
        <v>0.125</v>
      </c>
      <c r="J4114" s="51"/>
      <c r="K4114" s="52">
        <f t="shared" ref="K4114:K4129" si="2352">(B4114*H4114-((B4114*H4114)*I4114))-((B4114*H4114-((B4114*H4114)*I4114))*J4114)</f>
        <v>9828000</v>
      </c>
      <c r="L4114" s="36"/>
    </row>
    <row r="4115" spans="1:12" s="10" customFormat="1" ht="14.1" customHeight="1" x14ac:dyDescent="0.25">
      <c r="A4115" s="45">
        <v>2</v>
      </c>
      <c r="B4115" s="46">
        <v>300</v>
      </c>
      <c r="C4115" s="46" t="s">
        <v>34</v>
      </c>
      <c r="D4115" s="93">
        <v>5</v>
      </c>
      <c r="E4115" s="110" t="s">
        <v>143</v>
      </c>
      <c r="F4115" s="48"/>
      <c r="G4115" s="49"/>
      <c r="H4115" s="50">
        <v>57600</v>
      </c>
      <c r="I4115" s="51">
        <v>0.125</v>
      </c>
      <c r="J4115" s="51"/>
      <c r="K4115" s="52">
        <f t="shared" si="2352"/>
        <v>15120000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3"/>
      <c r="K4131" s="344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5">
        <f>SUM(K4114:K4129)</f>
        <v>24948000</v>
      </c>
      <c r="K4132" s="346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7"/>
      <c r="K4133" s="347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4"/>
      <c r="K4135" s="344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8">
        <f>((J4132/1.11)+(K4134/1.11))*11%</f>
        <v>2472324.3243243243</v>
      </c>
      <c r="K4136" s="349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4"/>
      <c r="K4137" s="344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24948000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50" t="s">
        <v>44</v>
      </c>
      <c r="K4140" s="351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50"/>
      <c r="K4141" s="351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23050037</v>
      </c>
      <c r="F4144" s="123"/>
      <c r="G4144" s="124" t="s">
        <v>2</v>
      </c>
      <c r="H4144" s="352" t="str">
        <f>H4106</f>
        <v>SOEYANTO LOPULUSI</v>
      </c>
      <c r="I4144" s="352"/>
      <c r="J4144" s="352"/>
      <c r="K4144" s="353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28" t="s">
        <v>3</v>
      </c>
      <c r="G4145" s="130"/>
      <c r="H4145" s="354"/>
      <c r="I4145" s="354"/>
      <c r="J4145" s="354"/>
      <c r="K4145" s="355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29">
        <f>D4108</f>
        <v>45069</v>
      </c>
      <c r="E4146" s="330"/>
      <c r="F4146" s="328"/>
      <c r="G4146" s="131"/>
      <c r="H4146" s="331" t="str">
        <f>H4108</f>
        <v>( LANCAR )</v>
      </c>
      <c r="I4146" s="331"/>
      <c r="J4146" s="331"/>
      <c r="K4146" s="332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28"/>
      <c r="G4147" s="131"/>
      <c r="H4147" s="333" t="str">
        <f>H4109</f>
        <v>MALANG</v>
      </c>
      <c r="I4147" s="333"/>
      <c r="J4147" s="333"/>
      <c r="K4147" s="334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1273</v>
      </c>
      <c r="E4148" s="122"/>
      <c r="F4148" s="133"/>
      <c r="G4148" s="134"/>
      <c r="H4148" s="335"/>
      <c r="I4148" s="335"/>
      <c r="J4148" s="335"/>
      <c r="K4148" s="336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288</v>
      </c>
      <c r="C4152" s="287" t="str">
        <f t="shared" si="2353"/>
        <v>LSN</v>
      </c>
      <c r="D4152" s="288">
        <f t="shared" si="2353"/>
        <v>2</v>
      </c>
      <c r="E4152" s="289" t="str">
        <f t="shared" si="2353"/>
        <v>GEL PEN KENKO HI-TECH-H 0.28 MM HITAM</v>
      </c>
      <c r="F4152" s="158"/>
      <c r="G4152" s="159"/>
      <c r="H4152" s="160">
        <f t="shared" ref="H4152:J4152" si="2354">H4114</f>
        <v>39000</v>
      </c>
      <c r="I4152" s="161">
        <f t="shared" si="2354"/>
        <v>0.125</v>
      </c>
      <c r="J4152" s="161">
        <f t="shared" si="2354"/>
        <v>0</v>
      </c>
      <c r="K4152" s="162">
        <f t="shared" ref="K4152:K4167" si="2355">(B4152*H4152-((B4152*H4152)*I4152))-((B4152*H4152-((B4152*H4152)*I4152))*J4152)</f>
        <v>9828000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300</v>
      </c>
      <c r="C4153" s="287" t="str">
        <f t="shared" si="2356"/>
        <v>LSN</v>
      </c>
      <c r="D4153" s="288">
        <f t="shared" si="2356"/>
        <v>5</v>
      </c>
      <c r="E4153" s="289" t="str">
        <f t="shared" si="2356"/>
        <v>CORRECTION TAPE JOYKO CT-522</v>
      </c>
      <c r="F4153" s="158"/>
      <c r="G4153" s="159"/>
      <c r="H4153" s="160">
        <f t="shared" ref="H4153:J4153" si="2357">H4115</f>
        <v>57600</v>
      </c>
      <c r="I4153" s="161">
        <f t="shared" si="2357"/>
        <v>0.125</v>
      </c>
      <c r="J4153" s="161">
        <f t="shared" si="2357"/>
        <v>0</v>
      </c>
      <c r="K4153" s="162">
        <f t="shared" si="2355"/>
        <v>15120000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7"/>
      <c r="K4169" s="311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38">
        <f>SUM(K4152:K4167)</f>
        <v>24948000</v>
      </c>
      <c r="K4170" s="339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40"/>
      <c r="K4171" s="340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11"/>
      <c r="K4173" s="311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41">
        <f>((J4170/1.11)+(K4172/1.11))*11%</f>
        <v>2472324.3243243243</v>
      </c>
      <c r="K4174" s="342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11"/>
      <c r="K4175" s="311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24948000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12" t="str">
        <f>J4140</f>
        <v>NOVI / CONDRO</v>
      </c>
      <c r="K4178" s="313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12">
        <f>J4141</f>
        <v>0</v>
      </c>
      <c r="K4179" s="313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23050037</v>
      </c>
      <c r="F4182" s="200"/>
      <c r="G4182" s="201" t="s">
        <v>2</v>
      </c>
      <c r="H4182" s="314" t="str">
        <f>H4144</f>
        <v>SOEYANTO LOPULUSI</v>
      </c>
      <c r="I4182" s="314"/>
      <c r="J4182" s="314"/>
      <c r="K4182" s="315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8" t="s">
        <v>3</v>
      </c>
      <c r="G4183" s="207"/>
      <c r="H4183" s="316"/>
      <c r="I4183" s="316"/>
      <c r="J4183" s="316"/>
      <c r="K4183" s="317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9">
        <f>D4146</f>
        <v>45069</v>
      </c>
      <c r="E4184" s="320"/>
      <c r="F4184" s="318"/>
      <c r="G4184" s="208"/>
      <c r="H4184" s="321" t="str">
        <f>H4146</f>
        <v>( LANCAR )</v>
      </c>
      <c r="I4184" s="321"/>
      <c r="J4184" s="321"/>
      <c r="K4184" s="322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8"/>
      <c r="G4185" s="208"/>
      <c r="H4185" s="323" t="str">
        <f>H4147</f>
        <v>MALANG</v>
      </c>
      <c r="I4185" s="323"/>
      <c r="J4185" s="323"/>
      <c r="K4185" s="324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1273</v>
      </c>
      <c r="E4186" s="199"/>
      <c r="F4186" s="210"/>
      <c r="G4186" s="211"/>
      <c r="H4186" s="325"/>
      <c r="I4186" s="325"/>
      <c r="J4186" s="325"/>
      <c r="K4186" s="326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288</v>
      </c>
      <c r="C4190" s="292" t="str">
        <f t="shared" si="2386"/>
        <v>LSN</v>
      </c>
      <c r="D4190" s="293">
        <f t="shared" si="2386"/>
        <v>2</v>
      </c>
      <c r="E4190" s="294" t="str">
        <f t="shared" si="2386"/>
        <v>GEL PEN KENKO HI-TECH-H 0.28 MM HITAM</v>
      </c>
      <c r="F4190" s="235"/>
      <c r="G4190" s="236"/>
      <c r="H4190" s="237">
        <f t="shared" ref="H4190:J4190" si="2387">H4152</f>
        <v>39000</v>
      </c>
      <c r="I4190" s="238">
        <f t="shared" si="2387"/>
        <v>0.125</v>
      </c>
      <c r="J4190" s="238">
        <f t="shared" si="2387"/>
        <v>0</v>
      </c>
      <c r="K4190" s="239">
        <f t="shared" ref="K4190:K4205" si="2388">(B4190*H4190-((B4190*H4190)*I4190))-((B4190*H4190-((B4190*H4190)*I4190))*J4190)</f>
        <v>9828000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300</v>
      </c>
      <c r="C4191" s="292" t="str">
        <f t="shared" si="2389"/>
        <v>LSN</v>
      </c>
      <c r="D4191" s="293">
        <f t="shared" si="2389"/>
        <v>5</v>
      </c>
      <c r="E4191" s="294" t="str">
        <f t="shared" si="2389"/>
        <v>CORRECTION TAPE JOYKO CT-522</v>
      </c>
      <c r="F4191" s="235"/>
      <c r="G4191" s="236"/>
      <c r="H4191" s="237">
        <f t="shared" ref="H4191:J4191" si="2390">H4153</f>
        <v>57600</v>
      </c>
      <c r="I4191" s="238">
        <f t="shared" si="2390"/>
        <v>0.125</v>
      </c>
      <c r="J4191" s="238">
        <f t="shared" si="2390"/>
        <v>0</v>
      </c>
      <c r="K4191" s="239">
        <f t="shared" si="2388"/>
        <v>15120000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7"/>
      <c r="K4207" s="306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3">
        <f>SUM(K4190:K4205)</f>
        <v>24948000</v>
      </c>
      <c r="K4208" s="304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5"/>
      <c r="K4209" s="305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6"/>
      <c r="K4211" s="306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7">
        <f>((J4208/1.11)+(K4210/1.11))*11%</f>
        <v>2472324.3243243243</v>
      </c>
      <c r="K4212" s="308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6"/>
      <c r="K4213" s="306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24948000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09" t="str">
        <f>J4178</f>
        <v>NOVI / CONDRO</v>
      </c>
      <c r="K4216" s="310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09">
        <f>J4179</f>
        <v>0</v>
      </c>
      <c r="K4217" s="310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23050038</v>
      </c>
      <c r="G4220" s="11" t="s">
        <v>2</v>
      </c>
      <c r="H4220" s="356" t="s">
        <v>39</v>
      </c>
      <c r="I4220" s="356"/>
      <c r="J4220" s="356"/>
      <c r="K4220" s="357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0" t="s">
        <v>3</v>
      </c>
      <c r="G4221" s="17"/>
      <c r="H4221" s="358"/>
      <c r="I4221" s="358"/>
      <c r="J4221" s="358"/>
      <c r="K4221" s="359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1">
        <v>45069</v>
      </c>
      <c r="E4222" s="362"/>
      <c r="F4222" s="360"/>
      <c r="G4222" s="18"/>
      <c r="H4222" s="363" t="s">
        <v>40</v>
      </c>
      <c r="I4222" s="363"/>
      <c r="J4222" s="363"/>
      <c r="K4222" s="364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0"/>
      <c r="G4223" s="18"/>
      <c r="H4223" s="365" t="s">
        <v>41</v>
      </c>
      <c r="I4223" s="365"/>
      <c r="J4223" s="365"/>
      <c r="K4223" s="366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198</v>
      </c>
      <c r="E4224" s="9"/>
      <c r="F4224" s="21"/>
      <c r="G4224" s="22"/>
      <c r="H4224" s="367"/>
      <c r="I4224" s="367"/>
      <c r="J4224" s="367"/>
      <c r="K4224" s="368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20</v>
      </c>
      <c r="C4228" s="46" t="s">
        <v>79</v>
      </c>
      <c r="D4228" s="93">
        <v>1</v>
      </c>
      <c r="E4228" s="110" t="s">
        <v>169</v>
      </c>
      <c r="F4228" s="48"/>
      <c r="G4228" s="49"/>
      <c r="H4228" s="50">
        <v>43000</v>
      </c>
      <c r="I4228" s="51">
        <v>0.13500000000000001</v>
      </c>
      <c r="J4228" s="51"/>
      <c r="K4228" s="52">
        <f t="shared" ref="K4228:K4243" si="2419">(B4228*H4228-((B4228*H4228)*I4228))-((B4228*H4228-((B4228*H4228)*I4228))*J4228)</f>
        <v>743900</v>
      </c>
      <c r="L4228" s="36"/>
    </row>
    <row r="4229" spans="1:12" s="10" customFormat="1" ht="14.1" customHeight="1" x14ac:dyDescent="0.25">
      <c r="A4229" s="45">
        <v>2</v>
      </c>
      <c r="B4229" s="46">
        <v>30</v>
      </c>
      <c r="C4229" s="46" t="s">
        <v>34</v>
      </c>
      <c r="D4229" s="93">
        <v>1</v>
      </c>
      <c r="E4229" s="110" t="s">
        <v>100</v>
      </c>
      <c r="F4229" s="48"/>
      <c r="G4229" s="49"/>
      <c r="H4229" s="50">
        <v>57000</v>
      </c>
      <c r="I4229" s="51">
        <v>0.13500000000000001</v>
      </c>
      <c r="J4229" s="51"/>
      <c r="K4229" s="52">
        <f t="shared" si="2419"/>
        <v>1479150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3"/>
      <c r="K4245" s="344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5">
        <f>SUM(K4228:K4243)</f>
        <v>2223050</v>
      </c>
      <c r="K4246" s="346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7"/>
      <c r="K4247" s="347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4"/>
      <c r="K4249" s="344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8">
        <f>((J4246/1.11)+(K4248/1.11))*11%</f>
        <v>220302.25225225222</v>
      </c>
      <c r="K4250" s="349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4"/>
      <c r="K4251" s="344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2223050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50" t="s">
        <v>44</v>
      </c>
      <c r="K4254" s="351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50"/>
      <c r="K4255" s="351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23050038</v>
      </c>
      <c r="F4258" s="123"/>
      <c r="G4258" s="124" t="s">
        <v>2</v>
      </c>
      <c r="H4258" s="352" t="str">
        <f>H4220</f>
        <v>CV PELITA JAYA</v>
      </c>
      <c r="I4258" s="352"/>
      <c r="J4258" s="352"/>
      <c r="K4258" s="353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28" t="s">
        <v>3</v>
      </c>
      <c r="G4259" s="130"/>
      <c r="H4259" s="354"/>
      <c r="I4259" s="354"/>
      <c r="J4259" s="354"/>
      <c r="K4259" s="355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29">
        <f>D4222</f>
        <v>45069</v>
      </c>
      <c r="E4260" s="330"/>
      <c r="F4260" s="328"/>
      <c r="G4260" s="131"/>
      <c r="H4260" s="331" t="str">
        <f>H4222</f>
        <v>(ANUGERAH SEJAHTERA)</v>
      </c>
      <c r="I4260" s="331"/>
      <c r="J4260" s="331"/>
      <c r="K4260" s="332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28"/>
      <c r="G4261" s="131"/>
      <c r="H4261" s="333" t="str">
        <f>H4223</f>
        <v>PURWOKERTO</v>
      </c>
      <c r="I4261" s="333"/>
      <c r="J4261" s="333"/>
      <c r="K4261" s="334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4403</v>
      </c>
      <c r="E4262" s="122"/>
      <c r="F4262" s="133"/>
      <c r="G4262" s="134"/>
      <c r="H4262" s="335"/>
      <c r="I4262" s="335"/>
      <c r="J4262" s="335"/>
      <c r="K4262" s="336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20</v>
      </c>
      <c r="C4266" s="287" t="str">
        <f t="shared" si="2420"/>
        <v>PAK</v>
      </c>
      <c r="D4266" s="288">
        <f t="shared" si="2420"/>
        <v>1</v>
      </c>
      <c r="E4266" s="289" t="str">
        <f t="shared" si="2420"/>
        <v>PAPER JUMBO CLIP KENKO NO. 5</v>
      </c>
      <c r="F4266" s="158"/>
      <c r="G4266" s="159"/>
      <c r="H4266" s="160">
        <f t="shared" ref="H4266:J4266" si="2421">H4228</f>
        <v>43000</v>
      </c>
      <c r="I4266" s="161">
        <f t="shared" si="2421"/>
        <v>0.13500000000000001</v>
      </c>
      <c r="J4266" s="161">
        <f t="shared" si="2421"/>
        <v>0</v>
      </c>
      <c r="K4266" s="162">
        <f t="shared" ref="K4266:K4281" si="2422">(B4266*H4266-((B4266*H4266)*I4266))-((B4266*H4266-((B4266*H4266)*I4266))*J4266)</f>
        <v>743900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30</v>
      </c>
      <c r="C4267" s="287" t="str">
        <f t="shared" si="2423"/>
        <v>LSN</v>
      </c>
      <c r="D4267" s="288">
        <f t="shared" si="2423"/>
        <v>1</v>
      </c>
      <c r="E4267" s="289" t="str">
        <f t="shared" si="2423"/>
        <v>CUTTER 9 MM KENKO A-300 (KECIL)</v>
      </c>
      <c r="F4267" s="158"/>
      <c r="G4267" s="159"/>
      <c r="H4267" s="160">
        <f t="shared" ref="H4267:J4267" si="2424">H4229</f>
        <v>57000</v>
      </c>
      <c r="I4267" s="161">
        <f t="shared" si="2424"/>
        <v>0.13500000000000001</v>
      </c>
      <c r="J4267" s="161">
        <f t="shared" si="2424"/>
        <v>0</v>
      </c>
      <c r="K4267" s="162">
        <f t="shared" si="2422"/>
        <v>1479150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7"/>
      <c r="K4283" s="311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38">
        <f>SUM(K4266:K4281)</f>
        <v>2223050</v>
      </c>
      <c r="K4284" s="339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40"/>
      <c r="K4285" s="340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11"/>
      <c r="K4287" s="311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41">
        <f>((J4284/1.11)+(K4286/1.11))*11%</f>
        <v>220302.25225225222</v>
      </c>
      <c r="K4288" s="342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11"/>
      <c r="K4289" s="311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2223050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12" t="str">
        <f>J4254</f>
        <v>NOVI / CONDRO</v>
      </c>
      <c r="K4292" s="313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12">
        <f>J4255</f>
        <v>0</v>
      </c>
      <c r="K4293" s="313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23050038</v>
      </c>
      <c r="F4296" s="200"/>
      <c r="G4296" s="201" t="s">
        <v>2</v>
      </c>
      <c r="H4296" s="314" t="str">
        <f>H4258</f>
        <v>CV PELITA JAYA</v>
      </c>
      <c r="I4296" s="314"/>
      <c r="J4296" s="314"/>
      <c r="K4296" s="315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8" t="s">
        <v>3</v>
      </c>
      <c r="G4297" s="207"/>
      <c r="H4297" s="316"/>
      <c r="I4297" s="316"/>
      <c r="J4297" s="316"/>
      <c r="K4297" s="317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9">
        <f>D4260</f>
        <v>45069</v>
      </c>
      <c r="E4298" s="320"/>
      <c r="F4298" s="318"/>
      <c r="G4298" s="208"/>
      <c r="H4298" s="321" t="str">
        <f>H4260</f>
        <v>(ANUGERAH SEJAHTERA)</v>
      </c>
      <c r="I4298" s="321"/>
      <c r="J4298" s="321"/>
      <c r="K4298" s="322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8"/>
      <c r="G4299" s="208"/>
      <c r="H4299" s="323" t="str">
        <f>H4261</f>
        <v>PURWOKERTO</v>
      </c>
      <c r="I4299" s="323"/>
      <c r="J4299" s="323"/>
      <c r="K4299" s="324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4403</v>
      </c>
      <c r="E4300" s="199"/>
      <c r="F4300" s="210"/>
      <c r="G4300" s="211"/>
      <c r="H4300" s="325"/>
      <c r="I4300" s="325"/>
      <c r="J4300" s="325"/>
      <c r="K4300" s="326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20</v>
      </c>
      <c r="C4304" s="292" t="str">
        <f t="shared" si="2453"/>
        <v>PAK</v>
      </c>
      <c r="D4304" s="293">
        <f t="shared" si="2453"/>
        <v>1</v>
      </c>
      <c r="E4304" s="294" t="str">
        <f t="shared" si="2453"/>
        <v>PAPER JUMBO CLIP KENKO NO. 5</v>
      </c>
      <c r="F4304" s="235"/>
      <c r="G4304" s="236"/>
      <c r="H4304" s="237">
        <f t="shared" ref="H4304:J4304" si="2454">H4266</f>
        <v>43000</v>
      </c>
      <c r="I4304" s="238">
        <f t="shared" si="2454"/>
        <v>0.13500000000000001</v>
      </c>
      <c r="J4304" s="238">
        <f t="shared" si="2454"/>
        <v>0</v>
      </c>
      <c r="K4304" s="239">
        <f t="shared" ref="K4304:K4319" si="2455">(B4304*H4304-((B4304*H4304)*I4304))-((B4304*H4304-((B4304*H4304)*I4304))*J4304)</f>
        <v>743900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30</v>
      </c>
      <c r="C4305" s="292" t="str">
        <f t="shared" si="2456"/>
        <v>LSN</v>
      </c>
      <c r="D4305" s="293">
        <f t="shared" si="2456"/>
        <v>1</v>
      </c>
      <c r="E4305" s="294" t="str">
        <f t="shared" si="2456"/>
        <v>CUTTER 9 MM KENKO A-300 (KECIL)</v>
      </c>
      <c r="F4305" s="235"/>
      <c r="G4305" s="236"/>
      <c r="H4305" s="237">
        <f t="shared" ref="H4305:J4305" si="2457">H4267</f>
        <v>57000</v>
      </c>
      <c r="I4305" s="238">
        <f t="shared" si="2457"/>
        <v>0.13500000000000001</v>
      </c>
      <c r="J4305" s="238">
        <f t="shared" si="2457"/>
        <v>0</v>
      </c>
      <c r="K4305" s="239">
        <f t="shared" si="2455"/>
        <v>1479150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7"/>
      <c r="K4321" s="306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3">
        <f>SUM(K4304:K4319)</f>
        <v>2223050</v>
      </c>
      <c r="K4322" s="304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5"/>
      <c r="K4323" s="305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6"/>
      <c r="K4325" s="306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7">
        <f>((J4322/1.11)+(K4324/1.11))*11%</f>
        <v>220302.25225225222</v>
      </c>
      <c r="K4326" s="308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6"/>
      <c r="K4327" s="306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2223050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09" t="str">
        <f>J4292</f>
        <v>NOVI / CONDRO</v>
      </c>
      <c r="K4330" s="310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09">
        <f>J4293</f>
        <v>0</v>
      </c>
      <c r="K4331" s="310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23050039</v>
      </c>
      <c r="G4334" s="11" t="s">
        <v>2</v>
      </c>
      <c r="H4334" s="356" t="s">
        <v>199</v>
      </c>
      <c r="I4334" s="356"/>
      <c r="J4334" s="356"/>
      <c r="K4334" s="357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0" t="s">
        <v>3</v>
      </c>
      <c r="G4335" s="17"/>
      <c r="H4335" s="358"/>
      <c r="I4335" s="358"/>
      <c r="J4335" s="358"/>
      <c r="K4335" s="359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1">
        <v>45069</v>
      </c>
      <c r="E4336" s="362"/>
      <c r="F4336" s="360"/>
      <c r="G4336" s="18"/>
      <c r="H4336" s="363" t="s">
        <v>200</v>
      </c>
      <c r="I4336" s="363"/>
      <c r="J4336" s="363"/>
      <c r="K4336" s="364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0"/>
      <c r="G4337" s="18"/>
      <c r="H4337" s="365" t="s">
        <v>201</v>
      </c>
      <c r="I4337" s="365"/>
      <c r="J4337" s="365"/>
      <c r="K4337" s="366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202</v>
      </c>
      <c r="E4338" s="9"/>
      <c r="F4338" s="21"/>
      <c r="G4338" s="22"/>
      <c r="H4338" s="367"/>
      <c r="I4338" s="367"/>
      <c r="J4338" s="367"/>
      <c r="K4338" s="368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25</v>
      </c>
      <c r="C4342" s="46" t="s">
        <v>34</v>
      </c>
      <c r="D4342" s="93">
        <v>1</v>
      </c>
      <c r="E4342" s="110" t="s">
        <v>74</v>
      </c>
      <c r="F4342" s="48"/>
      <c r="G4342" s="49"/>
      <c r="H4342" s="50">
        <v>79800</v>
      </c>
      <c r="I4342" s="51">
        <v>0.14000000000000001</v>
      </c>
      <c r="J4342" s="51"/>
      <c r="K4342" s="52">
        <f t="shared" ref="K4342:K4357" si="2486">(B4342*H4342-((B4342*H4342)*I4342))-((B4342*H4342-((B4342*H4342)*I4342))*J4342)</f>
        <v>1715700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3"/>
      <c r="K4359" s="344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5">
        <f>SUM(K4342:K4357)</f>
        <v>1715700</v>
      </c>
      <c r="K4360" s="346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7"/>
      <c r="K4361" s="347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4"/>
      <c r="K4363" s="344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8">
        <f>((J4360/1.11)+(K4362/1.11))*11%</f>
        <v>170024.32432432432</v>
      </c>
      <c r="K4364" s="349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4"/>
      <c r="K4365" s="344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1715700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50" t="s">
        <v>44</v>
      </c>
      <c r="K4368" s="351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50"/>
      <c r="K4369" s="351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23050039</v>
      </c>
      <c r="F4372" s="123"/>
      <c r="G4372" s="124" t="s">
        <v>2</v>
      </c>
      <c r="H4372" s="352" t="str">
        <f>H4334</f>
        <v>HARNOYO</v>
      </c>
      <c r="I4372" s="352"/>
      <c r="J4372" s="352"/>
      <c r="K4372" s="353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28" t="s">
        <v>3</v>
      </c>
      <c r="G4373" s="130"/>
      <c r="H4373" s="354"/>
      <c r="I4373" s="354"/>
      <c r="J4373" s="354"/>
      <c r="K4373" s="355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29">
        <f>D4336</f>
        <v>45069</v>
      </c>
      <c r="E4374" s="330"/>
      <c r="F4374" s="328"/>
      <c r="G4374" s="131"/>
      <c r="H4374" s="331" t="str">
        <f>H4336</f>
        <v>(BENDAN)</v>
      </c>
      <c r="I4374" s="331"/>
      <c r="J4374" s="331"/>
      <c r="K4374" s="332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28"/>
      <c r="G4375" s="131"/>
      <c r="H4375" s="333" t="str">
        <f>H4337</f>
        <v>PEKALONGAN</v>
      </c>
      <c r="I4375" s="333"/>
      <c r="J4375" s="333"/>
      <c r="K4375" s="334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4404</v>
      </c>
      <c r="E4376" s="122"/>
      <c r="F4376" s="133"/>
      <c r="G4376" s="134"/>
      <c r="H4376" s="335"/>
      <c r="I4376" s="335"/>
      <c r="J4376" s="335"/>
      <c r="K4376" s="336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25</v>
      </c>
      <c r="C4380" s="287" t="str">
        <f t="shared" si="2487"/>
        <v>LSN</v>
      </c>
      <c r="D4380" s="288">
        <f t="shared" si="2487"/>
        <v>1</v>
      </c>
      <c r="E4380" s="289" t="str">
        <f t="shared" si="2487"/>
        <v>GUNTING KENKO SC-838N</v>
      </c>
      <c r="F4380" s="158"/>
      <c r="G4380" s="159"/>
      <c r="H4380" s="160">
        <f t="shared" ref="H4380:J4380" si="2488">H4342</f>
        <v>79800</v>
      </c>
      <c r="I4380" s="161">
        <f t="shared" si="2488"/>
        <v>0.14000000000000001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1715700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7"/>
      <c r="K4397" s="311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38">
        <f>SUM(K4380:K4395)</f>
        <v>1715700</v>
      </c>
      <c r="K4398" s="339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40"/>
      <c r="K4399" s="340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11"/>
      <c r="K4401" s="311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41">
        <f>((J4398/1.11)+(K4400/1.11))*11%</f>
        <v>170024.32432432432</v>
      </c>
      <c r="K4402" s="342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11"/>
      <c r="K4403" s="311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1715700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12" t="str">
        <f>J4368</f>
        <v>NOVI / CONDRO</v>
      </c>
      <c r="K4406" s="313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12">
        <f>J4369</f>
        <v>0</v>
      </c>
      <c r="K4407" s="313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23050039</v>
      </c>
      <c r="F4410" s="200"/>
      <c r="G4410" s="201" t="s">
        <v>2</v>
      </c>
      <c r="H4410" s="314" t="str">
        <f>H4372</f>
        <v>HARNOYO</v>
      </c>
      <c r="I4410" s="314"/>
      <c r="J4410" s="314"/>
      <c r="K4410" s="315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8" t="s">
        <v>3</v>
      </c>
      <c r="G4411" s="207"/>
      <c r="H4411" s="316"/>
      <c r="I4411" s="316"/>
      <c r="J4411" s="316"/>
      <c r="K4411" s="317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9">
        <f>D4374</f>
        <v>45069</v>
      </c>
      <c r="E4412" s="320"/>
      <c r="F4412" s="318"/>
      <c r="G4412" s="208"/>
      <c r="H4412" s="321" t="str">
        <f>H4374</f>
        <v>(BENDAN)</v>
      </c>
      <c r="I4412" s="321"/>
      <c r="J4412" s="321"/>
      <c r="K4412" s="322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8"/>
      <c r="G4413" s="208"/>
      <c r="H4413" s="323" t="str">
        <f>H4375</f>
        <v>PEKALONGAN</v>
      </c>
      <c r="I4413" s="323"/>
      <c r="J4413" s="323"/>
      <c r="K4413" s="324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4404</v>
      </c>
      <c r="E4414" s="199"/>
      <c r="F4414" s="210"/>
      <c r="G4414" s="211"/>
      <c r="H4414" s="325"/>
      <c r="I4414" s="325"/>
      <c r="J4414" s="325"/>
      <c r="K4414" s="326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25</v>
      </c>
      <c r="C4418" s="292" t="str">
        <f t="shared" si="2520"/>
        <v>LSN</v>
      </c>
      <c r="D4418" s="293">
        <f t="shared" si="2520"/>
        <v>1</v>
      </c>
      <c r="E4418" s="294" t="str">
        <f t="shared" si="2520"/>
        <v>GUNTING KENKO SC-838N</v>
      </c>
      <c r="F4418" s="235"/>
      <c r="G4418" s="236"/>
      <c r="H4418" s="237">
        <f t="shared" ref="H4418:J4418" si="2521">H4380</f>
        <v>79800</v>
      </c>
      <c r="I4418" s="238">
        <f t="shared" si="2521"/>
        <v>0.14000000000000001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1715700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7"/>
      <c r="K4435" s="306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3">
        <f>SUM(K4418:K4433)</f>
        <v>1715700</v>
      </c>
      <c r="K4436" s="304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5"/>
      <c r="K4437" s="305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6"/>
      <c r="K4439" s="306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7">
        <f>((J4436/1.11)+(K4438/1.11))*11%</f>
        <v>170024.32432432432</v>
      </c>
      <c r="K4440" s="308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6"/>
      <c r="K4441" s="306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1715700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09" t="str">
        <f>J4406</f>
        <v>NOVI / CONDRO</v>
      </c>
      <c r="K4444" s="310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09">
        <f>J4407</f>
        <v>0</v>
      </c>
      <c r="K4445" s="310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23050040</v>
      </c>
      <c r="G4448" s="11" t="s">
        <v>2</v>
      </c>
      <c r="H4448" s="356" t="s">
        <v>31</v>
      </c>
      <c r="I4448" s="356"/>
      <c r="J4448" s="356"/>
      <c r="K4448" s="357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0" t="s">
        <v>3</v>
      </c>
      <c r="G4449" s="17"/>
      <c r="H4449" s="358"/>
      <c r="I4449" s="358"/>
      <c r="J4449" s="358"/>
      <c r="K4449" s="359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1">
        <v>45070</v>
      </c>
      <c r="E4450" s="362"/>
      <c r="F4450" s="360"/>
      <c r="G4450" s="18"/>
      <c r="H4450" s="363" t="s">
        <v>32</v>
      </c>
      <c r="I4450" s="363"/>
      <c r="J4450" s="363"/>
      <c r="K4450" s="364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0"/>
      <c r="G4451" s="18"/>
      <c r="H4451" s="365" t="s">
        <v>33</v>
      </c>
      <c r="I4451" s="365"/>
      <c r="J4451" s="365"/>
      <c r="K4451" s="366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203</v>
      </c>
      <c r="E4452" s="9"/>
      <c r="F4452" s="21"/>
      <c r="G4452" s="22"/>
      <c r="H4452" s="367"/>
      <c r="I4452" s="367"/>
      <c r="J4452" s="367"/>
      <c r="K4452" s="368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150</v>
      </c>
      <c r="C4456" s="46" t="s">
        <v>96</v>
      </c>
      <c r="D4456" s="93">
        <v>3</v>
      </c>
      <c r="E4456" s="110" t="s">
        <v>127</v>
      </c>
      <c r="F4456" s="48"/>
      <c r="G4456" s="49"/>
      <c r="H4456" s="50">
        <v>28300</v>
      </c>
      <c r="I4456" s="51">
        <v>0.125</v>
      </c>
      <c r="J4456" s="51"/>
      <c r="K4456" s="52">
        <f t="shared" ref="K4456:K4471" si="2553">(B4456*H4456-((B4456*H4456)*I4456))-((B4456*H4456-((B4456*H4456)*I4456))*J4456)</f>
        <v>3714375</v>
      </c>
      <c r="L4456" s="36"/>
    </row>
    <row r="4457" spans="1:12" s="10" customFormat="1" ht="14.1" customHeight="1" x14ac:dyDescent="0.25">
      <c r="A4457" s="45">
        <v>2</v>
      </c>
      <c r="B4457" s="46">
        <v>50</v>
      </c>
      <c r="C4457" s="46" t="s">
        <v>96</v>
      </c>
      <c r="D4457" s="93">
        <v>1</v>
      </c>
      <c r="E4457" s="110" t="s">
        <v>125</v>
      </c>
      <c r="F4457" s="48"/>
      <c r="G4457" s="49"/>
      <c r="H4457" s="50">
        <v>34100</v>
      </c>
      <c r="I4457" s="51">
        <v>0.125</v>
      </c>
      <c r="J4457" s="51"/>
      <c r="K4457" s="52">
        <f t="shared" si="2553"/>
        <v>1491875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3"/>
      <c r="K4473" s="344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5">
        <f>SUM(K4456:K4471)</f>
        <v>5206250</v>
      </c>
      <c r="K4474" s="346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7"/>
      <c r="K4475" s="347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4"/>
      <c r="K4477" s="344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8">
        <f>((J4474/1.11)+(K4476/1.11))*11%</f>
        <v>515934.68468468462</v>
      </c>
      <c r="K4478" s="349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4"/>
      <c r="K4479" s="344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5206250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50" t="s">
        <v>44</v>
      </c>
      <c r="K4482" s="351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50"/>
      <c r="K4483" s="351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23050040</v>
      </c>
      <c r="F4486" s="123"/>
      <c r="G4486" s="124" t="s">
        <v>2</v>
      </c>
      <c r="H4486" s="352" t="str">
        <f>H4448</f>
        <v>LILY JULIAWATI</v>
      </c>
      <c r="I4486" s="352"/>
      <c r="J4486" s="352"/>
      <c r="K4486" s="353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28" t="s">
        <v>3</v>
      </c>
      <c r="G4487" s="130"/>
      <c r="H4487" s="354"/>
      <c r="I4487" s="354"/>
      <c r="J4487" s="354"/>
      <c r="K4487" s="355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29">
        <f>D4450</f>
        <v>45070</v>
      </c>
      <c r="E4488" s="330"/>
      <c r="F4488" s="328"/>
      <c r="G4488" s="131"/>
      <c r="H4488" s="331" t="str">
        <f>H4450</f>
        <v>(REJO AGUNG)</v>
      </c>
      <c r="I4488" s="331"/>
      <c r="J4488" s="331"/>
      <c r="K4488" s="332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28"/>
      <c r="G4489" s="131"/>
      <c r="H4489" s="333" t="str">
        <f>H4451</f>
        <v>JOMBANG</v>
      </c>
      <c r="I4489" s="333"/>
      <c r="J4489" s="333"/>
      <c r="K4489" s="334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G 4332</v>
      </c>
      <c r="E4490" s="122"/>
      <c r="F4490" s="133"/>
      <c r="G4490" s="134"/>
      <c r="H4490" s="335"/>
      <c r="I4490" s="335"/>
      <c r="J4490" s="335"/>
      <c r="K4490" s="336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150</v>
      </c>
      <c r="C4494" s="287" t="str">
        <f t="shared" si="2554"/>
        <v>BOX</v>
      </c>
      <c r="D4494" s="288">
        <f t="shared" si="2554"/>
        <v>3</v>
      </c>
      <c r="E4494" s="289" t="str">
        <f t="shared" si="2554"/>
        <v>STIP / PENGHAPUS JOYKO 526-B40P PUTIH</v>
      </c>
      <c r="F4494" s="158"/>
      <c r="G4494" s="159"/>
      <c r="H4494" s="160">
        <f t="shared" ref="H4494:J4494" si="2555">H4456</f>
        <v>28300</v>
      </c>
      <c r="I4494" s="161">
        <f t="shared" si="2555"/>
        <v>0.125</v>
      </c>
      <c r="J4494" s="161">
        <f t="shared" si="2555"/>
        <v>0</v>
      </c>
      <c r="K4494" s="162">
        <f t="shared" ref="K4494:K4509" si="2556">(B4494*H4494-((B4494*H4494)*I4494))-((B4494*H4494-((B4494*H4494)*I4494))*J4494)</f>
        <v>3714375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50</v>
      </c>
      <c r="C4495" s="287" t="str">
        <f t="shared" si="2557"/>
        <v>BOX</v>
      </c>
      <c r="D4495" s="288">
        <f t="shared" si="2557"/>
        <v>1</v>
      </c>
      <c r="E4495" s="289" t="str">
        <f t="shared" si="2557"/>
        <v>STIP / PENGHAPUS JOYKO 526-B20 PUTIH</v>
      </c>
      <c r="F4495" s="158"/>
      <c r="G4495" s="159"/>
      <c r="H4495" s="160">
        <f t="shared" ref="H4495:J4495" si="2558">H4457</f>
        <v>34100</v>
      </c>
      <c r="I4495" s="161">
        <f t="shared" si="2558"/>
        <v>0.125</v>
      </c>
      <c r="J4495" s="161">
        <f t="shared" si="2558"/>
        <v>0</v>
      </c>
      <c r="K4495" s="162">
        <f t="shared" si="2556"/>
        <v>1491875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7"/>
      <c r="K4511" s="311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38">
        <f>SUM(K4494:K4509)</f>
        <v>5206250</v>
      </c>
      <c r="K4512" s="339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40"/>
      <c r="K4513" s="340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11"/>
      <c r="K4515" s="311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41">
        <f>((J4512/1.11)+(K4514/1.11))*11%</f>
        <v>515934.68468468462</v>
      </c>
      <c r="K4516" s="342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11"/>
      <c r="K4517" s="311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5206250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12" t="str">
        <f>J4482</f>
        <v>NOVI / CONDRO</v>
      </c>
      <c r="K4520" s="313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12">
        <f>J4483</f>
        <v>0</v>
      </c>
      <c r="K4521" s="313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23050040</v>
      </c>
      <c r="F4524" s="200"/>
      <c r="G4524" s="201" t="s">
        <v>2</v>
      </c>
      <c r="H4524" s="314" t="str">
        <f>H4486</f>
        <v>LILY JULIAWATI</v>
      </c>
      <c r="I4524" s="314"/>
      <c r="J4524" s="314"/>
      <c r="K4524" s="315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8" t="s">
        <v>3</v>
      </c>
      <c r="G4525" s="207"/>
      <c r="H4525" s="316"/>
      <c r="I4525" s="316"/>
      <c r="J4525" s="316"/>
      <c r="K4525" s="317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9">
        <f>D4488</f>
        <v>45070</v>
      </c>
      <c r="E4526" s="320"/>
      <c r="F4526" s="318"/>
      <c r="G4526" s="208"/>
      <c r="H4526" s="321" t="str">
        <f>H4488</f>
        <v>(REJO AGUNG)</v>
      </c>
      <c r="I4526" s="321"/>
      <c r="J4526" s="321"/>
      <c r="K4526" s="322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8"/>
      <c r="G4527" s="208"/>
      <c r="H4527" s="323" t="str">
        <f>H4489</f>
        <v>JOMBANG</v>
      </c>
      <c r="I4527" s="323"/>
      <c r="J4527" s="323"/>
      <c r="K4527" s="324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G 4332</v>
      </c>
      <c r="E4528" s="199"/>
      <c r="F4528" s="210"/>
      <c r="G4528" s="211"/>
      <c r="H4528" s="325"/>
      <c r="I4528" s="325"/>
      <c r="J4528" s="325"/>
      <c r="K4528" s="326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150</v>
      </c>
      <c r="C4532" s="292" t="str">
        <f t="shared" si="2587"/>
        <v>BOX</v>
      </c>
      <c r="D4532" s="293">
        <f t="shared" si="2587"/>
        <v>3</v>
      </c>
      <c r="E4532" s="294" t="str">
        <f t="shared" si="2587"/>
        <v>STIP / PENGHAPUS JOYKO 526-B40P PUTIH</v>
      </c>
      <c r="F4532" s="235"/>
      <c r="G4532" s="236"/>
      <c r="H4532" s="237">
        <f t="shared" ref="H4532:J4532" si="2588">H4494</f>
        <v>28300</v>
      </c>
      <c r="I4532" s="238">
        <f t="shared" si="2588"/>
        <v>0.125</v>
      </c>
      <c r="J4532" s="238">
        <f t="shared" si="2588"/>
        <v>0</v>
      </c>
      <c r="K4532" s="239">
        <f t="shared" ref="K4532:K4547" si="2589">(B4532*H4532-((B4532*H4532)*I4532))-((B4532*H4532-((B4532*H4532)*I4532))*J4532)</f>
        <v>3714375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50</v>
      </c>
      <c r="C4533" s="292" t="str">
        <f t="shared" si="2590"/>
        <v>BOX</v>
      </c>
      <c r="D4533" s="293">
        <f t="shared" si="2590"/>
        <v>1</v>
      </c>
      <c r="E4533" s="294" t="str">
        <f t="shared" si="2590"/>
        <v>STIP / PENGHAPUS JOYKO 526-B20 PUTIH</v>
      </c>
      <c r="F4533" s="235"/>
      <c r="G4533" s="236"/>
      <c r="H4533" s="237">
        <f t="shared" ref="H4533:J4533" si="2591">H4495</f>
        <v>34100</v>
      </c>
      <c r="I4533" s="238">
        <f t="shared" si="2591"/>
        <v>0.125</v>
      </c>
      <c r="J4533" s="238">
        <f t="shared" si="2591"/>
        <v>0</v>
      </c>
      <c r="K4533" s="239">
        <f t="shared" si="2589"/>
        <v>1491875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7"/>
      <c r="K4549" s="306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3">
        <f>SUM(K4532:K4547)</f>
        <v>5206250</v>
      </c>
      <c r="K4550" s="304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5"/>
      <c r="K4551" s="305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6"/>
      <c r="K4553" s="306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7">
        <f>((J4550/1.11)+(K4552/1.11))*11%</f>
        <v>515934.68468468462</v>
      </c>
      <c r="K4554" s="308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6"/>
      <c r="K4555" s="306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5206250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09" t="str">
        <f>J4520</f>
        <v>NOVI / CONDRO</v>
      </c>
      <c r="K4558" s="310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09">
        <f>J4521</f>
        <v>0</v>
      </c>
      <c r="K4559" s="310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23050041</v>
      </c>
      <c r="G4562" s="11" t="s">
        <v>2</v>
      </c>
      <c r="H4562" s="356" t="s">
        <v>205</v>
      </c>
      <c r="I4562" s="356"/>
      <c r="J4562" s="356"/>
      <c r="K4562" s="357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0" t="s">
        <v>3</v>
      </c>
      <c r="G4563" s="17"/>
      <c r="H4563" s="358"/>
      <c r="I4563" s="358"/>
      <c r="J4563" s="358"/>
      <c r="K4563" s="359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1">
        <v>45073</v>
      </c>
      <c r="E4564" s="362"/>
      <c r="F4564" s="360"/>
      <c r="G4564" s="18"/>
      <c r="H4564" s="363" t="s">
        <v>206</v>
      </c>
      <c r="I4564" s="363"/>
      <c r="J4564" s="363"/>
      <c r="K4564" s="364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0"/>
      <c r="G4565" s="18"/>
      <c r="H4565" s="365" t="s">
        <v>201</v>
      </c>
      <c r="I4565" s="365"/>
      <c r="J4565" s="365"/>
      <c r="K4565" s="366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204</v>
      </c>
      <c r="E4566" s="9"/>
      <c r="F4566" s="21"/>
      <c r="G4566" s="22"/>
      <c r="H4566" s="367"/>
      <c r="I4566" s="367"/>
      <c r="J4566" s="367"/>
      <c r="K4566" s="368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500</v>
      </c>
      <c r="C4570" s="46" t="s">
        <v>58</v>
      </c>
      <c r="D4570" s="93"/>
      <c r="E4570" s="63" t="s">
        <v>207</v>
      </c>
      <c r="F4570" s="48"/>
      <c r="G4570" s="49"/>
      <c r="H4570" s="50">
        <v>3700</v>
      </c>
      <c r="I4570" s="51">
        <v>0.125</v>
      </c>
      <c r="J4570" s="51"/>
      <c r="K4570" s="52">
        <f t="shared" ref="K4570:K4585" si="2620">(B4570*H4570-((B4570*H4570)*I4570))-((B4570*H4570-((B4570*H4570)*I4570))*J4570)</f>
        <v>1618750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3"/>
      <c r="K4587" s="344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5">
        <f>SUM(K4570:K4585)</f>
        <v>1618750</v>
      </c>
      <c r="K4588" s="346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7"/>
      <c r="K4589" s="347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4"/>
      <c r="K4591" s="344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8">
        <f>((J4588/1.11)+(K4590/1.11))*11%</f>
        <v>160416.66666666666</v>
      </c>
      <c r="K4592" s="349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4"/>
      <c r="K4593" s="344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1618750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50" t="s">
        <v>53</v>
      </c>
      <c r="K4596" s="351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50"/>
      <c r="K4597" s="351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23050041</v>
      </c>
      <c r="F4600" s="123"/>
      <c r="G4600" s="124" t="s">
        <v>2</v>
      </c>
      <c r="H4600" s="352" t="str">
        <f>H4562</f>
        <v>SETIAWAN BUDIONO</v>
      </c>
      <c r="I4600" s="352"/>
      <c r="J4600" s="352"/>
      <c r="K4600" s="353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28" t="s">
        <v>3</v>
      </c>
      <c r="G4601" s="130"/>
      <c r="H4601" s="354"/>
      <c r="I4601" s="354"/>
      <c r="J4601" s="354"/>
      <c r="K4601" s="355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29">
        <f>D4564</f>
        <v>45073</v>
      </c>
      <c r="E4602" s="330"/>
      <c r="F4602" s="328"/>
      <c r="G4602" s="131"/>
      <c r="H4602" s="331" t="str">
        <f>H4564</f>
        <v>(  PRIMA  )</v>
      </c>
      <c r="I4602" s="331"/>
      <c r="J4602" s="331"/>
      <c r="K4602" s="332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28"/>
      <c r="G4603" s="131"/>
      <c r="H4603" s="333" t="str">
        <f>H4565</f>
        <v>PEKALONGAN</v>
      </c>
      <c r="I4603" s="333"/>
      <c r="J4603" s="333"/>
      <c r="K4603" s="334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4503</v>
      </c>
      <c r="E4604" s="122"/>
      <c r="F4604" s="133"/>
      <c r="G4604" s="134"/>
      <c r="H4604" s="335"/>
      <c r="I4604" s="335"/>
      <c r="J4604" s="335"/>
      <c r="K4604" s="336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500</v>
      </c>
      <c r="C4608" s="287" t="str">
        <f t="shared" si="2621"/>
        <v>PC</v>
      </c>
      <c r="D4608" s="288">
        <f t="shared" si="2621"/>
        <v>0</v>
      </c>
      <c r="E4608" s="289" t="str">
        <f t="shared" si="2621"/>
        <v>HIGHLIGHTER / STABILLO JOYKO HL-1/2/3/4/5 (Kn/Hj/Br/Pink/Or)</v>
      </c>
      <c r="F4608" s="158"/>
      <c r="G4608" s="159"/>
      <c r="H4608" s="160">
        <f t="shared" ref="H4608:J4608" si="2622">H4570</f>
        <v>3700</v>
      </c>
      <c r="I4608" s="161">
        <f t="shared" si="2622"/>
        <v>0.125</v>
      </c>
      <c r="J4608" s="161">
        <f t="shared" si="2622"/>
        <v>0</v>
      </c>
      <c r="K4608" s="162">
        <f t="shared" ref="K4608:K4623" si="2623">(B4608*H4608-((B4608*H4608)*I4608))-((B4608*H4608-((B4608*H4608)*I4608))*J4608)</f>
        <v>1618750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7"/>
      <c r="K4625" s="311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38">
        <f>SUM(K4608:K4623)</f>
        <v>1618750</v>
      </c>
      <c r="K4626" s="339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40"/>
      <c r="K4627" s="340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11"/>
      <c r="K4629" s="311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41">
        <f>((J4626/1.11)+(K4628/1.11))*11%</f>
        <v>160416.66666666666</v>
      </c>
      <c r="K4630" s="342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11"/>
      <c r="K4631" s="311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1618750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12" t="str">
        <f>J4596</f>
        <v>NOVI / YO</v>
      </c>
      <c r="K4634" s="313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12">
        <f>J4597</f>
        <v>0</v>
      </c>
      <c r="K4635" s="313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23050041</v>
      </c>
      <c r="F4638" s="200"/>
      <c r="G4638" s="201" t="s">
        <v>2</v>
      </c>
      <c r="H4638" s="314" t="str">
        <f>H4600</f>
        <v>SETIAWAN BUDIONO</v>
      </c>
      <c r="I4638" s="314"/>
      <c r="J4638" s="314"/>
      <c r="K4638" s="315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8" t="s">
        <v>3</v>
      </c>
      <c r="G4639" s="207"/>
      <c r="H4639" s="316"/>
      <c r="I4639" s="316"/>
      <c r="J4639" s="316"/>
      <c r="K4639" s="317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9">
        <f>D4602</f>
        <v>45073</v>
      </c>
      <c r="E4640" s="320"/>
      <c r="F4640" s="318"/>
      <c r="G4640" s="208"/>
      <c r="H4640" s="321" t="str">
        <f>H4602</f>
        <v>(  PRIMA  )</v>
      </c>
      <c r="I4640" s="321"/>
      <c r="J4640" s="321"/>
      <c r="K4640" s="322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8"/>
      <c r="G4641" s="208"/>
      <c r="H4641" s="323" t="str">
        <f>H4603</f>
        <v>PEKALONGAN</v>
      </c>
      <c r="I4641" s="323"/>
      <c r="J4641" s="323"/>
      <c r="K4641" s="324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4503</v>
      </c>
      <c r="E4642" s="199"/>
      <c r="F4642" s="210"/>
      <c r="G4642" s="211"/>
      <c r="H4642" s="325"/>
      <c r="I4642" s="325"/>
      <c r="J4642" s="325"/>
      <c r="K4642" s="326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500</v>
      </c>
      <c r="C4646" s="292" t="str">
        <f t="shared" si="2654"/>
        <v>PC</v>
      </c>
      <c r="D4646" s="293">
        <f t="shared" si="2654"/>
        <v>0</v>
      </c>
      <c r="E4646" s="294" t="str">
        <f t="shared" si="2654"/>
        <v>HIGHLIGHTER / STABILLO JOYKO HL-1/2/3/4/5 (Kn/Hj/Br/Pink/Or)</v>
      </c>
      <c r="F4646" s="235"/>
      <c r="G4646" s="236"/>
      <c r="H4646" s="237">
        <f t="shared" ref="H4646:J4646" si="2655">H4608</f>
        <v>3700</v>
      </c>
      <c r="I4646" s="238">
        <f t="shared" si="2655"/>
        <v>0.125</v>
      </c>
      <c r="J4646" s="238">
        <f t="shared" si="2655"/>
        <v>0</v>
      </c>
      <c r="K4646" s="239">
        <f t="shared" ref="K4646:K4661" si="2656">(B4646*H4646-((B4646*H4646)*I4646))-((B4646*H4646-((B4646*H4646)*I4646))*J4646)</f>
        <v>1618750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7"/>
      <c r="K4663" s="306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3">
        <f>SUM(K4646:K4661)</f>
        <v>1618750</v>
      </c>
      <c r="K4664" s="304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5"/>
      <c r="K4665" s="305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6"/>
      <c r="K4667" s="306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7">
        <f>((J4664/1.11)+(K4666/1.11))*11%</f>
        <v>160416.66666666666</v>
      </c>
      <c r="K4668" s="308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6"/>
      <c r="K4669" s="306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1618750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09" t="str">
        <f>J4634</f>
        <v>NOVI / YO</v>
      </c>
      <c r="K4672" s="310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09">
        <f>J4635</f>
        <v>0</v>
      </c>
      <c r="K4673" s="310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23050042</v>
      </c>
      <c r="G4676" s="11" t="s">
        <v>2</v>
      </c>
      <c r="H4676" s="356"/>
      <c r="I4676" s="356"/>
      <c r="J4676" s="356"/>
      <c r="K4676" s="357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0" t="s">
        <v>3</v>
      </c>
      <c r="G4677" s="17"/>
      <c r="H4677" s="358"/>
      <c r="I4677" s="358"/>
      <c r="J4677" s="358"/>
      <c r="K4677" s="359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1"/>
      <c r="E4678" s="362"/>
      <c r="F4678" s="360"/>
      <c r="G4678" s="18"/>
      <c r="H4678" s="363"/>
      <c r="I4678" s="363"/>
      <c r="J4678" s="363"/>
      <c r="K4678" s="364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0"/>
      <c r="G4679" s="18"/>
      <c r="H4679" s="365"/>
      <c r="I4679" s="365"/>
      <c r="J4679" s="365"/>
      <c r="K4679" s="366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7"/>
      <c r="I4680" s="367"/>
      <c r="J4680" s="367"/>
      <c r="K4680" s="368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3"/>
      <c r="K4701" s="344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5">
        <f>SUM(K4684:K4699)</f>
        <v>0</v>
      </c>
      <c r="K4702" s="346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7"/>
      <c r="K4703" s="347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4"/>
      <c r="K4705" s="344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8">
        <f>((J4702/1.11)+(K4704/1.11))*11%</f>
        <v>0</v>
      </c>
      <c r="K4706" s="349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4"/>
      <c r="K4707" s="344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50"/>
      <c r="K4710" s="351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50"/>
      <c r="K4711" s="351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23050042</v>
      </c>
      <c r="F4714" s="123"/>
      <c r="G4714" s="124" t="s">
        <v>2</v>
      </c>
      <c r="H4714" s="352">
        <f>H4676</f>
        <v>0</v>
      </c>
      <c r="I4714" s="352"/>
      <c r="J4714" s="352"/>
      <c r="K4714" s="353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28" t="s">
        <v>3</v>
      </c>
      <c r="G4715" s="130"/>
      <c r="H4715" s="354"/>
      <c r="I4715" s="354"/>
      <c r="J4715" s="354"/>
      <c r="K4715" s="355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29">
        <f>D4678</f>
        <v>0</v>
      </c>
      <c r="E4716" s="330"/>
      <c r="F4716" s="328"/>
      <c r="G4716" s="131"/>
      <c r="H4716" s="331">
        <f>H4678</f>
        <v>0</v>
      </c>
      <c r="I4716" s="331"/>
      <c r="J4716" s="331"/>
      <c r="K4716" s="332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28"/>
      <c r="G4717" s="131"/>
      <c r="H4717" s="333">
        <f>H4679</f>
        <v>0</v>
      </c>
      <c r="I4717" s="333"/>
      <c r="J4717" s="333"/>
      <c r="K4717" s="334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5"/>
      <c r="I4718" s="335"/>
      <c r="J4718" s="335"/>
      <c r="K4718" s="336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7"/>
      <c r="K4739" s="311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38">
        <f>SUM(K4722:K4737)</f>
        <v>0</v>
      </c>
      <c r="K4740" s="339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40"/>
      <c r="K4741" s="340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11"/>
      <c r="K4743" s="311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41">
        <f>((J4740/1.11)+(K4742/1.11))*11%</f>
        <v>0</v>
      </c>
      <c r="K4744" s="342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11"/>
      <c r="K4745" s="311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12">
        <f>J4710</f>
        <v>0</v>
      </c>
      <c r="K4748" s="313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12">
        <f>J4711</f>
        <v>0</v>
      </c>
      <c r="K4749" s="313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23050042</v>
      </c>
      <c r="F4752" s="200"/>
      <c r="G4752" s="201" t="s">
        <v>2</v>
      </c>
      <c r="H4752" s="314">
        <f>H4714</f>
        <v>0</v>
      </c>
      <c r="I4752" s="314"/>
      <c r="J4752" s="314"/>
      <c r="K4752" s="315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8" t="s">
        <v>3</v>
      </c>
      <c r="G4753" s="207"/>
      <c r="H4753" s="316"/>
      <c r="I4753" s="316"/>
      <c r="J4753" s="316"/>
      <c r="K4753" s="317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9">
        <f>D4716</f>
        <v>0</v>
      </c>
      <c r="E4754" s="320"/>
      <c r="F4754" s="318"/>
      <c r="G4754" s="208"/>
      <c r="H4754" s="321">
        <f>H4716</f>
        <v>0</v>
      </c>
      <c r="I4754" s="321"/>
      <c r="J4754" s="321"/>
      <c r="K4754" s="322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8"/>
      <c r="G4755" s="208"/>
      <c r="H4755" s="323">
        <f>H4717</f>
        <v>0</v>
      </c>
      <c r="I4755" s="323"/>
      <c r="J4755" s="323"/>
      <c r="K4755" s="324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5"/>
      <c r="I4756" s="325"/>
      <c r="J4756" s="325"/>
      <c r="K4756" s="326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7"/>
      <c r="K4777" s="306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3">
        <f>SUM(K4760:K4775)</f>
        <v>0</v>
      </c>
      <c r="K4778" s="304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5"/>
      <c r="K4779" s="305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6"/>
      <c r="K4781" s="306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7">
        <f>((J4778/1.11)+(K4780/1.11))*11%</f>
        <v>0</v>
      </c>
      <c r="K4782" s="308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6"/>
      <c r="K4783" s="306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09">
        <f>J4748</f>
        <v>0</v>
      </c>
      <c r="K4786" s="310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09">
        <f>J4749</f>
        <v>0</v>
      </c>
      <c r="K4787" s="310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23050043</v>
      </c>
      <c r="G4790" s="11" t="s">
        <v>2</v>
      </c>
      <c r="H4790" s="356"/>
      <c r="I4790" s="356"/>
      <c r="J4790" s="356"/>
      <c r="K4790" s="357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0" t="s">
        <v>3</v>
      </c>
      <c r="G4791" s="17"/>
      <c r="H4791" s="358"/>
      <c r="I4791" s="358"/>
      <c r="J4791" s="358"/>
      <c r="K4791" s="359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1"/>
      <c r="E4792" s="362"/>
      <c r="F4792" s="360"/>
      <c r="G4792" s="18"/>
      <c r="H4792" s="363"/>
      <c r="I4792" s="363"/>
      <c r="J4792" s="363"/>
      <c r="K4792" s="364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0"/>
      <c r="G4793" s="18"/>
      <c r="H4793" s="365"/>
      <c r="I4793" s="365"/>
      <c r="J4793" s="365"/>
      <c r="K4793" s="366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7"/>
      <c r="I4794" s="367"/>
      <c r="J4794" s="367"/>
      <c r="K4794" s="368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3"/>
      <c r="K4815" s="344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5">
        <f>SUM(K4798:K4813)</f>
        <v>0</v>
      </c>
      <c r="K4816" s="346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7"/>
      <c r="K4817" s="347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4"/>
      <c r="K4819" s="344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8">
        <f>((J4816/1.11)+(K4818/1.11))*11%</f>
        <v>0</v>
      </c>
      <c r="K4820" s="349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4"/>
      <c r="K4821" s="344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50"/>
      <c r="K4824" s="351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50"/>
      <c r="K4825" s="351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23050043</v>
      </c>
      <c r="F4828" s="123"/>
      <c r="G4828" s="124" t="s">
        <v>2</v>
      </c>
      <c r="H4828" s="352">
        <f>H4790</f>
        <v>0</v>
      </c>
      <c r="I4828" s="352"/>
      <c r="J4828" s="352"/>
      <c r="K4828" s="353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28" t="s">
        <v>3</v>
      </c>
      <c r="G4829" s="130"/>
      <c r="H4829" s="354"/>
      <c r="I4829" s="354"/>
      <c r="J4829" s="354"/>
      <c r="K4829" s="355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29">
        <f>D4792</f>
        <v>0</v>
      </c>
      <c r="E4830" s="330"/>
      <c r="F4830" s="328"/>
      <c r="G4830" s="131"/>
      <c r="H4830" s="331">
        <f>H4792</f>
        <v>0</v>
      </c>
      <c r="I4830" s="331"/>
      <c r="J4830" s="331"/>
      <c r="K4830" s="332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28"/>
      <c r="G4831" s="131"/>
      <c r="H4831" s="333">
        <f>H4793</f>
        <v>0</v>
      </c>
      <c r="I4831" s="333"/>
      <c r="J4831" s="333"/>
      <c r="K4831" s="334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5"/>
      <c r="I4832" s="335"/>
      <c r="J4832" s="335"/>
      <c r="K4832" s="336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7"/>
      <c r="K4853" s="311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38">
        <f>SUM(K4836:K4851)</f>
        <v>0</v>
      </c>
      <c r="K4854" s="339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40"/>
      <c r="K4855" s="340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11"/>
      <c r="K4857" s="311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41">
        <f>((J4854/1.11)+(K4856/1.11))*11%</f>
        <v>0</v>
      </c>
      <c r="K4858" s="342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11"/>
      <c r="K4859" s="311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12">
        <f>J4824</f>
        <v>0</v>
      </c>
      <c r="K4862" s="313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12">
        <f>J4825</f>
        <v>0</v>
      </c>
      <c r="K4863" s="313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23050043</v>
      </c>
      <c r="F4866" s="200"/>
      <c r="G4866" s="201" t="s">
        <v>2</v>
      </c>
      <c r="H4866" s="314">
        <f>H4828</f>
        <v>0</v>
      </c>
      <c r="I4866" s="314"/>
      <c r="J4866" s="314"/>
      <c r="K4866" s="315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8" t="s">
        <v>3</v>
      </c>
      <c r="G4867" s="207"/>
      <c r="H4867" s="316"/>
      <c r="I4867" s="316"/>
      <c r="J4867" s="316"/>
      <c r="K4867" s="317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9">
        <f>D4830</f>
        <v>0</v>
      </c>
      <c r="E4868" s="320"/>
      <c r="F4868" s="318"/>
      <c r="G4868" s="208"/>
      <c r="H4868" s="321">
        <f>H4830</f>
        <v>0</v>
      </c>
      <c r="I4868" s="321"/>
      <c r="J4868" s="321"/>
      <c r="K4868" s="322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8"/>
      <c r="G4869" s="208"/>
      <c r="H4869" s="323">
        <f>H4831</f>
        <v>0</v>
      </c>
      <c r="I4869" s="323"/>
      <c r="J4869" s="323"/>
      <c r="K4869" s="324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5"/>
      <c r="I4870" s="325"/>
      <c r="J4870" s="325"/>
      <c r="K4870" s="326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7"/>
      <c r="K4891" s="306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3">
        <f>SUM(K4874:K4889)</f>
        <v>0</v>
      </c>
      <c r="K4892" s="304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5"/>
      <c r="K4893" s="305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6"/>
      <c r="K4895" s="306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7">
        <f>((J4892/1.11)+(K4894/1.11))*11%</f>
        <v>0</v>
      </c>
      <c r="K4896" s="308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6"/>
      <c r="K4897" s="306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09">
        <f>J4862</f>
        <v>0</v>
      </c>
      <c r="K4900" s="310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09">
        <f>J4863</f>
        <v>0</v>
      </c>
      <c r="K4901" s="310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23050044</v>
      </c>
      <c r="G4904" s="11" t="s">
        <v>2</v>
      </c>
      <c r="H4904" s="356"/>
      <c r="I4904" s="356"/>
      <c r="J4904" s="356"/>
      <c r="K4904" s="357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0" t="s">
        <v>3</v>
      </c>
      <c r="G4905" s="17"/>
      <c r="H4905" s="358"/>
      <c r="I4905" s="358"/>
      <c r="J4905" s="358"/>
      <c r="K4905" s="359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1"/>
      <c r="E4906" s="362"/>
      <c r="F4906" s="360"/>
      <c r="G4906" s="18"/>
      <c r="H4906" s="363"/>
      <c r="I4906" s="363"/>
      <c r="J4906" s="363"/>
      <c r="K4906" s="364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0"/>
      <c r="G4907" s="18"/>
      <c r="H4907" s="365"/>
      <c r="I4907" s="365"/>
      <c r="J4907" s="365"/>
      <c r="K4907" s="366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7"/>
      <c r="I4908" s="367"/>
      <c r="J4908" s="367"/>
      <c r="K4908" s="368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3"/>
      <c r="K4929" s="344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5">
        <f>SUM(K4912:K4927)</f>
        <v>0</v>
      </c>
      <c r="K4930" s="346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7"/>
      <c r="K4931" s="347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4"/>
      <c r="K4933" s="344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48">
        <f>((J4930/1.11)+(K4932/1.11))*11%</f>
        <v>0</v>
      </c>
      <c r="K4934" s="349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4"/>
      <c r="K4935" s="344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50"/>
      <c r="K4938" s="351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50"/>
      <c r="K4939" s="351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23050044</v>
      </c>
      <c r="F4942" s="123"/>
      <c r="G4942" s="124" t="s">
        <v>2</v>
      </c>
      <c r="H4942" s="352">
        <f>H4904</f>
        <v>0</v>
      </c>
      <c r="I4942" s="352"/>
      <c r="J4942" s="352"/>
      <c r="K4942" s="353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28" t="s">
        <v>3</v>
      </c>
      <c r="G4943" s="130"/>
      <c r="H4943" s="354"/>
      <c r="I4943" s="354"/>
      <c r="J4943" s="354"/>
      <c r="K4943" s="355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29">
        <f>D4906</f>
        <v>0</v>
      </c>
      <c r="E4944" s="330"/>
      <c r="F4944" s="328"/>
      <c r="G4944" s="131"/>
      <c r="H4944" s="331">
        <f>H4906</f>
        <v>0</v>
      </c>
      <c r="I4944" s="331"/>
      <c r="J4944" s="331"/>
      <c r="K4944" s="332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28"/>
      <c r="G4945" s="131"/>
      <c r="H4945" s="333">
        <f>H4907</f>
        <v>0</v>
      </c>
      <c r="I4945" s="333"/>
      <c r="J4945" s="333"/>
      <c r="K4945" s="334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5"/>
      <c r="I4946" s="335"/>
      <c r="J4946" s="335"/>
      <c r="K4946" s="336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7"/>
      <c r="K4967" s="311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38">
        <f>SUM(K4950:K4965)</f>
        <v>0</v>
      </c>
      <c r="K4968" s="339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40"/>
      <c r="K4969" s="340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11"/>
      <c r="K4971" s="311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41">
        <f>((J4968/1.11)+(K4970/1.11))*11%</f>
        <v>0</v>
      </c>
      <c r="K4972" s="342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11"/>
      <c r="K4973" s="311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12">
        <f>J4938</f>
        <v>0</v>
      </c>
      <c r="K4976" s="313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12">
        <f>J4939</f>
        <v>0</v>
      </c>
      <c r="K4977" s="313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23050044</v>
      </c>
      <c r="F4980" s="200"/>
      <c r="G4980" s="201" t="s">
        <v>2</v>
      </c>
      <c r="H4980" s="314">
        <f>H4942</f>
        <v>0</v>
      </c>
      <c r="I4980" s="314"/>
      <c r="J4980" s="314"/>
      <c r="K4980" s="315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8" t="s">
        <v>3</v>
      </c>
      <c r="G4981" s="207"/>
      <c r="H4981" s="316"/>
      <c r="I4981" s="316"/>
      <c r="J4981" s="316"/>
      <c r="K4981" s="317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9">
        <f>D4944</f>
        <v>0</v>
      </c>
      <c r="E4982" s="320"/>
      <c r="F4982" s="318"/>
      <c r="G4982" s="208"/>
      <c r="H4982" s="321">
        <f>H4944</f>
        <v>0</v>
      </c>
      <c r="I4982" s="321"/>
      <c r="J4982" s="321"/>
      <c r="K4982" s="322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8"/>
      <c r="G4983" s="208"/>
      <c r="H4983" s="323">
        <f>H4945</f>
        <v>0</v>
      </c>
      <c r="I4983" s="323"/>
      <c r="J4983" s="323"/>
      <c r="K4983" s="324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5"/>
      <c r="I4984" s="325"/>
      <c r="J4984" s="325"/>
      <c r="K4984" s="326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7"/>
      <c r="K5005" s="306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3">
        <f>SUM(K4988:K5003)</f>
        <v>0</v>
      </c>
      <c r="K5006" s="304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5"/>
      <c r="K5007" s="305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6"/>
      <c r="K5009" s="306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7">
        <f>((J5006/1.11)+(K5008/1.11))*11%</f>
        <v>0</v>
      </c>
      <c r="K5010" s="308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6"/>
      <c r="K5011" s="306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09">
        <f>J4976</f>
        <v>0</v>
      </c>
      <c r="K5014" s="310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09">
        <f>J4977</f>
        <v>0</v>
      </c>
      <c r="K5015" s="310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23050045</v>
      </c>
      <c r="G5018" s="11" t="s">
        <v>2</v>
      </c>
      <c r="H5018" s="356"/>
      <c r="I5018" s="356"/>
      <c r="J5018" s="356"/>
      <c r="K5018" s="357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0" t="s">
        <v>3</v>
      </c>
      <c r="G5019" s="17"/>
      <c r="H5019" s="358"/>
      <c r="I5019" s="358"/>
      <c r="J5019" s="358"/>
      <c r="K5019" s="359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1"/>
      <c r="E5020" s="362"/>
      <c r="F5020" s="360"/>
      <c r="G5020" s="18"/>
      <c r="H5020" s="363"/>
      <c r="I5020" s="363"/>
      <c r="J5020" s="363"/>
      <c r="K5020" s="364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0"/>
      <c r="G5021" s="18"/>
      <c r="H5021" s="365"/>
      <c r="I5021" s="365"/>
      <c r="J5021" s="365"/>
      <c r="K5021" s="366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7"/>
      <c r="I5022" s="367"/>
      <c r="J5022" s="367"/>
      <c r="K5022" s="368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3"/>
      <c r="K5043" s="344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5">
        <f>SUM(K5026:K5041)</f>
        <v>0</v>
      </c>
      <c r="K5044" s="346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7"/>
      <c r="K5045" s="347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4"/>
      <c r="K5047" s="344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48">
        <f>((J5044/1.11)+(K5046/1.11))*11%</f>
        <v>0</v>
      </c>
      <c r="K5048" s="349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4"/>
      <c r="K5049" s="344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50"/>
      <c r="K5052" s="351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50"/>
      <c r="K5053" s="351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23050045</v>
      </c>
      <c r="F5056" s="123"/>
      <c r="G5056" s="124" t="s">
        <v>2</v>
      </c>
      <c r="H5056" s="352">
        <f>H5018</f>
        <v>0</v>
      </c>
      <c r="I5056" s="352"/>
      <c r="J5056" s="352"/>
      <c r="K5056" s="353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28" t="s">
        <v>3</v>
      </c>
      <c r="G5057" s="130"/>
      <c r="H5057" s="354"/>
      <c r="I5057" s="354"/>
      <c r="J5057" s="354"/>
      <c r="K5057" s="355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29">
        <f>D5020</f>
        <v>0</v>
      </c>
      <c r="E5058" s="330"/>
      <c r="F5058" s="328"/>
      <c r="G5058" s="131"/>
      <c r="H5058" s="331">
        <f>H5020</f>
        <v>0</v>
      </c>
      <c r="I5058" s="331"/>
      <c r="J5058" s="331"/>
      <c r="K5058" s="332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28"/>
      <c r="G5059" s="131"/>
      <c r="H5059" s="333">
        <f>H5021</f>
        <v>0</v>
      </c>
      <c r="I5059" s="333"/>
      <c r="J5059" s="333"/>
      <c r="K5059" s="334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5"/>
      <c r="I5060" s="335"/>
      <c r="J5060" s="335"/>
      <c r="K5060" s="336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7"/>
      <c r="K5081" s="311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38">
        <f>SUM(K5064:K5079)</f>
        <v>0</v>
      </c>
      <c r="K5082" s="339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40"/>
      <c r="K5083" s="340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11"/>
      <c r="K5085" s="311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41">
        <f>((J5082/1.11)+(K5084/1.11))*11%</f>
        <v>0</v>
      </c>
      <c r="K5086" s="342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11"/>
      <c r="K5087" s="311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12">
        <f>J5052</f>
        <v>0</v>
      </c>
      <c r="K5090" s="313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12">
        <f>J5053</f>
        <v>0</v>
      </c>
      <c r="K5091" s="313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23050045</v>
      </c>
      <c r="F5094" s="200"/>
      <c r="G5094" s="201" t="s">
        <v>2</v>
      </c>
      <c r="H5094" s="314">
        <f>H5056</f>
        <v>0</v>
      </c>
      <c r="I5094" s="314"/>
      <c r="J5094" s="314"/>
      <c r="K5094" s="315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8" t="s">
        <v>3</v>
      </c>
      <c r="G5095" s="207"/>
      <c r="H5095" s="316"/>
      <c r="I5095" s="316"/>
      <c r="J5095" s="316"/>
      <c r="K5095" s="317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9">
        <f>D5058</f>
        <v>0</v>
      </c>
      <c r="E5096" s="320"/>
      <c r="F5096" s="318"/>
      <c r="G5096" s="208"/>
      <c r="H5096" s="321">
        <f>H5058</f>
        <v>0</v>
      </c>
      <c r="I5096" s="321"/>
      <c r="J5096" s="321"/>
      <c r="K5096" s="322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8"/>
      <c r="G5097" s="208"/>
      <c r="H5097" s="323">
        <f>H5059</f>
        <v>0</v>
      </c>
      <c r="I5097" s="323"/>
      <c r="J5097" s="323"/>
      <c r="K5097" s="324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5"/>
      <c r="I5098" s="325"/>
      <c r="J5098" s="325"/>
      <c r="K5098" s="326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7"/>
      <c r="K5119" s="306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3">
        <f>SUM(K5102:K5117)</f>
        <v>0</v>
      </c>
      <c r="K5120" s="304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5"/>
      <c r="K5121" s="305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6"/>
      <c r="K5123" s="306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7">
        <f>((J5120/1.11)+(K5122/1.11))*11%</f>
        <v>0</v>
      </c>
      <c r="K5124" s="308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6"/>
      <c r="K5125" s="306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09">
        <f>J5090</f>
        <v>0</v>
      </c>
      <c r="K5128" s="310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09">
        <f>J5091</f>
        <v>0</v>
      </c>
      <c r="K5129" s="310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23050046</v>
      </c>
      <c r="G5132" s="11" t="s">
        <v>2</v>
      </c>
      <c r="H5132" s="356"/>
      <c r="I5132" s="356"/>
      <c r="J5132" s="356"/>
      <c r="K5132" s="357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0" t="s">
        <v>3</v>
      </c>
      <c r="G5133" s="17"/>
      <c r="H5133" s="358"/>
      <c r="I5133" s="358"/>
      <c r="J5133" s="358"/>
      <c r="K5133" s="359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1"/>
      <c r="E5134" s="362"/>
      <c r="F5134" s="360"/>
      <c r="G5134" s="18"/>
      <c r="H5134" s="363"/>
      <c r="I5134" s="363"/>
      <c r="J5134" s="363"/>
      <c r="K5134" s="364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0"/>
      <c r="G5135" s="18"/>
      <c r="H5135" s="365"/>
      <c r="I5135" s="365"/>
      <c r="J5135" s="365"/>
      <c r="K5135" s="366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7"/>
      <c r="I5136" s="367"/>
      <c r="J5136" s="367"/>
      <c r="K5136" s="368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3"/>
      <c r="K5157" s="344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5">
        <f>SUM(K5140:K5155)</f>
        <v>0</v>
      </c>
      <c r="K5158" s="346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7"/>
      <c r="K5159" s="347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4"/>
      <c r="K5161" s="344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48">
        <f>((J5158/1.11)+(K5160/1.11))*11%</f>
        <v>0</v>
      </c>
      <c r="K5162" s="349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4"/>
      <c r="K5163" s="344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50"/>
      <c r="K5166" s="351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50"/>
      <c r="K5167" s="351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23050046</v>
      </c>
      <c r="F5170" s="123"/>
      <c r="G5170" s="124" t="s">
        <v>2</v>
      </c>
      <c r="H5170" s="352">
        <f>H5132</f>
        <v>0</v>
      </c>
      <c r="I5170" s="352"/>
      <c r="J5170" s="352"/>
      <c r="K5170" s="353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28" t="s">
        <v>3</v>
      </c>
      <c r="G5171" s="130"/>
      <c r="H5171" s="354"/>
      <c r="I5171" s="354"/>
      <c r="J5171" s="354"/>
      <c r="K5171" s="355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29">
        <f>D5134</f>
        <v>0</v>
      </c>
      <c r="E5172" s="330"/>
      <c r="F5172" s="328"/>
      <c r="G5172" s="131"/>
      <c r="H5172" s="331">
        <f>H5134</f>
        <v>0</v>
      </c>
      <c r="I5172" s="331"/>
      <c r="J5172" s="331"/>
      <c r="K5172" s="332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28"/>
      <c r="G5173" s="131"/>
      <c r="H5173" s="333">
        <f>H5135</f>
        <v>0</v>
      </c>
      <c r="I5173" s="333"/>
      <c r="J5173" s="333"/>
      <c r="K5173" s="334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5"/>
      <c r="I5174" s="335"/>
      <c r="J5174" s="335"/>
      <c r="K5174" s="336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7"/>
      <c r="K5195" s="311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38">
        <f>SUM(K5178:K5193)</f>
        <v>0</v>
      </c>
      <c r="K5196" s="339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40"/>
      <c r="K5197" s="340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11"/>
      <c r="K5199" s="311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41">
        <f>((J5196/1.11)+(K5198/1.11))*11%</f>
        <v>0</v>
      </c>
      <c r="K5200" s="342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11"/>
      <c r="K5201" s="311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12">
        <f>J5166</f>
        <v>0</v>
      </c>
      <c r="K5204" s="313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12">
        <f>J5167</f>
        <v>0</v>
      </c>
      <c r="K5205" s="313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23050046</v>
      </c>
      <c r="F5208" s="200"/>
      <c r="G5208" s="201" t="s">
        <v>2</v>
      </c>
      <c r="H5208" s="314">
        <f>H5170</f>
        <v>0</v>
      </c>
      <c r="I5208" s="314"/>
      <c r="J5208" s="314"/>
      <c r="K5208" s="315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8" t="s">
        <v>3</v>
      </c>
      <c r="G5209" s="207"/>
      <c r="H5209" s="316"/>
      <c r="I5209" s="316"/>
      <c r="J5209" s="316"/>
      <c r="K5209" s="317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9">
        <f>D5172</f>
        <v>0</v>
      </c>
      <c r="E5210" s="320"/>
      <c r="F5210" s="318"/>
      <c r="G5210" s="208"/>
      <c r="H5210" s="321">
        <f>H5172</f>
        <v>0</v>
      </c>
      <c r="I5210" s="321"/>
      <c r="J5210" s="321"/>
      <c r="K5210" s="322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8"/>
      <c r="G5211" s="208"/>
      <c r="H5211" s="323">
        <f>H5173</f>
        <v>0</v>
      </c>
      <c r="I5211" s="323"/>
      <c r="J5211" s="323"/>
      <c r="K5211" s="324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5"/>
      <c r="I5212" s="325"/>
      <c r="J5212" s="325"/>
      <c r="K5212" s="326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7"/>
      <c r="K5233" s="306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3">
        <f>SUM(K5216:K5231)</f>
        <v>0</v>
      </c>
      <c r="K5234" s="304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5"/>
      <c r="K5235" s="305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6"/>
      <c r="K5237" s="306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7">
        <f>((J5234/1.11)+(K5236/1.11))*11%</f>
        <v>0</v>
      </c>
      <c r="K5238" s="308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6"/>
      <c r="K5239" s="306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09">
        <f>J5204</f>
        <v>0</v>
      </c>
      <c r="K5242" s="310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09">
        <f>J5205</f>
        <v>0</v>
      </c>
      <c r="K5243" s="310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23050047</v>
      </c>
      <c r="G5246" s="11" t="s">
        <v>2</v>
      </c>
      <c r="H5246" s="356"/>
      <c r="I5246" s="356"/>
      <c r="J5246" s="356"/>
      <c r="K5246" s="357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0" t="s">
        <v>3</v>
      </c>
      <c r="G5247" s="17"/>
      <c r="H5247" s="358"/>
      <c r="I5247" s="358"/>
      <c r="J5247" s="358"/>
      <c r="K5247" s="359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1"/>
      <c r="E5248" s="362"/>
      <c r="F5248" s="360"/>
      <c r="G5248" s="18"/>
      <c r="H5248" s="363"/>
      <c r="I5248" s="363"/>
      <c r="J5248" s="363"/>
      <c r="K5248" s="364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0"/>
      <c r="G5249" s="18"/>
      <c r="H5249" s="365"/>
      <c r="I5249" s="365"/>
      <c r="J5249" s="365"/>
      <c r="K5249" s="366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7"/>
      <c r="I5250" s="367"/>
      <c r="J5250" s="367"/>
      <c r="K5250" s="368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3"/>
      <c r="K5271" s="344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5">
        <f>SUM(K5254:K5269)</f>
        <v>0</v>
      </c>
      <c r="K5272" s="346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7"/>
      <c r="K5273" s="347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4"/>
      <c r="K5275" s="344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48">
        <f>((J5272/1.11)+(K5274/1.11))*11%</f>
        <v>0</v>
      </c>
      <c r="K5276" s="349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4"/>
      <c r="K5277" s="344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50"/>
      <c r="K5280" s="351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50"/>
      <c r="K5281" s="351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23050047</v>
      </c>
      <c r="F5284" s="123"/>
      <c r="G5284" s="124" t="s">
        <v>2</v>
      </c>
      <c r="H5284" s="352">
        <f>H5246</f>
        <v>0</v>
      </c>
      <c r="I5284" s="352"/>
      <c r="J5284" s="352"/>
      <c r="K5284" s="353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28" t="s">
        <v>3</v>
      </c>
      <c r="G5285" s="130"/>
      <c r="H5285" s="354"/>
      <c r="I5285" s="354"/>
      <c r="J5285" s="354"/>
      <c r="K5285" s="355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29">
        <f>D5248</f>
        <v>0</v>
      </c>
      <c r="E5286" s="330"/>
      <c r="F5286" s="328"/>
      <c r="G5286" s="131"/>
      <c r="H5286" s="331">
        <f>H5248</f>
        <v>0</v>
      </c>
      <c r="I5286" s="331"/>
      <c r="J5286" s="331"/>
      <c r="K5286" s="332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28"/>
      <c r="G5287" s="131"/>
      <c r="H5287" s="333">
        <f>H5249</f>
        <v>0</v>
      </c>
      <c r="I5287" s="333"/>
      <c r="J5287" s="333"/>
      <c r="K5287" s="334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5"/>
      <c r="I5288" s="335"/>
      <c r="J5288" s="335"/>
      <c r="K5288" s="336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7"/>
      <c r="K5309" s="311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38">
        <f>SUM(K5292:K5307)</f>
        <v>0</v>
      </c>
      <c r="K5310" s="339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40"/>
      <c r="K5311" s="340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11"/>
      <c r="K5313" s="311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41">
        <f>((J5310/1.11)+(K5312/1.11))*11%</f>
        <v>0</v>
      </c>
      <c r="K5314" s="342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11"/>
      <c r="K5315" s="311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12">
        <f>J5280</f>
        <v>0</v>
      </c>
      <c r="K5318" s="313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12">
        <f>J5281</f>
        <v>0</v>
      </c>
      <c r="K5319" s="313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23050047</v>
      </c>
      <c r="F5322" s="200"/>
      <c r="G5322" s="201" t="s">
        <v>2</v>
      </c>
      <c r="H5322" s="314">
        <f>H5284</f>
        <v>0</v>
      </c>
      <c r="I5322" s="314"/>
      <c r="J5322" s="314"/>
      <c r="K5322" s="315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8" t="s">
        <v>3</v>
      </c>
      <c r="G5323" s="207"/>
      <c r="H5323" s="316"/>
      <c r="I5323" s="316"/>
      <c r="J5323" s="316"/>
      <c r="K5323" s="317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9">
        <f>D5286</f>
        <v>0</v>
      </c>
      <c r="E5324" s="320"/>
      <c r="F5324" s="318"/>
      <c r="G5324" s="208"/>
      <c r="H5324" s="321">
        <f>H5286</f>
        <v>0</v>
      </c>
      <c r="I5324" s="321"/>
      <c r="J5324" s="321"/>
      <c r="K5324" s="322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8"/>
      <c r="G5325" s="208"/>
      <c r="H5325" s="323">
        <f>H5287</f>
        <v>0</v>
      </c>
      <c r="I5325" s="323"/>
      <c r="J5325" s="323"/>
      <c r="K5325" s="324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5"/>
      <c r="I5326" s="325"/>
      <c r="J5326" s="325"/>
      <c r="K5326" s="326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7"/>
      <c r="K5347" s="306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3">
        <f>SUM(K5330:K5345)</f>
        <v>0</v>
      </c>
      <c r="K5348" s="304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5"/>
      <c r="K5349" s="305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6"/>
      <c r="K5351" s="306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7">
        <f>((J5348/1.11)+(K5350/1.11))*11%</f>
        <v>0</v>
      </c>
      <c r="K5352" s="308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6"/>
      <c r="K5353" s="306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09">
        <f>J5318</f>
        <v>0</v>
      </c>
      <c r="K5356" s="310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09">
        <f>J5319</f>
        <v>0</v>
      </c>
      <c r="K5357" s="310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23050048</v>
      </c>
      <c r="G5360" s="11" t="s">
        <v>2</v>
      </c>
      <c r="H5360" s="356"/>
      <c r="I5360" s="356"/>
      <c r="J5360" s="356"/>
      <c r="K5360" s="357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0" t="s">
        <v>3</v>
      </c>
      <c r="G5361" s="17"/>
      <c r="H5361" s="358"/>
      <c r="I5361" s="358"/>
      <c r="J5361" s="358"/>
      <c r="K5361" s="359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1"/>
      <c r="E5362" s="362"/>
      <c r="F5362" s="360"/>
      <c r="G5362" s="18"/>
      <c r="H5362" s="363"/>
      <c r="I5362" s="363"/>
      <c r="J5362" s="363"/>
      <c r="K5362" s="364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0"/>
      <c r="G5363" s="18"/>
      <c r="H5363" s="365"/>
      <c r="I5363" s="365"/>
      <c r="J5363" s="365"/>
      <c r="K5363" s="366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7"/>
      <c r="I5364" s="367"/>
      <c r="J5364" s="367"/>
      <c r="K5364" s="368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3"/>
      <c r="K5385" s="344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5">
        <f>SUM(K5368:K5383)</f>
        <v>0</v>
      </c>
      <c r="K5386" s="346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7"/>
      <c r="K5387" s="347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4"/>
      <c r="K5389" s="344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48">
        <f>((J5386/1.11)+(K5388/1.11))*11%</f>
        <v>0</v>
      </c>
      <c r="K5390" s="349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4"/>
      <c r="K5391" s="344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50"/>
      <c r="K5394" s="351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50"/>
      <c r="K5395" s="351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23050048</v>
      </c>
      <c r="F5398" s="123"/>
      <c r="G5398" s="124" t="s">
        <v>2</v>
      </c>
      <c r="H5398" s="352">
        <f>H5360</f>
        <v>0</v>
      </c>
      <c r="I5398" s="352"/>
      <c r="J5398" s="352"/>
      <c r="K5398" s="353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28" t="s">
        <v>3</v>
      </c>
      <c r="G5399" s="130"/>
      <c r="H5399" s="354"/>
      <c r="I5399" s="354"/>
      <c r="J5399" s="354"/>
      <c r="K5399" s="355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29">
        <f>D5362</f>
        <v>0</v>
      </c>
      <c r="E5400" s="330"/>
      <c r="F5400" s="328"/>
      <c r="G5400" s="131"/>
      <c r="H5400" s="331">
        <f>H5362</f>
        <v>0</v>
      </c>
      <c r="I5400" s="331"/>
      <c r="J5400" s="331"/>
      <c r="K5400" s="332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28"/>
      <c r="G5401" s="131"/>
      <c r="H5401" s="333">
        <f>H5363</f>
        <v>0</v>
      </c>
      <c r="I5401" s="333"/>
      <c r="J5401" s="333"/>
      <c r="K5401" s="334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5"/>
      <c r="I5402" s="335"/>
      <c r="J5402" s="335"/>
      <c r="K5402" s="336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7"/>
      <c r="K5423" s="311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38">
        <f>SUM(K5406:K5421)</f>
        <v>0</v>
      </c>
      <c r="K5424" s="339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40"/>
      <c r="K5425" s="340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11"/>
      <c r="K5427" s="311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41">
        <f>((J5424/1.11)+(K5426/1.11))*11%</f>
        <v>0</v>
      </c>
      <c r="K5428" s="342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11"/>
      <c r="K5429" s="311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12">
        <f>J5394</f>
        <v>0</v>
      </c>
      <c r="K5432" s="313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12">
        <f>J5395</f>
        <v>0</v>
      </c>
      <c r="K5433" s="313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23050048</v>
      </c>
      <c r="F5436" s="200"/>
      <c r="G5436" s="201" t="s">
        <v>2</v>
      </c>
      <c r="H5436" s="314">
        <f>H5398</f>
        <v>0</v>
      </c>
      <c r="I5436" s="314"/>
      <c r="J5436" s="314"/>
      <c r="K5436" s="315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8" t="s">
        <v>3</v>
      </c>
      <c r="G5437" s="207"/>
      <c r="H5437" s="316"/>
      <c r="I5437" s="316"/>
      <c r="J5437" s="316"/>
      <c r="K5437" s="317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9">
        <f>D5400</f>
        <v>0</v>
      </c>
      <c r="E5438" s="320"/>
      <c r="F5438" s="318"/>
      <c r="G5438" s="208"/>
      <c r="H5438" s="321">
        <f>H5400</f>
        <v>0</v>
      </c>
      <c r="I5438" s="321"/>
      <c r="J5438" s="321"/>
      <c r="K5438" s="322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8"/>
      <c r="G5439" s="208"/>
      <c r="H5439" s="323">
        <f>H5401</f>
        <v>0</v>
      </c>
      <c r="I5439" s="323"/>
      <c r="J5439" s="323"/>
      <c r="K5439" s="324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5"/>
      <c r="I5440" s="325"/>
      <c r="J5440" s="325"/>
      <c r="K5440" s="326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7"/>
      <c r="K5461" s="306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3">
        <f>SUM(K5444:K5459)</f>
        <v>0</v>
      </c>
      <c r="K5462" s="304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5"/>
      <c r="K5463" s="305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6"/>
      <c r="K5465" s="306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7">
        <f>((J5462/1.11)+(K5464/1.11))*11%</f>
        <v>0</v>
      </c>
      <c r="K5466" s="308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6"/>
      <c r="K5467" s="306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09">
        <f>J5432</f>
        <v>0</v>
      </c>
      <c r="K5470" s="310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09">
        <f>J5433</f>
        <v>0</v>
      </c>
      <c r="K5471" s="310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23050049</v>
      </c>
      <c r="G5474" s="11" t="s">
        <v>2</v>
      </c>
      <c r="H5474" s="356"/>
      <c r="I5474" s="356"/>
      <c r="J5474" s="356"/>
      <c r="K5474" s="357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0" t="s">
        <v>3</v>
      </c>
      <c r="G5475" s="17"/>
      <c r="H5475" s="358"/>
      <c r="I5475" s="358"/>
      <c r="J5475" s="358"/>
      <c r="K5475" s="359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1"/>
      <c r="E5476" s="362"/>
      <c r="F5476" s="360"/>
      <c r="G5476" s="18"/>
      <c r="H5476" s="363"/>
      <c r="I5476" s="363"/>
      <c r="J5476" s="363"/>
      <c r="K5476" s="364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0"/>
      <c r="G5477" s="18"/>
      <c r="H5477" s="365"/>
      <c r="I5477" s="365"/>
      <c r="J5477" s="365"/>
      <c r="K5477" s="366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7"/>
      <c r="I5478" s="367"/>
      <c r="J5478" s="367"/>
      <c r="K5478" s="368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3"/>
      <c r="K5499" s="344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5">
        <f>SUM(K5482:K5497)</f>
        <v>0</v>
      </c>
      <c r="K5500" s="346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7"/>
      <c r="K5501" s="347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4"/>
      <c r="K5503" s="344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48">
        <f>((J5500/1.11)+(K5502/1.11))*11%</f>
        <v>0</v>
      </c>
      <c r="K5504" s="349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4"/>
      <c r="K5505" s="344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50"/>
      <c r="K5508" s="351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50"/>
      <c r="K5509" s="351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23050049</v>
      </c>
      <c r="F5512" s="123"/>
      <c r="G5512" s="124" t="s">
        <v>2</v>
      </c>
      <c r="H5512" s="352">
        <f>H5474</f>
        <v>0</v>
      </c>
      <c r="I5512" s="352"/>
      <c r="J5512" s="352"/>
      <c r="K5512" s="353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28" t="s">
        <v>3</v>
      </c>
      <c r="G5513" s="130"/>
      <c r="H5513" s="354"/>
      <c r="I5513" s="354"/>
      <c r="J5513" s="354"/>
      <c r="K5513" s="355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29">
        <f>D5476</f>
        <v>0</v>
      </c>
      <c r="E5514" s="330"/>
      <c r="F5514" s="328"/>
      <c r="G5514" s="131"/>
      <c r="H5514" s="331">
        <f>H5476</f>
        <v>0</v>
      </c>
      <c r="I5514" s="331"/>
      <c r="J5514" s="331"/>
      <c r="K5514" s="332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28"/>
      <c r="G5515" s="131"/>
      <c r="H5515" s="333">
        <f>H5477</f>
        <v>0</v>
      </c>
      <c r="I5515" s="333"/>
      <c r="J5515" s="333"/>
      <c r="K5515" s="334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5"/>
      <c r="I5516" s="335"/>
      <c r="J5516" s="335"/>
      <c r="K5516" s="336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7"/>
      <c r="K5537" s="311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38">
        <f>SUM(K5520:K5535)</f>
        <v>0</v>
      </c>
      <c r="K5538" s="339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40"/>
      <c r="K5539" s="340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11"/>
      <c r="K5541" s="311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41">
        <f>((J5538/1.11)+(K5540/1.11))*11%</f>
        <v>0</v>
      </c>
      <c r="K5542" s="342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11"/>
      <c r="K5543" s="311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12">
        <f>J5508</f>
        <v>0</v>
      </c>
      <c r="K5546" s="313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12">
        <f>J5509</f>
        <v>0</v>
      </c>
      <c r="K5547" s="313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23050049</v>
      </c>
      <c r="F5550" s="200"/>
      <c r="G5550" s="201" t="s">
        <v>2</v>
      </c>
      <c r="H5550" s="314">
        <f>H5512</f>
        <v>0</v>
      </c>
      <c r="I5550" s="314"/>
      <c r="J5550" s="314"/>
      <c r="K5550" s="315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8" t="s">
        <v>3</v>
      </c>
      <c r="G5551" s="207"/>
      <c r="H5551" s="316"/>
      <c r="I5551" s="316"/>
      <c r="J5551" s="316"/>
      <c r="K5551" s="317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9">
        <f>D5514</f>
        <v>0</v>
      </c>
      <c r="E5552" s="320"/>
      <c r="F5552" s="318"/>
      <c r="G5552" s="208"/>
      <c r="H5552" s="321">
        <f>H5514</f>
        <v>0</v>
      </c>
      <c r="I5552" s="321"/>
      <c r="J5552" s="321"/>
      <c r="K5552" s="322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8"/>
      <c r="G5553" s="208"/>
      <c r="H5553" s="323">
        <f>H5515</f>
        <v>0</v>
      </c>
      <c r="I5553" s="323"/>
      <c r="J5553" s="323"/>
      <c r="K5553" s="324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5"/>
      <c r="I5554" s="325"/>
      <c r="J5554" s="325"/>
      <c r="K5554" s="326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7"/>
      <c r="K5575" s="306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3">
        <f>SUM(K5558:K5573)</f>
        <v>0</v>
      </c>
      <c r="K5576" s="304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5"/>
      <c r="K5577" s="305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6"/>
      <c r="K5579" s="306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7">
        <f>((J5576/1.11)+(K5578/1.11))*11%</f>
        <v>0</v>
      </c>
      <c r="K5580" s="308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6"/>
      <c r="K5581" s="306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09">
        <f>J5546</f>
        <v>0</v>
      </c>
      <c r="K5584" s="310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09">
        <f>J5547</f>
        <v>0</v>
      </c>
      <c r="K5585" s="310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23050050</v>
      </c>
      <c r="G5588" s="11" t="s">
        <v>2</v>
      </c>
      <c r="H5588" s="356"/>
      <c r="I5588" s="356"/>
      <c r="J5588" s="356"/>
      <c r="K5588" s="357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0" t="s">
        <v>3</v>
      </c>
      <c r="G5589" s="17"/>
      <c r="H5589" s="358"/>
      <c r="I5589" s="358"/>
      <c r="J5589" s="358"/>
      <c r="K5589" s="359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1"/>
      <c r="E5590" s="362"/>
      <c r="F5590" s="360"/>
      <c r="G5590" s="18"/>
      <c r="H5590" s="363"/>
      <c r="I5590" s="363"/>
      <c r="J5590" s="363"/>
      <c r="K5590" s="364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0"/>
      <c r="G5591" s="18"/>
      <c r="H5591" s="365"/>
      <c r="I5591" s="365"/>
      <c r="J5591" s="365"/>
      <c r="K5591" s="366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7"/>
      <c r="I5592" s="367"/>
      <c r="J5592" s="367"/>
      <c r="K5592" s="368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3"/>
      <c r="K5613" s="344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5">
        <f>SUM(K5596:K5611)</f>
        <v>0</v>
      </c>
      <c r="K5614" s="346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7"/>
      <c r="K5615" s="347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4"/>
      <c r="K5617" s="344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48">
        <f>((J5614/1.11)+(K5616/1.11))*11%</f>
        <v>0</v>
      </c>
      <c r="K5618" s="349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4"/>
      <c r="K5619" s="344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50"/>
      <c r="K5622" s="351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50"/>
      <c r="K5623" s="351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23050050</v>
      </c>
      <c r="F5626" s="123"/>
      <c r="G5626" s="124" t="s">
        <v>2</v>
      </c>
      <c r="H5626" s="352">
        <f>H5588</f>
        <v>0</v>
      </c>
      <c r="I5626" s="352"/>
      <c r="J5626" s="352"/>
      <c r="K5626" s="353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28" t="s">
        <v>3</v>
      </c>
      <c r="G5627" s="130"/>
      <c r="H5627" s="354"/>
      <c r="I5627" s="354"/>
      <c r="J5627" s="354"/>
      <c r="K5627" s="355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29">
        <f>D5590</f>
        <v>0</v>
      </c>
      <c r="E5628" s="330"/>
      <c r="F5628" s="328"/>
      <c r="G5628" s="131"/>
      <c r="H5628" s="331">
        <f>H5590</f>
        <v>0</v>
      </c>
      <c r="I5628" s="331"/>
      <c r="J5628" s="331"/>
      <c r="K5628" s="332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28"/>
      <c r="G5629" s="131"/>
      <c r="H5629" s="333">
        <f>H5591</f>
        <v>0</v>
      </c>
      <c r="I5629" s="333"/>
      <c r="J5629" s="333"/>
      <c r="K5629" s="334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5"/>
      <c r="I5630" s="335"/>
      <c r="J5630" s="335"/>
      <c r="K5630" s="336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7"/>
      <c r="K5651" s="311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38">
        <f>SUM(K5634:K5649)</f>
        <v>0</v>
      </c>
      <c r="K5652" s="339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40"/>
      <c r="K5653" s="340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11"/>
      <c r="K5655" s="311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41">
        <f>((J5652/1.11)+(K5654/1.11))*11%</f>
        <v>0</v>
      </c>
      <c r="K5656" s="342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11"/>
      <c r="K5657" s="311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12">
        <f>J5622</f>
        <v>0</v>
      </c>
      <c r="K5660" s="313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12">
        <f>J5623</f>
        <v>0</v>
      </c>
      <c r="K5661" s="313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23050050</v>
      </c>
      <c r="F5664" s="200"/>
      <c r="G5664" s="201" t="s">
        <v>2</v>
      </c>
      <c r="H5664" s="314">
        <f>H5626</f>
        <v>0</v>
      </c>
      <c r="I5664" s="314"/>
      <c r="J5664" s="314"/>
      <c r="K5664" s="315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8" t="s">
        <v>3</v>
      </c>
      <c r="G5665" s="207"/>
      <c r="H5665" s="316"/>
      <c r="I5665" s="316"/>
      <c r="J5665" s="316"/>
      <c r="K5665" s="317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9">
        <f>D5628</f>
        <v>0</v>
      </c>
      <c r="E5666" s="320"/>
      <c r="F5666" s="318"/>
      <c r="G5666" s="208"/>
      <c r="H5666" s="321">
        <f>H5628</f>
        <v>0</v>
      </c>
      <c r="I5666" s="321"/>
      <c r="J5666" s="321"/>
      <c r="K5666" s="322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8"/>
      <c r="G5667" s="208"/>
      <c r="H5667" s="323">
        <f>H5629</f>
        <v>0</v>
      </c>
      <c r="I5667" s="323"/>
      <c r="J5667" s="323"/>
      <c r="K5667" s="324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5"/>
      <c r="I5668" s="325"/>
      <c r="J5668" s="325"/>
      <c r="K5668" s="326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7"/>
      <c r="K5689" s="306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3">
        <f>SUM(K5672:K5687)</f>
        <v>0</v>
      </c>
      <c r="K5690" s="304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5"/>
      <c r="K5691" s="305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6"/>
      <c r="K5693" s="306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7">
        <f>((J5690/1.11)+(K5692/1.11))*11%</f>
        <v>0</v>
      </c>
      <c r="K5694" s="308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6"/>
      <c r="K5695" s="306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09">
        <f>J5660</f>
        <v>0</v>
      </c>
      <c r="K5698" s="310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09">
        <f>J5661</f>
        <v>0</v>
      </c>
      <c r="K5699" s="310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799"/>
  <sheetViews>
    <sheetView topLeftCell="A888" zoomScaleNormal="100" workbookViewId="0">
      <selection activeCell="J909" sqref="J909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23050001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60</v>
      </c>
      <c r="C3" s="88" t="str">
        <f>Invoice!E10</f>
        <v>CORRECTION TAPE JOYKO CT-507</v>
      </c>
      <c r="D3" s="89">
        <f>Invoice!H10</f>
        <v>55200</v>
      </c>
      <c r="E3" s="81">
        <f>D3*B3</f>
        <v>3312000</v>
      </c>
      <c r="F3" s="81"/>
      <c r="G3" s="82">
        <f>E3/1.11</f>
        <v>2983783.7837837837</v>
      </c>
      <c r="H3" s="83">
        <f>G3*11%</f>
        <v>328216.21621621621</v>
      </c>
      <c r="I3" s="83">
        <f>G3/B3</f>
        <v>49729.729729729726</v>
      </c>
      <c r="J3" s="103">
        <f>H3/B3</f>
        <v>5470.27027027027</v>
      </c>
    </row>
    <row r="4" spans="1:10" ht="12.75" customHeight="1" x14ac:dyDescent="0.25">
      <c r="A4" s="101"/>
      <c r="D4" s="81"/>
      <c r="E4" s="81">
        <f>(E3*Invoice!I10)+((E3-(E3*Invoice!I10))*Invoice!J10)</f>
        <v>414000</v>
      </c>
      <c r="F4" s="81"/>
      <c r="G4" s="90">
        <f>E4/1.11</f>
        <v>372972.97297297296</v>
      </c>
      <c r="H4" s="91">
        <f>G4*11%</f>
        <v>41027.027027027027</v>
      </c>
      <c r="I4" s="91">
        <f>G4/B3</f>
        <v>6216.2162162162158</v>
      </c>
      <c r="J4" s="104">
        <f>H4/B3</f>
        <v>683.78378378378375</v>
      </c>
    </row>
    <row r="5" spans="1:10" ht="12.75" customHeight="1" x14ac:dyDescent="0.25">
      <c r="A5" s="101"/>
      <c r="D5" s="81" t="s">
        <v>23</v>
      </c>
      <c r="E5" s="81">
        <f>E3-E4</f>
        <v>2898000</v>
      </c>
      <c r="F5" s="81"/>
      <c r="G5" s="82">
        <f>G3-G4</f>
        <v>2610810.8108108109</v>
      </c>
      <c r="H5" s="82">
        <f>H3-H4</f>
        <v>287189.18918918917</v>
      </c>
      <c r="I5" s="82">
        <f>I3-I4</f>
        <v>43513.513513513513</v>
      </c>
      <c r="J5" s="105">
        <f>J3-J4</f>
        <v>4786.4864864864867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2898000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CUTTER 18 MM KENKO L-500 (BESAR)</v>
      </c>
      <c r="D9" s="89">
        <f>Invoice!H11</f>
        <v>147600</v>
      </c>
      <c r="E9" s="81">
        <f t="shared" ref="E9" si="0">D9*B9</f>
        <v>2952000</v>
      </c>
      <c r="F9" s="81"/>
      <c r="G9" s="82">
        <f t="shared" ref="G9" si="1">E9/1.11</f>
        <v>2659459.4594594594</v>
      </c>
      <c r="H9" s="83">
        <f t="shared" ref="H9" si="2">G9*11%</f>
        <v>292540.54054054053</v>
      </c>
      <c r="I9" s="83">
        <f t="shared" ref="I9" si="3">G9/B9</f>
        <v>132972.97297297296</v>
      </c>
      <c r="J9" s="103">
        <f t="shared" ref="J9" si="4">H9/B9</f>
        <v>14627.027027027027</v>
      </c>
    </row>
    <row r="10" spans="1:10" ht="12.75" customHeight="1" x14ac:dyDescent="0.25">
      <c r="A10" s="101"/>
      <c r="D10" s="81"/>
      <c r="E10" s="81">
        <f>(E9*Invoice!I11)+((E9-(E9*Invoice!I11))*Invoice!J11)</f>
        <v>369000</v>
      </c>
      <c r="F10" s="81"/>
      <c r="G10" s="90">
        <f>E10/1.11</f>
        <v>332432.43243243243</v>
      </c>
      <c r="H10" s="91">
        <f>G10*11%</f>
        <v>36567.567567567567</v>
      </c>
      <c r="I10" s="91">
        <f>G10/B9</f>
        <v>16621.62162162162</v>
      </c>
      <c r="J10" s="104">
        <f>H10/B9</f>
        <v>1828.3783783783783</v>
      </c>
    </row>
    <row r="11" spans="1:10" ht="12.75" customHeight="1" x14ac:dyDescent="0.25">
      <c r="A11" s="101"/>
      <c r="D11" s="81" t="s">
        <v>23</v>
      </c>
      <c r="E11" s="81">
        <f>E9-E10</f>
        <v>2583000</v>
      </c>
      <c r="F11" s="81"/>
      <c r="G11" s="82">
        <f>G9-G10</f>
        <v>2327027.0270270268</v>
      </c>
      <c r="H11" s="82">
        <f>H9-H10</f>
        <v>255972.97297297296</v>
      </c>
      <c r="I11" s="82">
        <f>I9-I10</f>
        <v>116351.35135135133</v>
      </c>
      <c r="J11" s="105">
        <f>J9-J10</f>
        <v>12798.648648648648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2582999.9999999995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4937837.8378378376</v>
      </c>
      <c r="H14" s="108">
        <f>H5+H11</f>
        <v>543162.16216216213</v>
      </c>
      <c r="I14" s="107"/>
      <c r="J14" s="109">
        <f>H6+H12</f>
        <v>5481000</v>
      </c>
    </row>
    <row r="16" spans="1:10" ht="12.75" customHeight="1" x14ac:dyDescent="0.25">
      <c r="A16" s="94" t="s">
        <v>1</v>
      </c>
      <c r="B16" s="95">
        <f>Invoice!E116</f>
        <v>23050002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480</v>
      </c>
      <c r="C18" s="88" t="str">
        <f>Invoice!E124</f>
        <v>HIGHLIGHTER / STABILO KENKO HL-100 KUNING</v>
      </c>
      <c r="D18" s="89">
        <f>Invoice!H124</f>
        <v>3050</v>
      </c>
      <c r="E18" s="81">
        <f>D18*B18</f>
        <v>1464000</v>
      </c>
      <c r="F18" s="81"/>
      <c r="G18" s="82">
        <f>E18/1.11</f>
        <v>1318918.9189189188</v>
      </c>
      <c r="H18" s="83">
        <f>G18*11%</f>
        <v>145081.08108108107</v>
      </c>
      <c r="I18" s="83">
        <f>G18/B18</f>
        <v>2747.7477477477473</v>
      </c>
      <c r="J18" s="103">
        <f>H18/B18</f>
        <v>302.25225225225222</v>
      </c>
    </row>
    <row r="19" spans="1:10" ht="12.75" customHeight="1" x14ac:dyDescent="0.25">
      <c r="A19" s="101"/>
      <c r="D19" s="81"/>
      <c r="E19" s="81">
        <f>(E18*Invoice!I124)+((E18-(E18*Invoice!I124))*Invoice!J124)</f>
        <v>197640</v>
      </c>
      <c r="F19" s="81"/>
      <c r="G19" s="90">
        <f>E19/1.11</f>
        <v>178054.05405405402</v>
      </c>
      <c r="H19" s="91">
        <f>G19*11%</f>
        <v>19585.945945945943</v>
      </c>
      <c r="I19" s="91">
        <f>G19/B18</f>
        <v>370.94594594594588</v>
      </c>
      <c r="J19" s="104">
        <f>H19/B18</f>
        <v>40.804054054054049</v>
      </c>
    </row>
    <row r="20" spans="1:10" ht="12.75" customHeight="1" x14ac:dyDescent="0.25">
      <c r="A20" s="101"/>
      <c r="D20" s="81" t="s">
        <v>23</v>
      </c>
      <c r="E20" s="81">
        <f>E18-E19</f>
        <v>1266360</v>
      </c>
      <c r="F20" s="81"/>
      <c r="G20" s="82">
        <f>G18-G19</f>
        <v>1140864.8648648649</v>
      </c>
      <c r="H20" s="82">
        <f>H18-H19</f>
        <v>125495.13513513512</v>
      </c>
      <c r="I20" s="82">
        <f>I18-I19</f>
        <v>2376.8018018018015</v>
      </c>
      <c r="J20" s="105">
        <f>J18-J19</f>
        <v>261.44819819819816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1266360</v>
      </c>
      <c r="I21" s="83"/>
      <c r="J21" s="103"/>
    </row>
    <row r="22" spans="1:10" ht="12.75" customHeight="1" x14ac:dyDescent="0.25">
      <c r="A22" s="101"/>
      <c r="C22" s="88"/>
      <c r="D22" s="89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G20</f>
        <v>1140864.8648648649</v>
      </c>
      <c r="H23" s="108">
        <f>H20</f>
        <v>125495.13513513512</v>
      </c>
      <c r="I23" s="107"/>
      <c r="J23" s="109">
        <f>H21</f>
        <v>1266360</v>
      </c>
    </row>
    <row r="25" spans="1:10" ht="12.75" customHeight="1" x14ac:dyDescent="0.25">
      <c r="A25" s="94" t="s">
        <v>1</v>
      </c>
      <c r="B25" s="95">
        <f>Invoice!E230</f>
        <v>23050003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60</v>
      </c>
      <c r="C27" s="88" t="str">
        <f>Invoice!E238</f>
        <v>BINDER CLIP JOYKO 105</v>
      </c>
      <c r="D27" s="89">
        <f>Invoice!H238</f>
        <v>27600</v>
      </c>
      <c r="E27" s="81">
        <f>D27*B27</f>
        <v>1656000</v>
      </c>
      <c r="F27" s="81"/>
      <c r="G27" s="82">
        <f>E27/1.11</f>
        <v>1491891.8918918918</v>
      </c>
      <c r="H27" s="83">
        <f>G27*11%</f>
        <v>164108.10810810811</v>
      </c>
      <c r="I27" s="83">
        <f>G27/B27</f>
        <v>24864.864864864863</v>
      </c>
      <c r="J27" s="103">
        <f>H27/B27</f>
        <v>2735.135135135135</v>
      </c>
    </row>
    <row r="28" spans="1:10" ht="12.75" customHeight="1" x14ac:dyDescent="0.25">
      <c r="A28" s="101"/>
      <c r="D28" s="81"/>
      <c r="E28" s="81">
        <f>(E27*Invoice!I238)+((E27-(E27*Invoice!I238))*Invoice!J238)</f>
        <v>165600</v>
      </c>
      <c r="F28" s="81"/>
      <c r="G28" s="90">
        <f>E28/1.11</f>
        <v>149189.18918918917</v>
      </c>
      <c r="H28" s="91">
        <f>G28*11%</f>
        <v>16410.81081081081</v>
      </c>
      <c r="I28" s="91">
        <f>G28/B27</f>
        <v>2486.4864864864862</v>
      </c>
      <c r="J28" s="104">
        <f>H28/B27</f>
        <v>273.51351351351349</v>
      </c>
    </row>
    <row r="29" spans="1:10" ht="12.75" customHeight="1" x14ac:dyDescent="0.25">
      <c r="A29" s="101"/>
      <c r="D29" s="81" t="s">
        <v>23</v>
      </c>
      <c r="E29" s="81">
        <f>E27-E28</f>
        <v>1490400</v>
      </c>
      <c r="F29" s="81"/>
      <c r="G29" s="82">
        <f>G27-G28</f>
        <v>1342702.7027027027</v>
      </c>
      <c r="H29" s="82">
        <f>H27-H28</f>
        <v>147697.29729729731</v>
      </c>
      <c r="I29" s="82">
        <f>I27-I28</f>
        <v>22378.378378378377</v>
      </c>
      <c r="J29" s="105">
        <f>J27-J28</f>
        <v>2461.6216216216217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1490400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2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Invoice!B239</f>
        <v>50</v>
      </c>
      <c r="C33" s="88" t="str">
        <f>Invoice!E239</f>
        <v>BINDER CLIP JOYKO 107</v>
      </c>
      <c r="D33" s="89">
        <f>Invoice!H239</f>
        <v>31200</v>
      </c>
      <c r="E33" s="81">
        <f t="shared" ref="E33:E51" si="5">D33*B33</f>
        <v>1560000</v>
      </c>
      <c r="F33" s="81"/>
      <c r="G33" s="82">
        <f t="shared" ref="G33:G51" si="6">E33/1.11</f>
        <v>1405405.4054054052</v>
      </c>
      <c r="H33" s="83">
        <f t="shared" ref="H33:H51" si="7">G33*11%</f>
        <v>154594.59459459459</v>
      </c>
      <c r="I33" s="83">
        <f t="shared" ref="I33:I51" si="8">G33/B33</f>
        <v>28108.108108108103</v>
      </c>
      <c r="J33" s="103">
        <f t="shared" ref="J33:J51" si="9">H33/B33</f>
        <v>3091.8918918918916</v>
      </c>
    </row>
    <row r="34" spans="1:10" ht="12.75" customHeight="1" x14ac:dyDescent="0.25">
      <c r="A34" s="101"/>
      <c r="D34" s="81"/>
      <c r="E34" s="81">
        <f>(E33*Invoice!I239)+((E33-(E33*Invoice!I239))*Invoice!J239)</f>
        <v>156000</v>
      </c>
      <c r="F34" s="81"/>
      <c r="G34" s="90">
        <f>E34/1.11</f>
        <v>140540.54054054053</v>
      </c>
      <c r="H34" s="91">
        <f>G34*11%</f>
        <v>15459.459459459458</v>
      </c>
      <c r="I34" s="91">
        <f>G34/B33</f>
        <v>2810.8108108108108</v>
      </c>
      <c r="J34" s="104">
        <f>H34/B33</f>
        <v>309.18918918918916</v>
      </c>
    </row>
    <row r="35" spans="1:10" ht="12.75" customHeight="1" x14ac:dyDescent="0.25">
      <c r="A35" s="101"/>
      <c r="D35" s="81" t="s">
        <v>23</v>
      </c>
      <c r="E35" s="81">
        <f>E33-E34</f>
        <v>1404000</v>
      </c>
      <c r="F35" s="81"/>
      <c r="G35" s="82">
        <f>G33-G34</f>
        <v>1264864.8648648646</v>
      </c>
      <c r="H35" s="82">
        <f>H33-H34</f>
        <v>139135.13513513512</v>
      </c>
      <c r="I35" s="82">
        <f>I33-I34</f>
        <v>25297.297297297293</v>
      </c>
      <c r="J35" s="105">
        <f>J33-J34</f>
        <v>2782.7027027027025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1403999.9999999998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3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Invoice!B240</f>
        <v>20</v>
      </c>
      <c r="C39" s="88" t="str">
        <f>Invoice!E240</f>
        <v>BINDER CLIP JOYKO 155</v>
      </c>
      <c r="D39" s="89">
        <f>Invoice!H240</f>
        <v>67800</v>
      </c>
      <c r="E39" s="81">
        <f t="shared" si="5"/>
        <v>1356000</v>
      </c>
      <c r="F39" s="81"/>
      <c r="G39" s="82">
        <f t="shared" si="6"/>
        <v>1221621.6216216215</v>
      </c>
      <c r="H39" s="83">
        <f t="shared" si="7"/>
        <v>134378.37837837837</v>
      </c>
      <c r="I39" s="83">
        <f t="shared" si="8"/>
        <v>61081.08108108108</v>
      </c>
      <c r="J39" s="103">
        <f t="shared" si="9"/>
        <v>6718.9189189189183</v>
      </c>
    </row>
    <row r="40" spans="1:10" ht="12.75" customHeight="1" x14ac:dyDescent="0.25">
      <c r="A40" s="101"/>
      <c r="D40" s="81"/>
      <c r="E40" s="81">
        <f>(E39*Invoice!I240)+((E39-(E39*Invoice!I240))*Invoice!J240)</f>
        <v>135600</v>
      </c>
      <c r="F40" s="81"/>
      <c r="G40" s="90">
        <f>E40/1.11</f>
        <v>122162.16216216215</v>
      </c>
      <c r="H40" s="91">
        <f>G40*11%</f>
        <v>13437.837837837837</v>
      </c>
      <c r="I40" s="91">
        <f>G40/B39</f>
        <v>6108.1081081081074</v>
      </c>
      <c r="J40" s="104">
        <f>H40/B39</f>
        <v>671.89189189189187</v>
      </c>
    </row>
    <row r="41" spans="1:10" ht="12.75" customHeight="1" x14ac:dyDescent="0.25">
      <c r="A41" s="101"/>
      <c r="D41" s="81" t="s">
        <v>23</v>
      </c>
      <c r="E41" s="81">
        <f>E39-E40</f>
        <v>1220400</v>
      </c>
      <c r="F41" s="81"/>
      <c r="G41" s="82">
        <f>G39-G40</f>
        <v>1099459.4594594594</v>
      </c>
      <c r="H41" s="82">
        <f>H39-H40</f>
        <v>120940.54054054053</v>
      </c>
      <c r="I41" s="82">
        <f>I39-I40</f>
        <v>54972.972972972973</v>
      </c>
      <c r="J41" s="105">
        <f>J39-J40</f>
        <v>6047.0270270270266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1220400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4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Invoice!B241</f>
        <v>20</v>
      </c>
      <c r="C45" s="88" t="str">
        <f>Invoice!E241</f>
        <v>LABEL HARGA KENKO 6001-2R (1 LINE) isi 10 rol</v>
      </c>
      <c r="D45" s="89">
        <f>Invoice!H241</f>
        <v>21000</v>
      </c>
      <c r="E45" s="81">
        <f t="shared" si="5"/>
        <v>420000</v>
      </c>
      <c r="F45" s="81"/>
      <c r="G45" s="82">
        <f t="shared" si="6"/>
        <v>378378.37837837834</v>
      </c>
      <c r="H45" s="83">
        <f t="shared" si="7"/>
        <v>41621.62162162162</v>
      </c>
      <c r="I45" s="83">
        <f t="shared" si="8"/>
        <v>18918.918918918916</v>
      </c>
      <c r="J45" s="103">
        <f t="shared" si="9"/>
        <v>2081.0810810810808</v>
      </c>
    </row>
    <row r="46" spans="1:10" ht="12.75" customHeight="1" x14ac:dyDescent="0.25">
      <c r="A46" s="101"/>
      <c r="D46" s="81"/>
      <c r="E46" s="81">
        <f>(E45*Invoice!I241)+((E45-(E45*Invoice!I241))*Invoice!J241)</f>
        <v>42000</v>
      </c>
      <c r="F46" s="81"/>
      <c r="G46" s="90">
        <f>E46/1.11</f>
        <v>37837.837837837833</v>
      </c>
      <c r="H46" s="91">
        <f>G46*11%</f>
        <v>4162.1621621621616</v>
      </c>
      <c r="I46" s="91">
        <f>G46/B45</f>
        <v>1891.8918918918916</v>
      </c>
      <c r="J46" s="104">
        <f>H46/B45</f>
        <v>208.10810810810807</v>
      </c>
    </row>
    <row r="47" spans="1:10" ht="12.75" customHeight="1" x14ac:dyDescent="0.25">
      <c r="A47" s="101"/>
      <c r="D47" s="81" t="s">
        <v>23</v>
      </c>
      <c r="E47" s="81">
        <f>E45-E46</f>
        <v>378000</v>
      </c>
      <c r="F47" s="81"/>
      <c r="G47" s="82">
        <f>G45-G46</f>
        <v>340540.54054054053</v>
      </c>
      <c r="H47" s="82">
        <f>H45-H46</f>
        <v>37459.45945945946</v>
      </c>
      <c r="I47" s="82">
        <f>I45-I46</f>
        <v>17027.027027027027</v>
      </c>
      <c r="J47" s="105">
        <f>J45-J46</f>
        <v>1872.9729729729727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378000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5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Invoice!B242</f>
        <v>54</v>
      </c>
      <c r="C51" s="88" t="str">
        <f>Invoice!E242</f>
        <v>PUNCH KENKO NO. 30</v>
      </c>
      <c r="D51" s="89">
        <f>Invoice!H242</f>
        <v>13000</v>
      </c>
      <c r="E51" s="81">
        <f t="shared" si="5"/>
        <v>702000</v>
      </c>
      <c r="F51" s="81"/>
      <c r="G51" s="82">
        <f t="shared" si="6"/>
        <v>632432.43243243243</v>
      </c>
      <c r="H51" s="83">
        <f t="shared" si="7"/>
        <v>69567.567567567574</v>
      </c>
      <c r="I51" s="83">
        <f t="shared" si="8"/>
        <v>11711.711711711712</v>
      </c>
      <c r="J51" s="103">
        <f t="shared" si="9"/>
        <v>1288.2882882882884</v>
      </c>
    </row>
    <row r="52" spans="1:10" ht="12.75" customHeight="1" x14ac:dyDescent="0.25">
      <c r="A52" s="101"/>
      <c r="D52" s="81"/>
      <c r="E52" s="81">
        <f>(E51*Invoice!I242)+((E51-(E51*Invoice!I242))*Invoice!J242)</f>
        <v>70200</v>
      </c>
      <c r="F52" s="81"/>
      <c r="G52" s="90">
        <f>E52/1.11</f>
        <v>63243.24324324324</v>
      </c>
      <c r="H52" s="91">
        <f>G52*11%</f>
        <v>6956.7567567567567</v>
      </c>
      <c r="I52" s="91">
        <f>G52/B51</f>
        <v>1171.1711711711712</v>
      </c>
      <c r="J52" s="104">
        <f>H52/B51</f>
        <v>128.82882882882882</v>
      </c>
    </row>
    <row r="53" spans="1:10" ht="12.75" customHeight="1" x14ac:dyDescent="0.25">
      <c r="A53" s="101"/>
      <c r="D53" s="81" t="s">
        <v>23</v>
      </c>
      <c r="E53" s="81">
        <f>E51-E52</f>
        <v>631800</v>
      </c>
      <c r="F53" s="81"/>
      <c r="G53" s="82">
        <f>G51-G52</f>
        <v>569189.18918918923</v>
      </c>
      <c r="H53" s="82">
        <f>H51-H52</f>
        <v>62610.810810810814</v>
      </c>
      <c r="I53" s="82">
        <f>I51-I52</f>
        <v>10540.540540540542</v>
      </c>
      <c r="J53" s="105">
        <f>J51-J52</f>
        <v>1159.4594594594596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631800</v>
      </c>
      <c r="I54" s="83"/>
      <c r="J54" s="103"/>
    </row>
    <row r="55" spans="1:10" ht="12.75" customHeight="1" x14ac:dyDescent="0.25">
      <c r="A55" s="101"/>
      <c r="C55" s="88"/>
      <c r="D55" s="89"/>
      <c r="E55" s="81"/>
      <c r="F55" s="81"/>
      <c r="G55" s="82"/>
      <c r="H55" s="83"/>
      <c r="I55" s="83"/>
      <c r="J55" s="103"/>
    </row>
    <row r="56" spans="1:10" ht="12.75" customHeight="1" x14ac:dyDescent="0.25">
      <c r="A56" s="106"/>
      <c r="B56" s="107"/>
      <c r="C56" s="107"/>
      <c r="D56" s="107"/>
      <c r="E56" s="107"/>
      <c r="F56" s="107"/>
      <c r="G56" s="108">
        <f>G29+G35+G41+G47+G53</f>
        <v>4616756.7567567565</v>
      </c>
      <c r="H56" s="108">
        <f>H29+H35+H41+H47+H53</f>
        <v>507843.24324324325</v>
      </c>
      <c r="I56" s="107"/>
      <c r="J56" s="109">
        <f>H30+H36+H42+H48+H54</f>
        <v>5124600</v>
      </c>
    </row>
    <row r="58" spans="1:10" ht="12.75" customHeight="1" x14ac:dyDescent="0.25">
      <c r="A58" s="94" t="s">
        <v>1</v>
      </c>
      <c r="B58" s="95">
        <f>Invoice!E344</f>
        <v>23050004</v>
      </c>
      <c r="C58" s="96"/>
      <c r="D58" s="97"/>
      <c r="E58" s="97"/>
      <c r="F58" s="97"/>
      <c r="G58" s="98"/>
      <c r="H58" s="99"/>
      <c r="I58" s="99"/>
      <c r="J58" s="100"/>
    </row>
    <row r="59" spans="1:10" ht="12.75" customHeight="1" x14ac:dyDescent="0.25">
      <c r="A59" s="101">
        <v>1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Invoice!B352</f>
        <v>576</v>
      </c>
      <c r="C60" s="88" t="str">
        <f>Invoice!E352</f>
        <v>GEL PEN KENKO HI-TECH-H 0.28 MM HITAM</v>
      </c>
      <c r="D60" s="89">
        <f>Invoice!H352</f>
        <v>39000</v>
      </c>
      <c r="E60" s="81">
        <f>D60*B60</f>
        <v>22464000</v>
      </c>
      <c r="F60" s="81"/>
      <c r="G60" s="82">
        <f>E60/1.11</f>
        <v>20237837.837837838</v>
      </c>
      <c r="H60" s="83">
        <f>G60*11%</f>
        <v>2226162.1621621624</v>
      </c>
      <c r="I60" s="83">
        <f>G60/B60</f>
        <v>35135.135135135133</v>
      </c>
      <c r="J60" s="103">
        <f>H60/B60</f>
        <v>3864.864864864865</v>
      </c>
    </row>
    <row r="61" spans="1:10" ht="12.75" customHeight="1" x14ac:dyDescent="0.25">
      <c r="A61" s="101"/>
      <c r="D61" s="81"/>
      <c r="E61" s="81">
        <f>(E60*Invoice!I352)+((E60-(E60*Invoice!I352))*Invoice!J352)</f>
        <v>2808000</v>
      </c>
      <c r="F61" s="81"/>
      <c r="G61" s="90">
        <f>E61/1.11</f>
        <v>2529729.7297297297</v>
      </c>
      <c r="H61" s="91">
        <f>G61*11%</f>
        <v>278270.2702702703</v>
      </c>
      <c r="I61" s="91">
        <f>G61/B60</f>
        <v>4391.8918918918916</v>
      </c>
      <c r="J61" s="104">
        <f>H61/B60</f>
        <v>483.10810810810813</v>
      </c>
    </row>
    <row r="62" spans="1:10" ht="12.75" customHeight="1" x14ac:dyDescent="0.25">
      <c r="A62" s="101"/>
      <c r="D62" s="81" t="s">
        <v>23</v>
      </c>
      <c r="E62" s="81">
        <f>E60-E61</f>
        <v>19656000</v>
      </c>
      <c r="F62" s="81"/>
      <c r="G62" s="82">
        <f>G60-G61</f>
        <v>17708108.108108107</v>
      </c>
      <c r="H62" s="82">
        <f>H60-H61</f>
        <v>1947891.8918918921</v>
      </c>
      <c r="I62" s="82">
        <f>I60-I61</f>
        <v>30743.24324324324</v>
      </c>
      <c r="J62" s="105">
        <f>J60-J61</f>
        <v>3381.7567567567567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19656000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2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Invoice!B353</f>
        <v>144</v>
      </c>
      <c r="C66" s="88" t="str">
        <f>Invoice!E353</f>
        <v>GEL PEN KENKO HI-TECH-H 0.28 MM BIRU</v>
      </c>
      <c r="D66" s="89">
        <f>Invoice!H353</f>
        <v>39000</v>
      </c>
      <c r="E66" s="81">
        <f t="shared" ref="E66" si="10">D66*B66</f>
        <v>5616000</v>
      </c>
      <c r="F66" s="81"/>
      <c r="G66" s="82">
        <f t="shared" ref="G66" si="11">E66/1.11</f>
        <v>5059459.4594594594</v>
      </c>
      <c r="H66" s="83">
        <f t="shared" ref="H66" si="12">G66*11%</f>
        <v>556540.54054054059</v>
      </c>
      <c r="I66" s="83">
        <f t="shared" ref="I66" si="13">G66/B66</f>
        <v>35135.135135135133</v>
      </c>
      <c r="J66" s="103">
        <f t="shared" ref="J66" si="14">H66/B66</f>
        <v>3864.864864864865</v>
      </c>
    </row>
    <row r="67" spans="1:10" ht="12.75" customHeight="1" x14ac:dyDescent="0.25">
      <c r="A67" s="101"/>
      <c r="D67" s="81"/>
      <c r="E67" s="81">
        <f>(E66*Invoice!I353)+((E66-(E66*Invoice!I353))*Invoice!J353)</f>
        <v>702000</v>
      </c>
      <c r="F67" s="81"/>
      <c r="G67" s="90">
        <f>E67/1.11</f>
        <v>632432.43243243243</v>
      </c>
      <c r="H67" s="91">
        <f>G67*11%</f>
        <v>69567.567567567574</v>
      </c>
      <c r="I67" s="91">
        <f>G67/B66</f>
        <v>4391.8918918918916</v>
      </c>
      <c r="J67" s="104">
        <f>H67/B66</f>
        <v>483.10810810810813</v>
      </c>
    </row>
    <row r="68" spans="1:10" ht="12.75" customHeight="1" x14ac:dyDescent="0.25">
      <c r="A68" s="101"/>
      <c r="D68" s="81" t="s">
        <v>23</v>
      </c>
      <c r="E68" s="81">
        <f>E66-E67</f>
        <v>4914000</v>
      </c>
      <c r="F68" s="81"/>
      <c r="G68" s="82">
        <f>G66-G67</f>
        <v>4427027.0270270268</v>
      </c>
      <c r="H68" s="82">
        <f>H66-H67</f>
        <v>486972.97297297302</v>
      </c>
      <c r="I68" s="82">
        <f>I66-I67</f>
        <v>30743.24324324324</v>
      </c>
      <c r="J68" s="105">
        <f>J66-J67</f>
        <v>3381.7567567567567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4914000</v>
      </c>
      <c r="I69" s="83"/>
      <c r="J69" s="103"/>
    </row>
    <row r="70" spans="1:10" ht="12.75" customHeight="1" x14ac:dyDescent="0.25">
      <c r="A70" s="101"/>
      <c r="C70" s="88"/>
      <c r="D70" s="89"/>
      <c r="E70" s="81"/>
      <c r="F70" s="81"/>
      <c r="G70" s="82"/>
      <c r="H70" s="83"/>
      <c r="I70" s="83"/>
      <c r="J70" s="103"/>
    </row>
    <row r="71" spans="1:10" ht="12.75" customHeight="1" x14ac:dyDescent="0.25">
      <c r="A71" s="106"/>
      <c r="B71" s="107"/>
      <c r="C71" s="107"/>
      <c r="D71" s="107"/>
      <c r="E71" s="107"/>
      <c r="F71" s="107"/>
      <c r="G71" s="108">
        <f>G62+G68</f>
        <v>22135135.135135133</v>
      </c>
      <c r="H71" s="108">
        <f>H62+H68</f>
        <v>2434864.8648648653</v>
      </c>
      <c r="I71" s="107"/>
      <c r="J71" s="109">
        <f>H63+H69</f>
        <v>24570000</v>
      </c>
    </row>
    <row r="73" spans="1:10" ht="12.75" customHeight="1" x14ac:dyDescent="0.25">
      <c r="A73" s="94" t="s">
        <v>1</v>
      </c>
      <c r="B73" s="95">
        <f>Invoice!E458</f>
        <v>23050005</v>
      </c>
      <c r="C73" s="96"/>
      <c r="D73" s="97"/>
      <c r="E73" s="97"/>
      <c r="F73" s="97"/>
      <c r="G73" s="98"/>
      <c r="H73" s="99"/>
      <c r="I73" s="99"/>
      <c r="J73" s="100"/>
    </row>
    <row r="74" spans="1:10" ht="12.75" customHeight="1" x14ac:dyDescent="0.25">
      <c r="A74" s="101">
        <v>1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Invoice!B466</f>
        <v>144</v>
      </c>
      <c r="C75" s="88" t="str">
        <f>Invoice!E466</f>
        <v>CRAYON / OIL PASTEL JOYKO OP-12S PP CASE SEA WORLD</v>
      </c>
      <c r="D75" s="89">
        <f>Invoice!H466</f>
        <v>11900</v>
      </c>
      <c r="E75" s="81">
        <f>D75*B75</f>
        <v>1713600</v>
      </c>
      <c r="F75" s="81"/>
      <c r="G75" s="82">
        <f>E75/1.11</f>
        <v>1543783.7837837837</v>
      </c>
      <c r="H75" s="83">
        <f>G75*11%</f>
        <v>169816.21621621621</v>
      </c>
      <c r="I75" s="83">
        <f>G75/B75</f>
        <v>10720.720720720719</v>
      </c>
      <c r="J75" s="103">
        <f>H75/B75</f>
        <v>1179.2792792792793</v>
      </c>
    </row>
    <row r="76" spans="1:10" ht="12.75" customHeight="1" x14ac:dyDescent="0.25">
      <c r="A76" s="101"/>
      <c r="D76" s="81"/>
      <c r="E76" s="81">
        <f>(E75*Invoice!I466)+((E75-(E75*Invoice!I466))*Invoice!J466)</f>
        <v>171360</v>
      </c>
      <c r="F76" s="81"/>
      <c r="G76" s="90">
        <f>E76/1.11</f>
        <v>154378.37837837837</v>
      </c>
      <c r="H76" s="91">
        <f>G76*11%</f>
        <v>16981.62162162162</v>
      </c>
      <c r="I76" s="91">
        <f>G76/B75</f>
        <v>1072.0720720720719</v>
      </c>
      <c r="J76" s="104">
        <f>H76/B75</f>
        <v>117.92792792792791</v>
      </c>
    </row>
    <row r="77" spans="1:10" ht="12.75" customHeight="1" x14ac:dyDescent="0.25">
      <c r="A77" s="101"/>
      <c r="D77" s="81" t="s">
        <v>23</v>
      </c>
      <c r="E77" s="81">
        <f>E75-E76</f>
        <v>1542240</v>
      </c>
      <c r="F77" s="81"/>
      <c r="G77" s="82">
        <f>G75-G76</f>
        <v>1389405.4054054052</v>
      </c>
      <c r="H77" s="82">
        <f>H75-H76</f>
        <v>152834.59459459459</v>
      </c>
      <c r="I77" s="82">
        <f>I75-I76</f>
        <v>9648.6486486486465</v>
      </c>
      <c r="J77" s="105">
        <f>J75-J76</f>
        <v>1061.3513513513515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1542239.9999999998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2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Invoice!B467</f>
        <v>72</v>
      </c>
      <c r="C81" s="88" t="str">
        <f>Invoice!E467</f>
        <v>CRAYON / OIL PASTEL JOYKO OP-18S PP CASE SEA WORLD</v>
      </c>
      <c r="D81" s="89">
        <f>Invoice!H467</f>
        <v>23000</v>
      </c>
      <c r="E81" s="81">
        <f t="shared" ref="E81:E93" si="15">D81*B81</f>
        <v>1656000</v>
      </c>
      <c r="F81" s="81"/>
      <c r="G81" s="82">
        <f t="shared" ref="G81:G93" si="16">E81/1.11</f>
        <v>1491891.8918918918</v>
      </c>
      <c r="H81" s="83">
        <f t="shared" ref="H81:H93" si="17">G81*11%</f>
        <v>164108.10810810811</v>
      </c>
      <c r="I81" s="83">
        <f t="shared" ref="I81:I93" si="18">G81/B81</f>
        <v>20720.720720720721</v>
      </c>
      <c r="J81" s="103">
        <f t="shared" ref="J81:J93" si="19">H81/B81</f>
        <v>2279.2792792792793</v>
      </c>
    </row>
    <row r="82" spans="1:10" ht="12.75" customHeight="1" x14ac:dyDescent="0.25">
      <c r="A82" s="101"/>
      <c r="D82" s="81"/>
      <c r="E82" s="81">
        <f>(E81*Invoice!I467)+((E81-(E81*Invoice!I467))*Invoice!J467)</f>
        <v>165600</v>
      </c>
      <c r="F82" s="81"/>
      <c r="G82" s="90">
        <f>E82/1.11</f>
        <v>149189.18918918917</v>
      </c>
      <c r="H82" s="91">
        <f>G82*11%</f>
        <v>16410.81081081081</v>
      </c>
      <c r="I82" s="91">
        <f>G82/B81</f>
        <v>2072.0720720720719</v>
      </c>
      <c r="J82" s="104">
        <f>H82/B81</f>
        <v>227.92792792792793</v>
      </c>
    </row>
    <row r="83" spans="1:10" ht="12.75" customHeight="1" x14ac:dyDescent="0.25">
      <c r="A83" s="101"/>
      <c r="D83" s="81" t="s">
        <v>23</v>
      </c>
      <c r="E83" s="81">
        <f>E81-E82</f>
        <v>1490400</v>
      </c>
      <c r="F83" s="81"/>
      <c r="G83" s="82">
        <f>G81-G82</f>
        <v>1342702.7027027027</v>
      </c>
      <c r="H83" s="82">
        <f>H81-H82</f>
        <v>147697.29729729731</v>
      </c>
      <c r="I83" s="82">
        <f>I81-I82</f>
        <v>18648.64864864865</v>
      </c>
      <c r="J83" s="105">
        <f>J81-J82</f>
        <v>2051.3513513513512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1490400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3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Invoice!B468</f>
        <v>48</v>
      </c>
      <c r="C87" s="88" t="str">
        <f>Invoice!E468</f>
        <v>CRAYON / OIL PASTEL JOYKO OP-24S PP CASE SEA WORLD</v>
      </c>
      <c r="D87" s="89">
        <f>Invoice!H468</f>
        <v>29600</v>
      </c>
      <c r="E87" s="81">
        <f t="shared" si="15"/>
        <v>1420800</v>
      </c>
      <c r="F87" s="81"/>
      <c r="G87" s="82">
        <f t="shared" si="16"/>
        <v>1280000</v>
      </c>
      <c r="H87" s="83">
        <f t="shared" si="17"/>
        <v>140800</v>
      </c>
      <c r="I87" s="83">
        <f t="shared" si="18"/>
        <v>26666.666666666668</v>
      </c>
      <c r="J87" s="103">
        <f t="shared" si="19"/>
        <v>2933.3333333333335</v>
      </c>
    </row>
    <row r="88" spans="1:10" ht="12.75" customHeight="1" x14ac:dyDescent="0.25">
      <c r="A88" s="101"/>
      <c r="D88" s="81"/>
      <c r="E88" s="81">
        <f>(E87*Invoice!I468)+((E87-(E87*Invoice!I468))*Invoice!J468)</f>
        <v>142080</v>
      </c>
      <c r="F88" s="81"/>
      <c r="G88" s="90">
        <f>E88/1.11</f>
        <v>127999.99999999999</v>
      </c>
      <c r="H88" s="91">
        <f>G88*11%</f>
        <v>14079.999999999998</v>
      </c>
      <c r="I88" s="91">
        <f>G88/B87</f>
        <v>2666.6666666666665</v>
      </c>
      <c r="J88" s="104">
        <f>H88/B87</f>
        <v>293.33333333333331</v>
      </c>
    </row>
    <row r="89" spans="1:10" ht="12.75" customHeight="1" x14ac:dyDescent="0.25">
      <c r="A89" s="101"/>
      <c r="D89" s="81" t="s">
        <v>23</v>
      </c>
      <c r="E89" s="81">
        <f>E87-E88</f>
        <v>1278720</v>
      </c>
      <c r="F89" s="81"/>
      <c r="G89" s="82">
        <f>G87-G88</f>
        <v>1152000</v>
      </c>
      <c r="H89" s="82">
        <f>H87-H88</f>
        <v>126720</v>
      </c>
      <c r="I89" s="82">
        <f>I87-I88</f>
        <v>24000</v>
      </c>
      <c r="J89" s="105">
        <f>J87-J88</f>
        <v>2640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1278720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4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Invoice!B469</f>
        <v>144</v>
      </c>
      <c r="C93" s="88" t="str">
        <f>Invoice!E469</f>
        <v>CORRECTION FLUID KENKO KE-01</v>
      </c>
      <c r="D93" s="89">
        <f>Invoice!H469</f>
        <v>54300</v>
      </c>
      <c r="E93" s="81">
        <f t="shared" si="15"/>
        <v>7819200</v>
      </c>
      <c r="F93" s="81"/>
      <c r="G93" s="82">
        <f t="shared" si="16"/>
        <v>7044324.3243243238</v>
      </c>
      <c r="H93" s="83">
        <f t="shared" si="17"/>
        <v>774875.67567567562</v>
      </c>
      <c r="I93" s="83">
        <f t="shared" si="18"/>
        <v>48918.918918918913</v>
      </c>
      <c r="J93" s="103">
        <f t="shared" si="19"/>
        <v>5381.0810810810808</v>
      </c>
    </row>
    <row r="94" spans="1:10" ht="12.75" customHeight="1" x14ac:dyDescent="0.25">
      <c r="A94" s="101"/>
      <c r="D94" s="81"/>
      <c r="E94" s="81">
        <f>(E93*Invoice!I469)+((E93-(E93*Invoice!I469))*Invoice!J469)</f>
        <v>781920</v>
      </c>
      <c r="F94" s="81"/>
      <c r="G94" s="90">
        <f>E94/1.11</f>
        <v>704432.43243243243</v>
      </c>
      <c r="H94" s="91">
        <f>G94*11%</f>
        <v>77487.567567567574</v>
      </c>
      <c r="I94" s="91">
        <f>G94/B93</f>
        <v>4891.8918918918916</v>
      </c>
      <c r="J94" s="104">
        <f>H94/B93</f>
        <v>538.10810810810813</v>
      </c>
    </row>
    <row r="95" spans="1:10" ht="12.75" customHeight="1" x14ac:dyDescent="0.25">
      <c r="A95" s="101"/>
      <c r="D95" s="81" t="s">
        <v>23</v>
      </c>
      <c r="E95" s="81">
        <f>E93-E94</f>
        <v>7037280</v>
      </c>
      <c r="F95" s="81"/>
      <c r="G95" s="82">
        <f>G93-G94</f>
        <v>6339891.8918918911</v>
      </c>
      <c r="H95" s="82">
        <f>H93-H94</f>
        <v>697388.10810810805</v>
      </c>
      <c r="I95" s="82">
        <f>I93-I94</f>
        <v>44027.027027027019</v>
      </c>
      <c r="J95" s="105">
        <f>J93-J94</f>
        <v>4842.9729729729725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7037279.9999999991</v>
      </c>
      <c r="I96" s="83"/>
      <c r="J96" s="103"/>
    </row>
    <row r="97" spans="1:10" ht="12.75" customHeight="1" x14ac:dyDescent="0.25">
      <c r="A97" s="101"/>
      <c r="C97" s="88"/>
      <c r="D97" s="89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G77+G83+G89+G95</f>
        <v>10224000</v>
      </c>
      <c r="H98" s="108">
        <f>H77+H83+H89+H95</f>
        <v>1124640</v>
      </c>
      <c r="I98" s="107"/>
      <c r="J98" s="109">
        <f>H78+H84+H90+H96</f>
        <v>11348640</v>
      </c>
    </row>
    <row r="100" spans="1:10" ht="12.75" customHeight="1" x14ac:dyDescent="0.25">
      <c r="A100" s="94" t="s">
        <v>1</v>
      </c>
      <c r="B100" s="95">
        <f>Invoice!E572</f>
        <v>23050006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Invoice!B580</f>
        <v>12</v>
      </c>
      <c r="C102" s="88" t="str">
        <f>Invoice!E580</f>
        <v>GEL PEN KENKO K-1 HITAM</v>
      </c>
      <c r="D102" s="89">
        <f>Invoice!H580</f>
        <v>39600</v>
      </c>
      <c r="E102" s="81">
        <f>D102*B102</f>
        <v>475200</v>
      </c>
      <c r="F102" s="81"/>
      <c r="G102" s="82">
        <f>E102/1.11</f>
        <v>428108.10810810805</v>
      </c>
      <c r="H102" s="83">
        <f>G102*11%</f>
        <v>47091.891891891886</v>
      </c>
      <c r="I102" s="83">
        <f>G102/B102</f>
        <v>35675.675675675673</v>
      </c>
      <c r="J102" s="103">
        <f>H102/B102</f>
        <v>3924.3243243243237</v>
      </c>
    </row>
    <row r="103" spans="1:10" ht="12.75" customHeight="1" x14ac:dyDescent="0.25">
      <c r="A103" s="101"/>
      <c r="D103" s="81"/>
      <c r="E103" s="81">
        <f>(E102*Invoice!I580)+((E102-(E102*Invoice!I580))*Invoice!J580)</f>
        <v>47520</v>
      </c>
      <c r="F103" s="81"/>
      <c r="G103" s="90">
        <f>E103/1.11</f>
        <v>42810.810810810806</v>
      </c>
      <c r="H103" s="91">
        <f>G103*11%</f>
        <v>4709.1891891891892</v>
      </c>
      <c r="I103" s="91">
        <f>G103/B102</f>
        <v>3567.567567567567</v>
      </c>
      <c r="J103" s="104">
        <f>H103/B102</f>
        <v>392.43243243243245</v>
      </c>
    </row>
    <row r="104" spans="1:10" ht="12.75" customHeight="1" x14ac:dyDescent="0.25">
      <c r="A104" s="101"/>
      <c r="D104" s="81" t="s">
        <v>23</v>
      </c>
      <c r="E104" s="81">
        <f>E102-E103</f>
        <v>427680</v>
      </c>
      <c r="F104" s="81"/>
      <c r="G104" s="82">
        <f>G102-G103</f>
        <v>385297.29729729722</v>
      </c>
      <c r="H104" s="82">
        <f>H102-H103</f>
        <v>42382.7027027027</v>
      </c>
      <c r="I104" s="82">
        <f>I102-I103</f>
        <v>32108.108108108107</v>
      </c>
      <c r="J104" s="105">
        <f>J102-J103</f>
        <v>3531.8918918918912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427679.99999999994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Invoice!B581</f>
        <v>24</v>
      </c>
      <c r="C108" s="88" t="str">
        <f>Invoice!E581</f>
        <v>ISI CUTTER 18 MM KENKO L-150 (BESAR)</v>
      </c>
      <c r="D108" s="89">
        <f>Invoice!H581</f>
        <v>64800</v>
      </c>
      <c r="E108" s="81">
        <f t="shared" ref="E108:E114" si="20">D108*B108</f>
        <v>1555200</v>
      </c>
      <c r="F108" s="81"/>
      <c r="G108" s="82">
        <f t="shared" ref="G108:G114" si="21">E108/1.11</f>
        <v>1401081.0810810809</v>
      </c>
      <c r="H108" s="83">
        <f t="shared" ref="H108:H114" si="22">G108*11%</f>
        <v>154118.91891891891</v>
      </c>
      <c r="I108" s="83">
        <f t="shared" ref="I108:I114" si="23">G108/B108</f>
        <v>58378.378378378373</v>
      </c>
      <c r="J108" s="103">
        <f t="shared" ref="J108:J114" si="24">H108/B108</f>
        <v>6421.6216216216208</v>
      </c>
    </row>
    <row r="109" spans="1:10" ht="12.75" customHeight="1" x14ac:dyDescent="0.25">
      <c r="A109" s="101"/>
      <c r="D109" s="81"/>
      <c r="E109" s="81">
        <f>(E108*Invoice!I581)+((E108-(E108*Invoice!I581))*Invoice!J581)</f>
        <v>155520</v>
      </c>
      <c r="F109" s="81"/>
      <c r="G109" s="90">
        <f>E109/1.11</f>
        <v>140108.10810810811</v>
      </c>
      <c r="H109" s="91">
        <f>G109*11%</f>
        <v>15411.891891891892</v>
      </c>
      <c r="I109" s="91">
        <f>G109/B108</f>
        <v>5837.8378378378375</v>
      </c>
      <c r="J109" s="104">
        <f>H109/B108</f>
        <v>642.16216216216219</v>
      </c>
    </row>
    <row r="110" spans="1:10" ht="12.75" customHeight="1" x14ac:dyDescent="0.25">
      <c r="A110" s="101"/>
      <c r="D110" s="81" t="s">
        <v>23</v>
      </c>
      <c r="E110" s="81">
        <f>E108-E109</f>
        <v>1399680</v>
      </c>
      <c r="F110" s="81"/>
      <c r="G110" s="82">
        <f>G108-G109</f>
        <v>1260972.9729729728</v>
      </c>
      <c r="H110" s="82">
        <f>H108-H109</f>
        <v>138707.02702702701</v>
      </c>
      <c r="I110" s="82">
        <f>I108-I109</f>
        <v>52540.540540540533</v>
      </c>
      <c r="J110" s="105">
        <f>J108-J109</f>
        <v>5779.4594594594582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1399679.9999999998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Invoice!B582</f>
        <v>3</v>
      </c>
      <c r="C114" s="88" t="str">
        <f>Invoice!E582</f>
        <v>PUNCH KENKO NO. 40XL</v>
      </c>
      <c r="D114" s="89">
        <f>Invoice!H582</f>
        <v>384000</v>
      </c>
      <c r="E114" s="81">
        <f t="shared" si="20"/>
        <v>1152000</v>
      </c>
      <c r="F114" s="81"/>
      <c r="G114" s="82">
        <f t="shared" si="21"/>
        <v>1037837.8378378378</v>
      </c>
      <c r="H114" s="83">
        <f t="shared" si="22"/>
        <v>114162.16216216216</v>
      </c>
      <c r="I114" s="83">
        <f t="shared" si="23"/>
        <v>345945.94594594592</v>
      </c>
      <c r="J114" s="103">
        <f t="shared" si="24"/>
        <v>38054.054054054053</v>
      </c>
    </row>
    <row r="115" spans="1:10" ht="12.75" customHeight="1" x14ac:dyDescent="0.25">
      <c r="A115" s="101"/>
      <c r="D115" s="81"/>
      <c r="E115" s="81">
        <f>(E114*Invoice!I582)+((E114-(E114*Invoice!I582))*Invoice!J582)</f>
        <v>115200</v>
      </c>
      <c r="F115" s="81"/>
      <c r="G115" s="90">
        <f>E115/1.11</f>
        <v>103783.78378378377</v>
      </c>
      <c r="H115" s="91">
        <f>G115*11%</f>
        <v>11416.216216216215</v>
      </c>
      <c r="I115" s="91">
        <f>G115/B114</f>
        <v>34594.594594594593</v>
      </c>
      <c r="J115" s="104">
        <f>H115/B114</f>
        <v>3805.405405405405</v>
      </c>
    </row>
    <row r="116" spans="1:10" ht="12.75" customHeight="1" x14ac:dyDescent="0.25">
      <c r="A116" s="101"/>
      <c r="D116" s="81" t="s">
        <v>23</v>
      </c>
      <c r="E116" s="81">
        <f>E114-E115</f>
        <v>1036800</v>
      </c>
      <c r="F116" s="81"/>
      <c r="G116" s="82">
        <f>G114-G115</f>
        <v>934054.05405405397</v>
      </c>
      <c r="H116" s="82">
        <f>H114-H115</f>
        <v>102745.94594594595</v>
      </c>
      <c r="I116" s="82">
        <f>I114-I115</f>
        <v>311351.3513513513</v>
      </c>
      <c r="J116" s="105">
        <f>J114-J115</f>
        <v>34248.648648648646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1036799.9999999999</v>
      </c>
      <c r="I117" s="83"/>
      <c r="J117" s="103"/>
    </row>
    <row r="118" spans="1:10" ht="12.75" customHeight="1" x14ac:dyDescent="0.25">
      <c r="A118" s="101"/>
      <c r="C118" s="88"/>
      <c r="D118" s="89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6"/>
      <c r="B119" s="107"/>
      <c r="C119" s="107"/>
      <c r="D119" s="107"/>
      <c r="E119" s="107"/>
      <c r="F119" s="107"/>
      <c r="G119" s="108">
        <f>G104+G110+G116</f>
        <v>2580324.3243243238</v>
      </c>
      <c r="H119" s="108">
        <f>H104+H110+H116</f>
        <v>283835.67567567562</v>
      </c>
      <c r="I119" s="107"/>
      <c r="J119" s="109">
        <f>H105+H111+H117</f>
        <v>2864159.9999999995</v>
      </c>
    </row>
    <row r="121" spans="1:10" ht="12.75" customHeight="1" x14ac:dyDescent="0.25">
      <c r="A121" s="94" t="s">
        <v>1</v>
      </c>
      <c r="B121" s="95">
        <f>Invoice!E686</f>
        <v>23050007</v>
      </c>
      <c r="C121" s="96"/>
      <c r="D121" s="97"/>
      <c r="E121" s="97"/>
      <c r="F121" s="97"/>
      <c r="G121" s="98"/>
      <c r="H121" s="99"/>
      <c r="I121" s="99"/>
      <c r="J121" s="100"/>
    </row>
    <row r="122" spans="1:10" ht="12.75" customHeight="1" x14ac:dyDescent="0.25">
      <c r="A122" s="101">
        <v>1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Invoice!B694</f>
        <v>6</v>
      </c>
      <c r="C123" s="88" t="str">
        <f>Invoice!E694</f>
        <v>GEL PEN KENKO HI-TECH-H 0.28 MM FUN COLOR</v>
      </c>
      <c r="D123" s="89">
        <f>Invoice!H694</f>
        <v>39000</v>
      </c>
      <c r="E123" s="81">
        <f>D123*B123</f>
        <v>234000</v>
      </c>
      <c r="F123" s="81"/>
      <c r="G123" s="82">
        <f>E123/1.11</f>
        <v>210810.8108108108</v>
      </c>
      <c r="H123" s="83">
        <f>G123*11%</f>
        <v>23189.189189189186</v>
      </c>
      <c r="I123" s="83">
        <f>G123/B123</f>
        <v>35135.135135135133</v>
      </c>
      <c r="J123" s="103">
        <f>H123/B123</f>
        <v>3864.8648648648646</v>
      </c>
    </row>
    <row r="124" spans="1:10" ht="12.75" customHeight="1" x14ac:dyDescent="0.25">
      <c r="A124" s="101"/>
      <c r="D124" s="81"/>
      <c r="E124" s="81">
        <f>(E123*Invoice!I694)+((E123-(E123*Invoice!I694))*Invoice!J694)</f>
        <v>23400</v>
      </c>
      <c r="F124" s="81"/>
      <c r="G124" s="90">
        <f>E124/1.11</f>
        <v>21081.08108108108</v>
      </c>
      <c r="H124" s="91">
        <f>G124*11%</f>
        <v>2318.9189189189187</v>
      </c>
      <c r="I124" s="91">
        <f>G124/B123</f>
        <v>3513.5135135135133</v>
      </c>
      <c r="J124" s="104">
        <f>H124/B123</f>
        <v>386.48648648648646</v>
      </c>
    </row>
    <row r="125" spans="1:10" ht="12.75" customHeight="1" x14ac:dyDescent="0.25">
      <c r="A125" s="101"/>
      <c r="D125" s="81" t="s">
        <v>23</v>
      </c>
      <c r="E125" s="81">
        <f>E123-E124</f>
        <v>210600</v>
      </c>
      <c r="F125" s="81"/>
      <c r="G125" s="82">
        <f>G123-G124</f>
        <v>189729.7297297297</v>
      </c>
      <c r="H125" s="82">
        <f>H123-H124</f>
        <v>20870.270270270266</v>
      </c>
      <c r="I125" s="82">
        <f>I123-I124</f>
        <v>31621.62162162162</v>
      </c>
      <c r="J125" s="105">
        <f>J123-J124</f>
        <v>3478.3783783783783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210599.99999999997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2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Invoice!B695</f>
        <v>2</v>
      </c>
      <c r="C129" s="88" t="str">
        <f>Invoice!E695</f>
        <v>HIGHLIGHTER / STABILLO VANCO HL-520</v>
      </c>
      <c r="D129" s="89">
        <f>Invoice!H695</f>
        <v>25000</v>
      </c>
      <c r="E129" s="81">
        <f t="shared" ref="E129:E207" si="25">D129*B129</f>
        <v>50000</v>
      </c>
      <c r="F129" s="81"/>
      <c r="G129" s="82">
        <f t="shared" ref="G129:G207" si="26">E129/1.11</f>
        <v>45045.045045045044</v>
      </c>
      <c r="H129" s="83">
        <f t="shared" ref="H129:H207" si="27">G129*11%</f>
        <v>4954.9549549549547</v>
      </c>
      <c r="I129" s="83">
        <f t="shared" ref="I129:I207" si="28">G129/B129</f>
        <v>22522.522522522522</v>
      </c>
      <c r="J129" s="103">
        <f t="shared" ref="J129:J207" si="29">H129/B129</f>
        <v>2477.4774774774774</v>
      </c>
    </row>
    <row r="130" spans="1:10" ht="12.75" customHeight="1" x14ac:dyDescent="0.25">
      <c r="A130" s="101"/>
      <c r="D130" s="81"/>
      <c r="E130" s="81">
        <f>(E129*Invoice!I695)+((E129-(E129*Invoice!I695))*Invoice!J695)</f>
        <v>0</v>
      </c>
      <c r="F130" s="81"/>
      <c r="G130" s="90">
        <f>E130/1.11</f>
        <v>0</v>
      </c>
      <c r="H130" s="91">
        <f>G130*11%</f>
        <v>0</v>
      </c>
      <c r="I130" s="91">
        <f>G130/B129</f>
        <v>0</v>
      </c>
      <c r="J130" s="104">
        <f>H130/B129</f>
        <v>0</v>
      </c>
    </row>
    <row r="131" spans="1:10" ht="12.75" customHeight="1" x14ac:dyDescent="0.25">
      <c r="A131" s="101"/>
      <c r="D131" s="81" t="s">
        <v>23</v>
      </c>
      <c r="E131" s="81">
        <f>E129-E130</f>
        <v>50000</v>
      </c>
      <c r="F131" s="81"/>
      <c r="G131" s="82">
        <f>G129-G130</f>
        <v>45045.045045045044</v>
      </c>
      <c r="H131" s="82">
        <f>H129-H130</f>
        <v>4954.9549549549547</v>
      </c>
      <c r="I131" s="82">
        <f>I129-I130</f>
        <v>22522.522522522522</v>
      </c>
      <c r="J131" s="105">
        <f>J129-J130</f>
        <v>2477.4774774774774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50000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3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Invoice!B696</f>
        <v>3</v>
      </c>
      <c r="C135" s="88" t="str">
        <f>Invoice!E696</f>
        <v>GEL INK TIANJIAO TZ-501</v>
      </c>
      <c r="D135" s="89">
        <f>Invoice!H696</f>
        <v>28500</v>
      </c>
      <c r="E135" s="81">
        <f t="shared" si="25"/>
        <v>85500</v>
      </c>
      <c r="F135" s="81"/>
      <c r="G135" s="82">
        <f t="shared" si="26"/>
        <v>77027.027027027027</v>
      </c>
      <c r="H135" s="83">
        <f t="shared" si="27"/>
        <v>8472.9729729729734</v>
      </c>
      <c r="I135" s="83">
        <f t="shared" si="28"/>
        <v>25675.675675675677</v>
      </c>
      <c r="J135" s="103">
        <f t="shared" si="29"/>
        <v>2824.3243243243246</v>
      </c>
    </row>
    <row r="136" spans="1:10" ht="12.75" customHeight="1" x14ac:dyDescent="0.25">
      <c r="A136" s="101"/>
      <c r="D136" s="81"/>
      <c r="E136" s="81">
        <f>(E135*Invoice!I696)+((E135-(E135*Invoice!I696))*Invoice!J696)</f>
        <v>0</v>
      </c>
      <c r="F136" s="81"/>
      <c r="G136" s="90">
        <f>E136/1.11</f>
        <v>0</v>
      </c>
      <c r="H136" s="91">
        <f>G136*11%</f>
        <v>0</v>
      </c>
      <c r="I136" s="91">
        <f>G136/B135</f>
        <v>0</v>
      </c>
      <c r="J136" s="104">
        <f>H136/B135</f>
        <v>0</v>
      </c>
    </row>
    <row r="137" spans="1:10" ht="12.75" customHeight="1" x14ac:dyDescent="0.25">
      <c r="A137" s="101"/>
      <c r="D137" s="81" t="s">
        <v>23</v>
      </c>
      <c r="E137" s="81">
        <f>E135-E136</f>
        <v>85500</v>
      </c>
      <c r="F137" s="81"/>
      <c r="G137" s="82">
        <f>G135-G136</f>
        <v>77027.027027027027</v>
      </c>
      <c r="H137" s="82">
        <f>H135-H136</f>
        <v>8472.9729729729734</v>
      </c>
      <c r="I137" s="82">
        <f>I135-I136</f>
        <v>25675.675675675677</v>
      </c>
      <c r="J137" s="105">
        <f>J135-J136</f>
        <v>2824.3243243243246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85500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4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Invoice!B697</f>
        <v>12</v>
      </c>
      <c r="C141" s="88" t="str">
        <f>Invoice!E697</f>
        <v>PENSIL WARNA KENKO CP-12F CLASSIC (PANJANG)</v>
      </c>
      <c r="D141" s="89">
        <f>Invoice!H697</f>
        <v>124200</v>
      </c>
      <c r="E141" s="81">
        <f t="shared" si="25"/>
        <v>1490400</v>
      </c>
      <c r="F141" s="81"/>
      <c r="G141" s="82">
        <f t="shared" si="26"/>
        <v>1342702.7027027025</v>
      </c>
      <c r="H141" s="83">
        <f t="shared" si="27"/>
        <v>147697.29729729728</v>
      </c>
      <c r="I141" s="83">
        <f t="shared" si="28"/>
        <v>111891.89189189188</v>
      </c>
      <c r="J141" s="103">
        <f t="shared" si="29"/>
        <v>12308.108108108107</v>
      </c>
    </row>
    <row r="142" spans="1:10" ht="12.75" customHeight="1" x14ac:dyDescent="0.25">
      <c r="A142" s="101"/>
      <c r="D142" s="81"/>
      <c r="E142" s="81">
        <f>(E141*Invoice!I697)+((E141-(E141*Invoice!I697))*Invoice!J697)</f>
        <v>149040</v>
      </c>
      <c r="F142" s="81"/>
      <c r="G142" s="90">
        <f>E142/1.11</f>
        <v>134270.27027027027</v>
      </c>
      <c r="H142" s="91">
        <f>G142*11%</f>
        <v>14769.72972972973</v>
      </c>
      <c r="I142" s="91">
        <f>G142/B141</f>
        <v>11189.189189189188</v>
      </c>
      <c r="J142" s="104">
        <f>H142/B141</f>
        <v>1230.8108108108108</v>
      </c>
    </row>
    <row r="143" spans="1:10" ht="12.75" customHeight="1" x14ac:dyDescent="0.25">
      <c r="A143" s="101"/>
      <c r="D143" s="81" t="s">
        <v>23</v>
      </c>
      <c r="E143" s="81">
        <f>E141-E142</f>
        <v>1341360</v>
      </c>
      <c r="F143" s="81"/>
      <c r="G143" s="82">
        <f>G141-G142</f>
        <v>1208432.4324324322</v>
      </c>
      <c r="H143" s="82">
        <f>H141-H142</f>
        <v>132927.56756756754</v>
      </c>
      <c r="I143" s="82">
        <f>I141-I142</f>
        <v>100702.70270270269</v>
      </c>
      <c r="J143" s="105">
        <f>J141-J142</f>
        <v>11077.297297297297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1341359.9999999998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1">
        <v>5</v>
      </c>
      <c r="B146" s="84" t="s">
        <v>20</v>
      </c>
      <c r="C146" s="84" t="s">
        <v>21</v>
      </c>
      <c r="D146" s="85" t="s">
        <v>22</v>
      </c>
      <c r="E146" s="85" t="s">
        <v>23</v>
      </c>
      <c r="F146" s="85"/>
      <c r="G146" s="86" t="s">
        <v>24</v>
      </c>
      <c r="H146" s="87" t="s">
        <v>25</v>
      </c>
      <c r="I146" s="87" t="s">
        <v>26</v>
      </c>
      <c r="J146" s="102"/>
    </row>
    <row r="147" spans="1:10" ht="12.75" customHeight="1" x14ac:dyDescent="0.25">
      <c r="A147" s="101"/>
      <c r="B147" s="80">
        <f>Invoice!B698</f>
        <v>3</v>
      </c>
      <c r="C147" s="88" t="str">
        <f>Invoice!E698</f>
        <v>GEL PEN JOYKO JK-100 KING JELLER</v>
      </c>
      <c r="D147" s="89">
        <f>Invoice!H698</f>
        <v>20400</v>
      </c>
      <c r="E147" s="81">
        <f t="shared" si="25"/>
        <v>61200</v>
      </c>
      <c r="F147" s="81"/>
      <c r="G147" s="82">
        <f t="shared" si="26"/>
        <v>55135.135135135133</v>
      </c>
      <c r="H147" s="83">
        <f t="shared" si="27"/>
        <v>6064.864864864865</v>
      </c>
      <c r="I147" s="83">
        <f t="shared" si="28"/>
        <v>18378.378378378377</v>
      </c>
      <c r="J147" s="103">
        <f t="shared" si="29"/>
        <v>2021.6216216216217</v>
      </c>
    </row>
    <row r="148" spans="1:10" ht="12.75" customHeight="1" x14ac:dyDescent="0.25">
      <c r="A148" s="101"/>
      <c r="D148" s="81"/>
      <c r="E148" s="81">
        <f>(E147*Invoice!I698)+((E147-(E147*Invoice!I698))*Invoice!J698)</f>
        <v>6120</v>
      </c>
      <c r="F148" s="81"/>
      <c r="G148" s="90">
        <f>E148/1.11</f>
        <v>5513.5135135135133</v>
      </c>
      <c r="H148" s="91">
        <f>G148*11%</f>
        <v>606.48648648648646</v>
      </c>
      <c r="I148" s="91">
        <f>G148/B147</f>
        <v>1837.8378378378377</v>
      </c>
      <c r="J148" s="104">
        <f>H148/B147</f>
        <v>202.16216216216216</v>
      </c>
    </row>
    <row r="149" spans="1:10" ht="12.75" customHeight="1" x14ac:dyDescent="0.25">
      <c r="A149" s="101"/>
      <c r="D149" s="81" t="s">
        <v>23</v>
      </c>
      <c r="E149" s="81">
        <f>E147-E148</f>
        <v>55080</v>
      </c>
      <c r="F149" s="81"/>
      <c r="G149" s="82">
        <f>G147-G148</f>
        <v>49621.62162162162</v>
      </c>
      <c r="H149" s="82">
        <f>H147-H148</f>
        <v>5458.3783783783783</v>
      </c>
      <c r="I149" s="82">
        <f>I147-I148</f>
        <v>16540.54054054054</v>
      </c>
      <c r="J149" s="105">
        <f>J147-J148</f>
        <v>1819.4594594594596</v>
      </c>
    </row>
    <row r="150" spans="1:10" ht="12.75" customHeight="1" x14ac:dyDescent="0.25">
      <c r="A150" s="101"/>
      <c r="D150" s="81"/>
      <c r="E150" s="81"/>
      <c r="F150" s="81"/>
      <c r="G150" s="82"/>
      <c r="H150" s="83">
        <f>G149+H149</f>
        <v>55080</v>
      </c>
      <c r="I150" s="83"/>
      <c r="J150" s="103"/>
    </row>
    <row r="151" spans="1:10" ht="12.75" customHeight="1" x14ac:dyDescent="0.25">
      <c r="A151" s="101"/>
      <c r="B151" s="79"/>
      <c r="D151" s="81"/>
      <c r="E151" s="81"/>
      <c r="F151" s="81"/>
      <c r="G151" s="82"/>
      <c r="H151" s="83"/>
      <c r="I151" s="83"/>
      <c r="J151" s="103"/>
    </row>
    <row r="152" spans="1:10" ht="12.75" customHeight="1" x14ac:dyDescent="0.25">
      <c r="A152" s="101">
        <v>6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Invoice!B699</f>
        <v>6</v>
      </c>
      <c r="C153" s="88" t="str">
        <f>Invoice!E699</f>
        <v>CORRECTION FLUID KENKO KE-823M</v>
      </c>
      <c r="D153" s="89">
        <f>Invoice!H699</f>
        <v>57000</v>
      </c>
      <c r="E153" s="81">
        <f t="shared" si="25"/>
        <v>342000</v>
      </c>
      <c r="F153" s="81"/>
      <c r="G153" s="82">
        <f t="shared" si="26"/>
        <v>308108.10810810811</v>
      </c>
      <c r="H153" s="83">
        <f t="shared" si="27"/>
        <v>33891.891891891893</v>
      </c>
      <c r="I153" s="83">
        <f t="shared" si="28"/>
        <v>51351.351351351354</v>
      </c>
      <c r="J153" s="103">
        <f t="shared" si="29"/>
        <v>5648.6486486486492</v>
      </c>
    </row>
    <row r="154" spans="1:10" ht="12.75" customHeight="1" x14ac:dyDescent="0.25">
      <c r="A154" s="101"/>
      <c r="D154" s="81"/>
      <c r="E154" s="81">
        <f>(E153*Invoice!I699)+((E153-(E153*Invoice!I699))*Invoice!J699)</f>
        <v>34200</v>
      </c>
      <c r="F154" s="81"/>
      <c r="G154" s="90">
        <f>E154/1.11</f>
        <v>30810.810810810806</v>
      </c>
      <c r="H154" s="91">
        <f>G154*11%</f>
        <v>3389.1891891891887</v>
      </c>
      <c r="I154" s="91">
        <f>G154/B153</f>
        <v>5135.1351351351341</v>
      </c>
      <c r="J154" s="104">
        <f>H154/B153</f>
        <v>564.86486486486478</v>
      </c>
    </row>
    <row r="155" spans="1:10" ht="12.75" customHeight="1" x14ac:dyDescent="0.25">
      <c r="A155" s="101"/>
      <c r="D155" s="81" t="s">
        <v>23</v>
      </c>
      <c r="E155" s="81">
        <f>E153-E154</f>
        <v>307800</v>
      </c>
      <c r="F155" s="81"/>
      <c r="G155" s="82">
        <f>G153-G154</f>
        <v>277297.29729729728</v>
      </c>
      <c r="H155" s="82">
        <f>H153-H154</f>
        <v>30502.702702702703</v>
      </c>
      <c r="I155" s="82">
        <f>I153-I154</f>
        <v>46216.21621621622</v>
      </c>
      <c r="J155" s="105">
        <f>J153-J154</f>
        <v>5083.7837837837842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307800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1">
        <v>7</v>
      </c>
      <c r="B158" s="84" t="s">
        <v>20</v>
      </c>
      <c r="C158" s="84" t="s">
        <v>21</v>
      </c>
      <c r="D158" s="85" t="s">
        <v>22</v>
      </c>
      <c r="E158" s="85" t="s">
        <v>23</v>
      </c>
      <c r="F158" s="85"/>
      <c r="G158" s="86" t="s">
        <v>24</v>
      </c>
      <c r="H158" s="87" t="s">
        <v>25</v>
      </c>
      <c r="I158" s="87" t="s">
        <v>26</v>
      </c>
      <c r="J158" s="102"/>
    </row>
    <row r="159" spans="1:10" ht="12.75" customHeight="1" x14ac:dyDescent="0.25">
      <c r="A159" s="101"/>
      <c r="B159" s="80">
        <f>Invoice!B700</f>
        <v>1</v>
      </c>
      <c r="C159" s="88" t="str">
        <f>Invoice!E700</f>
        <v>GUNTING KENKO SC-838N</v>
      </c>
      <c r="D159" s="89">
        <f>Invoice!H700</f>
        <v>79800</v>
      </c>
      <c r="E159" s="81">
        <f t="shared" si="25"/>
        <v>79800</v>
      </c>
      <c r="F159" s="81"/>
      <c r="G159" s="82">
        <f t="shared" si="26"/>
        <v>71891.891891891879</v>
      </c>
      <c r="H159" s="83">
        <f t="shared" si="27"/>
        <v>7908.1081081081065</v>
      </c>
      <c r="I159" s="83">
        <f t="shared" si="28"/>
        <v>71891.891891891879</v>
      </c>
      <c r="J159" s="103">
        <f t="shared" si="29"/>
        <v>7908.1081081081065</v>
      </c>
    </row>
    <row r="160" spans="1:10" ht="12.75" customHeight="1" x14ac:dyDescent="0.25">
      <c r="A160" s="101"/>
      <c r="D160" s="81"/>
      <c r="E160" s="81">
        <f>(E159*Invoice!I700)+((E159-(E159*Invoice!I700))*Invoice!J700)</f>
        <v>7980</v>
      </c>
      <c r="F160" s="81"/>
      <c r="G160" s="90">
        <f>E160/1.11</f>
        <v>7189.1891891891883</v>
      </c>
      <c r="H160" s="91">
        <f>G160*11%</f>
        <v>790.81081081081072</v>
      </c>
      <c r="I160" s="91">
        <f>G160/B159</f>
        <v>7189.1891891891883</v>
      </c>
      <c r="J160" s="104">
        <f>H160/B159</f>
        <v>790.81081081081072</v>
      </c>
    </row>
    <row r="161" spans="1:10" ht="12.75" customHeight="1" x14ac:dyDescent="0.25">
      <c r="A161" s="101"/>
      <c r="D161" s="81" t="s">
        <v>23</v>
      </c>
      <c r="E161" s="81">
        <f>E159-E160</f>
        <v>71820</v>
      </c>
      <c r="F161" s="81"/>
      <c r="G161" s="82">
        <f>G159-G160</f>
        <v>64702.702702702692</v>
      </c>
      <c r="H161" s="82">
        <f>H159-H160</f>
        <v>7117.2972972972957</v>
      </c>
      <c r="I161" s="82">
        <f>I159-I160</f>
        <v>64702.702702702692</v>
      </c>
      <c r="J161" s="105">
        <f>J159-J160</f>
        <v>7117.2972972972957</v>
      </c>
    </row>
    <row r="162" spans="1:10" ht="12.75" customHeight="1" x14ac:dyDescent="0.25">
      <c r="A162" s="101"/>
      <c r="D162" s="81"/>
      <c r="E162" s="81"/>
      <c r="F162" s="81"/>
      <c r="G162" s="82"/>
      <c r="H162" s="83">
        <f>G161+H161</f>
        <v>71819.999999999985</v>
      </c>
      <c r="I162" s="83"/>
      <c r="J162" s="103"/>
    </row>
    <row r="163" spans="1:10" ht="12.75" customHeight="1" x14ac:dyDescent="0.25">
      <c r="A163" s="101"/>
      <c r="B163" s="79"/>
      <c r="D163" s="81"/>
      <c r="E163" s="81"/>
      <c r="F163" s="81"/>
      <c r="G163" s="82"/>
      <c r="H163" s="83"/>
      <c r="I163" s="83"/>
      <c r="J163" s="103"/>
    </row>
    <row r="164" spans="1:10" ht="12.75" customHeight="1" x14ac:dyDescent="0.25">
      <c r="A164" s="101">
        <v>8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Invoice!B701</f>
        <v>6</v>
      </c>
      <c r="C165" s="88" t="str">
        <f>Invoice!E701</f>
        <v>CORRECTION FLUID KENKO KE-826M</v>
      </c>
      <c r="D165" s="89">
        <f>Invoice!H701</f>
        <v>60300</v>
      </c>
      <c r="E165" s="81">
        <f t="shared" si="25"/>
        <v>361800</v>
      </c>
      <c r="F165" s="81"/>
      <c r="G165" s="82">
        <f t="shared" si="26"/>
        <v>325945.94594594592</v>
      </c>
      <c r="H165" s="83">
        <f t="shared" si="27"/>
        <v>35854.054054054053</v>
      </c>
      <c r="I165" s="83">
        <f t="shared" si="28"/>
        <v>54324.32432432432</v>
      </c>
      <c r="J165" s="103">
        <f t="shared" si="29"/>
        <v>5975.6756756756758</v>
      </c>
    </row>
    <row r="166" spans="1:10" ht="12.75" customHeight="1" x14ac:dyDescent="0.25">
      <c r="A166" s="101"/>
      <c r="D166" s="81"/>
      <c r="E166" s="81">
        <f>(E165*Invoice!I701)+((E165-(E165*Invoice!I701))*Invoice!J701)</f>
        <v>36180</v>
      </c>
      <c r="F166" s="81"/>
      <c r="G166" s="90">
        <f>E166/1.11</f>
        <v>32594.594594594593</v>
      </c>
      <c r="H166" s="91">
        <f>G166*11%</f>
        <v>3585.4054054054054</v>
      </c>
      <c r="I166" s="91">
        <f>G166/B165</f>
        <v>5432.4324324324325</v>
      </c>
      <c r="J166" s="104">
        <f>H166/B165</f>
        <v>597.56756756756761</v>
      </c>
    </row>
    <row r="167" spans="1:10" ht="12.75" customHeight="1" x14ac:dyDescent="0.25">
      <c r="A167" s="101"/>
      <c r="D167" s="81" t="s">
        <v>23</v>
      </c>
      <c r="E167" s="81">
        <f>E165-E166</f>
        <v>325620</v>
      </c>
      <c r="F167" s="81"/>
      <c r="G167" s="82">
        <f>G165-G166</f>
        <v>293351.3513513513</v>
      </c>
      <c r="H167" s="82">
        <f>H165-H166</f>
        <v>32268.648648648646</v>
      </c>
      <c r="I167" s="82">
        <f>I165-I166</f>
        <v>48891.891891891886</v>
      </c>
      <c r="J167" s="105">
        <f>J165-J166</f>
        <v>5378.1081081081084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325619.99999999994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1">
        <v>9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Invoice!B702</f>
        <v>10</v>
      </c>
      <c r="C171" s="88" t="str">
        <f>Invoice!E702</f>
        <v>BUKU KAS KWARTO</v>
      </c>
      <c r="D171" s="89">
        <f>Invoice!H702</f>
        <v>9500</v>
      </c>
      <c r="E171" s="81">
        <f t="shared" si="25"/>
        <v>95000</v>
      </c>
      <c r="F171" s="81"/>
      <c r="G171" s="82">
        <f t="shared" si="26"/>
        <v>85585.585585585577</v>
      </c>
      <c r="H171" s="83">
        <f t="shared" si="27"/>
        <v>9414.4144144144138</v>
      </c>
      <c r="I171" s="83">
        <f t="shared" si="28"/>
        <v>8558.5585585585577</v>
      </c>
      <c r="J171" s="103">
        <f t="shared" si="29"/>
        <v>941.44144144144138</v>
      </c>
    </row>
    <row r="172" spans="1:10" ht="12.75" customHeight="1" x14ac:dyDescent="0.25">
      <c r="A172" s="101"/>
      <c r="D172" s="81"/>
      <c r="E172" s="81">
        <f>(E171*Invoice!I702)+((E171-(E171*Invoice!I702))*Invoice!J702)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95000</v>
      </c>
      <c r="F173" s="81"/>
      <c r="G173" s="82">
        <f>G171-G172</f>
        <v>85585.585585585577</v>
      </c>
      <c r="H173" s="82">
        <f>H171-H172</f>
        <v>9414.4144144144138</v>
      </c>
      <c r="I173" s="82">
        <f>I171-I172</f>
        <v>8558.5585585585577</v>
      </c>
      <c r="J173" s="105">
        <f>J171-J172</f>
        <v>941.44144144144138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94999.999999999985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1">
        <v>10</v>
      </c>
      <c r="B176" s="84" t="s">
        <v>20</v>
      </c>
      <c r="C176" s="84" t="s">
        <v>21</v>
      </c>
      <c r="D176" s="85" t="s">
        <v>22</v>
      </c>
      <c r="E176" s="85" t="s">
        <v>23</v>
      </c>
      <c r="F176" s="85"/>
      <c r="G176" s="86" t="s">
        <v>24</v>
      </c>
      <c r="H176" s="87" t="s">
        <v>25</v>
      </c>
      <c r="I176" s="87" t="s">
        <v>26</v>
      </c>
      <c r="J176" s="102"/>
    </row>
    <row r="177" spans="1:10" ht="12.75" customHeight="1" x14ac:dyDescent="0.25">
      <c r="A177" s="101"/>
      <c r="B177" s="80">
        <f>Invoice!B703</f>
        <v>5</v>
      </c>
      <c r="C177" s="88" t="str">
        <f>Invoice!E703</f>
        <v>BUKU KAS (FOLIO)</v>
      </c>
      <c r="D177" s="89">
        <f>Invoice!H703</f>
        <v>18500</v>
      </c>
      <c r="E177" s="81">
        <f t="shared" si="25"/>
        <v>92500</v>
      </c>
      <c r="F177" s="81"/>
      <c r="G177" s="82">
        <f t="shared" si="26"/>
        <v>83333.333333333328</v>
      </c>
      <c r="H177" s="83">
        <f t="shared" si="27"/>
        <v>9166.6666666666661</v>
      </c>
      <c r="I177" s="83">
        <f t="shared" si="28"/>
        <v>16666.666666666664</v>
      </c>
      <c r="J177" s="103">
        <f t="shared" si="29"/>
        <v>1833.3333333333333</v>
      </c>
    </row>
    <row r="178" spans="1:10" ht="12.75" customHeight="1" x14ac:dyDescent="0.25">
      <c r="A178" s="101"/>
      <c r="D178" s="81"/>
      <c r="E178" s="81">
        <f>(E177*Invoice!I703)+((E177-(E177*Invoice!I703))*Invoice!J703)</f>
        <v>0</v>
      </c>
      <c r="F178" s="81"/>
      <c r="G178" s="90">
        <f>E178/1.11</f>
        <v>0</v>
      </c>
      <c r="H178" s="91">
        <f>G178*11%</f>
        <v>0</v>
      </c>
      <c r="I178" s="91">
        <f>G178/B177</f>
        <v>0</v>
      </c>
      <c r="J178" s="104">
        <f>H178/B177</f>
        <v>0</v>
      </c>
    </row>
    <row r="179" spans="1:10" ht="12.75" customHeight="1" x14ac:dyDescent="0.25">
      <c r="A179" s="101"/>
      <c r="D179" s="81" t="s">
        <v>23</v>
      </c>
      <c r="E179" s="81">
        <f>E177-E178</f>
        <v>92500</v>
      </c>
      <c r="F179" s="81"/>
      <c r="G179" s="82">
        <f>G177-G178</f>
        <v>83333.333333333328</v>
      </c>
      <c r="H179" s="82">
        <f>H177-H178</f>
        <v>9166.6666666666661</v>
      </c>
      <c r="I179" s="82">
        <f>I177-I178</f>
        <v>16666.666666666664</v>
      </c>
      <c r="J179" s="105">
        <f>J177-J178</f>
        <v>1833.3333333333333</v>
      </c>
    </row>
    <row r="180" spans="1:10" ht="12.75" customHeight="1" x14ac:dyDescent="0.25">
      <c r="A180" s="101"/>
      <c r="D180" s="81"/>
      <c r="E180" s="81"/>
      <c r="F180" s="81"/>
      <c r="G180" s="82"/>
      <c r="H180" s="83">
        <f>G179+H179</f>
        <v>92500</v>
      </c>
      <c r="I180" s="83"/>
      <c r="J180" s="103"/>
    </row>
    <row r="181" spans="1:10" ht="12.75" customHeight="1" x14ac:dyDescent="0.25">
      <c r="A181" s="101"/>
      <c r="B181" s="79"/>
      <c r="D181" s="81"/>
      <c r="E181" s="81"/>
      <c r="F181" s="81"/>
      <c r="G181" s="82"/>
      <c r="H181" s="83"/>
      <c r="I181" s="83"/>
      <c r="J181" s="103"/>
    </row>
    <row r="182" spans="1:10" ht="12.75" customHeight="1" x14ac:dyDescent="0.25">
      <c r="A182" s="101">
        <v>11</v>
      </c>
      <c r="B182" s="84" t="s">
        <v>20</v>
      </c>
      <c r="C182" s="84" t="s">
        <v>21</v>
      </c>
      <c r="D182" s="85" t="s">
        <v>22</v>
      </c>
      <c r="E182" s="85" t="s">
        <v>23</v>
      </c>
      <c r="F182" s="85"/>
      <c r="G182" s="86" t="s">
        <v>24</v>
      </c>
      <c r="H182" s="87" t="s">
        <v>25</v>
      </c>
      <c r="I182" s="87" t="s">
        <v>26</v>
      </c>
      <c r="J182" s="102"/>
    </row>
    <row r="183" spans="1:10" ht="12.75" customHeight="1" x14ac:dyDescent="0.25">
      <c r="A183" s="101"/>
      <c r="B183" s="80">
        <f>Invoice!B704</f>
        <v>1</v>
      </c>
      <c r="C183" s="88" t="str">
        <f>Invoice!E704</f>
        <v>CUTTER VANCO V-750 (BESAR)</v>
      </c>
      <c r="D183" s="89">
        <f>Invoice!H704</f>
        <v>90000</v>
      </c>
      <c r="E183" s="81">
        <f t="shared" si="25"/>
        <v>90000</v>
      </c>
      <c r="F183" s="81"/>
      <c r="G183" s="82">
        <f t="shared" si="26"/>
        <v>81081.08108108108</v>
      </c>
      <c r="H183" s="83">
        <f t="shared" si="27"/>
        <v>8918.9189189189183</v>
      </c>
      <c r="I183" s="83">
        <f t="shared" si="28"/>
        <v>81081.08108108108</v>
      </c>
      <c r="J183" s="103">
        <f t="shared" si="29"/>
        <v>8918.9189189189183</v>
      </c>
    </row>
    <row r="184" spans="1:10" ht="12.75" customHeight="1" x14ac:dyDescent="0.25">
      <c r="A184" s="101"/>
      <c r="D184" s="81"/>
      <c r="E184" s="81">
        <f>(E183*Invoice!I704)+((E183-(E183*Invoice!I704))*Invoice!J704)</f>
        <v>0</v>
      </c>
      <c r="F184" s="81"/>
      <c r="G184" s="90">
        <f>E184/1.11</f>
        <v>0</v>
      </c>
      <c r="H184" s="91">
        <f>G184*11%</f>
        <v>0</v>
      </c>
      <c r="I184" s="91">
        <f>G184/B183</f>
        <v>0</v>
      </c>
      <c r="J184" s="104">
        <f>H184/B183</f>
        <v>0</v>
      </c>
    </row>
    <row r="185" spans="1:10" ht="12.75" customHeight="1" x14ac:dyDescent="0.25">
      <c r="A185" s="101"/>
      <c r="D185" s="81" t="s">
        <v>23</v>
      </c>
      <c r="E185" s="81">
        <f>E183-E184</f>
        <v>90000</v>
      </c>
      <c r="F185" s="81"/>
      <c r="G185" s="82">
        <f>G183-G184</f>
        <v>81081.08108108108</v>
      </c>
      <c r="H185" s="82">
        <f>H183-H184</f>
        <v>8918.9189189189183</v>
      </c>
      <c r="I185" s="82">
        <f>I183-I184</f>
        <v>81081.08108108108</v>
      </c>
      <c r="J185" s="105">
        <f>J183-J184</f>
        <v>8918.9189189189183</v>
      </c>
    </row>
    <row r="186" spans="1:10" ht="12.75" customHeight="1" x14ac:dyDescent="0.25">
      <c r="A186" s="101"/>
      <c r="D186" s="81"/>
      <c r="E186" s="81"/>
      <c r="F186" s="81"/>
      <c r="G186" s="82"/>
      <c r="H186" s="83">
        <f>G185+H185</f>
        <v>90000</v>
      </c>
      <c r="I186" s="83"/>
      <c r="J186" s="103"/>
    </row>
    <row r="187" spans="1:10" ht="12.75" customHeight="1" x14ac:dyDescent="0.25">
      <c r="A187" s="101"/>
      <c r="B187" s="79"/>
      <c r="D187" s="81"/>
      <c r="E187" s="81"/>
      <c r="F187" s="81"/>
      <c r="G187" s="82"/>
      <c r="H187" s="83"/>
      <c r="I187" s="83"/>
      <c r="J187" s="103"/>
    </row>
    <row r="188" spans="1:10" ht="12.75" customHeight="1" x14ac:dyDescent="0.25">
      <c r="A188" s="101">
        <v>12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Invoice!B705</f>
        <v>2</v>
      </c>
      <c r="C189" s="88" t="str">
        <f>Invoice!E705</f>
        <v>ASAHAN JOYKO B-23 (isi 12 pc) TONG 1 LOBANG</v>
      </c>
      <c r="D189" s="89">
        <f>Invoice!H705</f>
        <v>22200</v>
      </c>
      <c r="E189" s="81">
        <f t="shared" si="25"/>
        <v>44400</v>
      </c>
      <c r="F189" s="81"/>
      <c r="G189" s="82">
        <f t="shared" si="26"/>
        <v>40000</v>
      </c>
      <c r="H189" s="83">
        <f t="shared" si="27"/>
        <v>4400</v>
      </c>
      <c r="I189" s="83">
        <f t="shared" si="28"/>
        <v>20000</v>
      </c>
      <c r="J189" s="103">
        <f t="shared" si="29"/>
        <v>2200</v>
      </c>
    </row>
    <row r="190" spans="1:10" ht="12.75" customHeight="1" x14ac:dyDescent="0.25">
      <c r="A190" s="101"/>
      <c r="D190" s="81"/>
      <c r="E190" s="81">
        <f>(E189*Invoice!I705)+((E189-(E189*Invoice!I705))*Invoice!J705)</f>
        <v>4440</v>
      </c>
      <c r="F190" s="81"/>
      <c r="G190" s="90">
        <f>E190/1.11</f>
        <v>3999.9999999999995</v>
      </c>
      <c r="H190" s="91">
        <f>G190*11%</f>
        <v>439.99999999999994</v>
      </c>
      <c r="I190" s="91">
        <f>G190/B189</f>
        <v>1999.9999999999998</v>
      </c>
      <c r="J190" s="104">
        <f>H190/B189</f>
        <v>219.99999999999997</v>
      </c>
    </row>
    <row r="191" spans="1:10" ht="12.75" customHeight="1" x14ac:dyDescent="0.25">
      <c r="A191" s="101"/>
      <c r="D191" s="81" t="s">
        <v>23</v>
      </c>
      <c r="E191" s="81">
        <f>E189-E190</f>
        <v>39960</v>
      </c>
      <c r="F191" s="81"/>
      <c r="G191" s="82">
        <f>G189-G190</f>
        <v>36000</v>
      </c>
      <c r="H191" s="82">
        <f>H189-H190</f>
        <v>3960</v>
      </c>
      <c r="I191" s="82">
        <f>I189-I190</f>
        <v>18000</v>
      </c>
      <c r="J191" s="105">
        <f>J189-J190</f>
        <v>1980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39960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13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Invoice!B706</f>
        <v>1</v>
      </c>
      <c r="C195" s="88" t="str">
        <f>Invoice!E706</f>
        <v>HIGHLIGHTER / STABILLO TIZO TF-610 (isi 54 pc)</v>
      </c>
      <c r="D195" s="89">
        <f>Invoice!H706</f>
        <v>121500</v>
      </c>
      <c r="E195" s="81">
        <f t="shared" si="25"/>
        <v>121500</v>
      </c>
      <c r="F195" s="81"/>
      <c r="G195" s="82">
        <f t="shared" si="26"/>
        <v>109459.45945945945</v>
      </c>
      <c r="H195" s="83">
        <f t="shared" si="27"/>
        <v>12040.54054054054</v>
      </c>
      <c r="I195" s="83">
        <f t="shared" si="28"/>
        <v>109459.45945945945</v>
      </c>
      <c r="J195" s="103">
        <f t="shared" si="29"/>
        <v>12040.54054054054</v>
      </c>
    </row>
    <row r="196" spans="1:10" ht="12.75" customHeight="1" x14ac:dyDescent="0.25">
      <c r="A196" s="101"/>
      <c r="D196" s="81"/>
      <c r="E196" s="81">
        <f>(E195*Invoice!I706)+((E195-(E195*Invoice!I706))*Invoice!J706)</f>
        <v>0</v>
      </c>
      <c r="F196" s="81"/>
      <c r="G196" s="90">
        <f>E196/1.11</f>
        <v>0</v>
      </c>
      <c r="H196" s="91">
        <f>G196*11%</f>
        <v>0</v>
      </c>
      <c r="I196" s="91">
        <f>G196/B195</f>
        <v>0</v>
      </c>
      <c r="J196" s="104">
        <f>H196/B195</f>
        <v>0</v>
      </c>
    </row>
    <row r="197" spans="1:10" ht="12.75" customHeight="1" x14ac:dyDescent="0.25">
      <c r="A197" s="101"/>
      <c r="D197" s="81" t="s">
        <v>23</v>
      </c>
      <c r="E197" s="81">
        <f>E195-E196</f>
        <v>121500</v>
      </c>
      <c r="F197" s="81"/>
      <c r="G197" s="82">
        <f>G195-G196</f>
        <v>109459.45945945945</v>
      </c>
      <c r="H197" s="82">
        <f>H195-H196</f>
        <v>12040.54054054054</v>
      </c>
      <c r="I197" s="82">
        <f>I195-I196</f>
        <v>109459.45945945945</v>
      </c>
      <c r="J197" s="105">
        <f>J195-J196</f>
        <v>12040.54054054054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121500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1">
        <v>14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Invoice!B707</f>
        <v>1</v>
      </c>
      <c r="C201" s="88" t="str">
        <f>Invoice!E707</f>
        <v>PENCIL CASE / TEMPAT PENSIL MAGNET B-35138-21</v>
      </c>
      <c r="D201" s="89">
        <f>Invoice!H707</f>
        <v>360000</v>
      </c>
      <c r="E201" s="81">
        <f t="shared" si="25"/>
        <v>360000</v>
      </c>
      <c r="F201" s="81"/>
      <c r="G201" s="82">
        <f t="shared" si="26"/>
        <v>324324.32432432432</v>
      </c>
      <c r="H201" s="83">
        <f t="shared" si="27"/>
        <v>35675.675675675673</v>
      </c>
      <c r="I201" s="83">
        <f t="shared" si="28"/>
        <v>324324.32432432432</v>
      </c>
      <c r="J201" s="103">
        <f t="shared" si="29"/>
        <v>35675.675675675673</v>
      </c>
    </row>
    <row r="202" spans="1:10" ht="12.75" customHeight="1" x14ac:dyDescent="0.25">
      <c r="A202" s="101"/>
      <c r="D202" s="81"/>
      <c r="E202" s="81">
        <f>(E201*Invoice!I707)+((E201-(E201*Invoice!I707))*Invoice!J707)</f>
        <v>0</v>
      </c>
      <c r="F202" s="81"/>
      <c r="G202" s="90">
        <f>E202/1.11</f>
        <v>0</v>
      </c>
      <c r="H202" s="91">
        <f>G202*11%</f>
        <v>0</v>
      </c>
      <c r="I202" s="91">
        <f>G202/B201</f>
        <v>0</v>
      </c>
      <c r="J202" s="104">
        <f>H202/B201</f>
        <v>0</v>
      </c>
    </row>
    <row r="203" spans="1:10" ht="12.75" customHeight="1" x14ac:dyDescent="0.25">
      <c r="A203" s="101"/>
      <c r="D203" s="81" t="s">
        <v>23</v>
      </c>
      <c r="E203" s="81">
        <f>E201-E202</f>
        <v>360000</v>
      </c>
      <c r="F203" s="81"/>
      <c r="G203" s="82">
        <f>G201-G202</f>
        <v>324324.32432432432</v>
      </c>
      <c r="H203" s="82">
        <f>H201-H202</f>
        <v>35675.675675675673</v>
      </c>
      <c r="I203" s="82">
        <f>I201-I202</f>
        <v>324324.32432432432</v>
      </c>
      <c r="J203" s="105">
        <f>J201-J202</f>
        <v>35675.675675675673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360000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15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Invoice!B708</f>
        <v>1</v>
      </c>
      <c r="C207" s="88" t="str">
        <f>Invoice!E708</f>
        <v>PENCIL CASE / TEMPAT PENSIL MAGNET OGGY O-022</v>
      </c>
      <c r="D207" s="89">
        <f>Invoice!H708</f>
        <v>250000</v>
      </c>
      <c r="E207" s="81">
        <f t="shared" si="25"/>
        <v>250000</v>
      </c>
      <c r="F207" s="81"/>
      <c r="G207" s="82">
        <f t="shared" si="26"/>
        <v>225225.22522522521</v>
      </c>
      <c r="H207" s="83">
        <f t="shared" si="27"/>
        <v>24774.774774774774</v>
      </c>
      <c r="I207" s="83">
        <f t="shared" si="28"/>
        <v>225225.22522522521</v>
      </c>
      <c r="J207" s="103">
        <f t="shared" si="29"/>
        <v>24774.774774774774</v>
      </c>
    </row>
    <row r="208" spans="1:10" ht="12.75" customHeight="1" x14ac:dyDescent="0.25">
      <c r="A208" s="101"/>
      <c r="D208" s="81"/>
      <c r="E208" s="81">
        <f>(E207*Invoice!I708)+((E207-(E207*Invoice!I708))*Invoice!J708)</f>
        <v>0</v>
      </c>
      <c r="F208" s="81"/>
      <c r="G208" s="90">
        <f>E208/1.11</f>
        <v>0</v>
      </c>
      <c r="H208" s="91">
        <f>G208*11%</f>
        <v>0</v>
      </c>
      <c r="I208" s="91">
        <f>G208/B207</f>
        <v>0</v>
      </c>
      <c r="J208" s="104">
        <f>H208/B207</f>
        <v>0</v>
      </c>
    </row>
    <row r="209" spans="1:10" ht="12.75" customHeight="1" x14ac:dyDescent="0.25">
      <c r="A209" s="101"/>
      <c r="D209" s="81" t="s">
        <v>23</v>
      </c>
      <c r="E209" s="81">
        <f>E207-E208</f>
        <v>250000</v>
      </c>
      <c r="F209" s="81"/>
      <c r="G209" s="82">
        <f>G207-G208</f>
        <v>225225.22522522521</v>
      </c>
      <c r="H209" s="82">
        <f>H207-H208</f>
        <v>24774.774774774774</v>
      </c>
      <c r="I209" s="82">
        <f>I207-I208</f>
        <v>225225.22522522521</v>
      </c>
      <c r="J209" s="105">
        <f>J207-J208</f>
        <v>24774.774774774774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249999.99999999997</v>
      </c>
      <c r="I210" s="83"/>
      <c r="J210" s="103"/>
    </row>
    <row r="211" spans="1:10" ht="12.75" customHeight="1" x14ac:dyDescent="0.25">
      <c r="A211" s="101"/>
      <c r="C211" s="88"/>
      <c r="D211" s="89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6"/>
      <c r="B212" s="107"/>
      <c r="C212" s="107"/>
      <c r="D212" s="107"/>
      <c r="E212" s="107"/>
      <c r="F212" s="107"/>
      <c r="G212" s="108">
        <f>G125+G131+G137+G143+G149+G155+G161+G167+G173+G179+G185+G191+G197+G203+G209</f>
        <v>3150216.2162162159</v>
      </c>
      <c r="H212" s="108">
        <f>H125+H131+H137+H143+H149+H155+H161+H167+H173+H179+H185+H191+H197+H203+H209</f>
        <v>346523.78378378373</v>
      </c>
      <c r="I212" s="107"/>
      <c r="J212" s="109">
        <f>H126+H132+H138+H144+H150+H156+H162+H168+H174+H180+H186+H192+H198+H204+H210</f>
        <v>3496739.9999999995</v>
      </c>
    </row>
    <row r="214" spans="1:10" ht="12.75" customHeight="1" x14ac:dyDescent="0.25">
      <c r="A214" s="94" t="s">
        <v>1</v>
      </c>
      <c r="B214" s="95">
        <f>Invoice!E800</f>
        <v>23050008</v>
      </c>
      <c r="C214" s="96"/>
      <c r="D214" s="97"/>
      <c r="E214" s="97"/>
      <c r="F214" s="97"/>
      <c r="G214" s="98"/>
      <c r="H214" s="99"/>
      <c r="I214" s="99"/>
      <c r="J214" s="100"/>
    </row>
    <row r="215" spans="1:10" ht="12.75" customHeight="1" x14ac:dyDescent="0.25">
      <c r="A215" s="101">
        <v>1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Invoice!B808</f>
        <v>180</v>
      </c>
      <c r="C216" s="88" t="str">
        <f>Invoice!E808</f>
        <v>ISI CUTTER 18 MM KENKO L-150 (BESAR)</v>
      </c>
      <c r="D216" s="89">
        <f>Invoice!H808</f>
        <v>64800</v>
      </c>
      <c r="E216" s="81">
        <f>D216*B216</f>
        <v>11664000</v>
      </c>
      <c r="F216" s="81"/>
      <c r="G216" s="82">
        <f>E216/1.11</f>
        <v>10508108.108108107</v>
      </c>
      <c r="H216" s="83">
        <f>G216*11%</f>
        <v>1155891.8918918918</v>
      </c>
      <c r="I216" s="83">
        <f>G216/B216</f>
        <v>58378.378378378373</v>
      </c>
      <c r="J216" s="103">
        <f>H216/B216</f>
        <v>6421.6216216216217</v>
      </c>
    </row>
    <row r="217" spans="1:10" ht="12.75" customHeight="1" x14ac:dyDescent="0.25">
      <c r="A217" s="101"/>
      <c r="D217" s="81"/>
      <c r="E217" s="81">
        <f>(E216*Invoice!I808)+((E216-(E216*Invoice!I808))*Invoice!J808)</f>
        <v>1574640</v>
      </c>
      <c r="F217" s="81"/>
      <c r="G217" s="90">
        <f>E217/1.11</f>
        <v>1418594.5945945946</v>
      </c>
      <c r="H217" s="91">
        <f>G217*11%</f>
        <v>156045.40540540541</v>
      </c>
      <c r="I217" s="91">
        <f>G217/B216</f>
        <v>7881.0810810810808</v>
      </c>
      <c r="J217" s="104">
        <f>H217/B216</f>
        <v>866.91891891891896</v>
      </c>
    </row>
    <row r="218" spans="1:10" ht="12.75" customHeight="1" x14ac:dyDescent="0.25">
      <c r="A218" s="101"/>
      <c r="D218" s="81" t="s">
        <v>23</v>
      </c>
      <c r="E218" s="81">
        <f>E216-E217</f>
        <v>10089360</v>
      </c>
      <c r="F218" s="81"/>
      <c r="G218" s="82">
        <f>G216-G217</f>
        <v>9089513.5135135129</v>
      </c>
      <c r="H218" s="82">
        <f>H216-H217</f>
        <v>999846.48648648639</v>
      </c>
      <c r="I218" s="82">
        <f>I216-I217</f>
        <v>50497.297297297293</v>
      </c>
      <c r="J218" s="105">
        <f>J216-J217</f>
        <v>5554.7027027027025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10089360</v>
      </c>
      <c r="I219" s="83"/>
      <c r="J219" s="103"/>
    </row>
    <row r="220" spans="1:10" ht="12.75" customHeight="1" x14ac:dyDescent="0.25">
      <c r="A220" s="101"/>
      <c r="C220" s="88"/>
      <c r="D220" s="89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6"/>
      <c r="B221" s="107"/>
      <c r="C221" s="107"/>
      <c r="D221" s="107"/>
      <c r="E221" s="107"/>
      <c r="F221" s="107"/>
      <c r="G221" s="108">
        <f>G218</f>
        <v>9089513.5135135129</v>
      </c>
      <c r="H221" s="108">
        <f>H218</f>
        <v>999846.48648648639</v>
      </c>
      <c r="I221" s="107"/>
      <c r="J221" s="109">
        <f>H219</f>
        <v>10089360</v>
      </c>
    </row>
    <row r="223" spans="1:10" ht="12.75" customHeight="1" x14ac:dyDescent="0.25">
      <c r="A223" s="94" t="s">
        <v>1</v>
      </c>
      <c r="B223" s="95">
        <f>Invoice!E914</f>
        <v>23050009</v>
      </c>
      <c r="C223" s="96"/>
      <c r="D223" s="97"/>
      <c r="E223" s="97"/>
      <c r="F223" s="97"/>
      <c r="G223" s="98"/>
      <c r="H223" s="99"/>
      <c r="I223" s="99"/>
      <c r="J223" s="100"/>
    </row>
    <row r="224" spans="1:10" ht="12.75" customHeight="1" x14ac:dyDescent="0.25">
      <c r="A224" s="101">
        <v>1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Invoice!B922</f>
        <v>60</v>
      </c>
      <c r="C225" s="88" t="str">
        <f>Invoice!E922</f>
        <v>GEL PEN KENKO EASY GEL HITAM</v>
      </c>
      <c r="D225" s="89">
        <f>Invoice!H922</f>
        <v>26100</v>
      </c>
      <c r="E225" s="81">
        <f>D225*B225</f>
        <v>1566000</v>
      </c>
      <c r="F225" s="81"/>
      <c r="G225" s="82">
        <f>E225/1.11</f>
        <v>1410810.8108108107</v>
      </c>
      <c r="H225" s="83">
        <f>G225*11%</f>
        <v>155189.18918918917</v>
      </c>
      <c r="I225" s="83">
        <f>G225/B225</f>
        <v>23513.51351351351</v>
      </c>
      <c r="J225" s="103">
        <f>H225/B225</f>
        <v>2586.4864864864862</v>
      </c>
    </row>
    <row r="226" spans="1:10" ht="12.75" customHeight="1" x14ac:dyDescent="0.25">
      <c r="A226" s="101"/>
      <c r="D226" s="81"/>
      <c r="E226" s="81">
        <f>(E225*Invoice!I922)+((E225-(E225*Invoice!I922))*Invoice!J922)</f>
        <v>156600</v>
      </c>
      <c r="F226" s="81"/>
      <c r="G226" s="90">
        <f>E226/1.11</f>
        <v>141081.08108108107</v>
      </c>
      <c r="H226" s="91">
        <f>G226*11%</f>
        <v>15518.918918918916</v>
      </c>
      <c r="I226" s="91">
        <f>G226/B225</f>
        <v>2351.3513513513512</v>
      </c>
      <c r="J226" s="104">
        <f>H226/B225</f>
        <v>258.64864864864859</v>
      </c>
    </row>
    <row r="227" spans="1:10" ht="12.75" customHeight="1" x14ac:dyDescent="0.25">
      <c r="A227" s="101"/>
      <c r="D227" s="81" t="s">
        <v>23</v>
      </c>
      <c r="E227" s="81">
        <f>E225-E226</f>
        <v>1409400</v>
      </c>
      <c r="F227" s="81"/>
      <c r="G227" s="82">
        <f>G225-G226</f>
        <v>1269729.7297297297</v>
      </c>
      <c r="H227" s="82">
        <f>H225-H226</f>
        <v>139670.27027027027</v>
      </c>
      <c r="I227" s="82">
        <f>I225-I226</f>
        <v>21162.16216216216</v>
      </c>
      <c r="J227" s="105">
        <f>J225-J226</f>
        <v>2327.8378378378375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1409400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2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Invoice!B923</f>
        <v>6</v>
      </c>
      <c r="C231" s="88" t="str">
        <f>Invoice!E923</f>
        <v>GEL PEN KENKO K-1 HITAM</v>
      </c>
      <c r="D231" s="89">
        <f>Invoice!H923</f>
        <v>39600</v>
      </c>
      <c r="E231" s="81">
        <f t="shared" ref="E231:E249" si="30">D231*B231</f>
        <v>237600</v>
      </c>
      <c r="F231" s="81"/>
      <c r="G231" s="82">
        <f t="shared" ref="G231:G249" si="31">E231/1.11</f>
        <v>214054.05405405402</v>
      </c>
      <c r="H231" s="83">
        <f t="shared" ref="H231:H249" si="32">G231*11%</f>
        <v>23545.945945945943</v>
      </c>
      <c r="I231" s="83">
        <f t="shared" ref="I231:I249" si="33">G231/B231</f>
        <v>35675.675675675673</v>
      </c>
      <c r="J231" s="103">
        <f t="shared" ref="J231:J249" si="34">H231/B231</f>
        <v>3924.3243243243237</v>
      </c>
    </row>
    <row r="232" spans="1:10" ht="12.75" customHeight="1" x14ac:dyDescent="0.25">
      <c r="A232" s="101"/>
      <c r="D232" s="81"/>
      <c r="E232" s="81">
        <f>(E231*Invoice!I923)+((E231-(E231*Invoice!I923))*Invoice!J923)</f>
        <v>23760</v>
      </c>
      <c r="F232" s="81"/>
      <c r="G232" s="90">
        <f>E232/1.11</f>
        <v>21405.405405405403</v>
      </c>
      <c r="H232" s="91">
        <f>G232*11%</f>
        <v>2354.5945945945946</v>
      </c>
      <c r="I232" s="91">
        <f>G232/B231</f>
        <v>3567.567567567567</v>
      </c>
      <c r="J232" s="104">
        <f>H232/B231</f>
        <v>392.43243243243245</v>
      </c>
    </row>
    <row r="233" spans="1:10" ht="12.75" customHeight="1" x14ac:dyDescent="0.25">
      <c r="A233" s="101"/>
      <c r="D233" s="81" t="s">
        <v>23</v>
      </c>
      <c r="E233" s="81">
        <f>E231-E232</f>
        <v>213840</v>
      </c>
      <c r="F233" s="81"/>
      <c r="G233" s="82">
        <f>G231-G232</f>
        <v>192648.64864864861</v>
      </c>
      <c r="H233" s="82">
        <f>H231-H232</f>
        <v>21191.35135135135</v>
      </c>
      <c r="I233" s="82">
        <f>I231-I232</f>
        <v>32108.108108108107</v>
      </c>
      <c r="J233" s="105">
        <f>J231-J232</f>
        <v>3531.8918918918912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213839.99999999997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3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Invoice!B924</f>
        <v>10</v>
      </c>
      <c r="C237" s="88" t="str">
        <f>Invoice!E924</f>
        <v>BINDER CLIP JOYKO 107</v>
      </c>
      <c r="D237" s="89">
        <f>Invoice!H924</f>
        <v>31200</v>
      </c>
      <c r="E237" s="81">
        <f t="shared" si="30"/>
        <v>312000</v>
      </c>
      <c r="F237" s="81"/>
      <c r="G237" s="82">
        <f t="shared" si="31"/>
        <v>281081.08108108107</v>
      </c>
      <c r="H237" s="83">
        <f t="shared" si="32"/>
        <v>30918.918918918916</v>
      </c>
      <c r="I237" s="83">
        <f t="shared" si="33"/>
        <v>28108.108108108107</v>
      </c>
      <c r="J237" s="103">
        <f t="shared" si="34"/>
        <v>3091.8918918918916</v>
      </c>
    </row>
    <row r="238" spans="1:10" ht="12.75" customHeight="1" x14ac:dyDescent="0.25">
      <c r="A238" s="101"/>
      <c r="D238" s="81"/>
      <c r="E238" s="81">
        <f>(E237*Invoice!I924)+((E237-(E237*Invoice!I924))*Invoice!J924)</f>
        <v>31200</v>
      </c>
      <c r="F238" s="81"/>
      <c r="G238" s="90">
        <f>E238/1.11</f>
        <v>28108.108108108107</v>
      </c>
      <c r="H238" s="91">
        <f>G238*11%</f>
        <v>3091.8918918918916</v>
      </c>
      <c r="I238" s="91">
        <f>G238/B237</f>
        <v>2810.8108108108108</v>
      </c>
      <c r="J238" s="104">
        <f>H238/B237</f>
        <v>309.18918918918916</v>
      </c>
    </row>
    <row r="239" spans="1:10" ht="12.75" customHeight="1" x14ac:dyDescent="0.25">
      <c r="A239" s="101"/>
      <c r="D239" s="81" t="s">
        <v>23</v>
      </c>
      <c r="E239" s="81">
        <f>E237-E238</f>
        <v>280800</v>
      </c>
      <c r="F239" s="81"/>
      <c r="G239" s="82">
        <f>G237-G238</f>
        <v>252972.97297297296</v>
      </c>
      <c r="H239" s="82">
        <f>H237-H238</f>
        <v>27827.027027027027</v>
      </c>
      <c r="I239" s="82">
        <f>I237-I238</f>
        <v>25297.297297297297</v>
      </c>
      <c r="J239" s="105">
        <f>J237-J238</f>
        <v>2782.7027027027025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280800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4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Invoice!B925</f>
        <v>2</v>
      </c>
      <c r="C243" s="88" t="str">
        <f>Invoice!E925</f>
        <v>BINDER CLIP JOYKO 260</v>
      </c>
      <c r="D243" s="89">
        <f>Invoice!H925</f>
        <v>177000</v>
      </c>
      <c r="E243" s="81">
        <f t="shared" si="30"/>
        <v>354000</v>
      </c>
      <c r="F243" s="81"/>
      <c r="G243" s="82">
        <f t="shared" si="31"/>
        <v>318918.91891891888</v>
      </c>
      <c r="H243" s="83">
        <f t="shared" si="32"/>
        <v>35081.08108108108</v>
      </c>
      <c r="I243" s="83">
        <f t="shared" si="33"/>
        <v>159459.45945945944</v>
      </c>
      <c r="J243" s="103">
        <f t="shared" si="34"/>
        <v>17540.54054054054</v>
      </c>
    </row>
    <row r="244" spans="1:10" ht="12.75" customHeight="1" x14ac:dyDescent="0.25">
      <c r="A244" s="101"/>
      <c r="D244" s="81"/>
      <c r="E244" s="81">
        <f>(E243*Invoice!I925)+((E243-(E243*Invoice!I925))*Invoice!J925)</f>
        <v>35400</v>
      </c>
      <c r="F244" s="81"/>
      <c r="G244" s="90">
        <f>E244/1.11</f>
        <v>31891.89189189189</v>
      </c>
      <c r="H244" s="91">
        <f>G244*11%</f>
        <v>3508.1081081081079</v>
      </c>
      <c r="I244" s="91">
        <f>G244/B243</f>
        <v>15945.945945945945</v>
      </c>
      <c r="J244" s="104">
        <f>H244/B243</f>
        <v>1754.0540540540539</v>
      </c>
    </row>
    <row r="245" spans="1:10" ht="12.75" customHeight="1" x14ac:dyDescent="0.25">
      <c r="A245" s="101"/>
      <c r="D245" s="81" t="s">
        <v>23</v>
      </c>
      <c r="E245" s="81">
        <f>E243-E244</f>
        <v>318600</v>
      </c>
      <c r="F245" s="81"/>
      <c r="G245" s="82">
        <f>G243-G244</f>
        <v>287027.02702702698</v>
      </c>
      <c r="H245" s="82">
        <f>H243-H244</f>
        <v>31572.972972972973</v>
      </c>
      <c r="I245" s="82">
        <f>I243-I244</f>
        <v>143513.51351351349</v>
      </c>
      <c r="J245" s="105">
        <f>J243-J244</f>
        <v>15786.486486486487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318599.99999999994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5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Invoice!B926</f>
        <v>3</v>
      </c>
      <c r="C249" s="88" t="str">
        <f>Invoice!E926</f>
        <v>CORRECTION TAPE KENKO CT-905 (12M x 5MM)</v>
      </c>
      <c r="D249" s="89">
        <f>Invoice!H926</f>
        <v>62400</v>
      </c>
      <c r="E249" s="81">
        <f t="shared" si="30"/>
        <v>187200</v>
      </c>
      <c r="F249" s="81"/>
      <c r="G249" s="82">
        <f t="shared" si="31"/>
        <v>168648.64864864864</v>
      </c>
      <c r="H249" s="83">
        <f t="shared" si="32"/>
        <v>18551.35135135135</v>
      </c>
      <c r="I249" s="83">
        <f t="shared" si="33"/>
        <v>56216.216216216213</v>
      </c>
      <c r="J249" s="103">
        <f t="shared" si="34"/>
        <v>6183.7837837837833</v>
      </c>
    </row>
    <row r="250" spans="1:10" ht="12.75" customHeight="1" x14ac:dyDescent="0.25">
      <c r="A250" s="101"/>
      <c r="D250" s="81"/>
      <c r="E250" s="81">
        <f>(E249*Invoice!I926)+((E249-(E249*Invoice!I926))*Invoice!J926)</f>
        <v>18720</v>
      </c>
      <c r="F250" s="81"/>
      <c r="G250" s="90">
        <f>E250/1.11</f>
        <v>16864.864864864863</v>
      </c>
      <c r="H250" s="91">
        <f>G250*11%</f>
        <v>1855.135135135135</v>
      </c>
      <c r="I250" s="91">
        <f>G250/B249</f>
        <v>5621.6216216216208</v>
      </c>
      <c r="J250" s="104">
        <f>H250/B249</f>
        <v>618.37837837837833</v>
      </c>
    </row>
    <row r="251" spans="1:10" ht="12.75" customHeight="1" x14ac:dyDescent="0.25">
      <c r="A251" s="101"/>
      <c r="D251" s="81" t="s">
        <v>23</v>
      </c>
      <c r="E251" s="81">
        <f>E249-E250</f>
        <v>168480</v>
      </c>
      <c r="F251" s="81"/>
      <c r="G251" s="82">
        <f>G249-G250</f>
        <v>151783.78378378379</v>
      </c>
      <c r="H251" s="82">
        <f>H249-H250</f>
        <v>16696.216216216213</v>
      </c>
      <c r="I251" s="82">
        <f>I249-I250</f>
        <v>50594.594594594593</v>
      </c>
      <c r="J251" s="105">
        <f>J249-J250</f>
        <v>5565.405405405405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168480</v>
      </c>
      <c r="I252" s="83"/>
      <c r="J252" s="103"/>
    </row>
    <row r="253" spans="1:10" ht="12.75" customHeight="1" x14ac:dyDescent="0.25">
      <c r="A253" s="101"/>
      <c r="C253" s="88"/>
      <c r="D253" s="89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6"/>
      <c r="B254" s="107"/>
      <c r="C254" s="107"/>
      <c r="D254" s="107"/>
      <c r="E254" s="107"/>
      <c r="F254" s="107"/>
      <c r="G254" s="108">
        <f>G227+G233+G239+G245+G251</f>
        <v>2154162.1621621619</v>
      </c>
      <c r="H254" s="108">
        <f>H227+H233+H239+H245+H251</f>
        <v>236957.83783783781</v>
      </c>
      <c r="I254" s="107"/>
      <c r="J254" s="109">
        <f>H228+H234+H240+H246+H252</f>
        <v>2391120</v>
      </c>
    </row>
    <row r="256" spans="1:10" ht="12.75" customHeight="1" x14ac:dyDescent="0.25">
      <c r="A256" s="94" t="s">
        <v>1</v>
      </c>
      <c r="B256" s="95">
        <f>Invoice!E1028</f>
        <v>23050010</v>
      </c>
      <c r="C256" s="96"/>
      <c r="D256" s="97"/>
      <c r="E256" s="97"/>
      <c r="F256" s="97"/>
      <c r="G256" s="98"/>
      <c r="H256" s="99"/>
      <c r="I256" s="99"/>
      <c r="J256" s="100"/>
    </row>
    <row r="257" spans="1:10" ht="12.75" customHeight="1" x14ac:dyDescent="0.25">
      <c r="A257" s="101">
        <v>1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Invoice!B1036</f>
        <v>12</v>
      </c>
      <c r="C258" s="88" t="str">
        <f>Invoice!E1036</f>
        <v>ISI CUTTER 18 MM KENKO L-150 (BESAR)</v>
      </c>
      <c r="D258" s="89">
        <f>Invoice!H1036</f>
        <v>64800</v>
      </c>
      <c r="E258" s="81">
        <f>D258*B258</f>
        <v>777600</v>
      </c>
      <c r="F258" s="81"/>
      <c r="G258" s="82">
        <f>E258/1.11</f>
        <v>700540.54054054047</v>
      </c>
      <c r="H258" s="83">
        <f>G258*11%</f>
        <v>77059.459459459453</v>
      </c>
      <c r="I258" s="83">
        <f>G258/B258</f>
        <v>58378.378378378373</v>
      </c>
      <c r="J258" s="103">
        <f>H258/B258</f>
        <v>6421.6216216216208</v>
      </c>
    </row>
    <row r="259" spans="1:10" ht="12.75" customHeight="1" x14ac:dyDescent="0.25">
      <c r="A259" s="101"/>
      <c r="D259" s="81"/>
      <c r="E259" s="81">
        <f>(E258*Invoice!I1036)+((E258-(E258*Invoice!I1036))*Invoice!J1036)</f>
        <v>77760</v>
      </c>
      <c r="F259" s="81"/>
      <c r="G259" s="90">
        <f>E259/1.11</f>
        <v>70054.054054054053</v>
      </c>
      <c r="H259" s="91">
        <f>G259*11%</f>
        <v>7705.9459459459458</v>
      </c>
      <c r="I259" s="91">
        <f>G259/B258</f>
        <v>5837.8378378378375</v>
      </c>
      <c r="J259" s="104">
        <f>H259/B258</f>
        <v>642.16216216216219</v>
      </c>
    </row>
    <row r="260" spans="1:10" ht="12.75" customHeight="1" x14ac:dyDescent="0.25">
      <c r="A260" s="101"/>
      <c r="D260" s="81" t="s">
        <v>23</v>
      </c>
      <c r="E260" s="81">
        <f>E258-E259</f>
        <v>699840</v>
      </c>
      <c r="F260" s="81"/>
      <c r="G260" s="82">
        <f>G258-G259</f>
        <v>630486.48648648639</v>
      </c>
      <c r="H260" s="82">
        <f>H258-H259</f>
        <v>69353.513513513506</v>
      </c>
      <c r="I260" s="82">
        <f>I258-I259</f>
        <v>52540.540540540533</v>
      </c>
      <c r="J260" s="105">
        <f>J258-J259</f>
        <v>5779.4594594594582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699839.99999999988</v>
      </c>
      <c r="I261" s="83"/>
      <c r="J261" s="103"/>
    </row>
    <row r="262" spans="1:10" ht="12.75" customHeight="1" x14ac:dyDescent="0.25">
      <c r="A262" s="101"/>
      <c r="C262" s="88"/>
      <c r="D262" s="89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G260</f>
        <v>630486.48648648639</v>
      </c>
      <c r="H263" s="108">
        <f>H260</f>
        <v>69353.513513513506</v>
      </c>
      <c r="I263" s="107"/>
      <c r="J263" s="109">
        <f>H261</f>
        <v>699839.99999999988</v>
      </c>
    </row>
    <row r="265" spans="1:10" ht="12.75" customHeight="1" x14ac:dyDescent="0.25">
      <c r="A265" s="94" t="s">
        <v>1</v>
      </c>
      <c r="B265" s="95">
        <f>Invoice!E1142</f>
        <v>23050011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Invoice!B1150</f>
        <v>48</v>
      </c>
      <c r="C267" s="88" t="str">
        <f>Invoice!E1150</f>
        <v>CORRECTION TAPE KENKO CT-905 (12M x 5MM)</v>
      </c>
      <c r="D267" s="89">
        <f>Invoice!H1150</f>
        <v>62400</v>
      </c>
      <c r="E267" s="81">
        <f>D267*B267</f>
        <v>2995200</v>
      </c>
      <c r="F267" s="81"/>
      <c r="G267" s="82">
        <f>E267/1.11</f>
        <v>2698378.3783783782</v>
      </c>
      <c r="H267" s="83">
        <f>G267*11%</f>
        <v>296821.6216216216</v>
      </c>
      <c r="I267" s="83">
        <f>G267/B267</f>
        <v>56216.216216216213</v>
      </c>
      <c r="J267" s="103">
        <f>H267/B267</f>
        <v>6183.7837837837833</v>
      </c>
    </row>
    <row r="268" spans="1:10" ht="12.75" customHeight="1" x14ac:dyDescent="0.25">
      <c r="A268" s="101"/>
      <c r="D268" s="81"/>
      <c r="E268" s="81">
        <f>(E267*Invoice!I1150)+((E267-(E267*Invoice!I1150))*Invoice!J1150)</f>
        <v>389376</v>
      </c>
      <c r="F268" s="81"/>
      <c r="G268" s="90">
        <f>E268/1.11</f>
        <v>350789.18918918917</v>
      </c>
      <c r="H268" s="91">
        <f>G268*11%</f>
        <v>38586.810810810806</v>
      </c>
      <c r="I268" s="91">
        <f>G268/B267</f>
        <v>7308.1081081081074</v>
      </c>
      <c r="J268" s="104">
        <f>H268/B267</f>
        <v>803.89189189189176</v>
      </c>
    </row>
    <row r="269" spans="1:10" ht="12.75" customHeight="1" x14ac:dyDescent="0.25">
      <c r="A269" s="101"/>
      <c r="D269" s="81" t="s">
        <v>23</v>
      </c>
      <c r="E269" s="81">
        <f>E267-E268</f>
        <v>2605824</v>
      </c>
      <c r="F269" s="81"/>
      <c r="G269" s="82">
        <f>G267-G268</f>
        <v>2347589.1891891891</v>
      </c>
      <c r="H269" s="82">
        <f>H267-H268</f>
        <v>258234.8108108108</v>
      </c>
      <c r="I269" s="82">
        <f>I267-I268</f>
        <v>48908.108108108107</v>
      </c>
      <c r="J269" s="105">
        <f>J267-J268</f>
        <v>5379.8918918918916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2605824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Invoice!B1151</f>
        <v>53</v>
      </c>
      <c r="C273" s="88" t="str">
        <f>Invoice!E1151</f>
        <v>GEL PEN KENKO K-1 HITAM</v>
      </c>
      <c r="D273" s="89">
        <f>Invoice!H1151</f>
        <v>39600</v>
      </c>
      <c r="E273" s="81">
        <f t="shared" ref="E273:E279" si="35">D273*B273</f>
        <v>2098800</v>
      </c>
      <c r="F273" s="81"/>
      <c r="G273" s="82">
        <f t="shared" ref="G273:G279" si="36">E273/1.11</f>
        <v>1890810.8108108107</v>
      </c>
      <c r="H273" s="83">
        <f t="shared" ref="H273:H279" si="37">G273*11%</f>
        <v>207989.18918918917</v>
      </c>
      <c r="I273" s="83">
        <f t="shared" ref="I273:I279" si="38">G273/B273</f>
        <v>35675.675675675673</v>
      </c>
      <c r="J273" s="103">
        <f t="shared" ref="J273:J279" si="39">H273/B273</f>
        <v>3924.3243243243242</v>
      </c>
    </row>
    <row r="274" spans="1:10" ht="12.75" customHeight="1" x14ac:dyDescent="0.25">
      <c r="A274" s="101"/>
      <c r="D274" s="81"/>
      <c r="E274" s="81">
        <f>(E273*Invoice!I1151)+((E273-(E273*Invoice!I1151))*Invoice!J1151)</f>
        <v>262350</v>
      </c>
      <c r="F274" s="81"/>
      <c r="G274" s="90">
        <f>E274/1.11</f>
        <v>236351.35135135133</v>
      </c>
      <c r="H274" s="91">
        <f>G274*11%</f>
        <v>25998.648648648646</v>
      </c>
      <c r="I274" s="91">
        <f>G274/B273</f>
        <v>4459.4594594594591</v>
      </c>
      <c r="J274" s="104">
        <f>H274/B273</f>
        <v>490.54054054054052</v>
      </c>
    </row>
    <row r="275" spans="1:10" ht="12.75" customHeight="1" x14ac:dyDescent="0.25">
      <c r="A275" s="101"/>
      <c r="D275" s="81" t="s">
        <v>23</v>
      </c>
      <c r="E275" s="81">
        <f>E273-E274</f>
        <v>1836450</v>
      </c>
      <c r="F275" s="81"/>
      <c r="G275" s="82">
        <f>G273-G274</f>
        <v>1654459.4594594594</v>
      </c>
      <c r="H275" s="82">
        <f>H273-H274</f>
        <v>181990.54054054053</v>
      </c>
      <c r="I275" s="82">
        <f>I273-I274</f>
        <v>31216.216216216213</v>
      </c>
      <c r="J275" s="105">
        <f>J273-J274</f>
        <v>3433.7837837837837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1836450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3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Invoice!B1152</f>
        <v>12</v>
      </c>
      <c r="C279" s="88" t="str">
        <f>Invoice!E1152</f>
        <v>CORRECTION TAPE KENKO CT-634 (8M x 5MM)</v>
      </c>
      <c r="D279" s="89">
        <f>Invoice!H1152</f>
        <v>54000</v>
      </c>
      <c r="E279" s="81">
        <f t="shared" si="35"/>
        <v>648000</v>
      </c>
      <c r="F279" s="81"/>
      <c r="G279" s="82">
        <f t="shared" si="36"/>
        <v>583783.78378378379</v>
      </c>
      <c r="H279" s="83">
        <f t="shared" si="37"/>
        <v>64216.21621621622</v>
      </c>
      <c r="I279" s="83">
        <f t="shared" si="38"/>
        <v>48648.648648648646</v>
      </c>
      <c r="J279" s="103">
        <f t="shared" si="39"/>
        <v>5351.3513513513517</v>
      </c>
    </row>
    <row r="280" spans="1:10" ht="12.75" customHeight="1" x14ac:dyDescent="0.25">
      <c r="A280" s="101"/>
      <c r="D280" s="81"/>
      <c r="E280" s="81">
        <f>(E279*Invoice!I1152)+((E279-(E279*Invoice!I1152))*Invoice!J1152)</f>
        <v>81000</v>
      </c>
      <c r="F280" s="81"/>
      <c r="G280" s="90">
        <f>E280/1.11</f>
        <v>72972.972972972973</v>
      </c>
      <c r="H280" s="91">
        <f>G280*11%</f>
        <v>8027.0270270270275</v>
      </c>
      <c r="I280" s="91">
        <f>G280/B279</f>
        <v>6081.0810810810808</v>
      </c>
      <c r="J280" s="104">
        <f>H280/B279</f>
        <v>668.91891891891896</v>
      </c>
    </row>
    <row r="281" spans="1:10" ht="12.75" customHeight="1" x14ac:dyDescent="0.25">
      <c r="A281" s="101"/>
      <c r="D281" s="81" t="s">
        <v>23</v>
      </c>
      <c r="E281" s="81">
        <f>E279-E280</f>
        <v>567000</v>
      </c>
      <c r="F281" s="81"/>
      <c r="G281" s="82">
        <f>G279-G280</f>
        <v>510810.81081081083</v>
      </c>
      <c r="H281" s="82">
        <f>H279-H280</f>
        <v>56189.189189189194</v>
      </c>
      <c r="I281" s="82">
        <f>I279-I280</f>
        <v>42567.567567567567</v>
      </c>
      <c r="J281" s="105">
        <f>J279-J280</f>
        <v>4682.4324324324325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567000</v>
      </c>
      <c r="I282" s="83"/>
      <c r="J282" s="103"/>
    </row>
    <row r="283" spans="1:10" ht="12.75" customHeight="1" x14ac:dyDescent="0.25">
      <c r="A283" s="101"/>
      <c r="C283" s="88"/>
      <c r="D283" s="89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6"/>
      <c r="B284" s="107"/>
      <c r="C284" s="107"/>
      <c r="D284" s="107"/>
      <c r="E284" s="107"/>
      <c r="F284" s="107"/>
      <c r="G284" s="108">
        <f>G269+G275+G281</f>
        <v>4512859.4594594594</v>
      </c>
      <c r="H284" s="108">
        <f>H269+H275+H281</f>
        <v>496414.54054054053</v>
      </c>
      <c r="I284" s="107"/>
      <c r="J284" s="109">
        <f>H270+H276+H282</f>
        <v>5009274</v>
      </c>
    </row>
    <row r="286" spans="1:10" ht="12.75" customHeight="1" x14ac:dyDescent="0.25">
      <c r="A286" s="94" t="s">
        <v>1</v>
      </c>
      <c r="B286" s="95">
        <f>Invoice!E1256</f>
        <v>23050012</v>
      </c>
      <c r="C286" s="96"/>
      <c r="D286" s="97"/>
      <c r="E286" s="97"/>
      <c r="F286" s="97"/>
      <c r="G286" s="98"/>
      <c r="H286" s="99"/>
      <c r="I286" s="99"/>
      <c r="J286" s="100"/>
    </row>
    <row r="287" spans="1:10" ht="12.75" customHeight="1" x14ac:dyDescent="0.25">
      <c r="A287" s="101">
        <v>1</v>
      </c>
      <c r="B287" s="84" t="s">
        <v>20</v>
      </c>
      <c r="C287" s="84" t="s">
        <v>21</v>
      </c>
      <c r="D287" s="85" t="s">
        <v>22</v>
      </c>
      <c r="E287" s="85" t="s">
        <v>23</v>
      </c>
      <c r="F287" s="85"/>
      <c r="G287" s="86" t="s">
        <v>24</v>
      </c>
      <c r="H287" s="87" t="s">
        <v>25</v>
      </c>
      <c r="I287" s="87" t="s">
        <v>26</v>
      </c>
      <c r="J287" s="102"/>
    </row>
    <row r="288" spans="1:10" ht="12.75" customHeight="1" x14ac:dyDescent="0.25">
      <c r="A288" s="101"/>
      <c r="B288" s="80">
        <f>Invoice!B1264</f>
        <v>100</v>
      </c>
      <c r="C288" s="88" t="str">
        <f>Invoice!E1264</f>
        <v>STIP / PENGHAPUS JOYKO ER-B20BL HITAM</v>
      </c>
      <c r="D288" s="89">
        <f>Invoice!H1264</f>
        <v>34100</v>
      </c>
      <c r="E288" s="81">
        <f>D288*B288</f>
        <v>3410000</v>
      </c>
      <c r="F288" s="81"/>
      <c r="G288" s="82">
        <f>E288/1.11</f>
        <v>3072072.072072072</v>
      </c>
      <c r="H288" s="83">
        <f>G288*11%</f>
        <v>337927.92792792793</v>
      </c>
      <c r="I288" s="83">
        <f>G288/B288</f>
        <v>30720.720720720721</v>
      </c>
      <c r="J288" s="103">
        <f>H288/B288</f>
        <v>3379.2792792792793</v>
      </c>
    </row>
    <row r="289" spans="1:10" ht="12.75" customHeight="1" x14ac:dyDescent="0.25">
      <c r="A289" s="101"/>
      <c r="D289" s="81"/>
      <c r="E289" s="81">
        <f>(E288*Invoice!I1264)+((E288-(E288*Invoice!I1264))*Invoice!J1264)</f>
        <v>426250</v>
      </c>
      <c r="F289" s="81"/>
      <c r="G289" s="90">
        <f>E289/1.11</f>
        <v>384009.00900900899</v>
      </c>
      <c r="H289" s="91">
        <f>G289*11%</f>
        <v>42240.990990990991</v>
      </c>
      <c r="I289" s="91">
        <f>G289/B288</f>
        <v>3840.0900900900901</v>
      </c>
      <c r="J289" s="104">
        <f>H289/B288</f>
        <v>422.40990990990991</v>
      </c>
    </row>
    <row r="290" spans="1:10" ht="12.75" customHeight="1" x14ac:dyDescent="0.25">
      <c r="A290" s="101"/>
      <c r="D290" s="81" t="s">
        <v>23</v>
      </c>
      <c r="E290" s="81">
        <f>E288-E289</f>
        <v>2983750</v>
      </c>
      <c r="F290" s="81"/>
      <c r="G290" s="82">
        <f>G288-G289</f>
        <v>2688063.0630630627</v>
      </c>
      <c r="H290" s="82">
        <f>H288-H289</f>
        <v>295686.93693693692</v>
      </c>
      <c r="I290" s="82">
        <f>I288-I289</f>
        <v>26880.630630630632</v>
      </c>
      <c r="J290" s="105">
        <f>J288-J289</f>
        <v>2956.8693693693695</v>
      </c>
    </row>
    <row r="291" spans="1:10" ht="12.75" customHeight="1" x14ac:dyDescent="0.25">
      <c r="A291" s="101"/>
      <c r="D291" s="81"/>
      <c r="E291" s="81"/>
      <c r="F291" s="81"/>
      <c r="G291" s="82"/>
      <c r="H291" s="83">
        <f>G290+H290</f>
        <v>2983749.9999999995</v>
      </c>
      <c r="I291" s="83"/>
      <c r="J291" s="103"/>
    </row>
    <row r="292" spans="1:10" ht="12.75" customHeight="1" x14ac:dyDescent="0.25">
      <c r="A292" s="101"/>
      <c r="B292" s="79"/>
      <c r="D292" s="81"/>
      <c r="E292" s="81"/>
      <c r="F292" s="81"/>
      <c r="G292" s="82"/>
      <c r="H292" s="83"/>
      <c r="I292" s="83"/>
      <c r="J292" s="103"/>
    </row>
    <row r="293" spans="1:10" ht="12.75" customHeight="1" x14ac:dyDescent="0.25">
      <c r="A293" s="106"/>
      <c r="B293" s="107"/>
      <c r="C293" s="107"/>
      <c r="D293" s="107"/>
      <c r="E293" s="107"/>
      <c r="F293" s="107"/>
      <c r="G293" s="108">
        <f>G290</f>
        <v>2688063.0630630627</v>
      </c>
      <c r="H293" s="108">
        <f>H290</f>
        <v>295686.93693693692</v>
      </c>
      <c r="I293" s="107"/>
      <c r="J293" s="109">
        <f>H291</f>
        <v>2983749.9999999995</v>
      </c>
    </row>
    <row r="295" spans="1:10" ht="12.75" customHeight="1" x14ac:dyDescent="0.25">
      <c r="A295" s="94" t="s">
        <v>1</v>
      </c>
      <c r="B295" s="95">
        <f>Invoice!E1370</f>
        <v>23050013</v>
      </c>
      <c r="C295" s="96"/>
      <c r="D295" s="97"/>
      <c r="E295" s="97"/>
      <c r="F295" s="97"/>
      <c r="G295" s="98"/>
      <c r="H295" s="99"/>
      <c r="I295" s="99"/>
      <c r="J295" s="100"/>
    </row>
    <row r="296" spans="1:10" ht="12.75" customHeight="1" x14ac:dyDescent="0.25">
      <c r="A296" s="101">
        <v>1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Invoice!B1378</f>
        <v>120</v>
      </c>
      <c r="C297" s="88" t="str">
        <f>Invoice!E1378</f>
        <v>PENSIL WARNA KENKO CP-12F CLASSIC (PANJANG)</v>
      </c>
      <c r="D297" s="89">
        <f>Invoice!H1378</f>
        <v>124200</v>
      </c>
      <c r="E297" s="81">
        <f>D297*B297</f>
        <v>14904000</v>
      </c>
      <c r="F297" s="81"/>
      <c r="G297" s="82">
        <f>E297/1.11</f>
        <v>13427027.027027026</v>
      </c>
      <c r="H297" s="83">
        <f>G297*11%</f>
        <v>1476972.9729729728</v>
      </c>
      <c r="I297" s="83">
        <f>G297/B297</f>
        <v>111891.89189189188</v>
      </c>
      <c r="J297" s="103">
        <f>H297/B297</f>
        <v>12308.108108108107</v>
      </c>
    </row>
    <row r="298" spans="1:10" ht="12.75" customHeight="1" x14ac:dyDescent="0.25">
      <c r="A298" s="101"/>
      <c r="D298" s="81"/>
      <c r="E298" s="81">
        <f>(E297*Invoice!I1378)+((E297-(E297*Invoice!I1378))*Invoice!J1378)</f>
        <v>2012040.0000000002</v>
      </c>
      <c r="F298" s="81"/>
      <c r="G298" s="90">
        <f>E298/1.11</f>
        <v>1812648.6486486488</v>
      </c>
      <c r="H298" s="91">
        <f>G298*11%</f>
        <v>199391.35135135136</v>
      </c>
      <c r="I298" s="91">
        <f>G298/B297</f>
        <v>15105.405405405407</v>
      </c>
      <c r="J298" s="104">
        <f>H298/B297</f>
        <v>1661.5945945945946</v>
      </c>
    </row>
    <row r="299" spans="1:10" ht="12.75" customHeight="1" x14ac:dyDescent="0.25">
      <c r="A299" s="101"/>
      <c r="D299" s="81" t="s">
        <v>23</v>
      </c>
      <c r="E299" s="81">
        <f>E297-E298</f>
        <v>12891960</v>
      </c>
      <c r="F299" s="81"/>
      <c r="G299" s="82">
        <f>G297-G298</f>
        <v>11614378.378378376</v>
      </c>
      <c r="H299" s="82">
        <f>H297-H298</f>
        <v>1277581.6216216213</v>
      </c>
      <c r="I299" s="82">
        <f>I297-I298</f>
        <v>96786.486486486479</v>
      </c>
      <c r="J299" s="105">
        <f>J297-J298</f>
        <v>10646.513513513511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12891959.999999998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6"/>
      <c r="B302" s="107"/>
      <c r="C302" s="107"/>
      <c r="D302" s="107"/>
      <c r="E302" s="107"/>
      <c r="F302" s="107"/>
      <c r="G302" s="108">
        <f>G299</f>
        <v>11614378.378378376</v>
      </c>
      <c r="H302" s="108">
        <f>H299</f>
        <v>1277581.6216216213</v>
      </c>
      <c r="I302" s="107"/>
      <c r="J302" s="109">
        <f>H300</f>
        <v>12891959.999999998</v>
      </c>
    </row>
    <row r="304" spans="1:10" ht="12.75" customHeight="1" x14ac:dyDescent="0.25">
      <c r="A304" s="94" t="s">
        <v>1</v>
      </c>
      <c r="B304" s="95">
        <f>Invoice!E1484</f>
        <v>23050014</v>
      </c>
      <c r="C304" s="96"/>
      <c r="D304" s="97"/>
      <c r="E304" s="97"/>
      <c r="F304" s="97"/>
      <c r="G304" s="98"/>
      <c r="H304" s="99"/>
      <c r="I304" s="99"/>
      <c r="J304" s="100"/>
    </row>
    <row r="305" spans="1:10" ht="12.75" customHeight="1" x14ac:dyDescent="0.25">
      <c r="A305" s="101">
        <v>1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Invoice!B1492</f>
        <v>30</v>
      </c>
      <c r="C306" s="88" t="str">
        <f>Invoice!E1492</f>
        <v>CUTTER 9 MM KENKO A-300 (KECIL)</v>
      </c>
      <c r="D306" s="89">
        <f>Invoice!H1492</f>
        <v>57000</v>
      </c>
      <c r="E306" s="81">
        <f>D306*B306</f>
        <v>1710000</v>
      </c>
      <c r="F306" s="81"/>
      <c r="G306" s="82">
        <f>E306/1.11</f>
        <v>1540540.5405405404</v>
      </c>
      <c r="H306" s="83">
        <f>G306*11%</f>
        <v>169459.45945945944</v>
      </c>
      <c r="I306" s="83">
        <f>G306/B306</f>
        <v>51351.351351351346</v>
      </c>
      <c r="J306" s="103">
        <f>H306/B306</f>
        <v>5648.6486486486483</v>
      </c>
    </row>
    <row r="307" spans="1:10" ht="12.75" customHeight="1" x14ac:dyDescent="0.25">
      <c r="A307" s="101"/>
      <c r="D307" s="81"/>
      <c r="E307" s="81">
        <f>(E306*Invoice!I1492)+((E306-(E306*Invoice!I1492))*Invoice!J1492)</f>
        <v>213750</v>
      </c>
      <c r="F307" s="81"/>
      <c r="G307" s="90">
        <f>E307/1.11</f>
        <v>192567.56756756754</v>
      </c>
      <c r="H307" s="91">
        <f>G307*11%</f>
        <v>21182.43243243243</v>
      </c>
      <c r="I307" s="91">
        <f>G307/B306</f>
        <v>6418.9189189189183</v>
      </c>
      <c r="J307" s="104">
        <f>H307/B306</f>
        <v>706.08108108108104</v>
      </c>
    </row>
    <row r="308" spans="1:10" ht="12.75" customHeight="1" x14ac:dyDescent="0.25">
      <c r="A308" s="101"/>
      <c r="D308" s="81" t="s">
        <v>23</v>
      </c>
      <c r="E308" s="81">
        <f>E306-E307</f>
        <v>1496250</v>
      </c>
      <c r="F308" s="81"/>
      <c r="G308" s="82">
        <f>G306-G307</f>
        <v>1347972.9729729728</v>
      </c>
      <c r="H308" s="82">
        <f>H306-H307</f>
        <v>148277.02702702701</v>
      </c>
      <c r="I308" s="82">
        <f>I306-I307</f>
        <v>44932.432432432426</v>
      </c>
      <c r="J308" s="105">
        <f>J306-J307</f>
        <v>4942.5675675675675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1496249.9999999998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2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Invoice!B1493</f>
        <v>72</v>
      </c>
      <c r="C312" s="88" t="str">
        <f>Invoice!E1493</f>
        <v>CORRECTION FLUID KENKO KE-108</v>
      </c>
      <c r="D312" s="89">
        <f>Invoice!H1493</f>
        <v>47100</v>
      </c>
      <c r="E312" s="81">
        <f t="shared" ref="E312:E318" si="40">D312*B312</f>
        <v>3391200</v>
      </c>
      <c r="F312" s="81"/>
      <c r="G312" s="82">
        <f t="shared" ref="G312:G318" si="41">E312/1.11</f>
        <v>3055135.1351351347</v>
      </c>
      <c r="H312" s="83">
        <f t="shared" ref="H312:H318" si="42">G312*11%</f>
        <v>336064.86486486479</v>
      </c>
      <c r="I312" s="83">
        <f t="shared" ref="I312:I318" si="43">G312/B312</f>
        <v>42432.432432432426</v>
      </c>
      <c r="J312" s="103">
        <f t="shared" ref="J312:J318" si="44">H312/B312</f>
        <v>4667.5675675675666</v>
      </c>
    </row>
    <row r="313" spans="1:10" ht="12.75" customHeight="1" x14ac:dyDescent="0.25">
      <c r="A313" s="101"/>
      <c r="D313" s="81"/>
      <c r="E313" s="81">
        <f>(E312*Invoice!I1493)+((E312-(E312*Invoice!I1493))*Invoice!J1493)</f>
        <v>423900</v>
      </c>
      <c r="F313" s="81"/>
      <c r="G313" s="90">
        <f>E313/1.11</f>
        <v>381891.89189189184</v>
      </c>
      <c r="H313" s="91">
        <f>G313*11%</f>
        <v>42008.108108108099</v>
      </c>
      <c r="I313" s="91">
        <f>G313/B312</f>
        <v>5304.0540540540533</v>
      </c>
      <c r="J313" s="104">
        <f>H313/B312</f>
        <v>583.44594594594582</v>
      </c>
    </row>
    <row r="314" spans="1:10" ht="12.75" customHeight="1" x14ac:dyDescent="0.25">
      <c r="A314" s="101"/>
      <c r="D314" s="81" t="s">
        <v>23</v>
      </c>
      <c r="E314" s="81">
        <f>E312-E313</f>
        <v>2967300</v>
      </c>
      <c r="F314" s="81"/>
      <c r="G314" s="82">
        <f>G312-G313</f>
        <v>2673243.2432432426</v>
      </c>
      <c r="H314" s="82">
        <f>H312-H313</f>
        <v>294056.75675675669</v>
      </c>
      <c r="I314" s="82">
        <f>I312-I313</f>
        <v>37128.378378378373</v>
      </c>
      <c r="J314" s="105">
        <f>J312-J313</f>
        <v>4084.1216216216208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2967299.9999999991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3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Invoice!B1494</f>
        <v>20</v>
      </c>
      <c r="C318" s="88" t="str">
        <f>Invoice!E1494</f>
        <v>CUTTER 18 MM KENKO L-500 (BESAR)</v>
      </c>
      <c r="D318" s="89">
        <f>Invoice!H1494</f>
        <v>147600</v>
      </c>
      <c r="E318" s="81">
        <f t="shared" si="40"/>
        <v>2952000</v>
      </c>
      <c r="F318" s="81"/>
      <c r="G318" s="82">
        <f t="shared" si="41"/>
        <v>2659459.4594594594</v>
      </c>
      <c r="H318" s="83">
        <f t="shared" si="42"/>
        <v>292540.54054054053</v>
      </c>
      <c r="I318" s="83">
        <f t="shared" si="43"/>
        <v>132972.97297297296</v>
      </c>
      <c r="J318" s="103">
        <f t="shared" si="44"/>
        <v>14627.027027027027</v>
      </c>
    </row>
    <row r="319" spans="1:10" ht="12.75" customHeight="1" x14ac:dyDescent="0.25">
      <c r="A319" s="101"/>
      <c r="D319" s="81"/>
      <c r="E319" s="81">
        <f>(E318*Invoice!I1494)+((E318-(E318*Invoice!I1494))*Invoice!J1494)</f>
        <v>369000</v>
      </c>
      <c r="F319" s="81"/>
      <c r="G319" s="90">
        <f>E319/1.11</f>
        <v>332432.43243243243</v>
      </c>
      <c r="H319" s="91">
        <f>G319*11%</f>
        <v>36567.567567567567</v>
      </c>
      <c r="I319" s="91">
        <f>G319/B318</f>
        <v>16621.62162162162</v>
      </c>
      <c r="J319" s="104">
        <f>H319/B318</f>
        <v>1828.3783783783783</v>
      </c>
    </row>
    <row r="320" spans="1:10" ht="12.75" customHeight="1" x14ac:dyDescent="0.25">
      <c r="A320" s="101"/>
      <c r="D320" s="81" t="s">
        <v>23</v>
      </c>
      <c r="E320" s="81">
        <f>E318-E319</f>
        <v>2583000</v>
      </c>
      <c r="F320" s="81"/>
      <c r="G320" s="82">
        <f>G318-G319</f>
        <v>2327027.0270270268</v>
      </c>
      <c r="H320" s="82">
        <f>H318-H319</f>
        <v>255972.97297297296</v>
      </c>
      <c r="I320" s="82">
        <f>I318-I319</f>
        <v>116351.35135135133</v>
      </c>
      <c r="J320" s="105">
        <f>J318-J319</f>
        <v>12798.648648648648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2582999.9999999995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6"/>
      <c r="B323" s="107"/>
      <c r="C323" s="107"/>
      <c r="D323" s="107"/>
      <c r="E323" s="107"/>
      <c r="F323" s="107"/>
      <c r="G323" s="108">
        <f>G308+G314+G320</f>
        <v>6348243.2432432417</v>
      </c>
      <c r="H323" s="108">
        <f>H308+H314+H320</f>
        <v>698306.75675675669</v>
      </c>
      <c r="I323" s="107"/>
      <c r="J323" s="109">
        <f>H309+H315+H321</f>
        <v>7046549.9999999981</v>
      </c>
    </row>
    <row r="325" spans="1:10" ht="12.75" customHeight="1" x14ac:dyDescent="0.25">
      <c r="A325" s="94" t="s">
        <v>1</v>
      </c>
      <c r="B325" s="95">
        <f>Invoice!E1598</f>
        <v>23050015</v>
      </c>
      <c r="C325" s="96"/>
      <c r="D325" s="97"/>
      <c r="E325" s="97"/>
      <c r="F325" s="97"/>
      <c r="G325" s="98"/>
      <c r="H325" s="99"/>
      <c r="I325" s="99"/>
      <c r="J325" s="100"/>
    </row>
    <row r="326" spans="1:10" ht="12.75" customHeight="1" x14ac:dyDescent="0.25">
      <c r="A326" s="101">
        <v>1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Invoice!B1606</f>
        <v>5</v>
      </c>
      <c r="C327" s="88" t="str">
        <f>Invoice!E1606</f>
        <v>KARTU STOCK KWARTO PUTIH</v>
      </c>
      <c r="D327" s="89">
        <f>Invoice!H1606</f>
        <v>19000</v>
      </c>
      <c r="E327" s="81">
        <f>D327*B327</f>
        <v>95000</v>
      </c>
      <c r="F327" s="81"/>
      <c r="G327" s="82">
        <f>E327/1.11</f>
        <v>85585.585585585577</v>
      </c>
      <c r="H327" s="83">
        <f>G327*11%</f>
        <v>9414.4144144144138</v>
      </c>
      <c r="I327" s="83">
        <f>G327/B327</f>
        <v>17117.117117117115</v>
      </c>
      <c r="J327" s="103">
        <f>H327/B327</f>
        <v>1882.8828828828828</v>
      </c>
    </row>
    <row r="328" spans="1:10" ht="12.75" customHeight="1" x14ac:dyDescent="0.25">
      <c r="A328" s="101"/>
      <c r="D328" s="81"/>
      <c r="E328" s="81">
        <f>(E327*Invoice!I1606)+((E327-(E327*Invoice!I1606))*Invoice!J1606)</f>
        <v>0</v>
      </c>
      <c r="F328" s="81"/>
      <c r="G328" s="90">
        <f>E328/1.11</f>
        <v>0</v>
      </c>
      <c r="H328" s="91">
        <f>G328*11%</f>
        <v>0</v>
      </c>
      <c r="I328" s="91">
        <f>G328/B327</f>
        <v>0</v>
      </c>
      <c r="J328" s="104">
        <f>H328/B327</f>
        <v>0</v>
      </c>
    </row>
    <row r="329" spans="1:10" ht="12.75" customHeight="1" x14ac:dyDescent="0.25">
      <c r="A329" s="101"/>
      <c r="D329" s="81" t="s">
        <v>23</v>
      </c>
      <c r="E329" s="81">
        <f>E327-E328</f>
        <v>95000</v>
      </c>
      <c r="F329" s="81"/>
      <c r="G329" s="82">
        <f>G327-G328</f>
        <v>85585.585585585577</v>
      </c>
      <c r="H329" s="82">
        <f>H327-H328</f>
        <v>9414.4144144144138</v>
      </c>
      <c r="I329" s="82">
        <f>I327-I328</f>
        <v>17117.117117117115</v>
      </c>
      <c r="J329" s="105">
        <f>J327-J328</f>
        <v>1882.8828828828828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94999.999999999985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2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Invoice!B1607</f>
        <v>5</v>
      </c>
      <c r="C333" s="88" t="str">
        <f>Invoice!E1607</f>
        <v>KARTU STOCK FOLIO PUTIH</v>
      </c>
      <c r="D333" s="89">
        <f>Invoice!H1607</f>
        <v>37500</v>
      </c>
      <c r="E333" s="81">
        <f t="shared" ref="E333" si="45">D333*B333</f>
        <v>187500</v>
      </c>
      <c r="F333" s="81"/>
      <c r="G333" s="82">
        <f t="shared" ref="G333" si="46">E333/1.11</f>
        <v>168918.91891891891</v>
      </c>
      <c r="H333" s="83">
        <f t="shared" ref="H333" si="47">G333*11%</f>
        <v>18581.08108108108</v>
      </c>
      <c r="I333" s="83">
        <f t="shared" ref="I333" si="48">G333/B333</f>
        <v>33783.78378378378</v>
      </c>
      <c r="J333" s="103">
        <f t="shared" ref="J333" si="49">H333/B333</f>
        <v>3716.2162162162158</v>
      </c>
    </row>
    <row r="334" spans="1:10" ht="12.75" customHeight="1" x14ac:dyDescent="0.25">
      <c r="A334" s="101"/>
      <c r="D334" s="81"/>
      <c r="E334" s="81">
        <f>(E333*Invoice!I1607)+((E333-(E333*Invoice!I1607))*Invoice!J1607)</f>
        <v>0</v>
      </c>
      <c r="F334" s="81"/>
      <c r="G334" s="90">
        <f>E334/1.11</f>
        <v>0</v>
      </c>
      <c r="H334" s="91">
        <f>G334*11%</f>
        <v>0</v>
      </c>
      <c r="I334" s="91">
        <f>G334/B333</f>
        <v>0</v>
      </c>
      <c r="J334" s="104">
        <f>H334/B333</f>
        <v>0</v>
      </c>
    </row>
    <row r="335" spans="1:10" ht="12.75" customHeight="1" x14ac:dyDescent="0.25">
      <c r="A335" s="101"/>
      <c r="D335" s="81" t="s">
        <v>23</v>
      </c>
      <c r="E335" s="81">
        <f>E333-E334</f>
        <v>187500</v>
      </c>
      <c r="F335" s="81"/>
      <c r="G335" s="82">
        <f>G333-G334</f>
        <v>168918.91891891891</v>
      </c>
      <c r="H335" s="82">
        <f>H333-H334</f>
        <v>18581.08108108108</v>
      </c>
      <c r="I335" s="82">
        <f>I333-I334</f>
        <v>33783.78378378378</v>
      </c>
      <c r="J335" s="105">
        <f>J333-J334</f>
        <v>3716.2162162162158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187500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6"/>
      <c r="B338" s="107"/>
      <c r="C338" s="107"/>
      <c r="D338" s="107"/>
      <c r="E338" s="107"/>
      <c r="F338" s="107"/>
      <c r="G338" s="108">
        <f>G329+G335</f>
        <v>254504.5045045045</v>
      </c>
      <c r="H338" s="108">
        <f>H329+H335</f>
        <v>27995.495495495496</v>
      </c>
      <c r="I338" s="107"/>
      <c r="J338" s="109">
        <f>H330+H336</f>
        <v>282500</v>
      </c>
    </row>
    <row r="340" spans="1:10" ht="12.75" customHeight="1" x14ac:dyDescent="0.25">
      <c r="A340" s="94" t="s">
        <v>1</v>
      </c>
      <c r="B340" s="95">
        <f>Invoice!E1712</f>
        <v>23050016</v>
      </c>
      <c r="C340" s="96"/>
      <c r="D340" s="97"/>
      <c r="E340" s="97"/>
      <c r="F340" s="97"/>
      <c r="G340" s="98"/>
      <c r="H340" s="99"/>
      <c r="I340" s="99"/>
      <c r="J340" s="100"/>
    </row>
    <row r="341" spans="1:10" ht="12.75" customHeight="1" x14ac:dyDescent="0.25">
      <c r="A341" s="101">
        <v>1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Invoice!B1720</f>
        <v>72</v>
      </c>
      <c r="C342" s="88" t="str">
        <f>Invoice!E1720</f>
        <v>STAND PEN SPIRAL KENKO STP-300SG</v>
      </c>
      <c r="D342" s="89">
        <f>Invoice!H1720</f>
        <v>4100</v>
      </c>
      <c r="E342" s="81">
        <f>D342*B342</f>
        <v>295200</v>
      </c>
      <c r="F342" s="81"/>
      <c r="G342" s="82">
        <f>E342/1.11</f>
        <v>265945.94594594592</v>
      </c>
      <c r="H342" s="83">
        <f>G342*11%</f>
        <v>29254.05405405405</v>
      </c>
      <c r="I342" s="83">
        <f>G342/B342</f>
        <v>3693.6936936936931</v>
      </c>
      <c r="J342" s="103">
        <f>H342/B342</f>
        <v>406.30630630630623</v>
      </c>
    </row>
    <row r="343" spans="1:10" ht="12.75" customHeight="1" x14ac:dyDescent="0.25">
      <c r="A343" s="101"/>
      <c r="D343" s="81"/>
      <c r="E343" s="81">
        <f>(E342*Invoice!I1720)+((E342-(E342*Invoice!I1720))*Invoice!J1720)</f>
        <v>42804</v>
      </c>
      <c r="F343" s="81"/>
      <c r="G343" s="90">
        <f>E343/1.11</f>
        <v>38562.16216216216</v>
      </c>
      <c r="H343" s="91">
        <f>G343*11%</f>
        <v>4241.8378378378375</v>
      </c>
      <c r="I343" s="91">
        <f>G343/B342</f>
        <v>535.58558558558559</v>
      </c>
      <c r="J343" s="104">
        <f>H343/B342</f>
        <v>58.914414414414409</v>
      </c>
    </row>
    <row r="344" spans="1:10" ht="12.75" customHeight="1" x14ac:dyDescent="0.25">
      <c r="A344" s="101"/>
      <c r="D344" s="81" t="s">
        <v>23</v>
      </c>
      <c r="E344" s="81">
        <f>E342-E343</f>
        <v>252396</v>
      </c>
      <c r="F344" s="81"/>
      <c r="G344" s="82">
        <f>G342-G343</f>
        <v>227383.78378378376</v>
      </c>
      <c r="H344" s="82">
        <f>H342-H343</f>
        <v>25012.216216216213</v>
      </c>
      <c r="I344" s="82">
        <f>I342-I343</f>
        <v>3158.1081081081074</v>
      </c>
      <c r="J344" s="105">
        <f>J342-J343</f>
        <v>347.39189189189182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252395.99999999997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2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Invoice!B1721</f>
        <v>48</v>
      </c>
      <c r="C348" s="88" t="str">
        <f>Invoice!E1721</f>
        <v>JANGKA (COMPASS SET) KENKO C-2011</v>
      </c>
      <c r="D348" s="89">
        <f>Invoice!H1721</f>
        <v>21000</v>
      </c>
      <c r="E348" s="81">
        <f t="shared" ref="E348:E390" si="50">D348*B348</f>
        <v>1008000</v>
      </c>
      <c r="F348" s="81"/>
      <c r="G348" s="82">
        <f t="shared" ref="G348:G390" si="51">E348/1.11</f>
        <v>908108.10810810805</v>
      </c>
      <c r="H348" s="83">
        <f t="shared" ref="H348:H390" si="52">G348*11%</f>
        <v>99891.891891891879</v>
      </c>
      <c r="I348" s="83">
        <f t="shared" ref="I348:I390" si="53">G348/B348</f>
        <v>18918.918918918916</v>
      </c>
      <c r="J348" s="103">
        <f t="shared" ref="J348:J390" si="54">H348/B348</f>
        <v>2081.0810810810808</v>
      </c>
    </row>
    <row r="349" spans="1:10" ht="12.75" customHeight="1" x14ac:dyDescent="0.25">
      <c r="A349" s="101"/>
      <c r="D349" s="81"/>
      <c r="E349" s="81">
        <f>(E348*Invoice!I1721)+((E348-(E348*Invoice!I1721))*Invoice!J1721)</f>
        <v>146160</v>
      </c>
      <c r="F349" s="81"/>
      <c r="G349" s="90">
        <f>E349/1.11</f>
        <v>131675.67567567565</v>
      </c>
      <c r="H349" s="91">
        <f>G349*11%</f>
        <v>14484.324324324321</v>
      </c>
      <c r="I349" s="91">
        <f>G349/B348</f>
        <v>2743.2432432432429</v>
      </c>
      <c r="J349" s="104">
        <f>H349/B348</f>
        <v>301.75675675675672</v>
      </c>
    </row>
    <row r="350" spans="1:10" ht="12.75" customHeight="1" x14ac:dyDescent="0.25">
      <c r="A350" s="101"/>
      <c r="D350" s="81" t="s">
        <v>23</v>
      </c>
      <c r="E350" s="81">
        <f>E348-E349</f>
        <v>861840</v>
      </c>
      <c r="F350" s="81"/>
      <c r="G350" s="82">
        <f>G348-G349</f>
        <v>776432.43243243243</v>
      </c>
      <c r="H350" s="82">
        <f>H348-H349</f>
        <v>85407.567567567559</v>
      </c>
      <c r="I350" s="82">
        <f>I348-I349</f>
        <v>16175.675675675673</v>
      </c>
      <c r="J350" s="105">
        <f>J348-J349</f>
        <v>1779.3243243243242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861840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3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Invoice!B1722</f>
        <v>120</v>
      </c>
      <c r="C354" s="88" t="str">
        <f>Invoice!E1722</f>
        <v>PENSIL WARNA KENKO CP-12HALF CLASSIC (PENDEK)</v>
      </c>
      <c r="D354" s="89">
        <f>Invoice!H1722</f>
        <v>6600</v>
      </c>
      <c r="E354" s="81">
        <f t="shared" si="50"/>
        <v>792000</v>
      </c>
      <c r="F354" s="81"/>
      <c r="G354" s="82">
        <f t="shared" si="51"/>
        <v>713513.51351351349</v>
      </c>
      <c r="H354" s="83">
        <f t="shared" si="52"/>
        <v>78486.486486486479</v>
      </c>
      <c r="I354" s="83">
        <f t="shared" si="53"/>
        <v>5945.9459459459458</v>
      </c>
      <c r="J354" s="103">
        <f t="shared" si="54"/>
        <v>654.05405405405395</v>
      </c>
    </row>
    <row r="355" spans="1:10" ht="12.75" customHeight="1" x14ac:dyDescent="0.25">
      <c r="A355" s="101"/>
      <c r="D355" s="81"/>
      <c r="E355" s="81">
        <f>(E354*Invoice!I1722)+((E354-(E354*Invoice!I1722))*Invoice!J1722)</f>
        <v>114839.99999999999</v>
      </c>
      <c r="F355" s="81"/>
      <c r="G355" s="90">
        <f>E355/1.11</f>
        <v>103459.45945945944</v>
      </c>
      <c r="H355" s="91">
        <f>G355*11%</f>
        <v>11380.540540540538</v>
      </c>
      <c r="I355" s="91">
        <f>G355/B354</f>
        <v>862.16216216216196</v>
      </c>
      <c r="J355" s="104">
        <f>H355/B354</f>
        <v>94.837837837837824</v>
      </c>
    </row>
    <row r="356" spans="1:10" ht="12.75" customHeight="1" x14ac:dyDescent="0.25">
      <c r="A356" s="101"/>
      <c r="D356" s="81" t="s">
        <v>23</v>
      </c>
      <c r="E356" s="81">
        <f>E354-E355</f>
        <v>677160</v>
      </c>
      <c r="F356" s="81"/>
      <c r="G356" s="82">
        <f>G354-G355</f>
        <v>610054.05405405408</v>
      </c>
      <c r="H356" s="82">
        <f>H354-H355</f>
        <v>67105.945945945947</v>
      </c>
      <c r="I356" s="82">
        <f>I354-I355</f>
        <v>5083.7837837837842</v>
      </c>
      <c r="J356" s="105">
        <f>J354-J355</f>
        <v>559.21621621621614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677160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4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Invoice!B1723</f>
        <v>12</v>
      </c>
      <c r="C360" s="88" t="str">
        <f>Invoice!E1723</f>
        <v>DESK SET KENKO K-8312 ORGANIZER</v>
      </c>
      <c r="D360" s="89">
        <f>Invoice!H1723</f>
        <v>29000</v>
      </c>
      <c r="E360" s="81">
        <f t="shared" si="50"/>
        <v>348000</v>
      </c>
      <c r="F360" s="81"/>
      <c r="G360" s="82">
        <f t="shared" si="51"/>
        <v>313513.51351351349</v>
      </c>
      <c r="H360" s="83">
        <f t="shared" si="52"/>
        <v>34486.486486486487</v>
      </c>
      <c r="I360" s="83">
        <f t="shared" si="53"/>
        <v>26126.126126126124</v>
      </c>
      <c r="J360" s="103">
        <f t="shared" si="54"/>
        <v>2873.8738738738739</v>
      </c>
    </row>
    <row r="361" spans="1:10" ht="12.75" customHeight="1" x14ac:dyDescent="0.25">
      <c r="A361" s="101"/>
      <c r="D361" s="81"/>
      <c r="E361" s="81">
        <f>(E360*Invoice!I1723)+((E360-(E360*Invoice!I1723))*Invoice!J1723)</f>
        <v>50460</v>
      </c>
      <c r="F361" s="81"/>
      <c r="G361" s="90">
        <f>E361/1.11</f>
        <v>45459.459459459453</v>
      </c>
      <c r="H361" s="91">
        <f>G361*11%</f>
        <v>5000.54054054054</v>
      </c>
      <c r="I361" s="91">
        <f>G361/B360</f>
        <v>3788.2882882882877</v>
      </c>
      <c r="J361" s="104">
        <f>H361/B360</f>
        <v>416.71171171171164</v>
      </c>
    </row>
    <row r="362" spans="1:10" ht="12.75" customHeight="1" x14ac:dyDescent="0.25">
      <c r="A362" s="101"/>
      <c r="D362" s="81" t="s">
        <v>23</v>
      </c>
      <c r="E362" s="81">
        <f>E360-E361</f>
        <v>297540</v>
      </c>
      <c r="F362" s="81"/>
      <c r="G362" s="82">
        <f>G360-G361</f>
        <v>268054.05405405402</v>
      </c>
      <c r="H362" s="82">
        <f>H360-H361</f>
        <v>29485.945945945947</v>
      </c>
      <c r="I362" s="82">
        <f>I360-I361</f>
        <v>22337.837837837837</v>
      </c>
      <c r="J362" s="105">
        <f>J360-J361</f>
        <v>2457.1621621621621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297540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5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Invoice!B1724</f>
        <v>180</v>
      </c>
      <c r="C366" s="88" t="str">
        <f>Invoice!E1724</f>
        <v>PUSH PIN KENKO PN-30 TRANSPARAN</v>
      </c>
      <c r="D366" s="89">
        <f>Invoice!H1724</f>
        <v>2750</v>
      </c>
      <c r="E366" s="81">
        <f t="shared" si="50"/>
        <v>495000</v>
      </c>
      <c r="F366" s="81"/>
      <c r="G366" s="82">
        <f t="shared" si="51"/>
        <v>445945.94594594592</v>
      </c>
      <c r="H366" s="83">
        <f t="shared" si="52"/>
        <v>49054.054054054053</v>
      </c>
      <c r="I366" s="83">
        <f t="shared" si="53"/>
        <v>2477.4774774774774</v>
      </c>
      <c r="J366" s="103">
        <f t="shared" si="54"/>
        <v>272.52252252252254</v>
      </c>
    </row>
    <row r="367" spans="1:10" ht="12.75" customHeight="1" x14ac:dyDescent="0.25">
      <c r="A367" s="101"/>
      <c r="D367" s="81"/>
      <c r="E367" s="81">
        <f>(E366*Invoice!I1724)+((E366-(E366*Invoice!I1724))*Invoice!J1724)</f>
        <v>71775</v>
      </c>
      <c r="F367" s="81"/>
      <c r="G367" s="90">
        <f>E367/1.11</f>
        <v>64662.16216216216</v>
      </c>
      <c r="H367" s="91">
        <f>G367*11%</f>
        <v>7112.8378378378375</v>
      </c>
      <c r="I367" s="91">
        <f>G367/B366</f>
        <v>359.23423423423424</v>
      </c>
      <c r="J367" s="104">
        <f>H367/B366</f>
        <v>39.515765765765764</v>
      </c>
    </row>
    <row r="368" spans="1:10" ht="12.75" customHeight="1" x14ac:dyDescent="0.25">
      <c r="A368" s="101"/>
      <c r="D368" s="81" t="s">
        <v>23</v>
      </c>
      <c r="E368" s="81">
        <f>E366-E367</f>
        <v>423225</v>
      </c>
      <c r="F368" s="81"/>
      <c r="G368" s="82">
        <f>G366-G367</f>
        <v>381283.78378378379</v>
      </c>
      <c r="H368" s="82">
        <f>H366-H367</f>
        <v>41941.216216216213</v>
      </c>
      <c r="I368" s="82">
        <f>I366-I367</f>
        <v>2118.2432432432433</v>
      </c>
      <c r="J368" s="105">
        <f>J366-J367</f>
        <v>233.00675675675677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423225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6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Invoice!B1725</f>
        <v>60</v>
      </c>
      <c r="C372" s="88" t="str">
        <f>Invoice!E1725</f>
        <v>STAMP PLATE NUMBER KENKO N-38 (Cap Nomer)</v>
      </c>
      <c r="D372" s="89">
        <f>Invoice!H1725</f>
        <v>7000</v>
      </c>
      <c r="E372" s="81">
        <f t="shared" si="50"/>
        <v>420000</v>
      </c>
      <c r="F372" s="81"/>
      <c r="G372" s="82">
        <f t="shared" si="51"/>
        <v>378378.37837837834</v>
      </c>
      <c r="H372" s="83">
        <f t="shared" si="52"/>
        <v>41621.62162162162</v>
      </c>
      <c r="I372" s="83">
        <f t="shared" si="53"/>
        <v>6306.3063063063055</v>
      </c>
      <c r="J372" s="103">
        <f t="shared" si="54"/>
        <v>693.69369369369372</v>
      </c>
    </row>
    <row r="373" spans="1:10" ht="12.75" customHeight="1" x14ac:dyDescent="0.25">
      <c r="A373" s="101"/>
      <c r="D373" s="81"/>
      <c r="E373" s="81">
        <f>(E372*Invoice!I1725)+((E372-(E372*Invoice!I1725))*Invoice!J1725)</f>
        <v>60899.999999999993</v>
      </c>
      <c r="F373" s="81"/>
      <c r="G373" s="90">
        <f>E373/1.11</f>
        <v>54864.864864864852</v>
      </c>
      <c r="H373" s="91">
        <f>G373*11%</f>
        <v>6035.1351351351341</v>
      </c>
      <c r="I373" s="91">
        <f>G373/B372</f>
        <v>914.41441441441418</v>
      </c>
      <c r="J373" s="104">
        <f>H373/B372</f>
        <v>100.58558558558556</v>
      </c>
    </row>
    <row r="374" spans="1:10" ht="12.75" customHeight="1" x14ac:dyDescent="0.25">
      <c r="A374" s="101"/>
      <c r="D374" s="81" t="s">
        <v>23</v>
      </c>
      <c r="E374" s="81">
        <f>E372-E373</f>
        <v>359100</v>
      </c>
      <c r="F374" s="81"/>
      <c r="G374" s="82">
        <f>G372-G373</f>
        <v>323513.51351351349</v>
      </c>
      <c r="H374" s="82">
        <f>H372-H373</f>
        <v>35586.486486486487</v>
      </c>
      <c r="I374" s="82">
        <f>I372-I373</f>
        <v>5391.8918918918916</v>
      </c>
      <c r="J374" s="105">
        <f>J372-J373</f>
        <v>593.10810810810813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359100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7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Invoice!B1726</f>
        <v>48</v>
      </c>
      <c r="C378" s="88" t="str">
        <f>Invoice!E1726</f>
        <v>DATE STAMP KENKO D-4 (Cap Tanggal 4 Mm)</v>
      </c>
      <c r="D378" s="89">
        <f>Invoice!H1726</f>
        <v>6200</v>
      </c>
      <c r="E378" s="81">
        <f t="shared" si="50"/>
        <v>297600</v>
      </c>
      <c r="F378" s="81"/>
      <c r="G378" s="82">
        <f t="shared" si="51"/>
        <v>268108.10810810811</v>
      </c>
      <c r="H378" s="83">
        <f t="shared" si="52"/>
        <v>29491.891891891893</v>
      </c>
      <c r="I378" s="83">
        <f t="shared" si="53"/>
        <v>5585.5855855855852</v>
      </c>
      <c r="J378" s="103">
        <f t="shared" si="54"/>
        <v>614.41441441441441</v>
      </c>
    </row>
    <row r="379" spans="1:10" ht="12.75" customHeight="1" x14ac:dyDescent="0.25">
      <c r="A379" s="101"/>
      <c r="D379" s="81"/>
      <c r="E379" s="81">
        <f>(E378*Invoice!I1726)+((E378-(E378*Invoice!I1726))*Invoice!J1726)</f>
        <v>43152</v>
      </c>
      <c r="F379" s="81"/>
      <c r="G379" s="90">
        <f>E379/1.11</f>
        <v>38875.675675675673</v>
      </c>
      <c r="H379" s="91">
        <f>G379*11%</f>
        <v>4276.3243243243242</v>
      </c>
      <c r="I379" s="91">
        <f>G379/B378</f>
        <v>809.90990990990986</v>
      </c>
      <c r="J379" s="104">
        <f>H379/B378</f>
        <v>89.090090090090087</v>
      </c>
    </row>
    <row r="380" spans="1:10" ht="12.75" customHeight="1" x14ac:dyDescent="0.25">
      <c r="A380" s="101"/>
      <c r="D380" s="81" t="s">
        <v>23</v>
      </c>
      <c r="E380" s="81">
        <f>E378-E379</f>
        <v>254448</v>
      </c>
      <c r="F380" s="81"/>
      <c r="G380" s="82">
        <f>G378-G379</f>
        <v>229232.43243243243</v>
      </c>
      <c r="H380" s="82">
        <f>H378-H379</f>
        <v>25215.56756756757</v>
      </c>
      <c r="I380" s="82">
        <f>I378-I379</f>
        <v>4775.6756756756749</v>
      </c>
      <c r="J380" s="105">
        <f>J378-J379</f>
        <v>525.32432432432438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254448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8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Invoice!B1727</f>
        <v>48</v>
      </c>
      <c r="C384" s="88" t="str">
        <f>Invoice!E1727</f>
        <v>STAMP PLATE DATER KENKO S-68 (Cap Lunas)</v>
      </c>
      <c r="D384" s="89">
        <f>Invoice!H1727</f>
        <v>8300</v>
      </c>
      <c r="E384" s="81">
        <f t="shared" si="50"/>
        <v>398400</v>
      </c>
      <c r="F384" s="81"/>
      <c r="G384" s="82">
        <f t="shared" si="51"/>
        <v>358918.91891891888</v>
      </c>
      <c r="H384" s="83">
        <f t="shared" si="52"/>
        <v>39481.08108108108</v>
      </c>
      <c r="I384" s="83">
        <f t="shared" si="53"/>
        <v>7477.4774774774769</v>
      </c>
      <c r="J384" s="103">
        <f t="shared" si="54"/>
        <v>822.52252252252254</v>
      </c>
    </row>
    <row r="385" spans="1:10" ht="12.75" customHeight="1" x14ac:dyDescent="0.25">
      <c r="A385" s="101"/>
      <c r="D385" s="81"/>
      <c r="E385" s="81">
        <f>(E384*Invoice!I1727)+((E384-(E384*Invoice!I1727))*Invoice!J1727)</f>
        <v>57767.999999999993</v>
      </c>
      <c r="F385" s="81"/>
      <c r="G385" s="90">
        <f>E385/1.11</f>
        <v>52043.243243243232</v>
      </c>
      <c r="H385" s="91">
        <f>G385*11%</f>
        <v>5724.7567567567557</v>
      </c>
      <c r="I385" s="91">
        <f>G385/B384</f>
        <v>1084.234234234234</v>
      </c>
      <c r="J385" s="104">
        <f>H385/B384</f>
        <v>119.26576576576575</v>
      </c>
    </row>
    <row r="386" spans="1:10" ht="12.75" customHeight="1" x14ac:dyDescent="0.25">
      <c r="A386" s="101"/>
      <c r="D386" s="81" t="s">
        <v>23</v>
      </c>
      <c r="E386" s="81">
        <f>E384-E385</f>
        <v>340632</v>
      </c>
      <c r="F386" s="81"/>
      <c r="G386" s="82">
        <f>G384-G385</f>
        <v>306875.67567567562</v>
      </c>
      <c r="H386" s="82">
        <f>H384-H385</f>
        <v>33756.324324324327</v>
      </c>
      <c r="I386" s="82">
        <f>I384-I385</f>
        <v>6393.2432432432433</v>
      </c>
      <c r="J386" s="105">
        <f>J384-J385</f>
        <v>703.25675675675677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340631.99999999994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9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Invoice!B1728</f>
        <v>48</v>
      </c>
      <c r="C390" s="88" t="str">
        <f>Invoice!E1728</f>
        <v>DATE STAMP KENKO D-3 (Cap Tanggal 5 Mm)</v>
      </c>
      <c r="D390" s="89">
        <f>Invoice!H1728</f>
        <v>6450</v>
      </c>
      <c r="E390" s="81">
        <f t="shared" si="50"/>
        <v>309600</v>
      </c>
      <c r="F390" s="81"/>
      <c r="G390" s="82">
        <f t="shared" si="51"/>
        <v>278918.91891891888</v>
      </c>
      <c r="H390" s="83">
        <f t="shared" si="52"/>
        <v>30681.081081081076</v>
      </c>
      <c r="I390" s="83">
        <f t="shared" si="53"/>
        <v>5810.8108108108099</v>
      </c>
      <c r="J390" s="103">
        <f t="shared" si="54"/>
        <v>639.18918918918905</v>
      </c>
    </row>
    <row r="391" spans="1:10" ht="12.75" customHeight="1" x14ac:dyDescent="0.25">
      <c r="A391" s="101"/>
      <c r="D391" s="81"/>
      <c r="E391" s="81">
        <f>(E390*Invoice!I1728)+((E390-(E390*Invoice!I1728))*Invoice!J1728)</f>
        <v>44892</v>
      </c>
      <c r="F391" s="81"/>
      <c r="G391" s="90">
        <f>E391/1.11</f>
        <v>40443.24324324324</v>
      </c>
      <c r="H391" s="91">
        <f>G391*11%</f>
        <v>4448.7567567567567</v>
      </c>
      <c r="I391" s="91">
        <f>G391/B390</f>
        <v>842.56756756756749</v>
      </c>
      <c r="J391" s="104">
        <f>H391/B390</f>
        <v>92.682432432432435</v>
      </c>
    </row>
    <row r="392" spans="1:10" ht="12.75" customHeight="1" x14ac:dyDescent="0.25">
      <c r="A392" s="101"/>
      <c r="D392" s="81" t="s">
        <v>23</v>
      </c>
      <c r="E392" s="81">
        <f>E390-E391</f>
        <v>264708</v>
      </c>
      <c r="F392" s="81"/>
      <c r="G392" s="82">
        <f>G390-G391</f>
        <v>238475.67567567562</v>
      </c>
      <c r="H392" s="82">
        <f>H390-H391</f>
        <v>26232.32432432432</v>
      </c>
      <c r="I392" s="82">
        <f>I390-I391</f>
        <v>4968.2432432432424</v>
      </c>
      <c r="J392" s="105">
        <f>J390-J391</f>
        <v>546.50675675675666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264707.99999999994</v>
      </c>
      <c r="I393" s="83"/>
      <c r="J393" s="103"/>
    </row>
    <row r="394" spans="1:10" ht="12.75" customHeight="1" x14ac:dyDescent="0.25">
      <c r="A394" s="101"/>
      <c r="B394" s="79"/>
      <c r="D394" s="81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G344+G350+G356+G362+G368+G374+G380+G386+G392</f>
        <v>3361305.405405405</v>
      </c>
      <c r="H395" s="108">
        <f>H344+H350+H356+H362+H368+H374+H380+H386+H392</f>
        <v>369743.59459459456</v>
      </c>
      <c r="I395" s="107"/>
      <c r="J395" s="109">
        <f>H345+H351+H357+H363+H369+H375+H381+H387+H393</f>
        <v>3731049</v>
      </c>
    </row>
    <row r="397" spans="1:10" ht="12.75" customHeight="1" x14ac:dyDescent="0.25">
      <c r="A397" s="94" t="s">
        <v>1</v>
      </c>
      <c r="B397" s="95">
        <f>Invoice!E1826</f>
        <v>23050017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Invoice!B1834</f>
        <v>150</v>
      </c>
      <c r="C399" s="88" t="str">
        <f>Invoice!E1834</f>
        <v>STIP / PENGHAPUS JOYKO 526-B20 PUTIH</v>
      </c>
      <c r="D399" s="89">
        <f>Invoice!H1834</f>
        <v>34100</v>
      </c>
      <c r="E399" s="81">
        <f>D399*B399</f>
        <v>5115000</v>
      </c>
      <c r="F399" s="81"/>
      <c r="G399" s="82">
        <f>E399/1.11</f>
        <v>4608108.1081081079</v>
      </c>
      <c r="H399" s="83">
        <f>G399*11%</f>
        <v>506891.89189189189</v>
      </c>
      <c r="I399" s="83">
        <f>G399/B399</f>
        <v>30720.720720720721</v>
      </c>
      <c r="J399" s="103">
        <f>H399/B399</f>
        <v>3379.2792792792793</v>
      </c>
    </row>
    <row r="400" spans="1:10" ht="12.75" customHeight="1" x14ac:dyDescent="0.25">
      <c r="A400" s="101"/>
      <c r="D400" s="81"/>
      <c r="E400" s="81">
        <f>(E399*Invoice!I1834)+((E399-(E399*Invoice!I1834))*Invoice!J1834)</f>
        <v>639375</v>
      </c>
      <c r="F400" s="81"/>
      <c r="G400" s="90">
        <f>E400/1.11</f>
        <v>576013.51351351349</v>
      </c>
      <c r="H400" s="91">
        <f>G400*11%</f>
        <v>63361.486486486487</v>
      </c>
      <c r="I400" s="91">
        <f>G400/B399</f>
        <v>3840.0900900900901</v>
      </c>
      <c r="J400" s="104">
        <f>H400/B399</f>
        <v>422.40990990990991</v>
      </c>
    </row>
    <row r="401" spans="1:10" ht="12.75" customHeight="1" x14ac:dyDescent="0.25">
      <c r="A401" s="101"/>
      <c r="D401" s="81" t="s">
        <v>23</v>
      </c>
      <c r="E401" s="81">
        <f>E399-E400</f>
        <v>4475625</v>
      </c>
      <c r="F401" s="81"/>
      <c r="G401" s="82">
        <f>G399-G400</f>
        <v>4032094.5945945946</v>
      </c>
      <c r="H401" s="82">
        <f>H399-H400</f>
        <v>443530.40540540538</v>
      </c>
      <c r="I401" s="82">
        <f>I399-I400</f>
        <v>26880.630630630632</v>
      </c>
      <c r="J401" s="105">
        <f>J399-J400</f>
        <v>2956.8693693693695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4475625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6"/>
      <c r="B404" s="107"/>
      <c r="C404" s="107"/>
      <c r="D404" s="107"/>
      <c r="E404" s="107"/>
      <c r="F404" s="107"/>
      <c r="G404" s="108">
        <f>G401</f>
        <v>4032094.5945945946</v>
      </c>
      <c r="H404" s="108">
        <f>H401</f>
        <v>443530.40540540538</v>
      </c>
      <c r="I404" s="107"/>
      <c r="J404" s="109">
        <f>H402</f>
        <v>4475625</v>
      </c>
    </row>
    <row r="406" spans="1:10" ht="12.75" customHeight="1" x14ac:dyDescent="0.25">
      <c r="A406" s="94" t="s">
        <v>1</v>
      </c>
      <c r="B406" s="95">
        <f>Invoice!E1940</f>
        <v>23050018</v>
      </c>
      <c r="C406" s="96"/>
      <c r="D406" s="97"/>
      <c r="E406" s="97"/>
      <c r="F406" s="97"/>
      <c r="G406" s="98"/>
      <c r="H406" s="99"/>
      <c r="I406" s="99"/>
      <c r="J406" s="100"/>
    </row>
    <row r="407" spans="1:10" ht="12.75" customHeight="1" x14ac:dyDescent="0.25">
      <c r="A407" s="101">
        <v>1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Invoice!B1948</f>
        <v>360</v>
      </c>
      <c r="C408" s="88" t="str">
        <f>Invoice!E1948</f>
        <v>CORRECTION FLUID KENKO KE-01</v>
      </c>
      <c r="D408" s="89">
        <f>Invoice!H1948</f>
        <v>54300</v>
      </c>
      <c r="E408" s="81">
        <f>D408*B408</f>
        <v>19548000</v>
      </c>
      <c r="F408" s="81"/>
      <c r="G408" s="82">
        <f>E408/1.11</f>
        <v>17610810.810810808</v>
      </c>
      <c r="H408" s="83">
        <f>G408*11%</f>
        <v>1937189.1891891889</v>
      </c>
      <c r="I408" s="83">
        <f>G408/B408</f>
        <v>48918.918918918913</v>
      </c>
      <c r="J408" s="103">
        <f>H408/B408</f>
        <v>5381.0810810810799</v>
      </c>
    </row>
    <row r="409" spans="1:10" ht="12.75" customHeight="1" x14ac:dyDescent="0.25">
      <c r="A409" s="101"/>
      <c r="D409" s="81"/>
      <c r="E409" s="81">
        <f>(E408*Invoice!I1948)+((E408-(E408*Invoice!I1948))*Invoice!J1948)</f>
        <v>2638980</v>
      </c>
      <c r="F409" s="81"/>
      <c r="G409" s="90">
        <f>E409/1.11</f>
        <v>2377459.4594594594</v>
      </c>
      <c r="H409" s="91">
        <f>G409*11%</f>
        <v>261520.54054054053</v>
      </c>
      <c r="I409" s="91">
        <f>G409/B408</f>
        <v>6604.0540540540542</v>
      </c>
      <c r="J409" s="104">
        <f>H409/B408</f>
        <v>726.44594594594594</v>
      </c>
    </row>
    <row r="410" spans="1:10" ht="12.75" customHeight="1" x14ac:dyDescent="0.25">
      <c r="A410" s="101"/>
      <c r="D410" s="81" t="s">
        <v>23</v>
      </c>
      <c r="E410" s="81">
        <f>E408-E409</f>
        <v>16909020</v>
      </c>
      <c r="F410" s="81"/>
      <c r="G410" s="82">
        <f>G408-G409</f>
        <v>15233351.351351349</v>
      </c>
      <c r="H410" s="82">
        <f>H408-H409</f>
        <v>1675668.6486486483</v>
      </c>
      <c r="I410" s="82">
        <f>I408-I409</f>
        <v>42314.86486486486</v>
      </c>
      <c r="J410" s="105">
        <f>J408-J409</f>
        <v>4654.6351351351341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16909019.999999996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2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Invoice!B1949</f>
        <v>144</v>
      </c>
      <c r="C414" s="88" t="str">
        <f>Invoice!E1949</f>
        <v>GEL PEN KENKO EASY GEL</v>
      </c>
      <c r="D414" s="89">
        <f>Invoice!H1949</f>
        <v>26100</v>
      </c>
      <c r="E414" s="81">
        <f t="shared" ref="E414:E432" si="55">D414*B414</f>
        <v>3758400</v>
      </c>
      <c r="F414" s="81"/>
      <c r="G414" s="82">
        <f t="shared" ref="G414:G432" si="56">E414/1.11</f>
        <v>3385945.9459459456</v>
      </c>
      <c r="H414" s="83">
        <f t="shared" ref="H414:H432" si="57">G414*11%</f>
        <v>372454.05405405402</v>
      </c>
      <c r="I414" s="83">
        <f t="shared" ref="I414:I432" si="58">G414/B414</f>
        <v>23513.51351351351</v>
      </c>
      <c r="J414" s="103">
        <f t="shared" ref="J414:J432" si="59">H414/B414</f>
        <v>2586.4864864864862</v>
      </c>
    </row>
    <row r="415" spans="1:10" ht="12.75" customHeight="1" x14ac:dyDescent="0.25">
      <c r="A415" s="101"/>
      <c r="D415" s="81"/>
      <c r="E415" s="81">
        <f>(E414*Invoice!I1949)+((E414-(E414*Invoice!I1949))*Invoice!J1949)</f>
        <v>507384.00000000006</v>
      </c>
      <c r="F415" s="81"/>
      <c r="G415" s="90">
        <f>E415/1.11</f>
        <v>457102.70270270272</v>
      </c>
      <c r="H415" s="91">
        <f>G415*11%</f>
        <v>50281.2972972973</v>
      </c>
      <c r="I415" s="91">
        <f>G415/B414</f>
        <v>3174.3243243243246</v>
      </c>
      <c r="J415" s="104">
        <f>H415/B414</f>
        <v>349.17567567567568</v>
      </c>
    </row>
    <row r="416" spans="1:10" ht="12.75" customHeight="1" x14ac:dyDescent="0.25">
      <c r="A416" s="101"/>
      <c r="D416" s="81" t="s">
        <v>23</v>
      </c>
      <c r="E416" s="81">
        <f>E414-E415</f>
        <v>3251016</v>
      </c>
      <c r="F416" s="81"/>
      <c r="G416" s="82">
        <f>G414-G415</f>
        <v>2928843.2432432426</v>
      </c>
      <c r="H416" s="82">
        <f>H414-H415</f>
        <v>322172.75675675675</v>
      </c>
      <c r="I416" s="82">
        <f>I414-I415</f>
        <v>20339.189189189186</v>
      </c>
      <c r="J416" s="105">
        <f>J414-J415</f>
        <v>2237.3108108108104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3251015.9999999995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3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Invoice!B1950</f>
        <v>50</v>
      </c>
      <c r="C420" s="88" t="str">
        <f>Invoice!E1950</f>
        <v>STIP / PENGHAPUS JOYKO 526-B20 PUTIH</v>
      </c>
      <c r="D420" s="89">
        <f>Invoice!H1950</f>
        <v>34100</v>
      </c>
      <c r="E420" s="81">
        <f t="shared" si="55"/>
        <v>1705000</v>
      </c>
      <c r="F420" s="81"/>
      <c r="G420" s="82">
        <f t="shared" si="56"/>
        <v>1536036.036036036</v>
      </c>
      <c r="H420" s="83">
        <f t="shared" si="57"/>
        <v>168963.96396396396</v>
      </c>
      <c r="I420" s="83">
        <f t="shared" si="58"/>
        <v>30720.720720720721</v>
      </c>
      <c r="J420" s="103">
        <f t="shared" si="59"/>
        <v>3379.2792792792793</v>
      </c>
    </row>
    <row r="421" spans="1:10" ht="12.75" customHeight="1" x14ac:dyDescent="0.25">
      <c r="A421" s="101"/>
      <c r="D421" s="81"/>
      <c r="E421" s="81">
        <f>(E420*Invoice!I1950)+((E420-(E420*Invoice!I1950))*Invoice!J1950)</f>
        <v>230175.00000000003</v>
      </c>
      <c r="F421" s="81"/>
      <c r="G421" s="90">
        <f>E421/1.11</f>
        <v>207364.86486486488</v>
      </c>
      <c r="H421" s="91">
        <f>G421*11%</f>
        <v>22810.135135135137</v>
      </c>
      <c r="I421" s="91">
        <f>G421/B420</f>
        <v>4147.2972972972975</v>
      </c>
      <c r="J421" s="104">
        <f>H421/B420</f>
        <v>456.20270270270271</v>
      </c>
    </row>
    <row r="422" spans="1:10" ht="12.75" customHeight="1" x14ac:dyDescent="0.25">
      <c r="A422" s="101"/>
      <c r="D422" s="81" t="s">
        <v>23</v>
      </c>
      <c r="E422" s="81">
        <f>E420-E421</f>
        <v>1474825</v>
      </c>
      <c r="F422" s="81"/>
      <c r="G422" s="82">
        <f>G420-G421</f>
        <v>1328671.1711711711</v>
      </c>
      <c r="H422" s="82">
        <f>H420-H421</f>
        <v>146153.82882882882</v>
      </c>
      <c r="I422" s="82">
        <f>I420-I421</f>
        <v>26573.423423423425</v>
      </c>
      <c r="J422" s="105">
        <f>J420-J421</f>
        <v>2923.0765765765764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1474825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4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Invoice!B1951</f>
        <v>100</v>
      </c>
      <c r="C426" s="88" t="str">
        <f>Invoice!E1951</f>
        <v>STIP / PENGHAPUS JOYKO 526-B40P PUTIH</v>
      </c>
      <c r="D426" s="89">
        <f>Invoice!H1951</f>
        <v>28300</v>
      </c>
      <c r="E426" s="81">
        <f t="shared" si="55"/>
        <v>2830000</v>
      </c>
      <c r="F426" s="81"/>
      <c r="G426" s="82">
        <f t="shared" si="56"/>
        <v>2549549.5495495494</v>
      </c>
      <c r="H426" s="83">
        <f t="shared" si="57"/>
        <v>280450.45045045041</v>
      </c>
      <c r="I426" s="83">
        <f t="shared" si="58"/>
        <v>25495.495495495492</v>
      </c>
      <c r="J426" s="103">
        <f t="shared" si="59"/>
        <v>2804.504504504504</v>
      </c>
    </row>
    <row r="427" spans="1:10" ht="12.75" customHeight="1" x14ac:dyDescent="0.25">
      <c r="A427" s="101"/>
      <c r="D427" s="81"/>
      <c r="E427" s="81">
        <f>(E426*Invoice!I1951)+((E426-(E426*Invoice!I1951))*Invoice!J1951)</f>
        <v>382050</v>
      </c>
      <c r="F427" s="81"/>
      <c r="G427" s="90">
        <f>E427/1.11</f>
        <v>344189.18918918917</v>
      </c>
      <c r="H427" s="91">
        <f>G427*11%</f>
        <v>37860.810810810806</v>
      </c>
      <c r="I427" s="91">
        <f>G427/B426</f>
        <v>3441.8918918918916</v>
      </c>
      <c r="J427" s="104">
        <f>H427/B426</f>
        <v>378.60810810810807</v>
      </c>
    </row>
    <row r="428" spans="1:10" ht="12.75" customHeight="1" x14ac:dyDescent="0.25">
      <c r="A428" s="101"/>
      <c r="D428" s="81" t="s">
        <v>23</v>
      </c>
      <c r="E428" s="81">
        <f>E426-E427</f>
        <v>2447950</v>
      </c>
      <c r="F428" s="81"/>
      <c r="G428" s="82">
        <f>G426-G427</f>
        <v>2205360.3603603602</v>
      </c>
      <c r="H428" s="82">
        <f>H426-H427</f>
        <v>242589.63963963962</v>
      </c>
      <c r="I428" s="82">
        <f>I426-I427</f>
        <v>22053.603603603602</v>
      </c>
      <c r="J428" s="105">
        <f>J426-J427</f>
        <v>2425.8963963963961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2447950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1">
        <v>5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2"/>
    </row>
    <row r="432" spans="1:10" ht="12.75" customHeight="1" x14ac:dyDescent="0.25">
      <c r="A432" s="101"/>
      <c r="B432" s="80">
        <f>Invoice!B1952</f>
        <v>30</v>
      </c>
      <c r="C432" s="88" t="str">
        <f>Invoice!E1952</f>
        <v>CUTTER 9 MM KENKO A-300 (KECIL)</v>
      </c>
      <c r="D432" s="89">
        <f>Invoice!H1952</f>
        <v>57000</v>
      </c>
      <c r="E432" s="81">
        <f t="shared" si="55"/>
        <v>1710000</v>
      </c>
      <c r="F432" s="81"/>
      <c r="G432" s="82">
        <f t="shared" si="56"/>
        <v>1540540.5405405404</v>
      </c>
      <c r="H432" s="83">
        <f t="shared" si="57"/>
        <v>169459.45945945944</v>
      </c>
      <c r="I432" s="83">
        <f t="shared" si="58"/>
        <v>51351.351351351346</v>
      </c>
      <c r="J432" s="103">
        <f t="shared" si="59"/>
        <v>5648.6486486486483</v>
      </c>
    </row>
    <row r="433" spans="1:10" ht="12.75" customHeight="1" x14ac:dyDescent="0.25">
      <c r="A433" s="101"/>
      <c r="D433" s="81"/>
      <c r="E433" s="81">
        <f>(E432*Invoice!I1952)+((E432-(E432*Invoice!I1952))*Invoice!J1952)</f>
        <v>230850.00000000003</v>
      </c>
      <c r="F433" s="81"/>
      <c r="G433" s="90">
        <f>E433/1.11</f>
        <v>207972.97297297299</v>
      </c>
      <c r="H433" s="91">
        <f>G433*11%</f>
        <v>22877.02702702703</v>
      </c>
      <c r="I433" s="91">
        <f>G433/B432</f>
        <v>6932.4324324324325</v>
      </c>
      <c r="J433" s="104">
        <f>H433/B432</f>
        <v>762.56756756756772</v>
      </c>
    </row>
    <row r="434" spans="1:10" ht="12.75" customHeight="1" x14ac:dyDescent="0.25">
      <c r="A434" s="101"/>
      <c r="D434" s="81" t="s">
        <v>23</v>
      </c>
      <c r="E434" s="81">
        <f>E432-E433</f>
        <v>1479150</v>
      </c>
      <c r="F434" s="81"/>
      <c r="G434" s="82">
        <f>G432-G433</f>
        <v>1332567.5675675673</v>
      </c>
      <c r="H434" s="82">
        <f>H432-H433</f>
        <v>146582.4324324324</v>
      </c>
      <c r="I434" s="82">
        <f>I432-I433</f>
        <v>44418.918918918913</v>
      </c>
      <c r="J434" s="105">
        <f>J432-J433</f>
        <v>4886.0810810810808</v>
      </c>
    </row>
    <row r="435" spans="1:10" ht="12.75" customHeight="1" x14ac:dyDescent="0.25">
      <c r="A435" s="101"/>
      <c r="D435" s="81"/>
      <c r="E435" s="81"/>
      <c r="F435" s="81"/>
      <c r="G435" s="82"/>
      <c r="H435" s="83">
        <f>G434+H434</f>
        <v>1479149.9999999998</v>
      </c>
      <c r="I435" s="83"/>
      <c r="J435" s="103"/>
    </row>
    <row r="436" spans="1:10" ht="12.75" customHeight="1" x14ac:dyDescent="0.25">
      <c r="A436" s="101"/>
      <c r="B436" s="79"/>
      <c r="D436" s="81"/>
      <c r="E436" s="81"/>
      <c r="F436" s="81"/>
      <c r="G436" s="82"/>
      <c r="H436" s="83"/>
      <c r="I436" s="83"/>
      <c r="J436" s="103"/>
    </row>
    <row r="437" spans="1:10" ht="12.75" customHeight="1" x14ac:dyDescent="0.25">
      <c r="A437" s="106"/>
      <c r="B437" s="107"/>
      <c r="C437" s="107"/>
      <c r="D437" s="107"/>
      <c r="E437" s="107"/>
      <c r="F437" s="107"/>
      <c r="G437" s="108">
        <f>G410+G416+G422+G428+G434</f>
        <v>23028793.69369369</v>
      </c>
      <c r="H437" s="108">
        <f>H410+H416+H422+H428+H434</f>
        <v>2533167.3063063058</v>
      </c>
      <c r="I437" s="107"/>
      <c r="J437" s="109">
        <f>H411+H417+H423+H429+H435</f>
        <v>25561960.999999996</v>
      </c>
    </row>
    <row r="439" spans="1:10" ht="12.75" customHeight="1" x14ac:dyDescent="0.25">
      <c r="A439" s="94" t="s">
        <v>1</v>
      </c>
      <c r="B439" s="95">
        <f>Invoice!E2054</f>
        <v>23050019</v>
      </c>
      <c r="C439" s="96"/>
      <c r="D439" s="97"/>
      <c r="E439" s="97"/>
      <c r="F439" s="97"/>
      <c r="G439" s="98"/>
      <c r="H439" s="99"/>
      <c r="I439" s="99"/>
      <c r="J439" s="100"/>
    </row>
    <row r="440" spans="1:10" ht="12.75" customHeight="1" x14ac:dyDescent="0.25">
      <c r="A440" s="101">
        <v>1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Invoice!B2062</f>
        <v>288</v>
      </c>
      <c r="C441" s="88" t="str">
        <f>Invoice!E2062</f>
        <v>GEL PEN JOYKO GP-237 X-TECH</v>
      </c>
      <c r="D441" s="89">
        <f>Invoice!H2062</f>
        <v>43200</v>
      </c>
      <c r="E441" s="81">
        <f>D441*B441</f>
        <v>12441600</v>
      </c>
      <c r="F441" s="81"/>
      <c r="G441" s="82">
        <f>E441/1.11</f>
        <v>11208648.648648648</v>
      </c>
      <c r="H441" s="83">
        <f>G441*11%</f>
        <v>1232951.3513513512</v>
      </c>
      <c r="I441" s="83">
        <f>G441/B441</f>
        <v>38918.918918918913</v>
      </c>
      <c r="J441" s="103">
        <f>H441/B441</f>
        <v>4281.0810810810808</v>
      </c>
    </row>
    <row r="442" spans="1:10" ht="12.75" customHeight="1" x14ac:dyDescent="0.25">
      <c r="A442" s="101"/>
      <c r="D442" s="81"/>
      <c r="E442" s="81">
        <f>(E441*Invoice!I2062)+((E441-(E441*Invoice!I2062))*Invoice!J2062)</f>
        <v>1555200</v>
      </c>
      <c r="F442" s="81"/>
      <c r="G442" s="90">
        <f>E442/1.11</f>
        <v>1401081.0810810809</v>
      </c>
      <c r="H442" s="91">
        <f>G442*11%</f>
        <v>154118.91891891891</v>
      </c>
      <c r="I442" s="91">
        <f>G442/B441</f>
        <v>4864.8648648648641</v>
      </c>
      <c r="J442" s="104">
        <f>H442/B441</f>
        <v>535.1351351351351</v>
      </c>
    </row>
    <row r="443" spans="1:10" ht="12.75" customHeight="1" x14ac:dyDescent="0.25">
      <c r="A443" s="101"/>
      <c r="D443" s="81" t="s">
        <v>23</v>
      </c>
      <c r="E443" s="81">
        <f>E441-E442</f>
        <v>10886400</v>
      </c>
      <c r="F443" s="81"/>
      <c r="G443" s="82">
        <f>G441-G442</f>
        <v>9807567.5675675664</v>
      </c>
      <c r="H443" s="82">
        <f>H441-H442</f>
        <v>1078832.4324324324</v>
      </c>
      <c r="I443" s="82">
        <f>I441-I442</f>
        <v>34054.054054054046</v>
      </c>
      <c r="J443" s="105">
        <f>J441-J442</f>
        <v>3745.9459459459458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10886399.999999998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2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Invoice!B2063</f>
        <v>576</v>
      </c>
      <c r="C447" s="88" t="str">
        <f>Invoice!E2063</f>
        <v>PENCIL CASE JOYKO PC-0719</v>
      </c>
      <c r="D447" s="89">
        <f>Invoice!H2063</f>
        <v>4800</v>
      </c>
      <c r="E447" s="81">
        <f t="shared" ref="E447:E507" si="60">D447*B447</f>
        <v>2764800</v>
      </c>
      <c r="F447" s="81"/>
      <c r="G447" s="82">
        <f t="shared" ref="G447:G507" si="61">E447/1.11</f>
        <v>2490810.8108108104</v>
      </c>
      <c r="H447" s="83">
        <f t="shared" ref="H447:H507" si="62">G447*11%</f>
        <v>273989.18918918917</v>
      </c>
      <c r="I447" s="83">
        <f t="shared" ref="I447:I507" si="63">G447/B447</f>
        <v>4324.3243243243232</v>
      </c>
      <c r="J447" s="103">
        <f t="shared" ref="J447:J507" si="64">H447/B447</f>
        <v>475.67567567567562</v>
      </c>
    </row>
    <row r="448" spans="1:10" ht="12.75" customHeight="1" x14ac:dyDescent="0.25">
      <c r="A448" s="101"/>
      <c r="D448" s="81"/>
      <c r="E448" s="81">
        <f>(E447*Invoice!I2063)+((E447-(E447*Invoice!I2063))*Invoice!J2063)</f>
        <v>345600</v>
      </c>
      <c r="F448" s="81"/>
      <c r="G448" s="90">
        <f>E448/1.11</f>
        <v>311351.3513513513</v>
      </c>
      <c r="H448" s="91">
        <f>G448*11%</f>
        <v>34248.648648648646</v>
      </c>
      <c r="I448" s="91">
        <f>G448/B447</f>
        <v>540.54054054054041</v>
      </c>
      <c r="J448" s="104">
        <f>H448/B447</f>
        <v>59.459459459459453</v>
      </c>
    </row>
    <row r="449" spans="1:10" ht="12.75" customHeight="1" x14ac:dyDescent="0.25">
      <c r="A449" s="101"/>
      <c r="D449" s="81" t="s">
        <v>23</v>
      </c>
      <c r="E449" s="81">
        <f>E447-E448</f>
        <v>2419200</v>
      </c>
      <c r="F449" s="81"/>
      <c r="G449" s="82">
        <f>G447-G448</f>
        <v>2179459.4594594589</v>
      </c>
      <c r="H449" s="82">
        <f>H447-H448</f>
        <v>239740.54054054053</v>
      </c>
      <c r="I449" s="82">
        <f>I447-I448</f>
        <v>3783.7837837837828</v>
      </c>
      <c r="J449" s="105">
        <f>J447-J448</f>
        <v>416.21621621621614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2419199.9999999995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3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Invoice!B2064</f>
        <v>360</v>
      </c>
      <c r="C453" s="88" t="str">
        <f>Invoice!E2064</f>
        <v>BINDER NOTE JOYKO A5 (CAMPUS)</v>
      </c>
      <c r="D453" s="89">
        <f>Invoice!H2064</f>
        <v>15800</v>
      </c>
      <c r="E453" s="81">
        <f t="shared" si="60"/>
        <v>5688000</v>
      </c>
      <c r="F453" s="81"/>
      <c r="G453" s="82">
        <f t="shared" si="61"/>
        <v>5124324.3243243238</v>
      </c>
      <c r="H453" s="83">
        <f t="shared" si="62"/>
        <v>563675.67567567562</v>
      </c>
      <c r="I453" s="83">
        <f t="shared" si="63"/>
        <v>14234.234234234233</v>
      </c>
      <c r="J453" s="103">
        <f t="shared" si="64"/>
        <v>1565.7657657657655</v>
      </c>
    </row>
    <row r="454" spans="1:10" ht="12.75" customHeight="1" x14ac:dyDescent="0.25">
      <c r="A454" s="101"/>
      <c r="D454" s="81"/>
      <c r="E454" s="81">
        <f>(E453*Invoice!I2064)+((E453-(E453*Invoice!I2064))*Invoice!J2064)</f>
        <v>711000</v>
      </c>
      <c r="F454" s="81"/>
      <c r="G454" s="90">
        <f>E454/1.11</f>
        <v>640540.54054054047</v>
      </c>
      <c r="H454" s="91">
        <f>G454*11%</f>
        <v>70459.459459459453</v>
      </c>
      <c r="I454" s="91">
        <f>G454/B453</f>
        <v>1779.2792792792791</v>
      </c>
      <c r="J454" s="104">
        <f>H454/B453</f>
        <v>195.72072072072069</v>
      </c>
    </row>
    <row r="455" spans="1:10" ht="12.75" customHeight="1" x14ac:dyDescent="0.25">
      <c r="A455" s="101"/>
      <c r="D455" s="81" t="s">
        <v>23</v>
      </c>
      <c r="E455" s="81">
        <f>E453-E454</f>
        <v>4977000</v>
      </c>
      <c r="F455" s="81"/>
      <c r="G455" s="82">
        <f>G453-G454</f>
        <v>4483783.7837837832</v>
      </c>
      <c r="H455" s="82">
        <f>H453-H454</f>
        <v>493216.21621621615</v>
      </c>
      <c r="I455" s="82">
        <f>I453-I454</f>
        <v>12454.954954954954</v>
      </c>
      <c r="J455" s="105">
        <f>J453-J454</f>
        <v>1370.0450450450448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4976999.9999999991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4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Invoice!B2065</f>
        <v>144</v>
      </c>
      <c r="C459" s="88" t="str">
        <f>Invoice!E2065</f>
        <v>BINDER NOTE JOYKO A5 (FANCY)</v>
      </c>
      <c r="D459" s="89">
        <f>Invoice!H2065</f>
        <v>15800</v>
      </c>
      <c r="E459" s="81">
        <f t="shared" si="60"/>
        <v>2275200</v>
      </c>
      <c r="F459" s="81"/>
      <c r="G459" s="82">
        <f t="shared" si="61"/>
        <v>2049729.7297297295</v>
      </c>
      <c r="H459" s="83">
        <f t="shared" si="62"/>
        <v>225470.27027027024</v>
      </c>
      <c r="I459" s="83">
        <f t="shared" si="63"/>
        <v>14234.234234234233</v>
      </c>
      <c r="J459" s="103">
        <f t="shared" si="64"/>
        <v>1565.7657657657655</v>
      </c>
    </row>
    <row r="460" spans="1:10" ht="12.75" customHeight="1" x14ac:dyDescent="0.25">
      <c r="A460" s="101"/>
      <c r="D460" s="81"/>
      <c r="E460" s="81">
        <f>(E459*Invoice!I2065)+((E459-(E459*Invoice!I2065))*Invoice!J2065)</f>
        <v>284400</v>
      </c>
      <c r="F460" s="81"/>
      <c r="G460" s="90">
        <f>E460/1.11</f>
        <v>256216.21621621618</v>
      </c>
      <c r="H460" s="91">
        <f>G460*11%</f>
        <v>28183.78378378378</v>
      </c>
      <c r="I460" s="91">
        <f>G460/B459</f>
        <v>1779.2792792792791</v>
      </c>
      <c r="J460" s="104">
        <f>H460/B459</f>
        <v>195.72072072072069</v>
      </c>
    </row>
    <row r="461" spans="1:10" ht="12.75" customHeight="1" x14ac:dyDescent="0.25">
      <c r="A461" s="101"/>
      <c r="D461" s="81" t="s">
        <v>23</v>
      </c>
      <c r="E461" s="81">
        <f>E459-E460</f>
        <v>1990800</v>
      </c>
      <c r="F461" s="81"/>
      <c r="G461" s="82">
        <f>G459-G460</f>
        <v>1793513.5135135134</v>
      </c>
      <c r="H461" s="82">
        <f>H459-H460</f>
        <v>197286.48648648645</v>
      </c>
      <c r="I461" s="82">
        <f>I459-I460</f>
        <v>12454.954954954954</v>
      </c>
      <c r="J461" s="105">
        <f>J459-J460</f>
        <v>1370.0450450450448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1990799.9999999998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5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Invoice!B2066</f>
        <v>360</v>
      </c>
      <c r="C465" s="88" t="str">
        <f>Invoice!E2066</f>
        <v>BINDER NOTE JOYKO B5 (CAMPUS)</v>
      </c>
      <c r="D465" s="89">
        <f>Invoice!H2066</f>
        <v>20700</v>
      </c>
      <c r="E465" s="81">
        <f t="shared" si="60"/>
        <v>7452000</v>
      </c>
      <c r="F465" s="81"/>
      <c r="G465" s="82">
        <f t="shared" si="61"/>
        <v>6713513.5135135129</v>
      </c>
      <c r="H465" s="83">
        <f t="shared" si="62"/>
        <v>738486.48648648639</v>
      </c>
      <c r="I465" s="83">
        <f t="shared" si="63"/>
        <v>18648.648648648646</v>
      </c>
      <c r="J465" s="103">
        <f t="shared" si="64"/>
        <v>2051.3513513513512</v>
      </c>
    </row>
    <row r="466" spans="1:10" ht="12.75" customHeight="1" x14ac:dyDescent="0.25">
      <c r="A466" s="101"/>
      <c r="D466" s="81"/>
      <c r="E466" s="81">
        <f>(E465*Invoice!I2066)+((E465-(E465*Invoice!I2066))*Invoice!J2066)</f>
        <v>931500</v>
      </c>
      <c r="F466" s="81"/>
      <c r="G466" s="90">
        <f>E466/1.11</f>
        <v>839189.18918918911</v>
      </c>
      <c r="H466" s="91">
        <f>G466*11%</f>
        <v>92310.810810810799</v>
      </c>
      <c r="I466" s="91">
        <f>G466/B465</f>
        <v>2331.0810810810808</v>
      </c>
      <c r="J466" s="104">
        <f>H466/B465</f>
        <v>256.41891891891891</v>
      </c>
    </row>
    <row r="467" spans="1:10" ht="12.75" customHeight="1" x14ac:dyDescent="0.25">
      <c r="A467" s="101"/>
      <c r="D467" s="81" t="s">
        <v>23</v>
      </c>
      <c r="E467" s="81">
        <f>E465-E466</f>
        <v>6520500</v>
      </c>
      <c r="F467" s="81"/>
      <c r="G467" s="82">
        <f>G465-G466</f>
        <v>5874324.3243243238</v>
      </c>
      <c r="H467" s="82">
        <f>H465-H466</f>
        <v>646175.67567567562</v>
      </c>
      <c r="I467" s="82">
        <f>I465-I466</f>
        <v>16317.567567567567</v>
      </c>
      <c r="J467" s="105">
        <f>J465-J466</f>
        <v>1794.9324324324323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6520499.9999999991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6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Invoice!B2067</f>
        <v>72</v>
      </c>
      <c r="C471" s="88" t="str">
        <f>Invoice!E2067</f>
        <v>CORRECTION FLUID KENKO KE-108</v>
      </c>
      <c r="D471" s="89">
        <f>Invoice!H2067</f>
        <v>47100</v>
      </c>
      <c r="E471" s="81">
        <f t="shared" si="60"/>
        <v>3391200</v>
      </c>
      <c r="F471" s="81"/>
      <c r="G471" s="82">
        <f t="shared" si="61"/>
        <v>3055135.1351351347</v>
      </c>
      <c r="H471" s="83">
        <f t="shared" si="62"/>
        <v>336064.86486486479</v>
      </c>
      <c r="I471" s="83">
        <f t="shared" si="63"/>
        <v>42432.432432432426</v>
      </c>
      <c r="J471" s="103">
        <f t="shared" si="64"/>
        <v>4667.5675675675666</v>
      </c>
    </row>
    <row r="472" spans="1:10" ht="12.75" customHeight="1" x14ac:dyDescent="0.25">
      <c r="A472" s="101"/>
      <c r="D472" s="81"/>
      <c r="E472" s="81">
        <f>(E471*Invoice!I2067)+((E471-(E471*Invoice!I2067))*Invoice!J2067)</f>
        <v>423900</v>
      </c>
      <c r="F472" s="81"/>
      <c r="G472" s="90">
        <f>E472/1.11</f>
        <v>381891.89189189184</v>
      </c>
      <c r="H472" s="91">
        <f>G472*11%</f>
        <v>42008.108108108099</v>
      </c>
      <c r="I472" s="91">
        <f>G472/B471</f>
        <v>5304.0540540540533</v>
      </c>
      <c r="J472" s="104">
        <f>H472/B471</f>
        <v>583.44594594594582</v>
      </c>
    </row>
    <row r="473" spans="1:10" ht="12.75" customHeight="1" x14ac:dyDescent="0.25">
      <c r="A473" s="101"/>
      <c r="D473" s="81" t="s">
        <v>23</v>
      </c>
      <c r="E473" s="81">
        <f>E471-E472</f>
        <v>2967300</v>
      </c>
      <c r="F473" s="81"/>
      <c r="G473" s="82">
        <f>G471-G472</f>
        <v>2673243.2432432426</v>
      </c>
      <c r="H473" s="82">
        <f>H471-H472</f>
        <v>294056.75675675669</v>
      </c>
      <c r="I473" s="82">
        <f>I471-I472</f>
        <v>37128.378378378373</v>
      </c>
      <c r="J473" s="105">
        <f>J471-J472</f>
        <v>4084.1216216216208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2967299.9999999991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7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Invoice!B2068</f>
        <v>160</v>
      </c>
      <c r="C477" s="88" t="str">
        <f>Invoice!E2068</f>
        <v>CALCULATOR JOYKO CC-38</v>
      </c>
      <c r="D477" s="89">
        <f>Invoice!H2068</f>
        <v>27500</v>
      </c>
      <c r="E477" s="81">
        <f t="shared" si="60"/>
        <v>4400000</v>
      </c>
      <c r="F477" s="81"/>
      <c r="G477" s="82">
        <f t="shared" si="61"/>
        <v>3963963.9639639636</v>
      </c>
      <c r="H477" s="83">
        <f t="shared" si="62"/>
        <v>436036.03603603598</v>
      </c>
      <c r="I477" s="83">
        <f t="shared" si="63"/>
        <v>24774.774774774771</v>
      </c>
      <c r="J477" s="103">
        <f t="shared" si="64"/>
        <v>2725.2252252252247</v>
      </c>
    </row>
    <row r="478" spans="1:10" ht="12.75" customHeight="1" x14ac:dyDescent="0.25">
      <c r="A478" s="101"/>
      <c r="D478" s="81"/>
      <c r="E478" s="81">
        <f>(E477*Invoice!I2068)+((E477-(E477*Invoice!I2068))*Invoice!J2068)</f>
        <v>550000</v>
      </c>
      <c r="F478" s="81"/>
      <c r="G478" s="90">
        <f>E478/1.11</f>
        <v>495495.49549549544</v>
      </c>
      <c r="H478" s="91">
        <f>G478*11%</f>
        <v>54504.504504504497</v>
      </c>
      <c r="I478" s="91">
        <f>G478/B477</f>
        <v>3096.8468468468463</v>
      </c>
      <c r="J478" s="104">
        <f>H478/B477</f>
        <v>340.65315315315308</v>
      </c>
    </row>
    <row r="479" spans="1:10" ht="12.75" customHeight="1" x14ac:dyDescent="0.25">
      <c r="A479" s="101"/>
      <c r="D479" s="81" t="s">
        <v>23</v>
      </c>
      <c r="E479" s="81">
        <f>E477-E478</f>
        <v>3850000</v>
      </c>
      <c r="F479" s="81"/>
      <c r="G479" s="82">
        <f>G477-G478</f>
        <v>3468468.4684684682</v>
      </c>
      <c r="H479" s="82">
        <f>H477-H478</f>
        <v>381531.53153153148</v>
      </c>
      <c r="I479" s="82">
        <f>I477-I478</f>
        <v>21677.927927927925</v>
      </c>
      <c r="J479" s="105">
        <f>J477-J478</f>
        <v>2384.5720720720715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3849999.9999999995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8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Invoice!B2069</f>
        <v>120</v>
      </c>
      <c r="C483" s="88" t="str">
        <f>Invoice!E2069</f>
        <v>CALCULATOR JOYKO DTC-1313CH</v>
      </c>
      <c r="D483" s="89">
        <f>Invoice!H2069</f>
        <v>40000</v>
      </c>
      <c r="E483" s="81">
        <f t="shared" si="60"/>
        <v>4800000</v>
      </c>
      <c r="F483" s="81"/>
      <c r="G483" s="82">
        <f t="shared" si="61"/>
        <v>4324324.3243243238</v>
      </c>
      <c r="H483" s="83">
        <f t="shared" si="62"/>
        <v>475675.67567567562</v>
      </c>
      <c r="I483" s="83">
        <f t="shared" si="63"/>
        <v>36036.036036036028</v>
      </c>
      <c r="J483" s="103">
        <f t="shared" si="64"/>
        <v>3963.9639639639636</v>
      </c>
    </row>
    <row r="484" spans="1:10" ht="12.75" customHeight="1" x14ac:dyDescent="0.25">
      <c r="A484" s="101"/>
      <c r="D484" s="81"/>
      <c r="E484" s="81">
        <f>(E483*Invoice!I2069)+((E483-(E483*Invoice!I2069))*Invoice!J2069)</f>
        <v>600000</v>
      </c>
      <c r="F484" s="81"/>
      <c r="G484" s="90">
        <f>E484/1.11</f>
        <v>540540.54054054047</v>
      </c>
      <c r="H484" s="91">
        <f>G484*11%</f>
        <v>59459.459459459453</v>
      </c>
      <c r="I484" s="91">
        <f>G484/B483</f>
        <v>4504.5045045045035</v>
      </c>
      <c r="J484" s="104">
        <f>H484/B483</f>
        <v>495.49549549549545</v>
      </c>
    </row>
    <row r="485" spans="1:10" ht="12.75" customHeight="1" x14ac:dyDescent="0.25">
      <c r="A485" s="101"/>
      <c r="D485" s="81" t="s">
        <v>23</v>
      </c>
      <c r="E485" s="81">
        <f>E483-E484</f>
        <v>4200000</v>
      </c>
      <c r="F485" s="81"/>
      <c r="G485" s="82">
        <f>G483-G484</f>
        <v>3783783.7837837832</v>
      </c>
      <c r="H485" s="82">
        <f>H483-H484</f>
        <v>416216.21621621615</v>
      </c>
      <c r="I485" s="82">
        <f>I483-I484</f>
        <v>31531.531531531524</v>
      </c>
      <c r="J485" s="105">
        <f>J483-J484</f>
        <v>3468.468468468468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4199999.9999999991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9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Invoice!B2070</f>
        <v>60</v>
      </c>
      <c r="C489" s="88" t="str">
        <f>Invoice!E2070</f>
        <v>CALCULATOR JOYKO CC-41</v>
      </c>
      <c r="D489" s="89">
        <f>Invoice!H2070</f>
        <v>74000</v>
      </c>
      <c r="E489" s="81">
        <f t="shared" si="60"/>
        <v>4440000</v>
      </c>
      <c r="F489" s="81"/>
      <c r="G489" s="82">
        <f t="shared" si="61"/>
        <v>3999999.9999999995</v>
      </c>
      <c r="H489" s="83">
        <f t="shared" si="62"/>
        <v>439999.99999999994</v>
      </c>
      <c r="I489" s="83">
        <f t="shared" si="63"/>
        <v>66666.666666666657</v>
      </c>
      <c r="J489" s="103">
        <f t="shared" si="64"/>
        <v>7333.3333333333321</v>
      </c>
    </row>
    <row r="490" spans="1:10" ht="12.75" customHeight="1" x14ac:dyDescent="0.25">
      <c r="A490" s="101"/>
      <c r="D490" s="81"/>
      <c r="E490" s="81">
        <f>(E489*Invoice!I2070)+((E489-(E489*Invoice!I2070))*Invoice!J2070)</f>
        <v>555000</v>
      </c>
      <c r="F490" s="81"/>
      <c r="G490" s="90">
        <f>E490/1.11</f>
        <v>499999.99999999994</v>
      </c>
      <c r="H490" s="91">
        <f>G490*11%</f>
        <v>54999.999999999993</v>
      </c>
      <c r="I490" s="91">
        <f>G490/B489</f>
        <v>8333.3333333333321</v>
      </c>
      <c r="J490" s="104">
        <f>H490/B489</f>
        <v>916.66666666666652</v>
      </c>
    </row>
    <row r="491" spans="1:10" ht="12.75" customHeight="1" x14ac:dyDescent="0.25">
      <c r="A491" s="101"/>
      <c r="D491" s="81" t="s">
        <v>23</v>
      </c>
      <c r="E491" s="81">
        <f>E489-E490</f>
        <v>3885000</v>
      </c>
      <c r="F491" s="81"/>
      <c r="G491" s="82">
        <f>G489-G490</f>
        <v>3499999.9999999995</v>
      </c>
      <c r="H491" s="82">
        <f>H489-H490</f>
        <v>384999.99999999994</v>
      </c>
      <c r="I491" s="82">
        <f>I489-I490</f>
        <v>58333.333333333328</v>
      </c>
      <c r="J491" s="105">
        <f>J489-J490</f>
        <v>6416.6666666666661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3884999.9999999995</v>
      </c>
      <c r="I492" s="83"/>
      <c r="J492" s="103"/>
    </row>
    <row r="493" spans="1:10" ht="12.75" customHeight="1" x14ac:dyDescent="0.25">
      <c r="A493" s="101"/>
      <c r="B493" s="79"/>
      <c r="D493" s="81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1">
        <v>10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2"/>
    </row>
    <row r="495" spans="1:10" ht="12.75" customHeight="1" x14ac:dyDescent="0.25">
      <c r="A495" s="101"/>
      <c r="B495" s="80">
        <f>Invoice!B2071</f>
        <v>50</v>
      </c>
      <c r="C495" s="88" t="str">
        <f>Invoice!E2071</f>
        <v>STIP / PENGHAPUS JOYKO 526-B40BL HITAM</v>
      </c>
      <c r="D495" s="89">
        <f>Invoice!H2071</f>
        <v>28300</v>
      </c>
      <c r="E495" s="81">
        <f t="shared" si="60"/>
        <v>1415000</v>
      </c>
      <c r="F495" s="81"/>
      <c r="G495" s="82">
        <f t="shared" si="61"/>
        <v>1274774.7747747747</v>
      </c>
      <c r="H495" s="83">
        <f t="shared" si="62"/>
        <v>140225.22522522521</v>
      </c>
      <c r="I495" s="83">
        <f t="shared" si="63"/>
        <v>25495.495495495492</v>
      </c>
      <c r="J495" s="103">
        <f t="shared" si="64"/>
        <v>2804.504504504504</v>
      </c>
    </row>
    <row r="496" spans="1:10" ht="12.75" customHeight="1" x14ac:dyDescent="0.25">
      <c r="A496" s="101"/>
      <c r="D496" s="81"/>
      <c r="E496" s="81">
        <f>(E495*Invoice!I2071)+((E495-(E495*Invoice!I2071))*Invoice!J2071)</f>
        <v>176875</v>
      </c>
      <c r="F496" s="81"/>
      <c r="G496" s="90">
        <f>E496/1.11</f>
        <v>159346.84684684683</v>
      </c>
      <c r="H496" s="91">
        <f>G496*11%</f>
        <v>17528.153153153151</v>
      </c>
      <c r="I496" s="91">
        <f>G496/B495</f>
        <v>3186.9369369369365</v>
      </c>
      <c r="J496" s="104">
        <f>H496/B495</f>
        <v>350.563063063063</v>
      </c>
    </row>
    <row r="497" spans="1:10" ht="12.75" customHeight="1" x14ac:dyDescent="0.25">
      <c r="A497" s="101"/>
      <c r="D497" s="81" t="s">
        <v>23</v>
      </c>
      <c r="E497" s="81">
        <f>E495-E496</f>
        <v>1238125</v>
      </c>
      <c r="F497" s="81"/>
      <c r="G497" s="82">
        <f>G495-G496</f>
        <v>1115427.9279279278</v>
      </c>
      <c r="H497" s="82">
        <f>H495-H496</f>
        <v>122697.07207207206</v>
      </c>
      <c r="I497" s="82">
        <f>I495-I496</f>
        <v>22308.558558558554</v>
      </c>
      <c r="J497" s="105">
        <f>J495-J496</f>
        <v>2453.9414414414409</v>
      </c>
    </row>
    <row r="498" spans="1:10" ht="12.75" customHeight="1" x14ac:dyDescent="0.25">
      <c r="A498" s="101"/>
      <c r="D498" s="81"/>
      <c r="E498" s="81"/>
      <c r="F498" s="81"/>
      <c r="G498" s="82"/>
      <c r="H498" s="83">
        <f>G497+H497</f>
        <v>1238124.9999999998</v>
      </c>
      <c r="I498" s="83"/>
      <c r="J498" s="103"/>
    </row>
    <row r="499" spans="1:10" ht="12.75" customHeight="1" x14ac:dyDescent="0.25">
      <c r="A499" s="101"/>
      <c r="B499" s="79"/>
      <c r="D499" s="81"/>
      <c r="E499" s="81"/>
      <c r="F499" s="81"/>
      <c r="G499" s="82"/>
      <c r="H499" s="83"/>
      <c r="I499" s="83"/>
      <c r="J499" s="103"/>
    </row>
    <row r="500" spans="1:10" ht="12.75" customHeight="1" x14ac:dyDescent="0.25">
      <c r="A500" s="101">
        <v>11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Invoice!B2072</f>
        <v>300</v>
      </c>
      <c r="C501" s="88" t="str">
        <f>Invoice!E2072</f>
        <v>STIP / PENGHAPUS JOYKO 526-B40P PUTIH</v>
      </c>
      <c r="D501" s="89">
        <f>Invoice!H2072</f>
        <v>28300</v>
      </c>
      <c r="E501" s="81">
        <f t="shared" si="60"/>
        <v>8490000</v>
      </c>
      <c r="F501" s="81"/>
      <c r="G501" s="82">
        <f t="shared" si="61"/>
        <v>7648648.6486486476</v>
      </c>
      <c r="H501" s="83">
        <f t="shared" si="62"/>
        <v>841351.35135135124</v>
      </c>
      <c r="I501" s="83">
        <f t="shared" si="63"/>
        <v>25495.495495495492</v>
      </c>
      <c r="J501" s="103">
        <f t="shared" si="64"/>
        <v>2804.504504504504</v>
      </c>
    </row>
    <row r="502" spans="1:10" ht="12.75" customHeight="1" x14ac:dyDescent="0.25">
      <c r="A502" s="101"/>
      <c r="D502" s="81"/>
      <c r="E502" s="81">
        <f>(E501*Invoice!I2072)+((E501-(E501*Invoice!I2072))*Invoice!J2072)</f>
        <v>1061250</v>
      </c>
      <c r="F502" s="81"/>
      <c r="G502" s="90">
        <f>E502/1.11</f>
        <v>956081.08108108095</v>
      </c>
      <c r="H502" s="91">
        <f>G502*11%</f>
        <v>105168.91891891891</v>
      </c>
      <c r="I502" s="91">
        <f>G502/B501</f>
        <v>3186.9369369369365</v>
      </c>
      <c r="J502" s="104">
        <f>H502/B501</f>
        <v>350.563063063063</v>
      </c>
    </row>
    <row r="503" spans="1:10" ht="12.75" customHeight="1" x14ac:dyDescent="0.25">
      <c r="A503" s="101"/>
      <c r="D503" s="81" t="s">
        <v>23</v>
      </c>
      <c r="E503" s="81">
        <f>E501-E502</f>
        <v>7428750</v>
      </c>
      <c r="F503" s="81"/>
      <c r="G503" s="82">
        <f>G501-G502</f>
        <v>6692567.5675675664</v>
      </c>
      <c r="H503" s="82">
        <f>H501-H502</f>
        <v>736182.43243243231</v>
      </c>
      <c r="I503" s="82">
        <f>I501-I502</f>
        <v>22308.558558558554</v>
      </c>
      <c r="J503" s="105">
        <f>J501-J502</f>
        <v>2453.9414414414409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7428749.9999999991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12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Invoice!B2073</f>
        <v>300</v>
      </c>
      <c r="C507" s="88" t="str">
        <f>Invoice!E2073</f>
        <v>STIP / PENGHAPUS JOYKO 526-B20 PUTIH</v>
      </c>
      <c r="D507" s="89">
        <f>Invoice!H2073</f>
        <v>34100</v>
      </c>
      <c r="E507" s="81">
        <f t="shared" si="60"/>
        <v>10230000</v>
      </c>
      <c r="F507" s="81"/>
      <c r="G507" s="82">
        <f t="shared" si="61"/>
        <v>9216216.2162162159</v>
      </c>
      <c r="H507" s="83">
        <f t="shared" si="62"/>
        <v>1013783.7837837838</v>
      </c>
      <c r="I507" s="83">
        <f t="shared" si="63"/>
        <v>30720.720720720721</v>
      </c>
      <c r="J507" s="103">
        <f t="shared" si="64"/>
        <v>3379.2792792792793</v>
      </c>
    </row>
    <row r="508" spans="1:10" ht="12.75" customHeight="1" x14ac:dyDescent="0.25">
      <c r="A508" s="101"/>
      <c r="D508" s="81"/>
      <c r="E508" s="81">
        <f>(E507*Invoice!I2073)+((E507-(E507*Invoice!I2073))*Invoice!J2073)</f>
        <v>1278750</v>
      </c>
      <c r="F508" s="81"/>
      <c r="G508" s="90">
        <f>E508/1.11</f>
        <v>1152027.027027027</v>
      </c>
      <c r="H508" s="91">
        <f>G508*11%</f>
        <v>126722.97297297297</v>
      </c>
      <c r="I508" s="91">
        <f>G508/B507</f>
        <v>3840.0900900900901</v>
      </c>
      <c r="J508" s="104">
        <f>H508/B507</f>
        <v>422.40990990990991</v>
      </c>
    </row>
    <row r="509" spans="1:10" ht="12.75" customHeight="1" x14ac:dyDescent="0.25">
      <c r="A509" s="101"/>
      <c r="D509" s="81" t="s">
        <v>23</v>
      </c>
      <c r="E509" s="81">
        <f>E507-E508</f>
        <v>8951250</v>
      </c>
      <c r="F509" s="81"/>
      <c r="G509" s="82">
        <f>G507-G508</f>
        <v>8064189.1891891891</v>
      </c>
      <c r="H509" s="82">
        <f>H507-H508</f>
        <v>887060.81081081077</v>
      </c>
      <c r="I509" s="82">
        <f>I507-I508</f>
        <v>26880.630630630632</v>
      </c>
      <c r="J509" s="105">
        <f>J507-J508</f>
        <v>2956.8693693693695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8951250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G443+G449+G455+G461+G467+G473+G479+G485+G491+G497+G503+G509</f>
        <v>53436328.828828819</v>
      </c>
      <c r="H512" s="108">
        <f>H443+H449+H455+H461+H467+H473+H479+H485+H491+H497+H503+H509</f>
        <v>5877996.1711711716</v>
      </c>
      <c r="I512" s="107"/>
      <c r="J512" s="109">
        <f>H444+H450+H456+H462+H468+H474+H480+H486+H492+H498+H504+H510</f>
        <v>59314324.999999993</v>
      </c>
    </row>
    <row r="514" spans="1:10" ht="12.75" customHeight="1" x14ac:dyDescent="0.25">
      <c r="A514" s="94" t="s">
        <v>1</v>
      </c>
      <c r="B514" s="95">
        <f>Invoice!E2168</f>
        <v>23050020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Invoice!B2176</f>
        <v>200</v>
      </c>
      <c r="C516" s="88" t="str">
        <f>Invoice!E2176</f>
        <v>STAPLER KENKO HD-10</v>
      </c>
      <c r="D516" s="89">
        <f>Invoice!H2176</f>
        <v>93000</v>
      </c>
      <c r="E516" s="81">
        <f>D516*B516</f>
        <v>18600000</v>
      </c>
      <c r="F516" s="81"/>
      <c r="G516" s="82">
        <f>E516/1.11</f>
        <v>16756756.756756755</v>
      </c>
      <c r="H516" s="83">
        <f>G516*11%</f>
        <v>1843243.2432432431</v>
      </c>
      <c r="I516" s="83">
        <f>G516/B516</f>
        <v>83783.783783783772</v>
      </c>
      <c r="J516" s="103">
        <f>H516/B516</f>
        <v>9216.2162162162149</v>
      </c>
    </row>
    <row r="517" spans="1:10" ht="12.75" customHeight="1" x14ac:dyDescent="0.25">
      <c r="A517" s="101"/>
      <c r="D517" s="81"/>
      <c r="E517" s="81">
        <f>(E516*Invoice!I2176)+((E516-(E516*Invoice!I2176))*Invoice!J2176)</f>
        <v>2511000</v>
      </c>
      <c r="F517" s="81"/>
      <c r="G517" s="90">
        <f>E517/1.11</f>
        <v>2262162.1621621619</v>
      </c>
      <c r="H517" s="91">
        <f>G517*11%</f>
        <v>248837.83783783781</v>
      </c>
      <c r="I517" s="91">
        <f>G517/B516</f>
        <v>11310.81081081081</v>
      </c>
      <c r="J517" s="104">
        <f>H517/B516</f>
        <v>1244.1891891891892</v>
      </c>
    </row>
    <row r="518" spans="1:10" ht="12.75" customHeight="1" x14ac:dyDescent="0.25">
      <c r="A518" s="101"/>
      <c r="D518" s="81" t="s">
        <v>23</v>
      </c>
      <c r="E518" s="81">
        <f>E516-E517</f>
        <v>16089000</v>
      </c>
      <c r="F518" s="81"/>
      <c r="G518" s="82">
        <f>G516-G517</f>
        <v>14494594.594594592</v>
      </c>
      <c r="H518" s="82">
        <f>H516-H517</f>
        <v>1594405.4054054052</v>
      </c>
      <c r="I518" s="82">
        <f>I516-I517</f>
        <v>72472.972972972959</v>
      </c>
      <c r="J518" s="105">
        <f>J516-J517</f>
        <v>7972.0270270270257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16088999.999999998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6"/>
      <c r="B521" s="107"/>
      <c r="C521" s="107"/>
      <c r="D521" s="107"/>
      <c r="E521" s="107"/>
      <c r="F521" s="107"/>
      <c r="G521" s="108">
        <f>G518</f>
        <v>14494594.594594592</v>
      </c>
      <c r="H521" s="108">
        <f>H518</f>
        <v>1594405.4054054052</v>
      </c>
      <c r="I521" s="107"/>
      <c r="J521" s="109">
        <f>H519</f>
        <v>16088999.999999998</v>
      </c>
    </row>
    <row r="523" spans="1:10" ht="12.75" customHeight="1" x14ac:dyDescent="0.25">
      <c r="A523" s="94" t="s">
        <v>1</v>
      </c>
      <c r="B523" s="95">
        <f>Invoice!E2282</f>
        <v>23050021</v>
      </c>
      <c r="C523" s="96"/>
      <c r="D523" s="97"/>
      <c r="E523" s="97"/>
      <c r="F523" s="97"/>
      <c r="G523" s="98"/>
      <c r="H523" s="99"/>
      <c r="I523" s="99"/>
      <c r="J523" s="100"/>
    </row>
    <row r="524" spans="1:10" ht="12.75" customHeight="1" x14ac:dyDescent="0.25">
      <c r="A524" s="101">
        <v>1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Invoice!B2290</f>
        <v>60</v>
      </c>
      <c r="C525" s="88" t="str">
        <f>Invoice!E2290</f>
        <v>PENSIL JOYKO 2B P-88</v>
      </c>
      <c r="D525" s="89">
        <f>Invoice!H2290</f>
        <v>104400</v>
      </c>
      <c r="E525" s="81">
        <f>D525*B525</f>
        <v>6264000</v>
      </c>
      <c r="F525" s="81"/>
      <c r="G525" s="82">
        <f>E525/1.11</f>
        <v>5643243.2432432426</v>
      </c>
      <c r="H525" s="83">
        <f>G525*11%</f>
        <v>620756.75675675669</v>
      </c>
      <c r="I525" s="83">
        <f>G525/B525</f>
        <v>94054.054054054039</v>
      </c>
      <c r="J525" s="103">
        <f>H525/B525</f>
        <v>10345.945945945945</v>
      </c>
    </row>
    <row r="526" spans="1:10" ht="12.75" customHeight="1" x14ac:dyDescent="0.25">
      <c r="A526" s="101"/>
      <c r="D526" s="81"/>
      <c r="E526" s="81">
        <f>(E525*Invoice!I2290)+((E525-(E525*Invoice!I2290))*Invoice!J2290)</f>
        <v>783000</v>
      </c>
      <c r="F526" s="81"/>
      <c r="G526" s="90">
        <f>E526/1.11</f>
        <v>705405.40540540533</v>
      </c>
      <c r="H526" s="91">
        <f>G526*11%</f>
        <v>77594.594594594586</v>
      </c>
      <c r="I526" s="91">
        <f>G526/B525</f>
        <v>11756.756756756755</v>
      </c>
      <c r="J526" s="104">
        <f>H526/B525</f>
        <v>1293.2432432432431</v>
      </c>
    </row>
    <row r="527" spans="1:10" ht="12.75" customHeight="1" x14ac:dyDescent="0.25">
      <c r="A527" s="101"/>
      <c r="D527" s="81" t="s">
        <v>23</v>
      </c>
      <c r="E527" s="81">
        <f>E525-E526</f>
        <v>5481000</v>
      </c>
      <c r="F527" s="81"/>
      <c r="G527" s="82">
        <f>G525-G526</f>
        <v>4937837.8378378376</v>
      </c>
      <c r="H527" s="82">
        <f>H525-H526</f>
        <v>543162.16216216213</v>
      </c>
      <c r="I527" s="82">
        <f>I525-I526</f>
        <v>82297.297297297278</v>
      </c>
      <c r="J527" s="105">
        <f>J525-J526</f>
        <v>9052.7027027027016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5481000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2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Invoice!B2291</f>
        <v>180</v>
      </c>
      <c r="C531" s="88" t="str">
        <f>Invoice!E2291</f>
        <v>CORRECTION TAPE JOYKO CT-522</v>
      </c>
      <c r="D531" s="89">
        <f>Invoice!H2291</f>
        <v>57600</v>
      </c>
      <c r="E531" s="81">
        <f t="shared" ref="E531" si="65">D531*B531</f>
        <v>10368000</v>
      </c>
      <c r="F531" s="81"/>
      <c r="G531" s="82">
        <f t="shared" ref="G531" si="66">E531/1.11</f>
        <v>9340540.5405405406</v>
      </c>
      <c r="H531" s="83">
        <f t="shared" ref="H531" si="67">G531*11%</f>
        <v>1027459.4594594595</v>
      </c>
      <c r="I531" s="83">
        <f t="shared" ref="I531" si="68">G531/B531</f>
        <v>51891.891891891893</v>
      </c>
      <c r="J531" s="103">
        <f t="shared" ref="J531" si="69">H531/B531</f>
        <v>5708.1081081081084</v>
      </c>
    </row>
    <row r="532" spans="1:10" ht="12.75" customHeight="1" x14ac:dyDescent="0.25">
      <c r="A532" s="101"/>
      <c r="D532" s="81"/>
      <c r="E532" s="81">
        <f>(E531*Invoice!I2291)+((E531-(E531*Invoice!I2291))*Invoice!J2291)</f>
        <v>1296000</v>
      </c>
      <c r="F532" s="81"/>
      <c r="G532" s="90">
        <f>E532/1.11</f>
        <v>1167567.5675675676</v>
      </c>
      <c r="H532" s="91">
        <f>G532*11%</f>
        <v>128432.43243243244</v>
      </c>
      <c r="I532" s="91">
        <f>G532/B531</f>
        <v>6486.4864864864867</v>
      </c>
      <c r="J532" s="104">
        <f>H532/B531</f>
        <v>713.51351351351354</v>
      </c>
    </row>
    <row r="533" spans="1:10" ht="12.75" customHeight="1" x14ac:dyDescent="0.25">
      <c r="A533" s="101"/>
      <c r="D533" s="81" t="s">
        <v>23</v>
      </c>
      <c r="E533" s="81">
        <f>E531-E532</f>
        <v>9072000</v>
      </c>
      <c r="F533" s="81"/>
      <c r="G533" s="82">
        <f>G531-G532</f>
        <v>8172972.9729729732</v>
      </c>
      <c r="H533" s="82">
        <f>H531-H532</f>
        <v>899027.0270270271</v>
      </c>
      <c r="I533" s="82">
        <f>I531-I532</f>
        <v>45405.405405405407</v>
      </c>
      <c r="J533" s="105">
        <f>J531-J532</f>
        <v>4994.594594594595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9072000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6"/>
      <c r="B536" s="107"/>
      <c r="C536" s="107"/>
      <c r="D536" s="107"/>
      <c r="E536" s="107"/>
      <c r="F536" s="107"/>
      <c r="G536" s="108">
        <f>G527+G533</f>
        <v>13110810.810810812</v>
      </c>
      <c r="H536" s="108">
        <f>H527+H533</f>
        <v>1442189.1891891891</v>
      </c>
      <c r="I536" s="107"/>
      <c r="J536" s="109">
        <f>H528+H534</f>
        <v>14553000</v>
      </c>
    </row>
    <row r="538" spans="1:10" ht="12.75" customHeight="1" x14ac:dyDescent="0.25">
      <c r="A538" s="94" t="s">
        <v>1</v>
      </c>
      <c r="B538" s="95">
        <f>Invoice!E2396</f>
        <v>23050022</v>
      </c>
      <c r="C538" s="96"/>
      <c r="D538" s="97"/>
      <c r="E538" s="97"/>
      <c r="F538" s="97"/>
      <c r="G538" s="98"/>
      <c r="H538" s="99"/>
      <c r="I538" s="99"/>
      <c r="J538" s="100"/>
    </row>
    <row r="539" spans="1:10" ht="12.75" customHeight="1" x14ac:dyDescent="0.25">
      <c r="A539" s="101">
        <v>1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Invoice!B2404</f>
        <v>864</v>
      </c>
      <c r="C540" s="88" t="str">
        <f>Invoice!E2404</f>
        <v>GUNTING JOYKO SC-828</v>
      </c>
      <c r="D540" s="89">
        <f>Invoice!H2404</f>
        <v>4350</v>
      </c>
      <c r="E540" s="81">
        <f>D540*B540</f>
        <v>3758400</v>
      </c>
      <c r="F540" s="81"/>
      <c r="G540" s="82">
        <f>E540/1.11</f>
        <v>3385945.9459459456</v>
      </c>
      <c r="H540" s="83">
        <f>G540*11%</f>
        <v>372454.05405405402</v>
      </c>
      <c r="I540" s="83">
        <f>G540/B540</f>
        <v>3918.9189189189183</v>
      </c>
      <c r="J540" s="103">
        <f>H540/B540</f>
        <v>431.08108108108104</v>
      </c>
    </row>
    <row r="541" spans="1:10" ht="12.75" customHeight="1" x14ac:dyDescent="0.25">
      <c r="A541" s="101"/>
      <c r="D541" s="81"/>
      <c r="E541" s="81">
        <f>(E540*Invoice!I2404)+((E540-(E540*Invoice!I2404))*Invoice!J2404)</f>
        <v>469800</v>
      </c>
      <c r="F541" s="81"/>
      <c r="G541" s="90">
        <f>E541/1.11</f>
        <v>423243.2432432432</v>
      </c>
      <c r="H541" s="91">
        <f>G541*11%</f>
        <v>46556.756756756753</v>
      </c>
      <c r="I541" s="91">
        <f>G541/B540</f>
        <v>489.86486486486478</v>
      </c>
      <c r="J541" s="104">
        <f>H541/B540</f>
        <v>53.88513513513513</v>
      </c>
    </row>
    <row r="542" spans="1:10" ht="12.75" customHeight="1" x14ac:dyDescent="0.25">
      <c r="A542" s="101"/>
      <c r="D542" s="81" t="s">
        <v>23</v>
      </c>
      <c r="E542" s="81">
        <f>E540-E541</f>
        <v>3288600</v>
      </c>
      <c r="F542" s="81"/>
      <c r="G542" s="82">
        <f>G540-G541</f>
        <v>2962702.7027027025</v>
      </c>
      <c r="H542" s="82">
        <f>H540-H541</f>
        <v>325897.29729729728</v>
      </c>
      <c r="I542" s="82">
        <f>I540-I541</f>
        <v>3429.0540540540533</v>
      </c>
      <c r="J542" s="105">
        <f>J540-J541</f>
        <v>377.19594594594594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3288600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2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Invoice!B2405</f>
        <v>864</v>
      </c>
      <c r="C546" s="88" t="str">
        <f>Invoice!E2405</f>
        <v>GUNTING JOYKO SC-838</v>
      </c>
      <c r="D546" s="89">
        <f>Invoice!H2405</f>
        <v>6500</v>
      </c>
      <c r="E546" s="81">
        <f t="shared" ref="E546:E564" si="70">D546*B546</f>
        <v>5616000</v>
      </c>
      <c r="F546" s="81"/>
      <c r="G546" s="82">
        <f t="shared" ref="G546:G564" si="71">E546/1.11</f>
        <v>5059459.4594594594</v>
      </c>
      <c r="H546" s="83">
        <f t="shared" ref="H546:H564" si="72">G546*11%</f>
        <v>556540.54054054059</v>
      </c>
      <c r="I546" s="83">
        <f t="shared" ref="I546:I564" si="73">G546/B546</f>
        <v>5855.8558558558561</v>
      </c>
      <c r="J546" s="103">
        <f t="shared" ref="J546:J564" si="74">H546/B546</f>
        <v>644.14414414414421</v>
      </c>
    </row>
    <row r="547" spans="1:10" ht="12.75" customHeight="1" x14ac:dyDescent="0.25">
      <c r="A547" s="101"/>
      <c r="D547" s="81"/>
      <c r="E547" s="81">
        <f>(E546*Invoice!I2405)+((E546-(E546*Invoice!I2405))*Invoice!J2405)</f>
        <v>702000</v>
      </c>
      <c r="F547" s="81"/>
      <c r="G547" s="90">
        <f>E547/1.11</f>
        <v>632432.43243243243</v>
      </c>
      <c r="H547" s="91">
        <f>G547*11%</f>
        <v>69567.567567567574</v>
      </c>
      <c r="I547" s="91">
        <f>G547/B546</f>
        <v>731.98198198198202</v>
      </c>
      <c r="J547" s="104">
        <f>H547/B546</f>
        <v>80.518018018018026</v>
      </c>
    </row>
    <row r="548" spans="1:10" ht="12.75" customHeight="1" x14ac:dyDescent="0.25">
      <c r="A548" s="101"/>
      <c r="D548" s="81" t="s">
        <v>23</v>
      </c>
      <c r="E548" s="81">
        <f>E546-E547</f>
        <v>4914000</v>
      </c>
      <c r="F548" s="81"/>
      <c r="G548" s="82">
        <f>G546-G547</f>
        <v>4427027.0270270268</v>
      </c>
      <c r="H548" s="82">
        <f>H546-H547</f>
        <v>486972.97297297302</v>
      </c>
      <c r="I548" s="82">
        <f>I546-I547</f>
        <v>5123.8738738738739</v>
      </c>
      <c r="J548" s="105">
        <f>J546-J547</f>
        <v>563.62612612612622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4914000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3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Invoice!B2406</f>
        <v>864</v>
      </c>
      <c r="C552" s="88" t="str">
        <f>Invoice!E2406</f>
        <v>GUNTING JOYKO SC-848</v>
      </c>
      <c r="D552" s="89">
        <f>Invoice!H2406</f>
        <v>9750</v>
      </c>
      <c r="E552" s="81">
        <f t="shared" si="70"/>
        <v>8424000</v>
      </c>
      <c r="F552" s="81"/>
      <c r="G552" s="82">
        <f t="shared" si="71"/>
        <v>7589189.1891891882</v>
      </c>
      <c r="H552" s="83">
        <f t="shared" si="72"/>
        <v>834810.81081081065</v>
      </c>
      <c r="I552" s="83">
        <f t="shared" si="73"/>
        <v>8783.7837837837833</v>
      </c>
      <c r="J552" s="103">
        <f t="shared" si="74"/>
        <v>966.21621621621603</v>
      </c>
    </row>
    <row r="553" spans="1:10" ht="12.75" customHeight="1" x14ac:dyDescent="0.25">
      <c r="A553" s="101"/>
      <c r="D553" s="81"/>
      <c r="E553" s="81">
        <f>(E552*Invoice!I2406)+((E552-(E552*Invoice!I2406))*Invoice!J2406)</f>
        <v>1053000</v>
      </c>
      <c r="F553" s="81"/>
      <c r="G553" s="90">
        <f>E553/1.11</f>
        <v>948648.64864864852</v>
      </c>
      <c r="H553" s="91">
        <f>G553*11%</f>
        <v>104351.35135135133</v>
      </c>
      <c r="I553" s="91">
        <f>G553/B552</f>
        <v>1097.9729729729729</v>
      </c>
      <c r="J553" s="104">
        <f>H553/B552</f>
        <v>120.777027027027</v>
      </c>
    </row>
    <row r="554" spans="1:10" ht="12.75" customHeight="1" x14ac:dyDescent="0.25">
      <c r="A554" s="101"/>
      <c r="D554" s="81" t="s">
        <v>23</v>
      </c>
      <c r="E554" s="81">
        <f>E552-E553</f>
        <v>7371000</v>
      </c>
      <c r="F554" s="81"/>
      <c r="G554" s="82">
        <f>G552-G553</f>
        <v>6640540.5405405397</v>
      </c>
      <c r="H554" s="82">
        <f>H552-H553</f>
        <v>730459.45945945929</v>
      </c>
      <c r="I554" s="82">
        <f>I552-I553</f>
        <v>7685.8108108108099</v>
      </c>
      <c r="J554" s="105">
        <f>J552-J553</f>
        <v>845.43918918918905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7370999.9999999991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4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Invoice!B2407</f>
        <v>150</v>
      </c>
      <c r="C558" s="88" t="str">
        <f>Invoice!E2407</f>
        <v>PENSIL JOYKO 2B P-88</v>
      </c>
      <c r="D558" s="89">
        <f>Invoice!H2407</f>
        <v>104400</v>
      </c>
      <c r="E558" s="81">
        <f t="shared" si="70"/>
        <v>15660000</v>
      </c>
      <c r="F558" s="81"/>
      <c r="G558" s="82">
        <f t="shared" si="71"/>
        <v>14108108.108108107</v>
      </c>
      <c r="H558" s="83">
        <f t="shared" si="72"/>
        <v>1551891.8918918918</v>
      </c>
      <c r="I558" s="83">
        <f t="shared" si="73"/>
        <v>94054.054054054053</v>
      </c>
      <c r="J558" s="103">
        <f t="shared" si="74"/>
        <v>10345.945945945945</v>
      </c>
    </row>
    <row r="559" spans="1:10" ht="12.75" customHeight="1" x14ac:dyDescent="0.25">
      <c r="A559" s="101"/>
      <c r="D559" s="81"/>
      <c r="E559" s="81">
        <f>(E558*Invoice!I2407)+((E558-(E558*Invoice!I2407))*Invoice!J2407)</f>
        <v>1957500</v>
      </c>
      <c r="F559" s="81"/>
      <c r="G559" s="90">
        <f>E559/1.11</f>
        <v>1763513.5135135134</v>
      </c>
      <c r="H559" s="91">
        <f>G559*11%</f>
        <v>193986.48648648648</v>
      </c>
      <c r="I559" s="91">
        <f>G559/B558</f>
        <v>11756.756756756757</v>
      </c>
      <c r="J559" s="104">
        <f>H559/B558</f>
        <v>1293.2432432432431</v>
      </c>
    </row>
    <row r="560" spans="1:10" ht="12.75" customHeight="1" x14ac:dyDescent="0.25">
      <c r="A560" s="101"/>
      <c r="D560" s="81" t="s">
        <v>23</v>
      </c>
      <c r="E560" s="81">
        <f>E558-E559</f>
        <v>13702500</v>
      </c>
      <c r="F560" s="81"/>
      <c r="G560" s="82">
        <f>G558-G559</f>
        <v>12344594.594594594</v>
      </c>
      <c r="H560" s="82">
        <f>H558-H559</f>
        <v>1357905.4054054054</v>
      </c>
      <c r="I560" s="82">
        <f>I558-I559</f>
        <v>82297.297297297293</v>
      </c>
      <c r="J560" s="105">
        <f>J558-J559</f>
        <v>9052.7027027027016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13702500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5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Invoice!B2408</f>
        <v>180</v>
      </c>
      <c r="C564" s="88" t="str">
        <f>Invoice!E2408</f>
        <v>CORRECTION TAPE JOYKO CT-522</v>
      </c>
      <c r="D564" s="89">
        <f>Invoice!H2408</f>
        <v>57600</v>
      </c>
      <c r="E564" s="81">
        <f t="shared" si="70"/>
        <v>10368000</v>
      </c>
      <c r="F564" s="81"/>
      <c r="G564" s="82">
        <f t="shared" si="71"/>
        <v>9340540.5405405406</v>
      </c>
      <c r="H564" s="83">
        <f t="shared" si="72"/>
        <v>1027459.4594594595</v>
      </c>
      <c r="I564" s="83">
        <f t="shared" si="73"/>
        <v>51891.891891891893</v>
      </c>
      <c r="J564" s="103">
        <f t="shared" si="74"/>
        <v>5708.1081081081084</v>
      </c>
    </row>
    <row r="565" spans="1:10" ht="12.75" customHeight="1" x14ac:dyDescent="0.25">
      <c r="A565" s="101"/>
      <c r="D565" s="81"/>
      <c r="E565" s="81">
        <f>(E564*Invoice!I2408)+((E564-(E564*Invoice!I2408))*Invoice!J2408)</f>
        <v>1296000</v>
      </c>
      <c r="F565" s="81"/>
      <c r="G565" s="90">
        <f>E565/1.11</f>
        <v>1167567.5675675676</v>
      </c>
      <c r="H565" s="91">
        <f>G565*11%</f>
        <v>128432.43243243244</v>
      </c>
      <c r="I565" s="91">
        <f>G565/B564</f>
        <v>6486.4864864864867</v>
      </c>
      <c r="J565" s="104">
        <f>H565/B564</f>
        <v>713.51351351351354</v>
      </c>
    </row>
    <row r="566" spans="1:10" ht="12.75" customHeight="1" x14ac:dyDescent="0.25">
      <c r="A566" s="101"/>
      <c r="D566" s="81" t="s">
        <v>23</v>
      </c>
      <c r="E566" s="81">
        <f>E564-E565</f>
        <v>9072000</v>
      </c>
      <c r="F566" s="81"/>
      <c r="G566" s="82">
        <f>G564-G565</f>
        <v>8172972.9729729732</v>
      </c>
      <c r="H566" s="82">
        <f>H564-H565</f>
        <v>899027.0270270271</v>
      </c>
      <c r="I566" s="82">
        <f>I564-I565</f>
        <v>45405.405405405407</v>
      </c>
      <c r="J566" s="105">
        <f>J564-J565</f>
        <v>4994.594594594595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9072000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6"/>
      <c r="B569" s="107"/>
      <c r="C569" s="107"/>
      <c r="D569" s="107"/>
      <c r="E569" s="107"/>
      <c r="F569" s="107"/>
      <c r="G569" s="108">
        <f>G542+G548+G554+G560+G566</f>
        <v>34547837.837837838</v>
      </c>
      <c r="H569" s="108">
        <f>H542+H548+H554+H560+H566</f>
        <v>3800262.1621621624</v>
      </c>
      <c r="I569" s="107"/>
      <c r="J569" s="109">
        <f>H543+H549+H555+H561+H567</f>
        <v>38348100</v>
      </c>
    </row>
    <row r="571" spans="1:10" ht="12.75" customHeight="1" x14ac:dyDescent="0.25">
      <c r="A571" s="94" t="s">
        <v>1</v>
      </c>
      <c r="B571" s="95">
        <f>Invoice!E2510</f>
        <v>23050023</v>
      </c>
      <c r="C571" s="96"/>
      <c r="D571" s="97"/>
      <c r="E571" s="97"/>
      <c r="F571" s="97"/>
      <c r="G571" s="98"/>
      <c r="H571" s="99"/>
      <c r="I571" s="99"/>
      <c r="J571" s="100"/>
    </row>
    <row r="572" spans="1:10" ht="12.75" customHeight="1" x14ac:dyDescent="0.25">
      <c r="A572" s="101">
        <v>1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Invoice!B2518</f>
        <v>480</v>
      </c>
      <c r="C573" s="88" t="str">
        <f>Invoice!E2518</f>
        <v>CORRECTION TAPE JOYKO CT-522 PTL</v>
      </c>
      <c r="D573" s="89">
        <f>Invoice!H2518</f>
        <v>57600</v>
      </c>
      <c r="E573" s="81">
        <f>D573*B573</f>
        <v>27648000</v>
      </c>
      <c r="F573" s="81"/>
      <c r="G573" s="82">
        <f>E573/1.11</f>
        <v>24908108.108108107</v>
      </c>
      <c r="H573" s="83">
        <f>G573*11%</f>
        <v>2739891.8918918916</v>
      </c>
      <c r="I573" s="83">
        <f>G573/B573</f>
        <v>51891.891891891886</v>
      </c>
      <c r="J573" s="103">
        <f>H573/B573</f>
        <v>5708.1081081081074</v>
      </c>
    </row>
    <row r="574" spans="1:10" ht="12.75" customHeight="1" x14ac:dyDescent="0.25">
      <c r="A574" s="101"/>
      <c r="D574" s="81"/>
      <c r="E574" s="81">
        <f>(E573*Invoice!I2518)+((E573-(E573*Invoice!I2518))*Invoice!J2518)</f>
        <v>3456000</v>
      </c>
      <c r="F574" s="81"/>
      <c r="G574" s="90">
        <f>E574/1.11</f>
        <v>3113513.5135135134</v>
      </c>
      <c r="H574" s="91">
        <f>G574*11%</f>
        <v>342486.48648648645</v>
      </c>
      <c r="I574" s="91">
        <f>G574/B573</f>
        <v>6486.4864864864858</v>
      </c>
      <c r="J574" s="104">
        <f>H574/B573</f>
        <v>713.51351351351343</v>
      </c>
    </row>
    <row r="575" spans="1:10" ht="12.75" customHeight="1" x14ac:dyDescent="0.25">
      <c r="A575" s="101"/>
      <c r="D575" s="81" t="s">
        <v>23</v>
      </c>
      <c r="E575" s="81">
        <f>E573-E574</f>
        <v>24192000</v>
      </c>
      <c r="F575" s="81"/>
      <c r="G575" s="82">
        <f>G573-G574</f>
        <v>21794594.594594594</v>
      </c>
      <c r="H575" s="82">
        <f>H573-H574</f>
        <v>2397405.405405405</v>
      </c>
      <c r="I575" s="82">
        <f>I573-I574</f>
        <v>45405.4054054054</v>
      </c>
      <c r="J575" s="105">
        <f>J573-J574</f>
        <v>4994.5945945945941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24192000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6"/>
      <c r="B578" s="107"/>
      <c r="C578" s="107"/>
      <c r="D578" s="107"/>
      <c r="E578" s="107"/>
      <c r="F578" s="107"/>
      <c r="G578" s="108">
        <f>G575</f>
        <v>21794594.594594594</v>
      </c>
      <c r="H578" s="108">
        <f>H575</f>
        <v>2397405.405405405</v>
      </c>
      <c r="I578" s="107"/>
      <c r="J578" s="109">
        <f>H576</f>
        <v>24192000</v>
      </c>
    </row>
    <row r="580" spans="1:10" ht="12.75" customHeight="1" x14ac:dyDescent="0.25">
      <c r="A580" s="94" t="s">
        <v>1</v>
      </c>
      <c r="B580" s="95">
        <f>Invoice!E2624</f>
        <v>23050024</v>
      </c>
      <c r="C580" s="96"/>
      <c r="D580" s="97"/>
      <c r="E580" s="97"/>
      <c r="F580" s="97"/>
      <c r="G580" s="98"/>
      <c r="H580" s="99"/>
      <c r="I580" s="99"/>
      <c r="J580" s="100"/>
    </row>
    <row r="581" spans="1:10" ht="12.75" customHeight="1" x14ac:dyDescent="0.25">
      <c r="A581" s="101">
        <v>1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Invoice!B2632</f>
        <v>1152</v>
      </c>
      <c r="C582" s="88" t="str">
        <f>Invoice!E2632</f>
        <v>PENCIL CASE KENKO PC-0719</v>
      </c>
      <c r="D582" s="89">
        <f>Invoice!H2632</f>
        <v>4800</v>
      </c>
      <c r="E582" s="81">
        <f>D582*B582</f>
        <v>5529600</v>
      </c>
      <c r="F582" s="81"/>
      <c r="G582" s="82">
        <f>E582/1.11</f>
        <v>4981621.6216216208</v>
      </c>
      <c r="H582" s="83">
        <f>G582*11%</f>
        <v>547978.37837837834</v>
      </c>
      <c r="I582" s="83">
        <f>G582/B582</f>
        <v>4324.3243243243232</v>
      </c>
      <c r="J582" s="103">
        <f>H582/B582</f>
        <v>475.67567567567562</v>
      </c>
    </row>
    <row r="583" spans="1:10" ht="12.75" customHeight="1" x14ac:dyDescent="0.25">
      <c r="A583" s="101"/>
      <c r="D583" s="81"/>
      <c r="E583" s="81">
        <f>(E582*Invoice!I2632)+((E582-(E582*Invoice!I2632))*Invoice!J2632)</f>
        <v>691200</v>
      </c>
      <c r="F583" s="81"/>
      <c r="G583" s="90">
        <f>E583/1.11</f>
        <v>622702.70270270261</v>
      </c>
      <c r="H583" s="91">
        <f>G583*11%</f>
        <v>68497.297297297293</v>
      </c>
      <c r="I583" s="91">
        <f>G583/B582</f>
        <v>540.54054054054041</v>
      </c>
      <c r="J583" s="104">
        <f>H583/B582</f>
        <v>59.459459459459453</v>
      </c>
    </row>
    <row r="584" spans="1:10" ht="12.75" customHeight="1" x14ac:dyDescent="0.25">
      <c r="A584" s="101"/>
      <c r="D584" s="81" t="s">
        <v>23</v>
      </c>
      <c r="E584" s="81">
        <f>E582-E583</f>
        <v>4838400</v>
      </c>
      <c r="F584" s="81"/>
      <c r="G584" s="82">
        <f>G582-G583</f>
        <v>4358918.9189189179</v>
      </c>
      <c r="H584" s="82">
        <f>H582-H583</f>
        <v>479481.08108108107</v>
      </c>
      <c r="I584" s="82">
        <f>I582-I583</f>
        <v>3783.7837837837828</v>
      </c>
      <c r="J584" s="105">
        <f>J582-J583</f>
        <v>416.21621621621614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4838399.9999999991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2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Invoice!B2633</f>
        <v>150</v>
      </c>
      <c r="C588" s="88" t="str">
        <f>Invoice!E2633</f>
        <v>STIP / PENGHAPUS JOYKO 526-B20 PUTIH</v>
      </c>
      <c r="D588" s="89">
        <f>Invoice!H2633</f>
        <v>34100</v>
      </c>
      <c r="E588" s="81">
        <f t="shared" ref="E588:E594" si="75">D588*B588</f>
        <v>5115000</v>
      </c>
      <c r="F588" s="81"/>
      <c r="G588" s="82">
        <f t="shared" ref="G588:G594" si="76">E588/1.11</f>
        <v>4608108.1081081079</v>
      </c>
      <c r="H588" s="83">
        <f t="shared" ref="H588:H594" si="77">G588*11%</f>
        <v>506891.89189189189</v>
      </c>
      <c r="I588" s="83">
        <f t="shared" ref="I588:I594" si="78">G588/B588</f>
        <v>30720.720720720721</v>
      </c>
      <c r="J588" s="103">
        <f t="shared" ref="J588:J594" si="79">H588/B588</f>
        <v>3379.2792792792793</v>
      </c>
    </row>
    <row r="589" spans="1:10" ht="12.75" customHeight="1" x14ac:dyDescent="0.25">
      <c r="A589" s="101"/>
      <c r="D589" s="81"/>
      <c r="E589" s="81">
        <f>(E588*Invoice!I2633)+((E588-(E588*Invoice!I2633))*Invoice!J2633)</f>
        <v>639375</v>
      </c>
      <c r="F589" s="81"/>
      <c r="G589" s="90">
        <f>E589/1.11</f>
        <v>576013.51351351349</v>
      </c>
      <c r="H589" s="91">
        <f>G589*11%</f>
        <v>63361.486486486487</v>
      </c>
      <c r="I589" s="91">
        <f>G589/B588</f>
        <v>3840.0900900900901</v>
      </c>
      <c r="J589" s="104">
        <f>H589/B588</f>
        <v>422.40990990990991</v>
      </c>
    </row>
    <row r="590" spans="1:10" ht="12.75" customHeight="1" x14ac:dyDescent="0.25">
      <c r="A590" s="101"/>
      <c r="D590" s="81" t="s">
        <v>23</v>
      </c>
      <c r="E590" s="81">
        <f>E588-E589</f>
        <v>4475625</v>
      </c>
      <c r="F590" s="81"/>
      <c r="G590" s="82">
        <f>G588-G589</f>
        <v>4032094.5945945946</v>
      </c>
      <c r="H590" s="82">
        <f>H588-H589</f>
        <v>443530.40540540538</v>
      </c>
      <c r="I590" s="82">
        <f>I588-I589</f>
        <v>26880.630630630632</v>
      </c>
      <c r="J590" s="105">
        <f>J588-J589</f>
        <v>2956.8693693693695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4475625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3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Invoice!B2634</f>
        <v>72</v>
      </c>
      <c r="C594" s="88" t="str">
        <f>Invoice!E2634</f>
        <v>CORRECTION FLUID JOYKO CF-S225</v>
      </c>
      <c r="D594" s="89">
        <f>Invoice!H2634</f>
        <v>34200</v>
      </c>
      <c r="E594" s="81">
        <f t="shared" si="75"/>
        <v>2462400</v>
      </c>
      <c r="F594" s="81"/>
      <c r="G594" s="82">
        <f t="shared" si="76"/>
        <v>2218378.3783783782</v>
      </c>
      <c r="H594" s="83">
        <f t="shared" si="77"/>
        <v>244021.6216216216</v>
      </c>
      <c r="I594" s="83">
        <f t="shared" si="78"/>
        <v>30810.81081081081</v>
      </c>
      <c r="J594" s="103">
        <f t="shared" si="79"/>
        <v>3389.1891891891887</v>
      </c>
    </row>
    <row r="595" spans="1:10" ht="12.75" customHeight="1" x14ac:dyDescent="0.25">
      <c r="A595" s="101"/>
      <c r="D595" s="81"/>
      <c r="E595" s="81">
        <f>(E594*Invoice!I2634)+((E594-(E594*Invoice!I2634))*Invoice!J2634)</f>
        <v>307800</v>
      </c>
      <c r="F595" s="81"/>
      <c r="G595" s="90">
        <f>E595/1.11</f>
        <v>277297.29729729728</v>
      </c>
      <c r="H595" s="91">
        <f>G595*11%</f>
        <v>30502.7027027027</v>
      </c>
      <c r="I595" s="91">
        <f>G595/B594</f>
        <v>3851.3513513513512</v>
      </c>
      <c r="J595" s="104">
        <f>H595/B594</f>
        <v>423.64864864864859</v>
      </c>
    </row>
    <row r="596" spans="1:10" ht="12.75" customHeight="1" x14ac:dyDescent="0.25">
      <c r="A596" s="101"/>
      <c r="D596" s="81" t="s">
        <v>23</v>
      </c>
      <c r="E596" s="81">
        <f>E594-E595</f>
        <v>2154600</v>
      </c>
      <c r="F596" s="81"/>
      <c r="G596" s="82">
        <f>G594-G595</f>
        <v>1941081.0810810809</v>
      </c>
      <c r="H596" s="82">
        <f>H594-H595</f>
        <v>213518.91891891891</v>
      </c>
      <c r="I596" s="82">
        <f>I594-I595</f>
        <v>26959.45945945946</v>
      </c>
      <c r="J596" s="105">
        <f>J594-J595</f>
        <v>2965.54054054054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2154600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6"/>
      <c r="B599" s="107"/>
      <c r="C599" s="107"/>
      <c r="D599" s="107"/>
      <c r="E599" s="107"/>
      <c r="F599" s="107"/>
      <c r="G599" s="108">
        <f>G584+G590+G596</f>
        <v>10332094.594594594</v>
      </c>
      <c r="H599" s="108">
        <f>H584+H590+H596</f>
        <v>1136530.4054054052</v>
      </c>
      <c r="I599" s="107"/>
      <c r="J599" s="109">
        <f>H585+H591+H597</f>
        <v>11468625</v>
      </c>
    </row>
    <row r="601" spans="1:10" ht="12.75" customHeight="1" x14ac:dyDescent="0.25">
      <c r="A601" s="94" t="s">
        <v>1</v>
      </c>
      <c r="B601" s="95">
        <f>Invoice!E2738</f>
        <v>23050025</v>
      </c>
      <c r="C601" s="96"/>
      <c r="D601" s="97"/>
      <c r="E601" s="97"/>
      <c r="F601" s="97"/>
      <c r="G601" s="98"/>
      <c r="H601" s="99"/>
      <c r="I601" s="99"/>
      <c r="J601" s="100"/>
    </row>
    <row r="602" spans="1:10" ht="12.75" customHeight="1" x14ac:dyDescent="0.25">
      <c r="A602" s="101">
        <v>1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Invoice!B2746</f>
        <v>288</v>
      </c>
      <c r="C603" s="88" t="str">
        <f>Invoice!E2746</f>
        <v>PENSIL WARNA JOYKO CP-12PB (PANJANG)</v>
      </c>
      <c r="D603" s="89">
        <f>Invoice!H2746</f>
        <v>10600</v>
      </c>
      <c r="E603" s="81">
        <f>D603*B603</f>
        <v>3052800</v>
      </c>
      <c r="F603" s="81"/>
      <c r="G603" s="82">
        <f>E603/1.11</f>
        <v>2750270.2702702698</v>
      </c>
      <c r="H603" s="83">
        <f>G603*11%</f>
        <v>302529.7297297297</v>
      </c>
      <c r="I603" s="83">
        <f>G603/B603</f>
        <v>9549.5495495495488</v>
      </c>
      <c r="J603" s="103">
        <f>H603/B603</f>
        <v>1050.4504504504503</v>
      </c>
    </row>
    <row r="604" spans="1:10" ht="12.75" customHeight="1" x14ac:dyDescent="0.25">
      <c r="A604" s="101"/>
      <c r="D604" s="81"/>
      <c r="E604" s="81">
        <f>(E603*Invoice!I2746)+((E603-(E603*Invoice!I2746))*Invoice!J2746)</f>
        <v>381600</v>
      </c>
      <c r="F604" s="81"/>
      <c r="G604" s="90">
        <f>E604/1.11</f>
        <v>343783.78378378373</v>
      </c>
      <c r="H604" s="91">
        <f>G604*11%</f>
        <v>37816.216216216213</v>
      </c>
      <c r="I604" s="91">
        <f>G604/B603</f>
        <v>1193.6936936936936</v>
      </c>
      <c r="J604" s="104">
        <f>H604/B603</f>
        <v>131.30630630630628</v>
      </c>
    </row>
    <row r="605" spans="1:10" ht="12.75" customHeight="1" x14ac:dyDescent="0.25">
      <c r="A605" s="101"/>
      <c r="D605" s="81" t="s">
        <v>23</v>
      </c>
      <c r="E605" s="81">
        <f>E603-E604</f>
        <v>2671200</v>
      </c>
      <c r="F605" s="81"/>
      <c r="G605" s="82">
        <f>G603-G604</f>
        <v>2406486.4864864862</v>
      </c>
      <c r="H605" s="82">
        <f>H603-H604</f>
        <v>264713.51351351349</v>
      </c>
      <c r="I605" s="82">
        <f>I603-I604</f>
        <v>8355.8558558558543</v>
      </c>
      <c r="J605" s="105">
        <f>J603-J604</f>
        <v>919.14414414414398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2671199.9999999995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2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Invoice!B2747</f>
        <v>288</v>
      </c>
      <c r="C609" s="88" t="str">
        <f>Invoice!E2747</f>
        <v>GEL PEN KENKO HI-TECH-H 0.28 MM FUN COLOR</v>
      </c>
      <c r="D609" s="89">
        <f>Invoice!H2747</f>
        <v>39000</v>
      </c>
      <c r="E609" s="81">
        <f t="shared" ref="E609" si="80">D609*B609</f>
        <v>11232000</v>
      </c>
      <c r="F609" s="81"/>
      <c r="G609" s="82">
        <f t="shared" ref="G609" si="81">E609/1.11</f>
        <v>10118918.918918919</v>
      </c>
      <c r="H609" s="83">
        <f t="shared" ref="H609" si="82">G609*11%</f>
        <v>1113081.0810810812</v>
      </c>
      <c r="I609" s="83">
        <f t="shared" ref="I609" si="83">G609/B609</f>
        <v>35135.135135135133</v>
      </c>
      <c r="J609" s="103">
        <f t="shared" ref="J609" si="84">H609/B609</f>
        <v>3864.864864864865</v>
      </c>
    </row>
    <row r="610" spans="1:10" ht="12.75" customHeight="1" x14ac:dyDescent="0.25">
      <c r="A610" s="101"/>
      <c r="D610" s="81"/>
      <c r="E610" s="81">
        <f>(E609*Invoice!I2747)+((E609-(E609*Invoice!I2747))*Invoice!J2747)</f>
        <v>1404000</v>
      </c>
      <c r="F610" s="81"/>
      <c r="G610" s="90">
        <f>E610/1.11</f>
        <v>1264864.8648648649</v>
      </c>
      <c r="H610" s="91">
        <f>G610*11%</f>
        <v>139135.13513513515</v>
      </c>
      <c r="I610" s="91">
        <f>G610/B609</f>
        <v>4391.8918918918916</v>
      </c>
      <c r="J610" s="104">
        <f>H610/B609</f>
        <v>483.10810810810813</v>
      </c>
    </row>
    <row r="611" spans="1:10" ht="12.75" customHeight="1" x14ac:dyDescent="0.25">
      <c r="A611" s="101"/>
      <c r="D611" s="81" t="s">
        <v>23</v>
      </c>
      <c r="E611" s="81">
        <f>E609-E610</f>
        <v>9828000</v>
      </c>
      <c r="F611" s="81"/>
      <c r="G611" s="82">
        <f>G609-G610</f>
        <v>8854054.0540540535</v>
      </c>
      <c r="H611" s="82">
        <f>H609-H610</f>
        <v>973945.94594594603</v>
      </c>
      <c r="I611" s="82">
        <f>I609-I610</f>
        <v>30743.24324324324</v>
      </c>
      <c r="J611" s="105">
        <f>J609-J610</f>
        <v>3381.7567567567567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9828000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6"/>
      <c r="B614" s="107"/>
      <c r="C614" s="107"/>
      <c r="D614" s="107"/>
      <c r="E614" s="107"/>
      <c r="F614" s="107"/>
      <c r="G614" s="108">
        <f>G605+G611</f>
        <v>11260540.540540539</v>
      </c>
      <c r="H614" s="108">
        <f>H605+H611</f>
        <v>1238659.4594594594</v>
      </c>
      <c r="I614" s="107"/>
      <c r="J614" s="109">
        <f>H606+H612</f>
        <v>12499200</v>
      </c>
    </row>
    <row r="616" spans="1:10" ht="12.75" customHeight="1" x14ac:dyDescent="0.25">
      <c r="A616" s="94" t="s">
        <v>1</v>
      </c>
      <c r="B616" s="95">
        <f>Invoice!E2852</f>
        <v>23050026</v>
      </c>
      <c r="C616" s="96"/>
      <c r="D616" s="97"/>
      <c r="E616" s="97"/>
      <c r="F616" s="97"/>
      <c r="G616" s="98"/>
      <c r="H616" s="99"/>
      <c r="I616" s="99"/>
      <c r="J616" s="100"/>
    </row>
    <row r="617" spans="1:10" ht="12.75" customHeight="1" x14ac:dyDescent="0.25">
      <c r="A617" s="101">
        <v>1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Invoice!B2860</f>
        <v>36</v>
      </c>
      <c r="C618" s="88" t="str">
        <f>Invoice!E2860</f>
        <v>CRAYON / OIL PASTEL JOYKO OP-36S PP CASE SEA WORLD</v>
      </c>
      <c r="D618" s="89">
        <f>Invoice!H2860</f>
        <v>41500</v>
      </c>
      <c r="E618" s="81">
        <f>D618*B618</f>
        <v>1494000</v>
      </c>
      <c r="F618" s="81"/>
      <c r="G618" s="82">
        <f>E618/1.11</f>
        <v>1345945.9459459458</v>
      </c>
      <c r="H618" s="83">
        <f>G618*11%</f>
        <v>148054.05405405405</v>
      </c>
      <c r="I618" s="83">
        <f>G618/B618</f>
        <v>37387.387387387382</v>
      </c>
      <c r="J618" s="103">
        <f>H618/B618</f>
        <v>4112.6126126126128</v>
      </c>
    </row>
    <row r="619" spans="1:10" ht="12.75" customHeight="1" x14ac:dyDescent="0.25">
      <c r="A619" s="101"/>
      <c r="D619" s="81"/>
      <c r="E619" s="81">
        <f>(E618*Invoice!I2860)+((E618-(E618*Invoice!I2860))*Invoice!J2860)</f>
        <v>149400</v>
      </c>
      <c r="F619" s="81"/>
      <c r="G619" s="90">
        <f>E619/1.11</f>
        <v>134594.59459459459</v>
      </c>
      <c r="H619" s="91">
        <f>G619*11%</f>
        <v>14805.405405405405</v>
      </c>
      <c r="I619" s="91">
        <f>G619/B618</f>
        <v>3738.7387387387384</v>
      </c>
      <c r="J619" s="104">
        <f>H619/B618</f>
        <v>411.26126126126127</v>
      </c>
    </row>
    <row r="620" spans="1:10" ht="12.75" customHeight="1" x14ac:dyDescent="0.25">
      <c r="A620" s="101"/>
      <c r="D620" s="81" t="s">
        <v>23</v>
      </c>
      <c r="E620" s="81">
        <f>E618-E619</f>
        <v>1344600</v>
      </c>
      <c r="F620" s="81"/>
      <c r="G620" s="82">
        <f>G618-G619</f>
        <v>1211351.3513513512</v>
      </c>
      <c r="H620" s="82">
        <f>H618-H619</f>
        <v>133248.64864864864</v>
      </c>
      <c r="I620" s="82">
        <f>I618-I619</f>
        <v>33648.648648648646</v>
      </c>
      <c r="J620" s="105">
        <f>J618-J619</f>
        <v>3701.3513513513517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1344600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2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Invoice!B2861</f>
        <v>6</v>
      </c>
      <c r="C624" s="88" t="str">
        <f>Invoice!E2861</f>
        <v>PENSIL WARNA KENKO CP-12HALF CLASSIC (PENDEK)</v>
      </c>
      <c r="D624" s="89">
        <f>Invoice!H2861</f>
        <v>79200</v>
      </c>
      <c r="E624" s="81">
        <f t="shared" ref="E624:E630" si="85">D624*B624</f>
        <v>475200</v>
      </c>
      <c r="F624" s="81"/>
      <c r="G624" s="82">
        <f t="shared" ref="G624:G630" si="86">E624/1.11</f>
        <v>428108.10810810805</v>
      </c>
      <c r="H624" s="83">
        <f t="shared" ref="H624:H630" si="87">G624*11%</f>
        <v>47091.891891891886</v>
      </c>
      <c r="I624" s="83">
        <f t="shared" ref="I624:I630" si="88">G624/B624</f>
        <v>71351.351351351346</v>
      </c>
      <c r="J624" s="103">
        <f t="shared" ref="J624:J630" si="89">H624/B624</f>
        <v>7848.6486486486474</v>
      </c>
    </row>
    <row r="625" spans="1:10" ht="12.75" customHeight="1" x14ac:dyDescent="0.25">
      <c r="A625" s="101"/>
      <c r="D625" s="81"/>
      <c r="E625" s="81">
        <f>(E624*Invoice!I2861)+((E624-(E624*Invoice!I2861))*Invoice!J2861)</f>
        <v>47520</v>
      </c>
      <c r="F625" s="81"/>
      <c r="G625" s="90">
        <f>E625/1.11</f>
        <v>42810.810810810806</v>
      </c>
      <c r="H625" s="91">
        <f>G625*11%</f>
        <v>4709.1891891891892</v>
      </c>
      <c r="I625" s="91">
        <f>G625/B624</f>
        <v>7135.1351351351341</v>
      </c>
      <c r="J625" s="104">
        <f>H625/B624</f>
        <v>784.8648648648649</v>
      </c>
    </row>
    <row r="626" spans="1:10" ht="12.75" customHeight="1" x14ac:dyDescent="0.25">
      <c r="A626" s="101"/>
      <c r="D626" s="81" t="s">
        <v>23</v>
      </c>
      <c r="E626" s="81">
        <f>E624-E625</f>
        <v>427680</v>
      </c>
      <c r="F626" s="81"/>
      <c r="G626" s="82">
        <f>G624-G625</f>
        <v>385297.29729729722</v>
      </c>
      <c r="H626" s="82">
        <f>H624-H625</f>
        <v>42382.7027027027</v>
      </c>
      <c r="I626" s="82">
        <f>I624-I625</f>
        <v>64216.216216216213</v>
      </c>
      <c r="J626" s="105">
        <f>J624-J625</f>
        <v>7063.7837837837824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427679.99999999994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3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Invoice!B2862</f>
        <v>10</v>
      </c>
      <c r="C630" s="88" t="str">
        <f>Invoice!E2862</f>
        <v>STIP / PENGHAPUS JOYKO ER-B20BL HITAM</v>
      </c>
      <c r="D630" s="89">
        <f>Invoice!H2862</f>
        <v>34100</v>
      </c>
      <c r="E630" s="81">
        <f t="shared" si="85"/>
        <v>341000</v>
      </c>
      <c r="F630" s="81"/>
      <c r="G630" s="82">
        <f t="shared" si="86"/>
        <v>307207.20720720716</v>
      </c>
      <c r="H630" s="83">
        <f t="shared" si="87"/>
        <v>33792.792792792789</v>
      </c>
      <c r="I630" s="83">
        <f t="shared" si="88"/>
        <v>30720.720720720718</v>
      </c>
      <c r="J630" s="103">
        <f t="shared" si="89"/>
        <v>3379.2792792792789</v>
      </c>
    </row>
    <row r="631" spans="1:10" ht="12.75" customHeight="1" x14ac:dyDescent="0.25">
      <c r="A631" s="101"/>
      <c r="D631" s="81"/>
      <c r="E631" s="81">
        <f>(E630*Invoice!I2862)+((E630-(E630*Invoice!I2862))*Invoice!J2862)</f>
        <v>34100</v>
      </c>
      <c r="F631" s="81"/>
      <c r="G631" s="90">
        <f>E631/1.11</f>
        <v>30720.720720720718</v>
      </c>
      <c r="H631" s="91">
        <f>G631*11%</f>
        <v>3379.2792792792789</v>
      </c>
      <c r="I631" s="91">
        <f>G631/B630</f>
        <v>3072.0720720720719</v>
      </c>
      <c r="J631" s="104">
        <f>H631/B630</f>
        <v>337.9279279279279</v>
      </c>
    </row>
    <row r="632" spans="1:10" ht="12.75" customHeight="1" x14ac:dyDescent="0.25">
      <c r="A632" s="101"/>
      <c r="D632" s="81" t="s">
        <v>23</v>
      </c>
      <c r="E632" s="81">
        <f>E630-E631</f>
        <v>306900</v>
      </c>
      <c r="F632" s="81"/>
      <c r="G632" s="82">
        <f>G630-G631</f>
        <v>276486.48648648645</v>
      </c>
      <c r="H632" s="82">
        <f>H630-H631</f>
        <v>30413.51351351351</v>
      </c>
      <c r="I632" s="82">
        <f>I630-I631</f>
        <v>27648.648648648646</v>
      </c>
      <c r="J632" s="105">
        <f>J630-J631</f>
        <v>3041.3513513513508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306899.99999999994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6"/>
      <c r="B635" s="107"/>
      <c r="C635" s="107"/>
      <c r="D635" s="107"/>
      <c r="E635" s="107"/>
      <c r="F635" s="107"/>
      <c r="G635" s="108">
        <f>G620+G626+G632</f>
        <v>1873135.1351351349</v>
      </c>
      <c r="H635" s="108">
        <f>H620+H626+H632</f>
        <v>206044.86486486485</v>
      </c>
      <c r="I635" s="107"/>
      <c r="J635" s="109">
        <f>H621+H627+H633</f>
        <v>2079180</v>
      </c>
    </row>
    <row r="637" spans="1:10" ht="12.75" customHeight="1" x14ac:dyDescent="0.25">
      <c r="A637" s="94" t="s">
        <v>1</v>
      </c>
      <c r="B637" s="95">
        <f>Invoice!E2966</f>
        <v>23050027</v>
      </c>
      <c r="C637" s="96"/>
      <c r="D637" s="97"/>
      <c r="E637" s="97"/>
      <c r="F637" s="97"/>
      <c r="G637" s="98"/>
      <c r="H637" s="99"/>
      <c r="I637" s="99"/>
      <c r="J637" s="100"/>
    </row>
    <row r="638" spans="1:10" ht="12.75" customHeight="1" x14ac:dyDescent="0.25">
      <c r="A638" s="101">
        <v>1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Invoice!B2974</f>
        <v>48</v>
      </c>
      <c r="C639" s="88" t="str">
        <f>Invoice!E2974</f>
        <v>PUSH PIN KENKO PN-30 TRANSPARAN</v>
      </c>
      <c r="D639" s="89">
        <f>Invoice!H2974</f>
        <v>33000</v>
      </c>
      <c r="E639" s="81">
        <f>D639*B639</f>
        <v>1584000</v>
      </c>
      <c r="F639" s="81"/>
      <c r="G639" s="82">
        <f>E639/1.11</f>
        <v>1427027.027027027</v>
      </c>
      <c r="H639" s="83">
        <f>G639*11%</f>
        <v>156972.97297297296</v>
      </c>
      <c r="I639" s="83">
        <f>G639/B639</f>
        <v>29729.72972972973</v>
      </c>
      <c r="J639" s="103">
        <f>H639/B639</f>
        <v>3270.27027027027</v>
      </c>
    </row>
    <row r="640" spans="1:10" ht="12.75" customHeight="1" x14ac:dyDescent="0.25">
      <c r="A640" s="101"/>
      <c r="D640" s="81"/>
      <c r="E640" s="81">
        <f>(E639*Invoice!I2974)+((E639-(E639*Invoice!I2974))*Invoice!J2974)</f>
        <v>213840</v>
      </c>
      <c r="F640" s="81"/>
      <c r="G640" s="90">
        <f>E640/1.11</f>
        <v>192648.64864864864</v>
      </c>
      <c r="H640" s="91">
        <f>G640*11%</f>
        <v>21191.35135135135</v>
      </c>
      <c r="I640" s="91">
        <f>G640/B639</f>
        <v>4013.5135135135133</v>
      </c>
      <c r="J640" s="104">
        <f>H640/B639</f>
        <v>441.48648648648646</v>
      </c>
    </row>
    <row r="641" spans="1:10" ht="12.75" customHeight="1" x14ac:dyDescent="0.25">
      <c r="A641" s="101"/>
      <c r="D641" s="81" t="s">
        <v>23</v>
      </c>
      <c r="E641" s="81">
        <f>E639-E640</f>
        <v>1370160</v>
      </c>
      <c r="F641" s="81"/>
      <c r="G641" s="82">
        <f>G639-G640</f>
        <v>1234378.3783783782</v>
      </c>
      <c r="H641" s="82">
        <f>H639-H640</f>
        <v>135781.6216216216</v>
      </c>
      <c r="I641" s="82">
        <f>I639-I640</f>
        <v>25716.216216216217</v>
      </c>
      <c r="J641" s="105">
        <f>J639-J640</f>
        <v>2828.7837837837833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1370159.9999999998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2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Invoice!B2975</f>
        <v>48</v>
      </c>
      <c r="C645" s="88" t="str">
        <f>Invoice!E2975</f>
        <v>PAPER CLIP WARNA KENKO 3100</v>
      </c>
      <c r="D645" s="89">
        <f>Invoice!H2975</f>
        <v>41400</v>
      </c>
      <c r="E645" s="81">
        <f t="shared" ref="E645:E693" si="90">D645*B645</f>
        <v>1987200</v>
      </c>
      <c r="F645" s="81"/>
      <c r="G645" s="82">
        <f t="shared" ref="G645:G693" si="91">E645/1.11</f>
        <v>1790270.2702702701</v>
      </c>
      <c r="H645" s="83">
        <f t="shared" ref="H645:H693" si="92">G645*11%</f>
        <v>196929.7297297297</v>
      </c>
      <c r="I645" s="83">
        <f t="shared" ref="I645:I693" si="93">G645/B645</f>
        <v>37297.297297297293</v>
      </c>
      <c r="J645" s="103">
        <f t="shared" ref="J645:J693" si="94">H645/B645</f>
        <v>4102.7027027027025</v>
      </c>
    </row>
    <row r="646" spans="1:10" ht="12.75" customHeight="1" x14ac:dyDescent="0.25">
      <c r="A646" s="101"/>
      <c r="D646" s="81"/>
      <c r="E646" s="81">
        <f>(E645*Invoice!I2975)+((E645-(E645*Invoice!I2975))*Invoice!J2975)</f>
        <v>268272</v>
      </c>
      <c r="F646" s="81"/>
      <c r="G646" s="90">
        <f>E646/1.11</f>
        <v>241686.48648648648</v>
      </c>
      <c r="H646" s="91">
        <f>G646*11%</f>
        <v>26585.513513513513</v>
      </c>
      <c r="I646" s="91">
        <f>G646/B645</f>
        <v>5035.135135135135</v>
      </c>
      <c r="J646" s="104">
        <f>H646/B645</f>
        <v>553.8648648648649</v>
      </c>
    </row>
    <row r="647" spans="1:10" ht="12.75" customHeight="1" x14ac:dyDescent="0.25">
      <c r="A647" s="101"/>
      <c r="D647" s="81" t="s">
        <v>23</v>
      </c>
      <c r="E647" s="81">
        <f>E645-E646</f>
        <v>1718928</v>
      </c>
      <c r="F647" s="81"/>
      <c r="G647" s="82">
        <f>G645-G646</f>
        <v>1548583.7837837837</v>
      </c>
      <c r="H647" s="82">
        <f>H645-H646</f>
        <v>170344.21621621618</v>
      </c>
      <c r="I647" s="82">
        <f>I645-I646</f>
        <v>32262.16216216216</v>
      </c>
      <c r="J647" s="105">
        <f>J645-J646</f>
        <v>3548.8378378378375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1718927.9999999998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3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Invoice!B2976</f>
        <v>36</v>
      </c>
      <c r="C651" s="88" t="str">
        <f>Invoice!E2976</f>
        <v>LEM STICK KENKO 8 GR (KECIL) isi 30 pc</v>
      </c>
      <c r="D651" s="89">
        <f>Invoice!H2976</f>
        <v>66000</v>
      </c>
      <c r="E651" s="81">
        <f t="shared" si="90"/>
        <v>2376000</v>
      </c>
      <c r="F651" s="81"/>
      <c r="G651" s="82">
        <f t="shared" si="91"/>
        <v>2140540.5405405401</v>
      </c>
      <c r="H651" s="83">
        <f t="shared" si="92"/>
        <v>235459.45945945941</v>
      </c>
      <c r="I651" s="83">
        <f t="shared" si="93"/>
        <v>59459.459459459445</v>
      </c>
      <c r="J651" s="103">
        <f t="shared" si="94"/>
        <v>6540.540540540539</v>
      </c>
    </row>
    <row r="652" spans="1:10" ht="12.75" customHeight="1" x14ac:dyDescent="0.25">
      <c r="A652" s="101"/>
      <c r="D652" s="81"/>
      <c r="E652" s="81">
        <f>(E651*Invoice!I2976)+((E651-(E651*Invoice!I2976))*Invoice!J2976)</f>
        <v>320760</v>
      </c>
      <c r="F652" s="81"/>
      <c r="G652" s="90">
        <f>E652/1.11</f>
        <v>288972.97297297296</v>
      </c>
      <c r="H652" s="91">
        <f>G652*11%</f>
        <v>31787.027027027027</v>
      </c>
      <c r="I652" s="91">
        <f>G652/B651</f>
        <v>8027.0270270270266</v>
      </c>
      <c r="J652" s="104">
        <f>H652/B651</f>
        <v>882.97297297297291</v>
      </c>
    </row>
    <row r="653" spans="1:10" ht="12.75" customHeight="1" x14ac:dyDescent="0.25">
      <c r="A653" s="101"/>
      <c r="D653" s="81" t="s">
        <v>23</v>
      </c>
      <c r="E653" s="81">
        <f>E651-E652</f>
        <v>2055240</v>
      </c>
      <c r="F653" s="81"/>
      <c r="G653" s="82">
        <f>G651-G652</f>
        <v>1851567.5675675671</v>
      </c>
      <c r="H653" s="82">
        <f>H651-H652</f>
        <v>203672.43243243237</v>
      </c>
      <c r="I653" s="82">
        <f>I651-I652</f>
        <v>51432.432432432419</v>
      </c>
      <c r="J653" s="105">
        <f>J651-J652</f>
        <v>5657.5675675675666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2055239.9999999995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4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Invoice!B2977</f>
        <v>36</v>
      </c>
      <c r="C657" s="88" t="str">
        <f>Invoice!E2977</f>
        <v>LEM STICK KENKO 15 GR (TANGGUNG) isi 20 pc</v>
      </c>
      <c r="D657" s="89">
        <f>Invoice!H2977</f>
        <v>72000</v>
      </c>
      <c r="E657" s="81">
        <f t="shared" si="90"/>
        <v>2592000</v>
      </c>
      <c r="F657" s="81"/>
      <c r="G657" s="82">
        <f t="shared" si="91"/>
        <v>2335135.1351351351</v>
      </c>
      <c r="H657" s="83">
        <f t="shared" si="92"/>
        <v>256864.86486486488</v>
      </c>
      <c r="I657" s="83">
        <f t="shared" si="93"/>
        <v>64864.864864864867</v>
      </c>
      <c r="J657" s="103">
        <f t="shared" si="94"/>
        <v>7135.1351351351359</v>
      </c>
    </row>
    <row r="658" spans="1:10" ht="12.75" customHeight="1" x14ac:dyDescent="0.25">
      <c r="A658" s="101"/>
      <c r="D658" s="81"/>
      <c r="E658" s="81">
        <f>(E657*Invoice!I2977)+((E657-(E657*Invoice!I2977))*Invoice!J2977)</f>
        <v>349920</v>
      </c>
      <c r="F658" s="81"/>
      <c r="G658" s="90">
        <f>E658/1.11</f>
        <v>315243.2432432432</v>
      </c>
      <c r="H658" s="91">
        <f>G658*11%</f>
        <v>34676.756756756753</v>
      </c>
      <c r="I658" s="91">
        <f>G658/B657</f>
        <v>8756.7567567567548</v>
      </c>
      <c r="J658" s="104">
        <f>H658/B657</f>
        <v>963.24324324324311</v>
      </c>
    </row>
    <row r="659" spans="1:10" ht="12.75" customHeight="1" x14ac:dyDescent="0.25">
      <c r="A659" s="101"/>
      <c r="D659" s="81" t="s">
        <v>23</v>
      </c>
      <c r="E659" s="81">
        <f>E657-E658</f>
        <v>2242080</v>
      </c>
      <c r="F659" s="81"/>
      <c r="G659" s="82">
        <f>G657-G658</f>
        <v>2019891.8918918921</v>
      </c>
      <c r="H659" s="82">
        <f>H657-H658</f>
        <v>222188.10810810814</v>
      </c>
      <c r="I659" s="82">
        <f>I657-I658</f>
        <v>56108.108108108114</v>
      </c>
      <c r="J659" s="105">
        <f>J657-J658</f>
        <v>6171.8918918918926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2242080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5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Invoice!B2978</f>
        <v>150</v>
      </c>
      <c r="C663" s="88" t="str">
        <f>Invoice!E2978</f>
        <v>PAPER TRIGONAL CLIP KENKO NO. 1</v>
      </c>
      <c r="D663" s="89">
        <f>Invoice!H2978</f>
        <v>17000</v>
      </c>
      <c r="E663" s="81">
        <f t="shared" si="90"/>
        <v>2550000</v>
      </c>
      <c r="F663" s="81"/>
      <c r="G663" s="82">
        <f t="shared" si="91"/>
        <v>2297297.297297297</v>
      </c>
      <c r="H663" s="83">
        <f t="shared" si="92"/>
        <v>252702.70270270266</v>
      </c>
      <c r="I663" s="83">
        <f t="shared" si="93"/>
        <v>15315.315315315314</v>
      </c>
      <c r="J663" s="103">
        <f t="shared" si="94"/>
        <v>1684.6846846846845</v>
      </c>
    </row>
    <row r="664" spans="1:10" ht="12.75" customHeight="1" x14ac:dyDescent="0.25">
      <c r="A664" s="101"/>
      <c r="D664" s="81"/>
      <c r="E664" s="81">
        <f>(E663*Invoice!I2978)+((E663-(E663*Invoice!I2978))*Invoice!J2978)</f>
        <v>344250</v>
      </c>
      <c r="F664" s="81"/>
      <c r="G664" s="90">
        <f>E664/1.11</f>
        <v>310135.13513513509</v>
      </c>
      <c r="H664" s="91">
        <f>G664*11%</f>
        <v>34114.86486486486</v>
      </c>
      <c r="I664" s="91">
        <f>G664/B663</f>
        <v>2067.567567567567</v>
      </c>
      <c r="J664" s="104">
        <f>H664/B663</f>
        <v>227.43243243243239</v>
      </c>
    </row>
    <row r="665" spans="1:10" ht="12.75" customHeight="1" x14ac:dyDescent="0.25">
      <c r="A665" s="101"/>
      <c r="D665" s="81" t="s">
        <v>23</v>
      </c>
      <c r="E665" s="81">
        <f>E663-E664</f>
        <v>2205750</v>
      </c>
      <c r="F665" s="81"/>
      <c r="G665" s="82">
        <f>G663-G664</f>
        <v>1987162.1621621619</v>
      </c>
      <c r="H665" s="82">
        <f>H663-H664</f>
        <v>218587.83783783781</v>
      </c>
      <c r="I665" s="82">
        <f>I663-I664</f>
        <v>13247.747747747748</v>
      </c>
      <c r="J665" s="105">
        <f>J663-J664</f>
        <v>1457.2522522522522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2205749.9999999995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6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Invoice!B2979</f>
        <v>150</v>
      </c>
      <c r="C669" s="88" t="str">
        <f>Invoice!E2979</f>
        <v>PAPER TRIGONAL CLIP KENKO NO. 3</v>
      </c>
      <c r="D669" s="89">
        <f>Invoice!H2979</f>
        <v>16000</v>
      </c>
      <c r="E669" s="81">
        <f t="shared" si="90"/>
        <v>2400000</v>
      </c>
      <c r="F669" s="81"/>
      <c r="G669" s="82">
        <f t="shared" si="91"/>
        <v>2162162.1621621619</v>
      </c>
      <c r="H669" s="83">
        <f t="shared" si="92"/>
        <v>237837.83783783781</v>
      </c>
      <c r="I669" s="83">
        <f t="shared" si="93"/>
        <v>14414.414414414412</v>
      </c>
      <c r="J669" s="103">
        <f t="shared" si="94"/>
        <v>1585.5855855855855</v>
      </c>
    </row>
    <row r="670" spans="1:10" ht="12.75" customHeight="1" x14ac:dyDescent="0.25">
      <c r="A670" s="101"/>
      <c r="D670" s="81"/>
      <c r="E670" s="81">
        <f>(E669*Invoice!I2979)+((E669-(E669*Invoice!I2979))*Invoice!J2979)</f>
        <v>324000</v>
      </c>
      <c r="F670" s="81"/>
      <c r="G670" s="90">
        <f>E670/1.11</f>
        <v>291891.89189189189</v>
      </c>
      <c r="H670" s="91">
        <f>G670*11%</f>
        <v>32108.10810810811</v>
      </c>
      <c r="I670" s="91">
        <f>G670/B669</f>
        <v>1945.9459459459461</v>
      </c>
      <c r="J670" s="104">
        <f>H670/B669</f>
        <v>214.05405405405406</v>
      </c>
    </row>
    <row r="671" spans="1:10" ht="12.75" customHeight="1" x14ac:dyDescent="0.25">
      <c r="A671" s="101"/>
      <c r="D671" s="81" t="s">
        <v>23</v>
      </c>
      <c r="E671" s="81">
        <f>E669-E670</f>
        <v>2076000</v>
      </c>
      <c r="F671" s="81"/>
      <c r="G671" s="82">
        <f>G669-G670</f>
        <v>1870270.2702702701</v>
      </c>
      <c r="H671" s="82">
        <f>H669-H670</f>
        <v>205729.7297297297</v>
      </c>
      <c r="I671" s="82">
        <f>I669-I670</f>
        <v>12468.468468468465</v>
      </c>
      <c r="J671" s="105">
        <f>J669-J670</f>
        <v>1371.5315315315315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2075999.9999999998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7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Invoice!B2980</f>
        <v>40</v>
      </c>
      <c r="C675" s="88" t="str">
        <f>Invoice!E2980</f>
        <v>PAPER JUMBO CLIP KENKO NO. 5</v>
      </c>
      <c r="D675" s="89">
        <f>Invoice!H2980</f>
        <v>43000</v>
      </c>
      <c r="E675" s="81">
        <f t="shared" si="90"/>
        <v>1720000</v>
      </c>
      <c r="F675" s="81"/>
      <c r="G675" s="82">
        <f t="shared" si="91"/>
        <v>1549549.5495495494</v>
      </c>
      <c r="H675" s="83">
        <f t="shared" si="92"/>
        <v>170450.45045045044</v>
      </c>
      <c r="I675" s="83">
        <f t="shared" si="93"/>
        <v>38738.738738738735</v>
      </c>
      <c r="J675" s="103">
        <f t="shared" si="94"/>
        <v>4261.2612612612611</v>
      </c>
    </row>
    <row r="676" spans="1:10" ht="12.75" customHeight="1" x14ac:dyDescent="0.25">
      <c r="A676" s="101"/>
      <c r="D676" s="81"/>
      <c r="E676" s="81">
        <f>(E675*Invoice!I2980)+((E675-(E675*Invoice!I2980))*Invoice!J2980)</f>
        <v>232200.00000000003</v>
      </c>
      <c r="F676" s="81"/>
      <c r="G676" s="90">
        <f>E676/1.11</f>
        <v>209189.1891891892</v>
      </c>
      <c r="H676" s="91">
        <f>G676*11%</f>
        <v>23010.810810810814</v>
      </c>
      <c r="I676" s="91">
        <f>G676/B675</f>
        <v>5229.72972972973</v>
      </c>
      <c r="J676" s="104">
        <f>H676/B675</f>
        <v>575.27027027027032</v>
      </c>
    </row>
    <row r="677" spans="1:10" ht="12.75" customHeight="1" x14ac:dyDescent="0.25">
      <c r="A677" s="101"/>
      <c r="D677" s="81" t="s">
        <v>23</v>
      </c>
      <c r="E677" s="81">
        <f>E675-E676</f>
        <v>1487800</v>
      </c>
      <c r="F677" s="81"/>
      <c r="G677" s="82">
        <f>G675-G676</f>
        <v>1340360.3603603602</v>
      </c>
      <c r="H677" s="82">
        <f>H675-H676</f>
        <v>147439.63963963964</v>
      </c>
      <c r="I677" s="82">
        <f>I675-I676</f>
        <v>33509.009009009009</v>
      </c>
      <c r="J677" s="105">
        <f>J675-J676</f>
        <v>3685.9909909909907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1487800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8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Invoice!B2981</f>
        <v>50</v>
      </c>
      <c r="C681" s="88" t="str">
        <f>Invoice!E2981</f>
        <v>STIP / PENGHAPUS KENKO ERW-20SQ PUTIH</v>
      </c>
      <c r="D681" s="89">
        <f>Invoice!H2981</f>
        <v>30000</v>
      </c>
      <c r="E681" s="81">
        <f t="shared" si="90"/>
        <v>1500000</v>
      </c>
      <c r="F681" s="81"/>
      <c r="G681" s="82">
        <f t="shared" si="91"/>
        <v>1351351.3513513512</v>
      </c>
      <c r="H681" s="83">
        <f t="shared" si="92"/>
        <v>148648.64864864864</v>
      </c>
      <c r="I681" s="83">
        <f t="shared" si="93"/>
        <v>27027.027027027027</v>
      </c>
      <c r="J681" s="103">
        <f t="shared" si="94"/>
        <v>2972.9729729729729</v>
      </c>
    </row>
    <row r="682" spans="1:10" ht="12.75" customHeight="1" x14ac:dyDescent="0.25">
      <c r="A682" s="101"/>
      <c r="D682" s="81"/>
      <c r="E682" s="81">
        <f>(E681*Invoice!I2981)+((E681-(E681*Invoice!I2981))*Invoice!J2981)</f>
        <v>202500</v>
      </c>
      <c r="F682" s="81"/>
      <c r="G682" s="90">
        <f>E682/1.11</f>
        <v>182432.43243243243</v>
      </c>
      <c r="H682" s="91">
        <f>G682*11%</f>
        <v>20067.567567567567</v>
      </c>
      <c r="I682" s="91">
        <f>G682/B681</f>
        <v>3648.6486486486483</v>
      </c>
      <c r="J682" s="104">
        <f>H682/B681</f>
        <v>401.35135135135135</v>
      </c>
    </row>
    <row r="683" spans="1:10" ht="12.75" customHeight="1" x14ac:dyDescent="0.25">
      <c r="A683" s="101"/>
      <c r="D683" s="81" t="s">
        <v>23</v>
      </c>
      <c r="E683" s="81">
        <f>E681-E682</f>
        <v>1297500</v>
      </c>
      <c r="F683" s="81"/>
      <c r="G683" s="82">
        <f>G681-G682</f>
        <v>1168918.9189189188</v>
      </c>
      <c r="H683" s="82">
        <f>H681-H682</f>
        <v>128581.08108108107</v>
      </c>
      <c r="I683" s="82">
        <f>I681-I682</f>
        <v>23378.37837837838</v>
      </c>
      <c r="J683" s="105">
        <f>J681-J682</f>
        <v>2571.6216216216217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1297500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9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Invoice!B2982</f>
        <v>100</v>
      </c>
      <c r="C687" s="88" t="str">
        <f>Invoice!E2982</f>
        <v>STIP / PENGHAPUS KENKO ERW-40SQ PUTIH</v>
      </c>
      <c r="D687" s="89">
        <f>Invoice!H2982</f>
        <v>27500</v>
      </c>
      <c r="E687" s="81">
        <f t="shared" si="90"/>
        <v>2750000</v>
      </c>
      <c r="F687" s="81"/>
      <c r="G687" s="82">
        <f t="shared" si="91"/>
        <v>2477477.4774774774</v>
      </c>
      <c r="H687" s="83">
        <f t="shared" si="92"/>
        <v>272522.52252252254</v>
      </c>
      <c r="I687" s="83">
        <f t="shared" si="93"/>
        <v>24774.774774774774</v>
      </c>
      <c r="J687" s="103">
        <f t="shared" si="94"/>
        <v>2725.2252252252256</v>
      </c>
    </row>
    <row r="688" spans="1:10" ht="12.75" customHeight="1" x14ac:dyDescent="0.25">
      <c r="A688" s="101"/>
      <c r="D688" s="81"/>
      <c r="E688" s="81">
        <f>(E687*Invoice!I2982)+((E687-(E687*Invoice!I2982))*Invoice!J2982)</f>
        <v>371250</v>
      </c>
      <c r="F688" s="81"/>
      <c r="G688" s="90">
        <f>E688/1.11</f>
        <v>334459.45945945941</v>
      </c>
      <c r="H688" s="91">
        <f>G688*11%</f>
        <v>36790.540540540533</v>
      </c>
      <c r="I688" s="91">
        <f>G688/B687</f>
        <v>3344.5945945945941</v>
      </c>
      <c r="J688" s="104">
        <f>H688/B687</f>
        <v>367.9054054054053</v>
      </c>
    </row>
    <row r="689" spans="1:10" ht="12.75" customHeight="1" x14ac:dyDescent="0.25">
      <c r="A689" s="101"/>
      <c r="D689" s="81" t="s">
        <v>23</v>
      </c>
      <c r="E689" s="81">
        <f>E687-E688</f>
        <v>2378750</v>
      </c>
      <c r="F689" s="81"/>
      <c r="G689" s="82">
        <f>G687-G688</f>
        <v>2143018.018018018</v>
      </c>
      <c r="H689" s="82">
        <f>H687-H688</f>
        <v>235731.98198198201</v>
      </c>
      <c r="I689" s="82">
        <f>I687-I688</f>
        <v>21430.180180180181</v>
      </c>
      <c r="J689" s="105">
        <f>J687-J688</f>
        <v>2357.3198198198202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2378750</v>
      </c>
      <c r="I690" s="83"/>
      <c r="J690" s="103"/>
    </row>
    <row r="691" spans="1:10" ht="12.75" customHeight="1" x14ac:dyDescent="0.25">
      <c r="A691" s="101"/>
      <c r="B691" s="79"/>
      <c r="D691" s="81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1">
        <v>10</v>
      </c>
      <c r="B692" s="84" t="s">
        <v>20</v>
      </c>
      <c r="C692" s="84" t="s">
        <v>21</v>
      </c>
      <c r="D692" s="85" t="s">
        <v>22</v>
      </c>
      <c r="E692" s="85" t="s">
        <v>23</v>
      </c>
      <c r="F692" s="85"/>
      <c r="G692" s="86" t="s">
        <v>24</v>
      </c>
      <c r="H692" s="87" t="s">
        <v>25</v>
      </c>
      <c r="I692" s="87" t="s">
        <v>26</v>
      </c>
      <c r="J692" s="102"/>
    </row>
    <row r="693" spans="1:10" ht="12.75" customHeight="1" x14ac:dyDescent="0.25">
      <c r="A693" s="101"/>
      <c r="B693" s="80">
        <f>Invoice!B2983</f>
        <v>576</v>
      </c>
      <c r="C693" s="88" t="str">
        <f>Invoice!E2983</f>
        <v>GEL PEN KENKO EASY GEL</v>
      </c>
      <c r="D693" s="89">
        <f>Invoice!H2983</f>
        <v>26100</v>
      </c>
      <c r="E693" s="81">
        <f t="shared" si="90"/>
        <v>15033600</v>
      </c>
      <c r="F693" s="81"/>
      <c r="G693" s="82">
        <f t="shared" si="91"/>
        <v>13543783.783783782</v>
      </c>
      <c r="H693" s="83">
        <f t="shared" si="92"/>
        <v>1489816.2162162161</v>
      </c>
      <c r="I693" s="83">
        <f t="shared" si="93"/>
        <v>23513.51351351351</v>
      </c>
      <c r="J693" s="103">
        <f t="shared" si="94"/>
        <v>2586.4864864864862</v>
      </c>
    </row>
    <row r="694" spans="1:10" ht="12.75" customHeight="1" x14ac:dyDescent="0.25">
      <c r="A694" s="101"/>
      <c r="D694" s="81"/>
      <c r="E694" s="81">
        <f>(E693*Invoice!I2983)+((E693-(E693*Invoice!I2983))*Invoice!J2983)</f>
        <v>2029536.0000000002</v>
      </c>
      <c r="F694" s="81"/>
      <c r="G694" s="90">
        <f>E694/1.11</f>
        <v>1828410.8108108109</v>
      </c>
      <c r="H694" s="91">
        <f>G694*11%</f>
        <v>201125.1891891892</v>
      </c>
      <c r="I694" s="91">
        <f>G694/B693</f>
        <v>3174.3243243243246</v>
      </c>
      <c r="J694" s="104">
        <f>H694/B693</f>
        <v>349.17567567567568</v>
      </c>
    </row>
    <row r="695" spans="1:10" ht="12.75" customHeight="1" x14ac:dyDescent="0.25">
      <c r="A695" s="101"/>
      <c r="D695" s="81" t="s">
        <v>23</v>
      </c>
      <c r="E695" s="81">
        <f>E693-E694</f>
        <v>13004064</v>
      </c>
      <c r="F695" s="81"/>
      <c r="G695" s="82">
        <f>G693-G694</f>
        <v>11715372.97297297</v>
      </c>
      <c r="H695" s="82">
        <f>H693-H694</f>
        <v>1288691.027027027</v>
      </c>
      <c r="I695" s="82">
        <f>I693-I694</f>
        <v>20339.189189189186</v>
      </c>
      <c r="J695" s="105">
        <f>J693-J694</f>
        <v>2237.3108108108104</v>
      </c>
    </row>
    <row r="696" spans="1:10" ht="12.75" customHeight="1" x14ac:dyDescent="0.25">
      <c r="A696" s="101"/>
      <c r="D696" s="81"/>
      <c r="E696" s="81"/>
      <c r="F696" s="81"/>
      <c r="G696" s="82"/>
      <c r="H696" s="83">
        <f>G695+H695</f>
        <v>13004063.999999998</v>
      </c>
      <c r="I696" s="83"/>
      <c r="J696" s="103"/>
    </row>
    <row r="697" spans="1:10" ht="12.75" customHeight="1" x14ac:dyDescent="0.25">
      <c r="A697" s="101"/>
      <c r="B697" s="79"/>
      <c r="D697" s="81"/>
      <c r="E697" s="81"/>
      <c r="F697" s="81"/>
      <c r="G697" s="82"/>
      <c r="H697" s="83"/>
      <c r="I697" s="83"/>
      <c r="J697" s="103"/>
    </row>
    <row r="698" spans="1:10" ht="12.75" customHeight="1" x14ac:dyDescent="0.25">
      <c r="A698" s="106"/>
      <c r="B698" s="107"/>
      <c r="C698" s="107"/>
      <c r="D698" s="107"/>
      <c r="E698" s="107"/>
      <c r="F698" s="107"/>
      <c r="G698" s="108">
        <f>G641+G647+G653+G659+G665+G671+G677+G683+G689+G695</f>
        <v>26879524.324324317</v>
      </c>
      <c r="H698" s="108">
        <f>H641+H647+H653+H659+H665+H671+H677+H683+H689+H695</f>
        <v>2956747.6756756753</v>
      </c>
      <c r="I698" s="107"/>
      <c r="J698" s="109">
        <f>H642+H648+H654+H660+H666+H672+H678+H684+H690+H696</f>
        <v>29836272</v>
      </c>
    </row>
    <row r="700" spans="1:10" ht="12.75" customHeight="1" x14ac:dyDescent="0.25">
      <c r="A700" s="94" t="s">
        <v>1</v>
      </c>
      <c r="B700" s="95">
        <f>Invoice!E3080</f>
        <v>23050028</v>
      </c>
      <c r="C700" s="96"/>
      <c r="D700" s="97"/>
      <c r="E700" s="97"/>
      <c r="F700" s="97"/>
      <c r="G700" s="98"/>
      <c r="H700" s="99"/>
      <c r="I700" s="99"/>
      <c r="J700" s="100"/>
    </row>
    <row r="701" spans="1:10" ht="12.75" customHeight="1" x14ac:dyDescent="0.25">
      <c r="A701" s="101">
        <v>1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Invoice!B3088</f>
        <v>20</v>
      </c>
      <c r="C702" s="88" t="str">
        <f>Invoice!E3088</f>
        <v>PAPER JUMBO CLIP KENKO NO. 5</v>
      </c>
      <c r="D702" s="89">
        <f>Invoice!H3088</f>
        <v>43000</v>
      </c>
      <c r="E702" s="81">
        <f>D702*B702</f>
        <v>860000</v>
      </c>
      <c r="F702" s="81"/>
      <c r="G702" s="82">
        <f>E702/1.11</f>
        <v>774774.77477477468</v>
      </c>
      <c r="H702" s="83">
        <f>G702*11%</f>
        <v>85225.225225225222</v>
      </c>
      <c r="I702" s="83">
        <f>G702/B702</f>
        <v>38738.738738738735</v>
      </c>
      <c r="J702" s="103">
        <f>H702/B702</f>
        <v>4261.2612612612611</v>
      </c>
    </row>
    <row r="703" spans="1:10" ht="12.75" customHeight="1" x14ac:dyDescent="0.25">
      <c r="A703" s="101"/>
      <c r="D703" s="81"/>
      <c r="E703" s="81">
        <f>(E702*Invoice!I3088)+((E702-(E702*Invoice!I3088))*Invoice!J3088)</f>
        <v>86000</v>
      </c>
      <c r="F703" s="81"/>
      <c r="G703" s="90">
        <f>E703/1.11</f>
        <v>77477.477477477471</v>
      </c>
      <c r="H703" s="91">
        <f>G703*11%</f>
        <v>8522.5225225225222</v>
      </c>
      <c r="I703" s="91">
        <f>G703/B702</f>
        <v>3873.8738738738734</v>
      </c>
      <c r="J703" s="104">
        <f>H703/B702</f>
        <v>426.12612612612611</v>
      </c>
    </row>
    <row r="704" spans="1:10" ht="12.75" customHeight="1" x14ac:dyDescent="0.25">
      <c r="A704" s="101"/>
      <c r="D704" s="81" t="s">
        <v>23</v>
      </c>
      <c r="E704" s="81">
        <f>E702-E703</f>
        <v>774000</v>
      </c>
      <c r="F704" s="81"/>
      <c r="G704" s="82">
        <f>G702-G703</f>
        <v>697297.29729729716</v>
      </c>
      <c r="H704" s="82">
        <f>H702-H703</f>
        <v>76702.702702702692</v>
      </c>
      <c r="I704" s="82">
        <f>I702-I703</f>
        <v>34864.86486486486</v>
      </c>
      <c r="J704" s="105">
        <f>J702-J703</f>
        <v>3835.135135135135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773999.99999999988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6"/>
      <c r="B707" s="107"/>
      <c r="C707" s="107"/>
      <c r="D707" s="107"/>
      <c r="E707" s="107"/>
      <c r="F707" s="107"/>
      <c r="G707" s="108">
        <f>G704</f>
        <v>697297.29729729716</v>
      </c>
      <c r="H707" s="108">
        <f>H704</f>
        <v>76702.702702702692</v>
      </c>
      <c r="I707" s="107"/>
      <c r="J707" s="109">
        <f>H705</f>
        <v>773999.99999999988</v>
      </c>
    </row>
    <row r="709" spans="1:10" ht="12.75" customHeight="1" x14ac:dyDescent="0.25">
      <c r="A709" s="94" t="s">
        <v>1</v>
      </c>
      <c r="B709" s="95">
        <f>Invoice!E3194</f>
        <v>23050029</v>
      </c>
      <c r="C709" s="96"/>
      <c r="D709" s="97"/>
      <c r="E709" s="97"/>
      <c r="F709" s="97"/>
      <c r="G709" s="98"/>
      <c r="H709" s="99"/>
      <c r="I709" s="99"/>
      <c r="J709" s="100"/>
    </row>
    <row r="710" spans="1:10" ht="12.75" customHeight="1" x14ac:dyDescent="0.25">
      <c r="A710" s="101">
        <v>1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Invoice!B3202</f>
        <v>288</v>
      </c>
      <c r="C711" s="88" t="str">
        <f>Invoice!E3202</f>
        <v>PENCIL CASE JOYKO PC-0719AC-36A/F (Animal Calender)</v>
      </c>
      <c r="D711" s="89">
        <f>Invoice!H3202</f>
        <v>4800</v>
      </c>
      <c r="E711" s="81">
        <f>D711*B711</f>
        <v>1382400</v>
      </c>
      <c r="F711" s="81"/>
      <c r="G711" s="82">
        <f>E711/1.11</f>
        <v>1245405.4054054052</v>
      </c>
      <c r="H711" s="83">
        <f>G711*11%</f>
        <v>136994.59459459459</v>
      </c>
      <c r="I711" s="83">
        <f>G711/B711</f>
        <v>4324.3243243243232</v>
      </c>
      <c r="J711" s="103">
        <f>H711/B711</f>
        <v>475.67567567567562</v>
      </c>
    </row>
    <row r="712" spans="1:10" ht="12.75" customHeight="1" x14ac:dyDescent="0.25">
      <c r="A712" s="101"/>
      <c r="D712" s="81"/>
      <c r="E712" s="81">
        <f>(E711*Invoice!I3202)+((E711-(E711*Invoice!I3202))*Invoice!J3202)</f>
        <v>172800</v>
      </c>
      <c r="F712" s="81"/>
      <c r="G712" s="90">
        <f>E712/1.11</f>
        <v>155675.67567567565</v>
      </c>
      <c r="H712" s="91">
        <f>G712*11%</f>
        <v>17124.324324324323</v>
      </c>
      <c r="I712" s="91">
        <f>G712/B711</f>
        <v>540.54054054054041</v>
      </c>
      <c r="J712" s="104">
        <f>H712/B711</f>
        <v>59.459459459459453</v>
      </c>
    </row>
    <row r="713" spans="1:10" ht="12.75" customHeight="1" x14ac:dyDescent="0.25">
      <c r="A713" s="101"/>
      <c r="D713" s="81" t="s">
        <v>23</v>
      </c>
      <c r="E713" s="81">
        <f>E711-E712</f>
        <v>1209600</v>
      </c>
      <c r="F713" s="81"/>
      <c r="G713" s="82">
        <f>G711-G712</f>
        <v>1089729.7297297295</v>
      </c>
      <c r="H713" s="82">
        <f>H711-H712</f>
        <v>119870.27027027027</v>
      </c>
      <c r="I713" s="82">
        <f>I711-I712</f>
        <v>3783.7837837837828</v>
      </c>
      <c r="J713" s="105">
        <f>J711-J712</f>
        <v>416.21621621621614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1209599.9999999998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2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Invoice!B3203</f>
        <v>288</v>
      </c>
      <c r="C717" s="88" t="str">
        <f>Invoice!E3203</f>
        <v>PENCIL CASE JOYKO PC-0719TV-33A/F (TRAVEL)</v>
      </c>
      <c r="D717" s="89">
        <f>Invoice!H3203</f>
        <v>4800</v>
      </c>
      <c r="E717" s="81">
        <f t="shared" ref="E717:E723" si="95">D717*B717</f>
        <v>1382400</v>
      </c>
      <c r="F717" s="81"/>
      <c r="G717" s="82">
        <f t="shared" ref="G717:G723" si="96">E717/1.11</f>
        <v>1245405.4054054052</v>
      </c>
      <c r="H717" s="83">
        <f t="shared" ref="H717:H723" si="97">G717*11%</f>
        <v>136994.59459459459</v>
      </c>
      <c r="I717" s="83">
        <f t="shared" ref="I717:I723" si="98">G717/B717</f>
        <v>4324.3243243243232</v>
      </c>
      <c r="J717" s="103">
        <f t="shared" ref="J717:J723" si="99">H717/B717</f>
        <v>475.67567567567562</v>
      </c>
    </row>
    <row r="718" spans="1:10" ht="12.75" customHeight="1" x14ac:dyDescent="0.25">
      <c r="A718" s="101"/>
      <c r="D718" s="81"/>
      <c r="E718" s="81">
        <f>(E717*Invoice!I3203)+((E717-(E717*Invoice!I3203))*Invoice!J3203)</f>
        <v>172800</v>
      </c>
      <c r="F718" s="81"/>
      <c r="G718" s="90">
        <f>E718/1.11</f>
        <v>155675.67567567565</v>
      </c>
      <c r="H718" s="91">
        <f>G718*11%</f>
        <v>17124.324324324323</v>
      </c>
      <c r="I718" s="91">
        <f>G718/B717</f>
        <v>540.54054054054041</v>
      </c>
      <c r="J718" s="104">
        <f>H718/B717</f>
        <v>59.459459459459453</v>
      </c>
    </row>
    <row r="719" spans="1:10" ht="12.75" customHeight="1" x14ac:dyDescent="0.25">
      <c r="A719" s="101"/>
      <c r="D719" s="81" t="s">
        <v>23</v>
      </c>
      <c r="E719" s="81">
        <f>E717-E718</f>
        <v>1209600</v>
      </c>
      <c r="F719" s="81"/>
      <c r="G719" s="82">
        <f>G717-G718</f>
        <v>1089729.7297297295</v>
      </c>
      <c r="H719" s="82">
        <f>H717-H718</f>
        <v>119870.27027027027</v>
      </c>
      <c r="I719" s="82">
        <f>I717-I718</f>
        <v>3783.7837837837828</v>
      </c>
      <c r="J719" s="105">
        <f>J717-J718</f>
        <v>416.21621621621614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1209599.9999999998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1">
        <v>3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2"/>
    </row>
    <row r="723" spans="1:10" ht="12.75" customHeight="1" x14ac:dyDescent="0.25">
      <c r="A723" s="101"/>
      <c r="B723" s="80">
        <f>Invoice!B3204</f>
        <v>288</v>
      </c>
      <c r="C723" s="88" t="str">
        <f>Invoice!E3204</f>
        <v>PENCIL CASE JOYKO PC-0719GZ-34A/F (GOZZY)</v>
      </c>
      <c r="D723" s="89">
        <f>Invoice!H3204</f>
        <v>4800</v>
      </c>
      <c r="E723" s="81">
        <f t="shared" si="95"/>
        <v>1382400</v>
      </c>
      <c r="F723" s="81"/>
      <c r="G723" s="82">
        <f t="shared" si="96"/>
        <v>1245405.4054054052</v>
      </c>
      <c r="H723" s="83">
        <f t="shared" si="97"/>
        <v>136994.59459459459</v>
      </c>
      <c r="I723" s="83">
        <f t="shared" si="98"/>
        <v>4324.3243243243232</v>
      </c>
      <c r="J723" s="103">
        <f t="shared" si="99"/>
        <v>475.67567567567562</v>
      </c>
    </row>
    <row r="724" spans="1:10" ht="12.75" customHeight="1" x14ac:dyDescent="0.25">
      <c r="A724" s="101"/>
      <c r="D724" s="81"/>
      <c r="E724" s="81">
        <f>(E723*Invoice!I3204)+((E723-(E723*Invoice!I3204))*Invoice!J3204)</f>
        <v>172800</v>
      </c>
      <c r="F724" s="81"/>
      <c r="G724" s="90">
        <f>E724/1.11</f>
        <v>155675.67567567565</v>
      </c>
      <c r="H724" s="91">
        <f>G724*11%</f>
        <v>17124.324324324323</v>
      </c>
      <c r="I724" s="91">
        <f>G724/B723</f>
        <v>540.54054054054041</v>
      </c>
      <c r="J724" s="104">
        <f>H724/B723</f>
        <v>59.459459459459453</v>
      </c>
    </row>
    <row r="725" spans="1:10" ht="12.75" customHeight="1" x14ac:dyDescent="0.25">
      <c r="A725" s="101"/>
      <c r="D725" s="81" t="s">
        <v>23</v>
      </c>
      <c r="E725" s="81">
        <f>E723-E724</f>
        <v>1209600</v>
      </c>
      <c r="F725" s="81"/>
      <c r="G725" s="82">
        <f>G723-G724</f>
        <v>1089729.7297297295</v>
      </c>
      <c r="H725" s="82">
        <f>H723-H724</f>
        <v>119870.27027027027</v>
      </c>
      <c r="I725" s="82">
        <f>I723-I724</f>
        <v>3783.7837837837828</v>
      </c>
      <c r="J725" s="105">
        <f>J723-J724</f>
        <v>416.21621621621614</v>
      </c>
    </row>
    <row r="726" spans="1:10" ht="12.75" customHeight="1" x14ac:dyDescent="0.25">
      <c r="A726" s="101"/>
      <c r="D726" s="81"/>
      <c r="E726" s="81"/>
      <c r="F726" s="81"/>
      <c r="G726" s="82"/>
      <c r="H726" s="83">
        <f>G725+H725</f>
        <v>1209599.9999999998</v>
      </c>
      <c r="I726" s="83"/>
      <c r="J726" s="103"/>
    </row>
    <row r="727" spans="1:10" ht="12.75" customHeight="1" x14ac:dyDescent="0.25">
      <c r="A727" s="101"/>
      <c r="B727" s="79"/>
      <c r="D727" s="81"/>
      <c r="E727" s="81"/>
      <c r="F727" s="81"/>
      <c r="G727" s="82"/>
      <c r="H727" s="83"/>
      <c r="I727" s="83"/>
      <c r="J727" s="103"/>
    </row>
    <row r="728" spans="1:10" ht="12.75" customHeight="1" x14ac:dyDescent="0.25">
      <c r="A728" s="106"/>
      <c r="B728" s="107"/>
      <c r="C728" s="107"/>
      <c r="D728" s="107"/>
      <c r="E728" s="107"/>
      <c r="F728" s="107"/>
      <c r="G728" s="108">
        <f>G713+G719+G725</f>
        <v>3269189.1891891882</v>
      </c>
      <c r="H728" s="108">
        <f>H713+H719+H725</f>
        <v>359610.81081081077</v>
      </c>
      <c r="I728" s="107"/>
      <c r="J728" s="109">
        <f>H714+H720+H726</f>
        <v>3628799.9999999991</v>
      </c>
    </row>
    <row r="730" spans="1:10" ht="12.75" customHeight="1" x14ac:dyDescent="0.25">
      <c r="A730" s="94" t="s">
        <v>1</v>
      </c>
      <c r="B730" s="95">
        <f>Invoice!E3308</f>
        <v>23050030</v>
      </c>
      <c r="C730" s="96"/>
      <c r="D730" s="97"/>
      <c r="E730" s="97"/>
      <c r="F730" s="97"/>
      <c r="G730" s="98"/>
      <c r="H730" s="99"/>
      <c r="I730" s="99"/>
      <c r="J730" s="100"/>
    </row>
    <row r="731" spans="1:10" ht="12.75" customHeight="1" x14ac:dyDescent="0.25">
      <c r="A731" s="101">
        <v>1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Invoice!B3316</f>
        <v>48</v>
      </c>
      <c r="C732" s="88" t="str">
        <f>Invoice!E3316</f>
        <v>JANGKA (MATH SET) JOYKO MS-25</v>
      </c>
      <c r="D732" s="89">
        <f>Invoice!H3316</f>
        <v>89400</v>
      </c>
      <c r="E732" s="81">
        <f>D732*B732</f>
        <v>4291200</v>
      </c>
      <c r="F732" s="81"/>
      <c r="G732" s="82">
        <f>E732/1.11</f>
        <v>3865945.9459459456</v>
      </c>
      <c r="H732" s="83">
        <f>G732*11%</f>
        <v>425254.05405405402</v>
      </c>
      <c r="I732" s="83">
        <f>G732/B732</f>
        <v>80540.540540540533</v>
      </c>
      <c r="J732" s="103">
        <f>H732/B732</f>
        <v>8859.4594594594582</v>
      </c>
    </row>
    <row r="733" spans="1:10" ht="12.75" customHeight="1" x14ac:dyDescent="0.25">
      <c r="A733" s="101"/>
      <c r="D733" s="81"/>
      <c r="E733" s="81">
        <f>(E732*Invoice!I3316)+((E732-(E732*Invoice!I3316))*Invoice!J3316)</f>
        <v>579312</v>
      </c>
      <c r="F733" s="81"/>
      <c r="G733" s="90">
        <f>E733/1.11</f>
        <v>521902.70270270266</v>
      </c>
      <c r="H733" s="91">
        <f>G733*11%</f>
        <v>57409.297297297293</v>
      </c>
      <c r="I733" s="91">
        <f>G733/B732</f>
        <v>10872.972972972972</v>
      </c>
      <c r="J733" s="104">
        <f>H733/B732</f>
        <v>1196.0270270270269</v>
      </c>
    </row>
    <row r="734" spans="1:10" ht="12.75" customHeight="1" x14ac:dyDescent="0.25">
      <c r="A734" s="101"/>
      <c r="D734" s="81" t="s">
        <v>23</v>
      </c>
      <c r="E734" s="81">
        <f>E732-E733</f>
        <v>3711888</v>
      </c>
      <c r="F734" s="81"/>
      <c r="G734" s="82">
        <f>G732-G733</f>
        <v>3344043.2432432431</v>
      </c>
      <c r="H734" s="82">
        <f>H732-H733</f>
        <v>367844.75675675675</v>
      </c>
      <c r="I734" s="82">
        <f>I732-I733</f>
        <v>69667.567567567559</v>
      </c>
      <c r="J734" s="105">
        <f>J732-J733</f>
        <v>7663.4324324324316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3711888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2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Invoice!B3317</f>
        <v>72</v>
      </c>
      <c r="C738" s="88" t="str">
        <f>Invoice!E3317</f>
        <v>JANGKA (MATH SET) JOYKO MS-55</v>
      </c>
      <c r="D738" s="89">
        <f>Invoice!H3317</f>
        <v>89400</v>
      </c>
      <c r="E738" s="81">
        <f t="shared" ref="E738" si="100">D738*B738</f>
        <v>6436800</v>
      </c>
      <c r="F738" s="81"/>
      <c r="G738" s="82">
        <f t="shared" ref="G738" si="101">E738/1.11</f>
        <v>5798918.9189189188</v>
      </c>
      <c r="H738" s="83">
        <f t="shared" ref="H738" si="102">G738*11%</f>
        <v>637881.08108108107</v>
      </c>
      <c r="I738" s="83">
        <f t="shared" ref="I738" si="103">G738/B738</f>
        <v>80540.540540540533</v>
      </c>
      <c r="J738" s="103">
        <f t="shared" ref="J738" si="104">H738/B738</f>
        <v>8859.45945945946</v>
      </c>
    </row>
    <row r="739" spans="1:10" ht="12.75" customHeight="1" x14ac:dyDescent="0.25">
      <c r="A739" s="101"/>
      <c r="D739" s="81"/>
      <c r="E739" s="81">
        <f>(E738*Invoice!I3317)+((E738-(E738*Invoice!I3317))*Invoice!J3317)</f>
        <v>868968</v>
      </c>
      <c r="F739" s="81"/>
      <c r="G739" s="90">
        <f>E739/1.11</f>
        <v>782854.05405405397</v>
      </c>
      <c r="H739" s="91">
        <f>G739*11%</f>
        <v>86113.945945945932</v>
      </c>
      <c r="I739" s="91">
        <f>G739/B738</f>
        <v>10872.972972972972</v>
      </c>
      <c r="J739" s="104">
        <f>H739/B738</f>
        <v>1196.0270270270269</v>
      </c>
    </row>
    <row r="740" spans="1:10" ht="12.75" customHeight="1" x14ac:dyDescent="0.25">
      <c r="A740" s="101"/>
      <c r="D740" s="81" t="s">
        <v>23</v>
      </c>
      <c r="E740" s="81">
        <f>E738-E739</f>
        <v>5567832</v>
      </c>
      <c r="F740" s="81"/>
      <c r="G740" s="82">
        <f>G738-G739</f>
        <v>5016064.8648648653</v>
      </c>
      <c r="H740" s="82">
        <f>H738-H739</f>
        <v>551767.13513513515</v>
      </c>
      <c r="I740" s="82">
        <f>I738-I739</f>
        <v>69667.567567567559</v>
      </c>
      <c r="J740" s="105">
        <f>J738-J739</f>
        <v>7663.4324324324334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5567832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6"/>
      <c r="B743" s="107"/>
      <c r="C743" s="107"/>
      <c r="D743" s="107"/>
      <c r="E743" s="107"/>
      <c r="F743" s="107"/>
      <c r="G743" s="108">
        <f>G734+G740</f>
        <v>8360108.1081081089</v>
      </c>
      <c r="H743" s="108">
        <f>H734+H740</f>
        <v>919611.89189189184</v>
      </c>
      <c r="I743" s="107"/>
      <c r="J743" s="109">
        <f>H735+H741</f>
        <v>9279720</v>
      </c>
    </row>
    <row r="745" spans="1:10" ht="12.75" customHeight="1" x14ac:dyDescent="0.25">
      <c r="A745" s="94" t="s">
        <v>1</v>
      </c>
      <c r="B745" s="95">
        <f>Invoice!E3422</f>
        <v>23050031</v>
      </c>
      <c r="C745" s="96"/>
      <c r="D745" s="97"/>
      <c r="E745" s="97"/>
      <c r="F745" s="97"/>
      <c r="G745" s="98"/>
      <c r="H745" s="99"/>
      <c r="I745" s="99"/>
      <c r="J745" s="100"/>
    </row>
    <row r="746" spans="1:10" ht="12.75" customHeight="1" x14ac:dyDescent="0.25">
      <c r="A746" s="101">
        <v>1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Invoice!B3430</f>
        <v>36</v>
      </c>
      <c r="C747" s="88" t="str">
        <f>Invoice!E3430</f>
        <v>CORRECTION FLUID KENKO KE-107M</v>
      </c>
      <c r="D747" s="89">
        <f>Invoice!H3430</f>
        <v>55800</v>
      </c>
      <c r="E747" s="81">
        <f>D747*B747</f>
        <v>2008800</v>
      </c>
      <c r="F747" s="81"/>
      <c r="G747" s="82">
        <f>E747/1.11</f>
        <v>1809729.7297297295</v>
      </c>
      <c r="H747" s="83">
        <f>G747*11%</f>
        <v>199070.27027027024</v>
      </c>
      <c r="I747" s="83">
        <f>G747/B747</f>
        <v>50270.270270270266</v>
      </c>
      <c r="J747" s="103">
        <f>H747/B747</f>
        <v>5529.7297297297291</v>
      </c>
    </row>
    <row r="748" spans="1:10" ht="12.75" customHeight="1" x14ac:dyDescent="0.25">
      <c r="A748" s="101"/>
      <c r="D748" s="81"/>
      <c r="E748" s="81">
        <f>(E747*Invoice!I3430)+((E747-(E747*Invoice!I3430))*Invoice!J3430)</f>
        <v>200880</v>
      </c>
      <c r="F748" s="81"/>
      <c r="G748" s="90">
        <f>E748/1.11</f>
        <v>180972.97297297296</v>
      </c>
      <c r="H748" s="91">
        <f>G748*11%</f>
        <v>19907.027027027027</v>
      </c>
      <c r="I748" s="91">
        <f>G748/B747</f>
        <v>5027.0270270270266</v>
      </c>
      <c r="J748" s="104">
        <f>H748/B747</f>
        <v>552.97297297297291</v>
      </c>
    </row>
    <row r="749" spans="1:10" ht="12.75" customHeight="1" x14ac:dyDescent="0.25">
      <c r="A749" s="101"/>
      <c r="D749" s="81" t="s">
        <v>23</v>
      </c>
      <c r="E749" s="81">
        <f>E747-E748</f>
        <v>1807920</v>
      </c>
      <c r="F749" s="81"/>
      <c r="G749" s="82">
        <f>G747-G748</f>
        <v>1628756.7567567565</v>
      </c>
      <c r="H749" s="82">
        <f>H747-H748</f>
        <v>179163.2432432432</v>
      </c>
      <c r="I749" s="82">
        <f>I747-I748</f>
        <v>45243.24324324324</v>
      </c>
      <c r="J749" s="105">
        <f>J747-J748</f>
        <v>4976.7567567567567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1807919.9999999995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2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Invoice!B3431</f>
        <v>2</v>
      </c>
      <c r="C753" s="88" t="str">
        <f>Invoice!E3431</f>
        <v>LEM STICK KENKO 8 GR (KECIL) isi 30 pc</v>
      </c>
      <c r="D753" s="89">
        <f>Invoice!H3431</f>
        <v>66000</v>
      </c>
      <c r="E753" s="81">
        <f t="shared" ref="E753:E771" si="105">D753*B753</f>
        <v>132000</v>
      </c>
      <c r="F753" s="81"/>
      <c r="G753" s="82">
        <f t="shared" ref="G753:G771" si="106">E753/1.11</f>
        <v>118918.91891891891</v>
      </c>
      <c r="H753" s="83">
        <f t="shared" ref="H753:H771" si="107">G753*11%</f>
        <v>13081.08108108108</v>
      </c>
      <c r="I753" s="83">
        <f t="shared" ref="I753:I771" si="108">G753/B753</f>
        <v>59459.459459459453</v>
      </c>
      <c r="J753" s="103">
        <f t="shared" ref="J753:J771" si="109">H753/B753</f>
        <v>6540.54054054054</v>
      </c>
    </row>
    <row r="754" spans="1:10" ht="12.75" customHeight="1" x14ac:dyDescent="0.25">
      <c r="A754" s="101"/>
      <c r="D754" s="81"/>
      <c r="E754" s="81">
        <f>(E753*Invoice!I3431)+((E753-(E753*Invoice!I3431))*Invoice!J3431)</f>
        <v>13200</v>
      </c>
      <c r="F754" s="81"/>
      <c r="G754" s="90">
        <f>E754/1.11</f>
        <v>11891.891891891892</v>
      </c>
      <c r="H754" s="91">
        <f>G754*11%</f>
        <v>1308.1081081081081</v>
      </c>
      <c r="I754" s="91">
        <f>G754/B753</f>
        <v>5945.9459459459458</v>
      </c>
      <c r="J754" s="104">
        <f>H754/B753</f>
        <v>654.05405405405406</v>
      </c>
    </row>
    <row r="755" spans="1:10" ht="12.75" customHeight="1" x14ac:dyDescent="0.25">
      <c r="A755" s="101"/>
      <c r="D755" s="81" t="s">
        <v>23</v>
      </c>
      <c r="E755" s="81">
        <f>E753-E754</f>
        <v>118800</v>
      </c>
      <c r="F755" s="81"/>
      <c r="G755" s="82">
        <f>G753-G754</f>
        <v>107027.02702702701</v>
      </c>
      <c r="H755" s="82">
        <f>H753-H754</f>
        <v>11772.972972972972</v>
      </c>
      <c r="I755" s="82">
        <f>I753-I754</f>
        <v>53513.513513513506</v>
      </c>
      <c r="J755" s="105">
        <f>J753-J754</f>
        <v>5886.4864864864858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118799.99999999999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3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Invoice!B3432</f>
        <v>2</v>
      </c>
      <c r="C759" s="88" t="str">
        <f>Invoice!E3432</f>
        <v>LEM CAIR 35 ML KENKO LG-35</v>
      </c>
      <c r="D759" s="89">
        <f>Invoice!H3432</f>
        <v>19800</v>
      </c>
      <c r="E759" s="81">
        <f t="shared" si="105"/>
        <v>39600</v>
      </c>
      <c r="F759" s="81"/>
      <c r="G759" s="82">
        <f t="shared" si="106"/>
        <v>35675.675675675673</v>
      </c>
      <c r="H759" s="83">
        <f t="shared" si="107"/>
        <v>3924.3243243243242</v>
      </c>
      <c r="I759" s="83">
        <f t="shared" si="108"/>
        <v>17837.837837837837</v>
      </c>
      <c r="J759" s="103">
        <f t="shared" si="109"/>
        <v>1962.1621621621621</v>
      </c>
    </row>
    <row r="760" spans="1:10" ht="12.75" customHeight="1" x14ac:dyDescent="0.25">
      <c r="A760" s="101"/>
      <c r="D760" s="81"/>
      <c r="E760" s="81">
        <f>(E759*Invoice!I3432)+((E759-(E759*Invoice!I3432))*Invoice!J3432)</f>
        <v>3960</v>
      </c>
      <c r="F760" s="81"/>
      <c r="G760" s="90">
        <f>E760/1.11</f>
        <v>3567.567567567567</v>
      </c>
      <c r="H760" s="91">
        <f>G760*11%</f>
        <v>392.43243243243239</v>
      </c>
      <c r="I760" s="91">
        <f>G760/B759</f>
        <v>1783.7837837837835</v>
      </c>
      <c r="J760" s="104">
        <f>H760/B759</f>
        <v>196.2162162162162</v>
      </c>
    </row>
    <row r="761" spans="1:10" ht="12.75" customHeight="1" x14ac:dyDescent="0.25">
      <c r="A761" s="101"/>
      <c r="D761" s="81" t="s">
        <v>23</v>
      </c>
      <c r="E761" s="81">
        <f>E759-E760</f>
        <v>35640</v>
      </c>
      <c r="F761" s="81"/>
      <c r="G761" s="82">
        <f>G759-G760</f>
        <v>32108.108108108107</v>
      </c>
      <c r="H761" s="82">
        <f>H759-H760</f>
        <v>3531.8918918918916</v>
      </c>
      <c r="I761" s="82">
        <f>I759-I760</f>
        <v>16054.054054054053</v>
      </c>
      <c r="J761" s="105">
        <f>J759-J760</f>
        <v>1765.9459459459458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35640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4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Invoice!B3433</f>
        <v>50</v>
      </c>
      <c r="C765" s="88" t="str">
        <f>Invoice!E3433</f>
        <v>LOOSE LEAF KENKO A5-LL 50-2070</v>
      </c>
      <c r="D765" s="89">
        <f>Invoice!H3433</f>
        <v>4400</v>
      </c>
      <c r="E765" s="81">
        <f t="shared" si="105"/>
        <v>220000</v>
      </c>
      <c r="F765" s="81"/>
      <c r="G765" s="82">
        <f t="shared" si="106"/>
        <v>198198.19819819817</v>
      </c>
      <c r="H765" s="83">
        <f t="shared" si="107"/>
        <v>21801.801801801797</v>
      </c>
      <c r="I765" s="83">
        <f t="shared" si="108"/>
        <v>3963.9639639639631</v>
      </c>
      <c r="J765" s="103">
        <f t="shared" si="109"/>
        <v>436.03603603603597</v>
      </c>
    </row>
    <row r="766" spans="1:10" ht="12.75" customHeight="1" x14ac:dyDescent="0.25">
      <c r="A766" s="101"/>
      <c r="D766" s="81"/>
      <c r="E766" s="81">
        <f>(E765*Invoice!I3433)+((E765-(E765*Invoice!I3433))*Invoice!J3433)</f>
        <v>22000</v>
      </c>
      <c r="F766" s="81"/>
      <c r="G766" s="90">
        <f>E766/1.11</f>
        <v>19819.819819819819</v>
      </c>
      <c r="H766" s="91">
        <f>G766*11%</f>
        <v>2180.1801801801803</v>
      </c>
      <c r="I766" s="91">
        <f>G766/B765</f>
        <v>396.39639639639637</v>
      </c>
      <c r="J766" s="104">
        <f>H766/B765</f>
        <v>43.603603603603602</v>
      </c>
    </row>
    <row r="767" spans="1:10" ht="12.75" customHeight="1" x14ac:dyDescent="0.25">
      <c r="A767" s="101"/>
      <c r="D767" s="81" t="s">
        <v>23</v>
      </c>
      <c r="E767" s="81">
        <f>E765-E766</f>
        <v>198000</v>
      </c>
      <c r="F767" s="81"/>
      <c r="G767" s="82">
        <f>G765-G766</f>
        <v>178378.37837837834</v>
      </c>
      <c r="H767" s="82">
        <f>H765-H766</f>
        <v>19621.621621621616</v>
      </c>
      <c r="I767" s="82">
        <f>I765-I766</f>
        <v>3567.5675675675666</v>
      </c>
      <c r="J767" s="105">
        <f>J765-J766</f>
        <v>392.43243243243239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197999.99999999997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5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Invoice!B3434</f>
        <v>50</v>
      </c>
      <c r="C771" s="88" t="str">
        <f>Invoice!E3434</f>
        <v>LOOSE LEAF KENKO A5-LL 100-2070</v>
      </c>
      <c r="D771" s="89">
        <f>Invoice!H3434</f>
        <v>8350</v>
      </c>
      <c r="E771" s="81">
        <f t="shared" si="105"/>
        <v>417500</v>
      </c>
      <c r="F771" s="81"/>
      <c r="G771" s="82">
        <f t="shared" si="106"/>
        <v>376126.1261261261</v>
      </c>
      <c r="H771" s="83">
        <f t="shared" si="107"/>
        <v>41373.873873873868</v>
      </c>
      <c r="I771" s="83">
        <f t="shared" si="108"/>
        <v>7522.5225225225222</v>
      </c>
      <c r="J771" s="103">
        <f t="shared" si="109"/>
        <v>827.47747747747735</v>
      </c>
    </row>
    <row r="772" spans="1:10" ht="12.75" customHeight="1" x14ac:dyDescent="0.25">
      <c r="A772" s="101"/>
      <c r="D772" s="81"/>
      <c r="E772" s="81">
        <f>(E771*Invoice!I3434)+((E771-(E771*Invoice!I3434))*Invoice!J3434)</f>
        <v>41750</v>
      </c>
      <c r="F772" s="81"/>
      <c r="G772" s="90">
        <f>E772/1.11</f>
        <v>37612.612612612611</v>
      </c>
      <c r="H772" s="91">
        <f>G772*11%</f>
        <v>4137.3873873873872</v>
      </c>
      <c r="I772" s="91">
        <f>G772/B771</f>
        <v>752.25225225225222</v>
      </c>
      <c r="J772" s="104">
        <f>H772/B771</f>
        <v>82.747747747747738</v>
      </c>
    </row>
    <row r="773" spans="1:10" ht="12.75" customHeight="1" x14ac:dyDescent="0.25">
      <c r="A773" s="101"/>
      <c r="D773" s="81" t="s">
        <v>23</v>
      </c>
      <c r="E773" s="81">
        <f>E771-E772</f>
        <v>375750</v>
      </c>
      <c r="F773" s="81"/>
      <c r="G773" s="82">
        <f>G771-G772</f>
        <v>338513.51351351349</v>
      </c>
      <c r="H773" s="82">
        <f>H771-H772</f>
        <v>37236.486486486479</v>
      </c>
      <c r="I773" s="82">
        <f>I771-I772</f>
        <v>6770.27027027027</v>
      </c>
      <c r="J773" s="105">
        <f>J771-J772</f>
        <v>744.72972972972957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375750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6"/>
      <c r="B776" s="107"/>
      <c r="C776" s="107"/>
      <c r="D776" s="107"/>
      <c r="E776" s="107"/>
      <c r="F776" s="107"/>
      <c r="G776" s="108">
        <f>G749+G755+G761+G767+G773</f>
        <v>2284783.7837837832</v>
      </c>
      <c r="H776" s="108">
        <f>H749+H755+H761+H767+H773</f>
        <v>251326.21621621615</v>
      </c>
      <c r="I776" s="107"/>
      <c r="J776" s="109">
        <f>H750+H756+H762+H768+H774</f>
        <v>2536109.9999999995</v>
      </c>
    </row>
    <row r="778" spans="1:10" ht="12.75" customHeight="1" x14ac:dyDescent="0.25">
      <c r="A778" s="94" t="s">
        <v>1</v>
      </c>
      <c r="B778" s="95">
        <f>Invoice!E3536</f>
        <v>23050032</v>
      </c>
      <c r="C778" s="96"/>
      <c r="D778" s="97"/>
      <c r="E778" s="97"/>
      <c r="F778" s="97"/>
      <c r="G778" s="98"/>
      <c r="H778" s="99"/>
      <c r="I778" s="99"/>
      <c r="J778" s="100"/>
    </row>
    <row r="779" spans="1:10" ht="12.75" customHeight="1" x14ac:dyDescent="0.25">
      <c r="A779" s="101">
        <v>1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Invoice!B3544</f>
        <v>60</v>
      </c>
      <c r="C780" s="88" t="str">
        <f>Invoice!E3544</f>
        <v>CORRECTION TAPE JOYKO CT-522 PTL</v>
      </c>
      <c r="D780" s="89">
        <f>Invoice!H3544</f>
        <v>57600</v>
      </c>
      <c r="E780" s="81">
        <f>D780*B780</f>
        <v>3456000</v>
      </c>
      <c r="F780" s="81"/>
      <c r="G780" s="82">
        <f>E780/1.11</f>
        <v>3113513.5135135134</v>
      </c>
      <c r="H780" s="83">
        <f>G780*11%</f>
        <v>342486.48648648645</v>
      </c>
      <c r="I780" s="83">
        <f>G780/B780</f>
        <v>51891.891891891886</v>
      </c>
      <c r="J780" s="103">
        <f>H780/B780</f>
        <v>5708.1081081081074</v>
      </c>
    </row>
    <row r="781" spans="1:10" ht="12.75" customHeight="1" x14ac:dyDescent="0.25">
      <c r="A781" s="101"/>
      <c r="D781" s="81"/>
      <c r="E781" s="81">
        <f>(E780*Invoice!I3544)+((E780-(E780*Invoice!I3544))*Invoice!J3544)</f>
        <v>432000</v>
      </c>
      <c r="F781" s="81"/>
      <c r="G781" s="90">
        <f>E781/1.11</f>
        <v>389189.18918918917</v>
      </c>
      <c r="H781" s="91">
        <f>G781*11%</f>
        <v>42810.810810810806</v>
      </c>
      <c r="I781" s="91">
        <f>G781/B780</f>
        <v>6486.4864864864858</v>
      </c>
      <c r="J781" s="104">
        <f>H781/B780</f>
        <v>713.51351351351343</v>
      </c>
    </row>
    <row r="782" spans="1:10" ht="12.75" customHeight="1" x14ac:dyDescent="0.25">
      <c r="A782" s="101"/>
      <c r="D782" s="81" t="s">
        <v>23</v>
      </c>
      <c r="E782" s="81">
        <f>E780-E781</f>
        <v>3024000</v>
      </c>
      <c r="F782" s="81"/>
      <c r="G782" s="82">
        <f>G780-G781</f>
        <v>2724324.3243243243</v>
      </c>
      <c r="H782" s="82">
        <f>H780-H781</f>
        <v>299675.67567567562</v>
      </c>
      <c r="I782" s="82">
        <f>I780-I781</f>
        <v>45405.4054054054</v>
      </c>
      <c r="J782" s="105">
        <f>J780-J781</f>
        <v>4994.5945945945941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3024000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2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Invoice!B3545</f>
        <v>24</v>
      </c>
      <c r="C786" s="88" t="str">
        <f>Invoice!E3545</f>
        <v>JANGKA (MATH SET) JOYKO MS-55</v>
      </c>
      <c r="D786" s="89">
        <f>Invoice!H3545</f>
        <v>89400</v>
      </c>
      <c r="E786" s="81">
        <f t="shared" ref="E786" si="110">D786*B786</f>
        <v>2145600</v>
      </c>
      <c r="F786" s="81"/>
      <c r="G786" s="82">
        <f t="shared" ref="G786" si="111">E786/1.11</f>
        <v>1932972.9729729728</v>
      </c>
      <c r="H786" s="83">
        <f t="shared" ref="H786" si="112">G786*11%</f>
        <v>212627.02702702701</v>
      </c>
      <c r="I786" s="83">
        <f t="shared" ref="I786" si="113">G786/B786</f>
        <v>80540.540540540533</v>
      </c>
      <c r="J786" s="103">
        <f t="shared" ref="J786" si="114">H786/B786</f>
        <v>8859.4594594594582</v>
      </c>
    </row>
    <row r="787" spans="1:10" ht="12.75" customHeight="1" x14ac:dyDescent="0.25">
      <c r="A787" s="101"/>
      <c r="D787" s="81"/>
      <c r="E787" s="81">
        <f>(E786*Invoice!I3545)+((E786-(E786*Invoice!I3545))*Invoice!J3545)</f>
        <v>268200</v>
      </c>
      <c r="F787" s="81"/>
      <c r="G787" s="90">
        <f>E787/1.11</f>
        <v>241621.6216216216</v>
      </c>
      <c r="H787" s="91">
        <f>G787*11%</f>
        <v>26578.378378378377</v>
      </c>
      <c r="I787" s="91">
        <f>G787/B786</f>
        <v>10067.567567567567</v>
      </c>
      <c r="J787" s="104">
        <f>H787/B786</f>
        <v>1107.4324324324323</v>
      </c>
    </row>
    <row r="788" spans="1:10" ht="12.75" customHeight="1" x14ac:dyDescent="0.25">
      <c r="A788" s="101"/>
      <c r="D788" s="81" t="s">
        <v>23</v>
      </c>
      <c r="E788" s="81">
        <f>E786-E787</f>
        <v>1877400</v>
      </c>
      <c r="F788" s="81"/>
      <c r="G788" s="82">
        <f>G786-G787</f>
        <v>1691351.3513513512</v>
      </c>
      <c r="H788" s="82">
        <f>H786-H787</f>
        <v>186048.64864864864</v>
      </c>
      <c r="I788" s="82">
        <f>I786-I787</f>
        <v>70472.972972972959</v>
      </c>
      <c r="J788" s="105">
        <f>J786-J787</f>
        <v>7752.0270270270257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1877400</v>
      </c>
      <c r="I789" s="83"/>
      <c r="J789" s="103"/>
    </row>
    <row r="790" spans="1:10" ht="12.75" customHeight="1" x14ac:dyDescent="0.25">
      <c r="A790" s="101"/>
      <c r="B790" s="79"/>
      <c r="D790" s="81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G782+G788</f>
        <v>4415675.6756756753</v>
      </c>
      <c r="H791" s="108">
        <f>H782+H788</f>
        <v>485724.32432432426</v>
      </c>
      <c r="I791" s="107"/>
      <c r="J791" s="109">
        <f>H783+H789</f>
        <v>4901400</v>
      </c>
    </row>
    <row r="793" spans="1:10" ht="12.75" customHeight="1" x14ac:dyDescent="0.25">
      <c r="A793" s="94" t="s">
        <v>1</v>
      </c>
      <c r="B793" s="95">
        <f>Invoice!E3650</f>
        <v>23050033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Invoice!B3658</f>
        <v>240</v>
      </c>
      <c r="C795" s="88" t="str">
        <f>Invoice!E3658</f>
        <v>CORRECTION TAPE JOYKO CT-522</v>
      </c>
      <c r="D795" s="89">
        <f>Invoice!H3658</f>
        <v>57600</v>
      </c>
      <c r="E795" s="81">
        <f>D795*B795</f>
        <v>13824000</v>
      </c>
      <c r="F795" s="81"/>
      <c r="G795" s="82">
        <f>E795/1.11</f>
        <v>12454054.054054054</v>
      </c>
      <c r="H795" s="83">
        <f>G795*11%</f>
        <v>1369945.9459459458</v>
      </c>
      <c r="I795" s="83">
        <f>G795/B795</f>
        <v>51891.891891891886</v>
      </c>
      <c r="J795" s="103">
        <f>H795/B795</f>
        <v>5708.1081081081074</v>
      </c>
    </row>
    <row r="796" spans="1:10" ht="12.75" customHeight="1" x14ac:dyDescent="0.25">
      <c r="A796" s="101"/>
      <c r="D796" s="81"/>
      <c r="E796" s="81">
        <f>(E795*Invoice!I3658)+((E795-(E795*Invoice!I3658))*Invoice!J3658)</f>
        <v>1728000</v>
      </c>
      <c r="F796" s="81"/>
      <c r="G796" s="90">
        <f>E796/1.11</f>
        <v>1556756.7567567567</v>
      </c>
      <c r="H796" s="91">
        <f>G796*11%</f>
        <v>171243.24324324323</v>
      </c>
      <c r="I796" s="91">
        <f>G796/B795</f>
        <v>6486.4864864864858</v>
      </c>
      <c r="J796" s="104">
        <f>H796/B795</f>
        <v>713.51351351351343</v>
      </c>
    </row>
    <row r="797" spans="1:10" ht="12.75" customHeight="1" x14ac:dyDescent="0.25">
      <c r="A797" s="101"/>
      <c r="D797" s="81" t="s">
        <v>23</v>
      </c>
      <c r="E797" s="81">
        <f>E795-E796</f>
        <v>12096000</v>
      </c>
      <c r="F797" s="81"/>
      <c r="G797" s="82">
        <f>G795-G796</f>
        <v>10897297.297297297</v>
      </c>
      <c r="H797" s="82">
        <f>H795-H796</f>
        <v>1198702.7027027025</v>
      </c>
      <c r="I797" s="82">
        <f>I795-I796</f>
        <v>45405.4054054054</v>
      </c>
      <c r="J797" s="105">
        <f>J795-J796</f>
        <v>4994.5945945945941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12096000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6"/>
      <c r="B800" s="107"/>
      <c r="C800" s="107"/>
      <c r="D800" s="107"/>
      <c r="E800" s="107"/>
      <c r="F800" s="107"/>
      <c r="G800" s="108">
        <f>G797</f>
        <v>10897297.297297297</v>
      </c>
      <c r="H800" s="108">
        <f>H797</f>
        <v>1198702.7027027025</v>
      </c>
      <c r="I800" s="107"/>
      <c r="J800" s="109">
        <f>H798</f>
        <v>12096000</v>
      </c>
    </row>
    <row r="802" spans="1:10" ht="12.75" customHeight="1" x14ac:dyDescent="0.25">
      <c r="A802" s="94" t="s">
        <v>1</v>
      </c>
      <c r="B802" s="95">
        <f>Invoice!E3764</f>
        <v>23050034</v>
      </c>
      <c r="C802" s="96"/>
      <c r="D802" s="97"/>
      <c r="E802" s="97"/>
      <c r="F802" s="97"/>
      <c r="G802" s="98"/>
      <c r="H802" s="99"/>
      <c r="I802" s="99"/>
      <c r="J802" s="100"/>
    </row>
    <row r="803" spans="1:10" ht="12.75" customHeight="1" x14ac:dyDescent="0.25">
      <c r="A803" s="101">
        <v>1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Invoice!B3772</f>
        <v>288</v>
      </c>
      <c r="C804" s="88" t="str">
        <f>Invoice!E3772</f>
        <v>GEL PEN KENKO KE-303 T-GEL TRIANGULAR</v>
      </c>
      <c r="D804" s="89">
        <f>Invoice!H3772</f>
        <v>21600</v>
      </c>
      <c r="E804" s="81">
        <f>D804*B804</f>
        <v>6220800</v>
      </c>
      <c r="F804" s="81"/>
      <c r="G804" s="82">
        <f>E804/1.11</f>
        <v>5604324.3243243238</v>
      </c>
      <c r="H804" s="83">
        <f>G804*11%</f>
        <v>616475.67567567562</v>
      </c>
      <c r="I804" s="83">
        <f>G804/B804</f>
        <v>19459.459459459456</v>
      </c>
      <c r="J804" s="103">
        <f>H804/B804</f>
        <v>2140.5405405405404</v>
      </c>
    </row>
    <row r="805" spans="1:10" ht="12.75" customHeight="1" x14ac:dyDescent="0.25">
      <c r="A805" s="101"/>
      <c r="D805" s="81"/>
      <c r="E805" s="81">
        <f>(E804*Invoice!I3772)+((E804-(E804*Invoice!I3772))*Invoice!J3772)</f>
        <v>777600</v>
      </c>
      <c r="F805" s="81"/>
      <c r="G805" s="90">
        <f>E805/1.11</f>
        <v>700540.54054054047</v>
      </c>
      <c r="H805" s="91">
        <f>G805*11%</f>
        <v>77059.459459459453</v>
      </c>
      <c r="I805" s="91">
        <f>G805/B804</f>
        <v>2432.4324324324321</v>
      </c>
      <c r="J805" s="104">
        <f>H805/B804</f>
        <v>267.56756756756755</v>
      </c>
    </row>
    <row r="806" spans="1:10" ht="12.75" customHeight="1" x14ac:dyDescent="0.25">
      <c r="A806" s="101"/>
      <c r="D806" s="81" t="s">
        <v>23</v>
      </c>
      <c r="E806" s="81">
        <f>E804-E805</f>
        <v>5443200</v>
      </c>
      <c r="F806" s="81"/>
      <c r="G806" s="82">
        <f>G804-G805</f>
        <v>4903783.7837837832</v>
      </c>
      <c r="H806" s="82">
        <f>H804-H805</f>
        <v>539416.21621621621</v>
      </c>
      <c r="I806" s="82">
        <f>I804-I805</f>
        <v>17027.027027027023</v>
      </c>
      <c r="J806" s="105">
        <f>J804-J805</f>
        <v>1872.9729729729729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5443199.9999999991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6"/>
      <c r="B809" s="107"/>
      <c r="C809" s="107"/>
      <c r="D809" s="107"/>
      <c r="E809" s="107"/>
      <c r="F809" s="107"/>
      <c r="G809" s="108">
        <f>G806</f>
        <v>4903783.7837837832</v>
      </c>
      <c r="H809" s="108">
        <f>H806</f>
        <v>539416.21621621621</v>
      </c>
      <c r="I809" s="107"/>
      <c r="J809" s="109">
        <f>H807</f>
        <v>5443199.9999999991</v>
      </c>
    </row>
    <row r="811" spans="1:10" ht="12.75" customHeight="1" x14ac:dyDescent="0.25">
      <c r="A811" s="94" t="s">
        <v>1</v>
      </c>
      <c r="B811" s="95">
        <f>Invoice!E3878</f>
        <v>23050035</v>
      </c>
      <c r="C811" s="96"/>
      <c r="D811" s="97"/>
      <c r="E811" s="97"/>
      <c r="F811" s="97"/>
      <c r="G811" s="98"/>
      <c r="H811" s="99"/>
      <c r="I811" s="99"/>
      <c r="J811" s="100"/>
    </row>
    <row r="812" spans="1:10" ht="12.75" customHeight="1" x14ac:dyDescent="0.25">
      <c r="A812" s="101">
        <v>1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Invoice!B3886</f>
        <v>576</v>
      </c>
      <c r="C813" s="88" t="str">
        <f>Invoice!E3886</f>
        <v>GUNTING JOYKO SC-828</v>
      </c>
      <c r="D813" s="89">
        <f>Invoice!H3886</f>
        <v>4350</v>
      </c>
      <c r="E813" s="81">
        <f>D813*B813</f>
        <v>2505600</v>
      </c>
      <c r="F813" s="81"/>
      <c r="G813" s="82">
        <f>E813/1.11</f>
        <v>2257297.297297297</v>
      </c>
      <c r="H813" s="83">
        <f>G813*11%</f>
        <v>248302.70270270266</v>
      </c>
      <c r="I813" s="83">
        <f>G813/B813</f>
        <v>3918.9189189189183</v>
      </c>
      <c r="J813" s="103">
        <f>H813/B813</f>
        <v>431.08108108108104</v>
      </c>
    </row>
    <row r="814" spans="1:10" ht="12.75" customHeight="1" x14ac:dyDescent="0.25">
      <c r="A814" s="101"/>
      <c r="D814" s="81"/>
      <c r="E814" s="81">
        <f>(E813*Invoice!I3886)+((E813-(E813*Invoice!I3886))*Invoice!J3886)</f>
        <v>313200</v>
      </c>
      <c r="F814" s="81"/>
      <c r="G814" s="90">
        <f>E814/1.11</f>
        <v>282162.16216216213</v>
      </c>
      <c r="H814" s="91">
        <f>G814*11%</f>
        <v>31037.837837837833</v>
      </c>
      <c r="I814" s="91">
        <f>G814/B813</f>
        <v>489.86486486486478</v>
      </c>
      <c r="J814" s="104">
        <f>H814/B813</f>
        <v>53.88513513513513</v>
      </c>
    </row>
    <row r="815" spans="1:10" ht="12.75" customHeight="1" x14ac:dyDescent="0.25">
      <c r="A815" s="101"/>
      <c r="D815" s="81" t="s">
        <v>23</v>
      </c>
      <c r="E815" s="81">
        <f>E813-E814</f>
        <v>2192400</v>
      </c>
      <c r="F815" s="81"/>
      <c r="G815" s="82">
        <f>G813-G814</f>
        <v>1975135.1351351349</v>
      </c>
      <c r="H815" s="82">
        <f>H813-H814</f>
        <v>217264.86486486482</v>
      </c>
      <c r="I815" s="82">
        <f>I813-I814</f>
        <v>3429.0540540540533</v>
      </c>
      <c r="J815" s="105">
        <f>J813-J814</f>
        <v>377.19594594594594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2192399.9999999995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2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Invoice!B3887</f>
        <v>576</v>
      </c>
      <c r="C819" s="88" t="str">
        <f>Invoice!E3887</f>
        <v>GUNTING JOYKO SC-838</v>
      </c>
      <c r="D819" s="89">
        <f>Invoice!H3887</f>
        <v>6500</v>
      </c>
      <c r="E819" s="81">
        <f t="shared" ref="E819:E831" si="115">D819*B819</f>
        <v>3744000</v>
      </c>
      <c r="F819" s="81"/>
      <c r="G819" s="82">
        <f t="shared" ref="G819:G831" si="116">E819/1.11</f>
        <v>3372972.9729729728</v>
      </c>
      <c r="H819" s="83">
        <f t="shared" ref="H819:H831" si="117">G819*11%</f>
        <v>371027.02702702698</v>
      </c>
      <c r="I819" s="83">
        <f t="shared" ref="I819:I831" si="118">G819/B819</f>
        <v>5855.8558558558552</v>
      </c>
      <c r="J819" s="103">
        <f t="shared" ref="J819:J831" si="119">H819/B819</f>
        <v>644.14414414414409</v>
      </c>
    </row>
    <row r="820" spans="1:10" ht="12.75" customHeight="1" x14ac:dyDescent="0.25">
      <c r="A820" s="101"/>
      <c r="D820" s="81"/>
      <c r="E820" s="81">
        <f>(E819*Invoice!I3887)+((E819-(E819*Invoice!I3887))*Invoice!J3887)</f>
        <v>468000</v>
      </c>
      <c r="F820" s="81"/>
      <c r="G820" s="90">
        <f>E820/1.11</f>
        <v>421621.6216216216</v>
      </c>
      <c r="H820" s="91">
        <f>G820*11%</f>
        <v>46378.378378378373</v>
      </c>
      <c r="I820" s="91">
        <f>G820/B819</f>
        <v>731.9819819819819</v>
      </c>
      <c r="J820" s="104">
        <f>H820/B819</f>
        <v>80.518018018018012</v>
      </c>
    </row>
    <row r="821" spans="1:10" ht="12.75" customHeight="1" x14ac:dyDescent="0.25">
      <c r="A821" s="101"/>
      <c r="D821" s="81" t="s">
        <v>23</v>
      </c>
      <c r="E821" s="81">
        <f>E819-E820</f>
        <v>3276000</v>
      </c>
      <c r="F821" s="81"/>
      <c r="G821" s="82">
        <f>G819-G820</f>
        <v>2951351.351351351</v>
      </c>
      <c r="H821" s="82">
        <f>H819-H820</f>
        <v>324648.64864864864</v>
      </c>
      <c r="I821" s="82">
        <f>I819-I820</f>
        <v>5123.873873873873</v>
      </c>
      <c r="J821" s="105">
        <f>J819-J820</f>
        <v>563.62612612612611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3275999.9999999995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3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Invoice!B3888</f>
        <v>2000</v>
      </c>
      <c r="C825" s="88" t="str">
        <f>Invoice!E3888</f>
        <v>LABEL HARGA JOYKO LB-2RL (1 LINE PUTIH)</v>
      </c>
      <c r="D825" s="89">
        <f>Invoice!H3888</f>
        <v>2050</v>
      </c>
      <c r="E825" s="81">
        <f t="shared" si="115"/>
        <v>4100000</v>
      </c>
      <c r="F825" s="81"/>
      <c r="G825" s="82">
        <f t="shared" si="116"/>
        <v>3693693.6936936933</v>
      </c>
      <c r="H825" s="83">
        <f t="shared" si="117"/>
        <v>406306.30630630627</v>
      </c>
      <c r="I825" s="83">
        <f t="shared" si="118"/>
        <v>1846.8468468468466</v>
      </c>
      <c r="J825" s="103">
        <f t="shared" si="119"/>
        <v>203.15315315315314</v>
      </c>
    </row>
    <row r="826" spans="1:10" ht="12.75" customHeight="1" x14ac:dyDescent="0.25">
      <c r="A826" s="101"/>
      <c r="D826" s="81"/>
      <c r="E826" s="81">
        <f>(E825*Invoice!I3888)+((E825-(E825*Invoice!I3888))*Invoice!J3888)</f>
        <v>512500</v>
      </c>
      <c r="F826" s="81"/>
      <c r="G826" s="90">
        <f>E826/1.11</f>
        <v>461711.71171171166</v>
      </c>
      <c r="H826" s="91">
        <f>G826*11%</f>
        <v>50788.288288288284</v>
      </c>
      <c r="I826" s="91">
        <f>G826/B825</f>
        <v>230.85585585585582</v>
      </c>
      <c r="J826" s="104">
        <f>H826/B825</f>
        <v>25.394144144144143</v>
      </c>
    </row>
    <row r="827" spans="1:10" ht="12.75" customHeight="1" x14ac:dyDescent="0.25">
      <c r="A827" s="101"/>
      <c r="D827" s="81" t="s">
        <v>23</v>
      </c>
      <c r="E827" s="81">
        <f>E825-E826</f>
        <v>3587500</v>
      </c>
      <c r="F827" s="81"/>
      <c r="G827" s="82">
        <f>G825-G826</f>
        <v>3231981.9819819815</v>
      </c>
      <c r="H827" s="82">
        <f>H825-H826</f>
        <v>355518.01801801799</v>
      </c>
      <c r="I827" s="82">
        <f>I825-I826</f>
        <v>1615.9909909909907</v>
      </c>
      <c r="J827" s="105">
        <f>J825-J826</f>
        <v>177.75900900900899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3587499.9999999995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4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Invoice!B3889</f>
        <v>72</v>
      </c>
      <c r="C831" s="88" t="str">
        <f>Invoice!E3889</f>
        <v>ISI PENSIL 2B 2.0 MM JOYKO PL-11</v>
      </c>
      <c r="D831" s="89">
        <f>Invoice!H3889</f>
        <v>37200</v>
      </c>
      <c r="E831" s="81">
        <f t="shared" si="115"/>
        <v>2678400</v>
      </c>
      <c r="F831" s="81"/>
      <c r="G831" s="82">
        <f t="shared" si="116"/>
        <v>2412972.9729729728</v>
      </c>
      <c r="H831" s="83">
        <f t="shared" si="117"/>
        <v>265427.02702702698</v>
      </c>
      <c r="I831" s="83">
        <f t="shared" si="118"/>
        <v>33513.513513513513</v>
      </c>
      <c r="J831" s="103">
        <f t="shared" si="119"/>
        <v>3686.4864864864858</v>
      </c>
    </row>
    <row r="832" spans="1:10" ht="12.75" customHeight="1" x14ac:dyDescent="0.25">
      <c r="A832" s="101"/>
      <c r="D832" s="81"/>
      <c r="E832" s="81">
        <f>(E831*Invoice!I3889)+((E831-(E831*Invoice!I3889))*Invoice!J3889)</f>
        <v>334800</v>
      </c>
      <c r="F832" s="81"/>
      <c r="G832" s="90">
        <f>E832/1.11</f>
        <v>301621.6216216216</v>
      </c>
      <c r="H832" s="91">
        <f>G832*11%</f>
        <v>33178.378378378373</v>
      </c>
      <c r="I832" s="91">
        <f>G832/B831</f>
        <v>4189.1891891891892</v>
      </c>
      <c r="J832" s="104">
        <f>H832/B831</f>
        <v>460.81081081081072</v>
      </c>
    </row>
    <row r="833" spans="1:10" ht="12.75" customHeight="1" x14ac:dyDescent="0.25">
      <c r="A833" s="101"/>
      <c r="D833" s="81" t="s">
        <v>23</v>
      </c>
      <c r="E833" s="81">
        <f>E831-E832</f>
        <v>2343600</v>
      </c>
      <c r="F833" s="81"/>
      <c r="G833" s="82">
        <f>G831-G832</f>
        <v>2111351.351351351</v>
      </c>
      <c r="H833" s="82">
        <f>H831-H832</f>
        <v>232248.64864864861</v>
      </c>
      <c r="I833" s="82">
        <f>I831-I832</f>
        <v>29324.324324324323</v>
      </c>
      <c r="J833" s="105">
        <f>J831-J832</f>
        <v>3225.6756756756749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2343599.9999999995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6"/>
      <c r="B836" s="107"/>
      <c r="C836" s="107"/>
      <c r="D836" s="107"/>
      <c r="E836" s="107"/>
      <c r="F836" s="107"/>
      <c r="G836" s="108">
        <f>G815+G821+G827+G833</f>
        <v>10269819.819819819</v>
      </c>
      <c r="H836" s="108">
        <f>H815+H821+H827+H833</f>
        <v>1129680.1801801801</v>
      </c>
      <c r="I836" s="107"/>
      <c r="J836" s="109">
        <f>H816+H822+H828+H834</f>
        <v>11399499.999999998</v>
      </c>
    </row>
    <row r="838" spans="1:10" ht="12.75" customHeight="1" x14ac:dyDescent="0.25">
      <c r="A838" s="94" t="s">
        <v>1</v>
      </c>
      <c r="B838" s="95">
        <f>Invoice!E3992</f>
        <v>23050036</v>
      </c>
      <c r="C838" s="96"/>
      <c r="D838" s="97"/>
      <c r="E838" s="97"/>
      <c r="F838" s="97"/>
      <c r="G838" s="98"/>
      <c r="H838" s="99"/>
      <c r="I838" s="99"/>
      <c r="J838" s="100"/>
    </row>
    <row r="839" spans="1:10" ht="12.75" customHeight="1" x14ac:dyDescent="0.25">
      <c r="A839" s="101">
        <v>1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Invoice!B4000</f>
        <v>48</v>
      </c>
      <c r="C840" s="88" t="str">
        <f>Invoice!E4000</f>
        <v>JANGKA (MATH SET) JOYKO MS-55</v>
      </c>
      <c r="D840" s="89">
        <f>Invoice!H4000</f>
        <v>89400</v>
      </c>
      <c r="E840" s="81">
        <f>D840*B840</f>
        <v>4291200</v>
      </c>
      <c r="F840" s="81"/>
      <c r="G840" s="82">
        <f>E840/1.11</f>
        <v>3865945.9459459456</v>
      </c>
      <c r="H840" s="83">
        <f>G840*11%</f>
        <v>425254.05405405402</v>
      </c>
      <c r="I840" s="83">
        <f>G840/B840</f>
        <v>80540.540540540533</v>
      </c>
      <c r="J840" s="103">
        <f>H840/B840</f>
        <v>8859.4594594594582</v>
      </c>
    </row>
    <row r="841" spans="1:10" ht="12.75" customHeight="1" x14ac:dyDescent="0.25">
      <c r="A841" s="101"/>
      <c r="D841" s="81"/>
      <c r="E841" s="81">
        <f>(E840*Invoice!I4000)+((E840-(E840*Invoice!I4000))*Invoice!J4000)</f>
        <v>579312</v>
      </c>
      <c r="F841" s="81"/>
      <c r="G841" s="90">
        <f>E841/1.11</f>
        <v>521902.70270270266</v>
      </c>
      <c r="H841" s="91">
        <f>G841*11%</f>
        <v>57409.297297297293</v>
      </c>
      <c r="I841" s="91">
        <f>G841/B840</f>
        <v>10872.972972972972</v>
      </c>
      <c r="J841" s="104">
        <f>H841/B840</f>
        <v>1196.0270270270269</v>
      </c>
    </row>
    <row r="842" spans="1:10" ht="12.75" customHeight="1" x14ac:dyDescent="0.25">
      <c r="A842" s="101"/>
      <c r="D842" s="81" t="s">
        <v>23</v>
      </c>
      <c r="E842" s="81">
        <f>E840-E841</f>
        <v>3711888</v>
      </c>
      <c r="F842" s="81"/>
      <c r="G842" s="82">
        <f>G840-G841</f>
        <v>3344043.2432432431</v>
      </c>
      <c r="H842" s="82">
        <f>H840-H841</f>
        <v>367844.75675675675</v>
      </c>
      <c r="I842" s="82">
        <f>I840-I841</f>
        <v>69667.567567567559</v>
      </c>
      <c r="J842" s="105">
        <f>J840-J841</f>
        <v>7663.4324324324316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3711888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6"/>
      <c r="B845" s="107"/>
      <c r="C845" s="107"/>
      <c r="D845" s="107"/>
      <c r="E845" s="107"/>
      <c r="F845" s="107"/>
      <c r="G845" s="108">
        <f>G842</f>
        <v>3344043.2432432431</v>
      </c>
      <c r="H845" s="108">
        <f>H842</f>
        <v>367844.75675675675</v>
      </c>
      <c r="I845" s="107"/>
      <c r="J845" s="109">
        <f>H843</f>
        <v>3711888</v>
      </c>
    </row>
    <row r="847" spans="1:10" ht="12.75" customHeight="1" x14ac:dyDescent="0.25">
      <c r="A847" s="94" t="s">
        <v>1</v>
      </c>
      <c r="B847" s="95">
        <f>Invoice!E4106</f>
        <v>23050037</v>
      </c>
      <c r="C847" s="96"/>
      <c r="D847" s="97"/>
      <c r="E847" s="97"/>
      <c r="F847" s="97"/>
      <c r="G847" s="98"/>
      <c r="H847" s="99"/>
      <c r="I847" s="99"/>
      <c r="J847" s="100"/>
    </row>
    <row r="848" spans="1:10" ht="12.75" customHeight="1" x14ac:dyDescent="0.25">
      <c r="A848" s="101">
        <v>1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Invoice!B4114</f>
        <v>288</v>
      </c>
      <c r="C849" s="88" t="str">
        <f>Invoice!E4114</f>
        <v>GEL PEN KENKO HI-TECH-H 0.28 MM HITAM</v>
      </c>
      <c r="D849" s="89">
        <f>Invoice!H4114</f>
        <v>39000</v>
      </c>
      <c r="E849" s="81">
        <f>D849*B849</f>
        <v>11232000</v>
      </c>
      <c r="F849" s="81"/>
      <c r="G849" s="82">
        <f>E849/1.11</f>
        <v>10118918.918918919</v>
      </c>
      <c r="H849" s="83">
        <f>G849*11%</f>
        <v>1113081.0810810812</v>
      </c>
      <c r="I849" s="83">
        <f>G849/B849</f>
        <v>35135.135135135133</v>
      </c>
      <c r="J849" s="103">
        <f>H849/B849</f>
        <v>3864.864864864865</v>
      </c>
    </row>
    <row r="850" spans="1:10" ht="12.75" customHeight="1" x14ac:dyDescent="0.25">
      <c r="A850" s="101"/>
      <c r="D850" s="81"/>
      <c r="E850" s="81">
        <f>(E849*Invoice!I4114)+((E849-(E849*Invoice!I4114))*Invoice!J4114)</f>
        <v>1404000</v>
      </c>
      <c r="F850" s="81"/>
      <c r="G850" s="90">
        <f>E850/1.11</f>
        <v>1264864.8648648649</v>
      </c>
      <c r="H850" s="91">
        <f>G850*11%</f>
        <v>139135.13513513515</v>
      </c>
      <c r="I850" s="91">
        <f>G850/B849</f>
        <v>4391.8918918918916</v>
      </c>
      <c r="J850" s="104">
        <f>H850/B849</f>
        <v>483.10810810810813</v>
      </c>
    </row>
    <row r="851" spans="1:10" ht="12.75" customHeight="1" x14ac:dyDescent="0.25">
      <c r="A851" s="101"/>
      <c r="D851" s="81" t="s">
        <v>23</v>
      </c>
      <c r="E851" s="81">
        <f>E849-E850</f>
        <v>9828000</v>
      </c>
      <c r="F851" s="81"/>
      <c r="G851" s="82">
        <f>G849-G850</f>
        <v>8854054.0540540535</v>
      </c>
      <c r="H851" s="82">
        <f>H849-H850</f>
        <v>973945.94594594603</v>
      </c>
      <c r="I851" s="82">
        <f>I849-I850</f>
        <v>30743.24324324324</v>
      </c>
      <c r="J851" s="105">
        <f>J849-J850</f>
        <v>3381.7567567567567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9828000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2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Invoice!B4115</f>
        <v>300</v>
      </c>
      <c r="C855" s="88" t="str">
        <f>Invoice!E4115</f>
        <v>CORRECTION TAPE JOYKO CT-522</v>
      </c>
      <c r="D855" s="89">
        <f>Invoice!H4115</f>
        <v>57600</v>
      </c>
      <c r="E855" s="81">
        <f t="shared" ref="E855" si="120">D855*B855</f>
        <v>17280000</v>
      </c>
      <c r="F855" s="81"/>
      <c r="G855" s="82">
        <f t="shared" ref="G855" si="121">E855/1.11</f>
        <v>15567567.567567566</v>
      </c>
      <c r="H855" s="83">
        <f t="shared" ref="H855" si="122">G855*11%</f>
        <v>1712432.4324324324</v>
      </c>
      <c r="I855" s="83">
        <f t="shared" ref="I855" si="123">G855/B855</f>
        <v>51891.891891891886</v>
      </c>
      <c r="J855" s="103">
        <f t="shared" ref="J855" si="124">H855/B855</f>
        <v>5708.1081081081084</v>
      </c>
    </row>
    <row r="856" spans="1:10" ht="12.75" customHeight="1" x14ac:dyDescent="0.25">
      <c r="A856" s="101"/>
      <c r="D856" s="81"/>
      <c r="E856" s="81">
        <f>(E855*Invoice!I4115)+((E855-(E855*Invoice!I4115))*Invoice!J4115)</f>
        <v>2160000</v>
      </c>
      <c r="F856" s="81"/>
      <c r="G856" s="90">
        <f>E856/1.11</f>
        <v>1945945.9459459458</v>
      </c>
      <c r="H856" s="91">
        <f>G856*11%</f>
        <v>214054.05405405405</v>
      </c>
      <c r="I856" s="91">
        <f>G856/B855</f>
        <v>6486.4864864864858</v>
      </c>
      <c r="J856" s="104">
        <f>H856/B855</f>
        <v>713.51351351351354</v>
      </c>
    </row>
    <row r="857" spans="1:10" ht="12.75" customHeight="1" x14ac:dyDescent="0.25">
      <c r="A857" s="101"/>
      <c r="D857" s="81" t="s">
        <v>23</v>
      </c>
      <c r="E857" s="81">
        <f>E855-E856</f>
        <v>15120000</v>
      </c>
      <c r="F857" s="81"/>
      <c r="G857" s="82">
        <f>G855-G856</f>
        <v>13621621.62162162</v>
      </c>
      <c r="H857" s="82">
        <f>H855-H856</f>
        <v>1498378.3783783785</v>
      </c>
      <c r="I857" s="82">
        <f>I855-I856</f>
        <v>45405.4054054054</v>
      </c>
      <c r="J857" s="105">
        <f>J855-J856</f>
        <v>4994.594594594595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15119999.999999998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6"/>
      <c r="B860" s="107"/>
      <c r="C860" s="107"/>
      <c r="D860" s="107"/>
      <c r="E860" s="107"/>
      <c r="F860" s="107"/>
      <c r="G860" s="108">
        <f>G851+G857</f>
        <v>22475675.675675675</v>
      </c>
      <c r="H860" s="108">
        <f>H851+H857</f>
        <v>2472324.3243243247</v>
      </c>
      <c r="I860" s="107"/>
      <c r="J860" s="109">
        <f>H852+H858</f>
        <v>24948000</v>
      </c>
    </row>
    <row r="862" spans="1:10" ht="12.75" customHeight="1" x14ac:dyDescent="0.25">
      <c r="A862" s="94" t="s">
        <v>1</v>
      </c>
      <c r="B862" s="95">
        <f>Invoice!E4220</f>
        <v>23050038</v>
      </c>
      <c r="C862" s="96"/>
      <c r="D862" s="97"/>
      <c r="E862" s="97"/>
      <c r="F862" s="97"/>
      <c r="G862" s="98"/>
      <c r="H862" s="99"/>
      <c r="I862" s="99"/>
      <c r="J862" s="100"/>
    </row>
    <row r="863" spans="1:10" ht="12.75" customHeight="1" x14ac:dyDescent="0.25">
      <c r="A863" s="101">
        <v>1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Invoice!B4228</f>
        <v>20</v>
      </c>
      <c r="C864" s="88" t="str">
        <f>Invoice!E4228</f>
        <v>PAPER JUMBO CLIP KENKO NO. 5</v>
      </c>
      <c r="D864" s="89">
        <f>Invoice!H4228</f>
        <v>43000</v>
      </c>
      <c r="E864" s="81">
        <f>D864*B864</f>
        <v>860000</v>
      </c>
      <c r="F864" s="81"/>
      <c r="G864" s="82">
        <f>E864/1.11</f>
        <v>774774.77477477468</v>
      </c>
      <c r="H864" s="83">
        <f>G864*11%</f>
        <v>85225.225225225222</v>
      </c>
      <c r="I864" s="83">
        <f>G864/B864</f>
        <v>38738.738738738735</v>
      </c>
      <c r="J864" s="103">
        <f>H864/B864</f>
        <v>4261.2612612612611</v>
      </c>
    </row>
    <row r="865" spans="1:10" ht="12.75" customHeight="1" x14ac:dyDescent="0.25">
      <c r="A865" s="101"/>
      <c r="D865" s="81"/>
      <c r="E865" s="81">
        <f>(E864*Invoice!I4228)+((E864-(E864*Invoice!I4228))*Invoice!J4228)</f>
        <v>116100.00000000001</v>
      </c>
      <c r="F865" s="81"/>
      <c r="G865" s="90">
        <f>E865/1.11</f>
        <v>104594.5945945946</v>
      </c>
      <c r="H865" s="91">
        <f>G865*11%</f>
        <v>11505.405405405407</v>
      </c>
      <c r="I865" s="91">
        <f>G865/B864</f>
        <v>5229.72972972973</v>
      </c>
      <c r="J865" s="104">
        <f>H865/B864</f>
        <v>575.27027027027032</v>
      </c>
    </row>
    <row r="866" spans="1:10" ht="12.75" customHeight="1" x14ac:dyDescent="0.25">
      <c r="A866" s="101"/>
      <c r="D866" s="81" t="s">
        <v>23</v>
      </c>
      <c r="E866" s="81">
        <f>E864-E865</f>
        <v>743900</v>
      </c>
      <c r="F866" s="81"/>
      <c r="G866" s="82">
        <f>G864-G865</f>
        <v>670180.18018018012</v>
      </c>
      <c r="H866" s="82">
        <f>H864-H865</f>
        <v>73719.819819819822</v>
      </c>
      <c r="I866" s="82">
        <f>I864-I865</f>
        <v>33509.009009009009</v>
      </c>
      <c r="J866" s="105">
        <f>J864-J865</f>
        <v>3685.9909909909907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743900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2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Invoice!B4229</f>
        <v>30</v>
      </c>
      <c r="C870" s="88" t="str">
        <f>Invoice!E4229</f>
        <v>CUTTER 9 MM KENKO A-300 (KECIL)</v>
      </c>
      <c r="D870" s="89">
        <f>Invoice!H4229</f>
        <v>57000</v>
      </c>
      <c r="E870" s="81">
        <f t="shared" ref="E870" si="125">D870*B870</f>
        <v>1710000</v>
      </c>
      <c r="F870" s="81"/>
      <c r="G870" s="82">
        <f t="shared" ref="G870" si="126">E870/1.11</f>
        <v>1540540.5405405404</v>
      </c>
      <c r="H870" s="83">
        <f t="shared" ref="H870" si="127">G870*11%</f>
        <v>169459.45945945944</v>
      </c>
      <c r="I870" s="83">
        <f t="shared" ref="I870" si="128">G870/B870</f>
        <v>51351.351351351346</v>
      </c>
      <c r="J870" s="103">
        <f t="shared" ref="J870" si="129">H870/B870</f>
        <v>5648.6486486486483</v>
      </c>
    </row>
    <row r="871" spans="1:10" ht="12.75" customHeight="1" x14ac:dyDescent="0.25">
      <c r="A871" s="101"/>
      <c r="D871" s="81"/>
      <c r="E871" s="81">
        <f>(E870*Invoice!I4229)+((E870-(E870*Invoice!I4229))*Invoice!J4229)</f>
        <v>230850.00000000003</v>
      </c>
      <c r="F871" s="81"/>
      <c r="G871" s="90">
        <f>E871/1.11</f>
        <v>207972.97297297299</v>
      </c>
      <c r="H871" s="91">
        <f>G871*11%</f>
        <v>22877.02702702703</v>
      </c>
      <c r="I871" s="91">
        <f>G871/B870</f>
        <v>6932.4324324324325</v>
      </c>
      <c r="J871" s="104">
        <f>H871/B870</f>
        <v>762.56756756756772</v>
      </c>
    </row>
    <row r="872" spans="1:10" ht="12.75" customHeight="1" x14ac:dyDescent="0.25">
      <c r="A872" s="101"/>
      <c r="D872" s="81" t="s">
        <v>23</v>
      </c>
      <c r="E872" s="81">
        <f>E870-E871</f>
        <v>1479150</v>
      </c>
      <c r="F872" s="81"/>
      <c r="G872" s="82">
        <f>G870-G871</f>
        <v>1332567.5675675673</v>
      </c>
      <c r="H872" s="82">
        <f>H870-H871</f>
        <v>146582.4324324324</v>
      </c>
      <c r="I872" s="82">
        <f>I870-I871</f>
        <v>44418.918918918913</v>
      </c>
      <c r="J872" s="105">
        <f>J870-J871</f>
        <v>4886.0810810810808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1479149.9999999998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6"/>
      <c r="B875" s="107"/>
      <c r="C875" s="107"/>
      <c r="D875" s="107"/>
      <c r="E875" s="107"/>
      <c r="F875" s="107"/>
      <c r="G875" s="108">
        <f>G866+G872</f>
        <v>2002747.7477477475</v>
      </c>
      <c r="H875" s="108">
        <f>H866+H872</f>
        <v>220302.25225225222</v>
      </c>
      <c r="I875" s="107"/>
      <c r="J875" s="109">
        <f>H867+H873</f>
        <v>2223050</v>
      </c>
    </row>
    <row r="877" spans="1:10" ht="12.75" customHeight="1" x14ac:dyDescent="0.25">
      <c r="A877" s="94" t="s">
        <v>1</v>
      </c>
      <c r="B877" s="95">
        <f>Invoice!E4334</f>
        <v>23050039</v>
      </c>
      <c r="C877" s="96"/>
      <c r="D877" s="97"/>
      <c r="E877" s="97"/>
      <c r="F877" s="97"/>
      <c r="G877" s="98"/>
      <c r="H877" s="99"/>
      <c r="I877" s="99"/>
      <c r="J877" s="100"/>
    </row>
    <row r="878" spans="1:10" ht="12.75" customHeight="1" x14ac:dyDescent="0.25">
      <c r="A878" s="101">
        <v>1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Invoice!B4342</f>
        <v>25</v>
      </c>
      <c r="C879" s="88" t="str">
        <f>Invoice!E4342</f>
        <v>GUNTING KENKO SC-838N</v>
      </c>
      <c r="D879" s="89">
        <f>Invoice!H4342</f>
        <v>79800</v>
      </c>
      <c r="E879" s="81">
        <f>D879*B879</f>
        <v>1995000</v>
      </c>
      <c r="F879" s="81"/>
      <c r="G879" s="82">
        <f>E879/1.11</f>
        <v>1797297.297297297</v>
      </c>
      <c r="H879" s="83">
        <f>G879*11%</f>
        <v>197702.70270270266</v>
      </c>
      <c r="I879" s="83">
        <f>G879/B879</f>
        <v>71891.891891891879</v>
      </c>
      <c r="J879" s="103">
        <f>H879/B879</f>
        <v>7908.1081081081065</v>
      </c>
    </row>
    <row r="880" spans="1:10" ht="12.75" customHeight="1" x14ac:dyDescent="0.25">
      <c r="A880" s="101"/>
      <c r="D880" s="81"/>
      <c r="E880" s="81">
        <f>(E879*Invoice!I4342)+((E879-(E879*Invoice!I4342))*Invoice!J4342)</f>
        <v>279300</v>
      </c>
      <c r="F880" s="81"/>
      <c r="G880" s="90">
        <f>E880/1.11</f>
        <v>251621.6216216216</v>
      </c>
      <c r="H880" s="91">
        <f>G880*11%</f>
        <v>27678.378378378377</v>
      </c>
      <c r="I880" s="91">
        <f>G880/B879</f>
        <v>10064.864864864863</v>
      </c>
      <c r="J880" s="104">
        <f>H880/B879</f>
        <v>1107.135135135135</v>
      </c>
    </row>
    <row r="881" spans="1:10" ht="12.75" customHeight="1" x14ac:dyDescent="0.25">
      <c r="A881" s="101"/>
      <c r="D881" s="81" t="s">
        <v>23</v>
      </c>
      <c r="E881" s="81">
        <f>E879-E880</f>
        <v>1715700</v>
      </c>
      <c r="F881" s="81"/>
      <c r="G881" s="82">
        <f>G879-G880</f>
        <v>1545675.6756756755</v>
      </c>
      <c r="H881" s="82">
        <f>H879-H880</f>
        <v>170024.32432432429</v>
      </c>
      <c r="I881" s="82">
        <f>I879-I880</f>
        <v>61827.027027027012</v>
      </c>
      <c r="J881" s="105">
        <f>J879-J880</f>
        <v>6800.9729729729715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1715699.9999999998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6"/>
      <c r="B884" s="107"/>
      <c r="C884" s="107"/>
      <c r="D884" s="107"/>
      <c r="E884" s="107"/>
      <c r="F884" s="107"/>
      <c r="G884" s="108">
        <f>G881</f>
        <v>1545675.6756756755</v>
      </c>
      <c r="H884" s="108">
        <f>H881</f>
        <v>170024.32432432429</v>
      </c>
      <c r="I884" s="107"/>
      <c r="J884" s="109">
        <f>H882</f>
        <v>1715699.9999999998</v>
      </c>
    </row>
    <row r="886" spans="1:10" ht="12.75" customHeight="1" x14ac:dyDescent="0.25">
      <c r="A886" s="94" t="s">
        <v>1</v>
      </c>
      <c r="B886" s="95">
        <f>Invoice!E4448</f>
        <v>23050040</v>
      </c>
      <c r="C886" s="96"/>
      <c r="D886" s="97"/>
      <c r="E886" s="97"/>
      <c r="F886" s="97"/>
      <c r="G886" s="98"/>
      <c r="H886" s="99"/>
      <c r="I886" s="99"/>
      <c r="J886" s="100"/>
    </row>
    <row r="887" spans="1:10" ht="12.75" customHeight="1" x14ac:dyDescent="0.25">
      <c r="A887" s="101">
        <v>1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Invoice!B4456</f>
        <v>150</v>
      </c>
      <c r="C888" s="88" t="str">
        <f>Invoice!E4456</f>
        <v>STIP / PENGHAPUS JOYKO 526-B40P PUTIH</v>
      </c>
      <c r="D888" s="89">
        <f>Invoice!H4456</f>
        <v>28300</v>
      </c>
      <c r="E888" s="81">
        <f>D888*B888</f>
        <v>4245000</v>
      </c>
      <c r="F888" s="81"/>
      <c r="G888" s="82">
        <f>E888/1.11</f>
        <v>3824324.3243243238</v>
      </c>
      <c r="H888" s="83">
        <f>G888*11%</f>
        <v>420675.67567567562</v>
      </c>
      <c r="I888" s="83">
        <f>G888/B888</f>
        <v>25495.495495495492</v>
      </c>
      <c r="J888" s="103">
        <f>H888/B888</f>
        <v>2804.504504504504</v>
      </c>
    </row>
    <row r="889" spans="1:10" ht="12.75" customHeight="1" x14ac:dyDescent="0.25">
      <c r="A889" s="101"/>
      <c r="D889" s="81"/>
      <c r="E889" s="81">
        <f>(E888*Invoice!I4456)+((E888-(E888*Invoice!I4456))*Invoice!J4456)</f>
        <v>530625</v>
      </c>
      <c r="F889" s="81"/>
      <c r="G889" s="90">
        <f>E889/1.11</f>
        <v>478040.54054054047</v>
      </c>
      <c r="H889" s="91">
        <f>G889*11%</f>
        <v>52584.459459459453</v>
      </c>
      <c r="I889" s="91">
        <f>G889/B888</f>
        <v>3186.9369369369365</v>
      </c>
      <c r="J889" s="104">
        <f>H889/B888</f>
        <v>350.563063063063</v>
      </c>
    </row>
    <row r="890" spans="1:10" ht="12.75" customHeight="1" x14ac:dyDescent="0.25">
      <c r="A890" s="101"/>
      <c r="D890" s="81" t="s">
        <v>23</v>
      </c>
      <c r="E890" s="81">
        <f>E888-E889</f>
        <v>3714375</v>
      </c>
      <c r="F890" s="81"/>
      <c r="G890" s="82">
        <f>G888-G889</f>
        <v>3346283.7837837832</v>
      </c>
      <c r="H890" s="82">
        <f>H888-H889</f>
        <v>368091.21621621615</v>
      </c>
      <c r="I890" s="82">
        <f>I888-I889</f>
        <v>22308.558558558554</v>
      </c>
      <c r="J890" s="105">
        <f>J888-J889</f>
        <v>2453.9414414414409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3714374.9999999995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2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Invoice!B4457</f>
        <v>50</v>
      </c>
      <c r="C894" s="88" t="str">
        <f>Invoice!E4457</f>
        <v>STIP / PENGHAPUS JOYKO 526-B20 PUTIH</v>
      </c>
      <c r="D894" s="89">
        <f>Invoice!H4457</f>
        <v>34100</v>
      </c>
      <c r="E894" s="81">
        <f t="shared" ref="E894" si="130">D894*B894</f>
        <v>1705000</v>
      </c>
      <c r="F894" s="81"/>
      <c r="G894" s="82">
        <f t="shared" ref="G894" si="131">E894/1.11</f>
        <v>1536036.036036036</v>
      </c>
      <c r="H894" s="83">
        <f t="shared" ref="H894" si="132">G894*11%</f>
        <v>168963.96396396396</v>
      </c>
      <c r="I894" s="83">
        <f t="shared" ref="I894" si="133">G894/B894</f>
        <v>30720.720720720721</v>
      </c>
      <c r="J894" s="103">
        <f t="shared" ref="J894" si="134">H894/B894</f>
        <v>3379.2792792792793</v>
      </c>
    </row>
    <row r="895" spans="1:10" ht="12.75" customHeight="1" x14ac:dyDescent="0.25">
      <c r="A895" s="101"/>
      <c r="D895" s="81"/>
      <c r="E895" s="81">
        <f>(E894*Invoice!I4457)+((E894-(E894*Invoice!I4457))*Invoice!J4457)</f>
        <v>213125</v>
      </c>
      <c r="F895" s="81"/>
      <c r="G895" s="90">
        <f>E895/1.11</f>
        <v>192004.5045045045</v>
      </c>
      <c r="H895" s="91">
        <f>G895*11%</f>
        <v>21120.495495495496</v>
      </c>
      <c r="I895" s="91">
        <f>G895/B894</f>
        <v>3840.0900900900901</v>
      </c>
      <c r="J895" s="104">
        <f>H895/B894</f>
        <v>422.40990990990991</v>
      </c>
    </row>
    <row r="896" spans="1:10" ht="12.75" customHeight="1" x14ac:dyDescent="0.25">
      <c r="A896" s="101"/>
      <c r="D896" s="81" t="s">
        <v>23</v>
      </c>
      <c r="E896" s="81">
        <f>E894-E895</f>
        <v>1491875</v>
      </c>
      <c r="F896" s="81"/>
      <c r="G896" s="82">
        <f>G894-G895</f>
        <v>1344031.5315315314</v>
      </c>
      <c r="H896" s="82">
        <f>H894-H895</f>
        <v>147843.46846846846</v>
      </c>
      <c r="I896" s="82">
        <f>I894-I895</f>
        <v>26880.630630630632</v>
      </c>
      <c r="J896" s="105">
        <f>J894-J895</f>
        <v>2956.8693693693695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1491874.9999999998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6"/>
      <c r="B899" s="107"/>
      <c r="C899" s="107"/>
      <c r="D899" s="107"/>
      <c r="E899" s="107"/>
      <c r="F899" s="107"/>
      <c r="G899" s="108">
        <f>G890+G896</f>
        <v>4690315.3153153146</v>
      </c>
      <c r="H899" s="108">
        <f>H890+H896</f>
        <v>515934.68468468462</v>
      </c>
      <c r="I899" s="107"/>
      <c r="J899" s="109">
        <f>H891+H897</f>
        <v>5206249.9999999991</v>
      </c>
    </row>
    <row r="901" spans="1:10" ht="12.75" customHeight="1" x14ac:dyDescent="0.25">
      <c r="A901" s="94" t="s">
        <v>1</v>
      </c>
      <c r="B901" s="95">
        <f>Invoice!E4562</f>
        <v>23050041</v>
      </c>
      <c r="C901" s="96"/>
      <c r="D901" s="97"/>
      <c r="E901" s="97"/>
      <c r="F901" s="97"/>
      <c r="G901" s="98"/>
      <c r="H901" s="99"/>
      <c r="I901" s="99"/>
      <c r="J901" s="100"/>
    </row>
    <row r="902" spans="1:10" ht="12.75" customHeight="1" x14ac:dyDescent="0.25">
      <c r="A902" s="101">
        <v>1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2"/>
    </row>
    <row r="903" spans="1:10" ht="12.75" customHeight="1" x14ac:dyDescent="0.25">
      <c r="A903" s="101"/>
      <c r="B903" s="80">
        <f>Invoice!B4570</f>
        <v>500</v>
      </c>
      <c r="C903" s="88" t="str">
        <f>Invoice!E4570</f>
        <v>HIGHLIGHTER / STABILLO JOYKO HL-1/2/3/4/5 (Kn/Hj/Br/Pink/Or)</v>
      </c>
      <c r="D903" s="89">
        <f>Invoice!H4570</f>
        <v>3700</v>
      </c>
      <c r="E903" s="81">
        <f>D903*B903</f>
        <v>1850000</v>
      </c>
      <c r="F903" s="81"/>
      <c r="G903" s="82">
        <f>E903/1.11</f>
        <v>1666666.6666666665</v>
      </c>
      <c r="H903" s="83">
        <f>G903*11%</f>
        <v>183333.33333333331</v>
      </c>
      <c r="I903" s="83">
        <f>G903/B903</f>
        <v>3333.333333333333</v>
      </c>
      <c r="J903" s="103">
        <f>H903/B903</f>
        <v>366.66666666666663</v>
      </c>
    </row>
    <row r="904" spans="1:10" ht="12.75" customHeight="1" x14ac:dyDescent="0.25">
      <c r="A904" s="101"/>
      <c r="D904" s="81"/>
      <c r="E904" s="81">
        <f>(E903*Invoice!I4570)+((E903-(E903*Invoice!I4570))*Invoice!J4570)</f>
        <v>231250</v>
      </c>
      <c r="F904" s="81"/>
      <c r="G904" s="90">
        <f>E904/1.11</f>
        <v>208333.33333333331</v>
      </c>
      <c r="H904" s="91">
        <f>G904*11%</f>
        <v>22916.666666666664</v>
      </c>
      <c r="I904" s="91">
        <f>G904/B903</f>
        <v>416.66666666666663</v>
      </c>
      <c r="J904" s="104">
        <f>H904/B903</f>
        <v>45.833333333333329</v>
      </c>
    </row>
    <row r="905" spans="1:10" ht="12.75" customHeight="1" x14ac:dyDescent="0.25">
      <c r="A905" s="101"/>
      <c r="D905" s="81" t="s">
        <v>23</v>
      </c>
      <c r="E905" s="81">
        <f>E903-E904</f>
        <v>1618750</v>
      </c>
      <c r="F905" s="81"/>
      <c r="G905" s="82">
        <f>G903-G904</f>
        <v>1458333.3333333333</v>
      </c>
      <c r="H905" s="82">
        <f>H903-H904</f>
        <v>160416.66666666666</v>
      </c>
      <c r="I905" s="82">
        <f>I903-I904</f>
        <v>2916.6666666666665</v>
      </c>
      <c r="J905" s="105">
        <f>J903-J904</f>
        <v>320.83333333333331</v>
      </c>
    </row>
    <row r="906" spans="1:10" ht="12.75" customHeight="1" x14ac:dyDescent="0.25">
      <c r="A906" s="101"/>
      <c r="D906" s="81"/>
      <c r="E906" s="81"/>
      <c r="F906" s="81"/>
      <c r="G906" s="82"/>
      <c r="H906" s="83">
        <f>G905+H905</f>
        <v>1618750</v>
      </c>
      <c r="I906" s="83"/>
      <c r="J906" s="103"/>
    </row>
    <row r="907" spans="1:10" ht="12.75" customHeight="1" x14ac:dyDescent="0.25">
      <c r="A907" s="101"/>
      <c r="B907" s="79"/>
      <c r="D907" s="81"/>
      <c r="E907" s="81"/>
      <c r="F907" s="81"/>
      <c r="G907" s="82"/>
      <c r="H907" s="83"/>
      <c r="I907" s="83"/>
      <c r="J907" s="103"/>
    </row>
    <row r="908" spans="1:10" ht="12.75" customHeight="1" x14ac:dyDescent="0.25">
      <c r="A908" s="106"/>
      <c r="B908" s="107"/>
      <c r="C908" s="107"/>
      <c r="D908" s="107"/>
      <c r="E908" s="107"/>
      <c r="F908" s="107"/>
      <c r="G908" s="108">
        <f>G905</f>
        <v>1458333.3333333333</v>
      </c>
      <c r="H908" s="108">
        <f>H905</f>
        <v>160416.66666666666</v>
      </c>
      <c r="I908" s="107"/>
      <c r="J908" s="109">
        <f>H906</f>
        <v>1618750</v>
      </c>
    </row>
    <row r="910" spans="1:10" ht="12.75" customHeight="1" x14ac:dyDescent="0.25">
      <c r="A910" s="94" t="s">
        <v>1</v>
      </c>
      <c r="B910" s="95">
        <f>Invoice!E4676</f>
        <v>23050042</v>
      </c>
      <c r="C910" s="96"/>
      <c r="D910" s="97"/>
      <c r="E910" s="97"/>
      <c r="F910" s="97"/>
      <c r="G910" s="98"/>
      <c r="H910" s="99"/>
      <c r="I910" s="99"/>
      <c r="J910" s="100"/>
    </row>
    <row r="911" spans="1:10" ht="12.75" customHeight="1" x14ac:dyDescent="0.25">
      <c r="A911" s="101">
        <v>1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Invoice!B4684</f>
        <v>0</v>
      </c>
      <c r="C912" s="88">
        <f>Invoice!E4684</f>
        <v>0</v>
      </c>
      <c r="D912" s="89">
        <f>Invoice!H4684</f>
        <v>0</v>
      </c>
      <c r="E912" s="81">
        <f>D912*B912</f>
        <v>0</v>
      </c>
      <c r="F912" s="81"/>
      <c r="G912" s="82">
        <f>E912/1.11</f>
        <v>0</v>
      </c>
      <c r="H912" s="83">
        <f>G912*11%</f>
        <v>0</v>
      </c>
      <c r="I912" s="83" t="e">
        <f>G912/B912</f>
        <v>#DIV/0!</v>
      </c>
      <c r="J912" s="103" t="e">
        <f>H912/B912</f>
        <v>#DIV/0!</v>
      </c>
    </row>
    <row r="913" spans="1:10" ht="12.75" customHeight="1" x14ac:dyDescent="0.25">
      <c r="A913" s="101"/>
      <c r="D913" s="81"/>
      <c r="E913" s="81">
        <f>(E912*Invoice!I4684)+((E912-(E912*Invoice!I4684))*Invoice!J4684)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2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Invoice!B4685</f>
        <v>0</v>
      </c>
      <c r="C918" s="88">
        <f>Invoice!E4685</f>
        <v>0</v>
      </c>
      <c r="D918" s="89">
        <f>Invoice!H4685</f>
        <v>0</v>
      </c>
      <c r="E918" s="81">
        <f t="shared" ref="E918:E1002" si="135">D918*B918</f>
        <v>0</v>
      </c>
      <c r="F918" s="81"/>
      <c r="G918" s="82">
        <f t="shared" ref="G918:G1002" si="136">E918/1.11</f>
        <v>0</v>
      </c>
      <c r="H918" s="83">
        <f t="shared" ref="H918:H1002" si="137">G918*11%</f>
        <v>0</v>
      </c>
      <c r="I918" s="83" t="e">
        <f t="shared" ref="I918:I1002" si="138">G918/B918</f>
        <v>#DIV/0!</v>
      </c>
      <c r="J918" s="103" t="e">
        <f t="shared" ref="J918:J1002" si="139">H918/B918</f>
        <v>#DIV/0!</v>
      </c>
    </row>
    <row r="919" spans="1:10" ht="12.75" customHeight="1" x14ac:dyDescent="0.25">
      <c r="A919" s="101"/>
      <c r="D919" s="81"/>
      <c r="E919" s="81">
        <f>(E918*Invoice!I4685)+((E918-(E918*Invoice!I4685))*Invoice!J4685)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3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Invoice!B4686</f>
        <v>0</v>
      </c>
      <c r="C924" s="88">
        <f>Invoice!E4686</f>
        <v>0</v>
      </c>
      <c r="D924" s="89">
        <f>Invoice!H4686</f>
        <v>0</v>
      </c>
      <c r="E924" s="81">
        <f t="shared" si="135"/>
        <v>0</v>
      </c>
      <c r="F924" s="81"/>
      <c r="G924" s="82">
        <f t="shared" si="136"/>
        <v>0</v>
      </c>
      <c r="H924" s="83">
        <f t="shared" si="137"/>
        <v>0</v>
      </c>
      <c r="I924" s="83" t="e">
        <f t="shared" si="138"/>
        <v>#DIV/0!</v>
      </c>
      <c r="J924" s="103" t="e">
        <f t="shared" si="139"/>
        <v>#DIV/0!</v>
      </c>
    </row>
    <row r="925" spans="1:10" ht="12.75" customHeight="1" x14ac:dyDescent="0.25">
      <c r="A925" s="101"/>
      <c r="D925" s="81"/>
      <c r="E925" s="81">
        <f>(E924*Invoice!I4686)+((E924-(E924*Invoice!I4686))*Invoice!J4686)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4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Invoice!B4687</f>
        <v>0</v>
      </c>
      <c r="C930" s="88">
        <f>Invoice!E4687</f>
        <v>0</v>
      </c>
      <c r="D930" s="89">
        <f>Invoice!H4687</f>
        <v>0</v>
      </c>
      <c r="E930" s="81">
        <f t="shared" si="135"/>
        <v>0</v>
      </c>
      <c r="F930" s="81"/>
      <c r="G930" s="82">
        <f t="shared" si="136"/>
        <v>0</v>
      </c>
      <c r="H930" s="83">
        <f t="shared" si="137"/>
        <v>0</v>
      </c>
      <c r="I930" s="83" t="e">
        <f t="shared" si="138"/>
        <v>#DIV/0!</v>
      </c>
      <c r="J930" s="103" t="e">
        <f t="shared" si="139"/>
        <v>#DIV/0!</v>
      </c>
    </row>
    <row r="931" spans="1:10" ht="12.75" customHeight="1" x14ac:dyDescent="0.25">
      <c r="A931" s="101"/>
      <c r="D931" s="81"/>
      <c r="E931" s="81">
        <f>(E930*Invoice!I4687)+((E930-(E930*Invoice!I4687))*Invoice!J4687)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5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Invoice!B4688</f>
        <v>0</v>
      </c>
      <c r="C936" s="88">
        <f>Invoice!E4688</f>
        <v>0</v>
      </c>
      <c r="D936" s="89">
        <f>Invoice!H4688</f>
        <v>0</v>
      </c>
      <c r="E936" s="81">
        <f t="shared" si="135"/>
        <v>0</v>
      </c>
      <c r="F936" s="81"/>
      <c r="G936" s="82">
        <f t="shared" si="136"/>
        <v>0</v>
      </c>
      <c r="H936" s="83">
        <f t="shared" si="137"/>
        <v>0</v>
      </c>
      <c r="I936" s="83" t="e">
        <f t="shared" si="138"/>
        <v>#DIV/0!</v>
      </c>
      <c r="J936" s="103" t="e">
        <f t="shared" si="139"/>
        <v>#DIV/0!</v>
      </c>
    </row>
    <row r="937" spans="1:10" ht="12.75" customHeight="1" x14ac:dyDescent="0.25">
      <c r="A937" s="101"/>
      <c r="D937" s="81"/>
      <c r="E937" s="81">
        <f>(E936*Invoice!I4688)+((E936-(E936*Invoice!I4688))*Invoice!J4688)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6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Invoice!B4689</f>
        <v>0</v>
      </c>
      <c r="C942" s="88">
        <f>Invoice!E4689</f>
        <v>0</v>
      </c>
      <c r="D942" s="89">
        <f>Invoice!H4689</f>
        <v>0</v>
      </c>
      <c r="E942" s="81">
        <f t="shared" si="135"/>
        <v>0</v>
      </c>
      <c r="F942" s="81"/>
      <c r="G942" s="82">
        <f t="shared" si="136"/>
        <v>0</v>
      </c>
      <c r="H942" s="83">
        <f t="shared" si="137"/>
        <v>0</v>
      </c>
      <c r="I942" s="83" t="e">
        <f t="shared" si="138"/>
        <v>#DIV/0!</v>
      </c>
      <c r="J942" s="103" t="e">
        <f t="shared" si="139"/>
        <v>#DIV/0!</v>
      </c>
    </row>
    <row r="943" spans="1:10" ht="12.75" customHeight="1" x14ac:dyDescent="0.25">
      <c r="A943" s="101"/>
      <c r="D943" s="81"/>
      <c r="E943" s="81">
        <f>(E942*Invoice!I4689)+((E942-(E942*Invoice!I4689))*Invoice!J4689)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7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Invoice!B4690</f>
        <v>0</v>
      </c>
      <c r="C948" s="88">
        <f>Invoice!E4690</f>
        <v>0</v>
      </c>
      <c r="D948" s="89">
        <f>Invoice!H4690</f>
        <v>0</v>
      </c>
      <c r="E948" s="81">
        <f t="shared" si="135"/>
        <v>0</v>
      </c>
      <c r="F948" s="81"/>
      <c r="G948" s="82">
        <f t="shared" si="136"/>
        <v>0</v>
      </c>
      <c r="H948" s="83">
        <f t="shared" si="137"/>
        <v>0</v>
      </c>
      <c r="I948" s="83" t="e">
        <f t="shared" si="138"/>
        <v>#DIV/0!</v>
      </c>
      <c r="J948" s="103" t="e">
        <f t="shared" si="139"/>
        <v>#DIV/0!</v>
      </c>
    </row>
    <row r="949" spans="1:10" ht="12.75" customHeight="1" x14ac:dyDescent="0.25">
      <c r="A949" s="101"/>
      <c r="D949" s="81"/>
      <c r="E949" s="81">
        <f>(E948*Invoice!I4690)+((E948-(E948*Invoice!I4690))*Invoice!J4690)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8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Invoice!B4691</f>
        <v>0</v>
      </c>
      <c r="C954" s="88">
        <f>Invoice!E4691</f>
        <v>0</v>
      </c>
      <c r="D954" s="89">
        <f>Invoice!H4691</f>
        <v>0</v>
      </c>
      <c r="E954" s="81">
        <f t="shared" si="135"/>
        <v>0</v>
      </c>
      <c r="F954" s="81"/>
      <c r="G954" s="82">
        <f t="shared" si="136"/>
        <v>0</v>
      </c>
      <c r="H954" s="83">
        <f t="shared" si="137"/>
        <v>0</v>
      </c>
      <c r="I954" s="83" t="e">
        <f t="shared" si="138"/>
        <v>#DIV/0!</v>
      </c>
      <c r="J954" s="103" t="e">
        <f t="shared" si="139"/>
        <v>#DIV/0!</v>
      </c>
    </row>
    <row r="955" spans="1:10" ht="12.75" customHeight="1" x14ac:dyDescent="0.25">
      <c r="A955" s="101"/>
      <c r="D955" s="81"/>
      <c r="E955" s="81">
        <f>(E954*Invoice!I4691)+((E954-(E954*Invoice!I4691))*Invoice!J4691)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9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Invoice!B4692</f>
        <v>0</v>
      </c>
      <c r="C960" s="88">
        <f>Invoice!E4692</f>
        <v>0</v>
      </c>
      <c r="D960" s="89">
        <f>Invoice!H4692</f>
        <v>0</v>
      </c>
      <c r="E960" s="81">
        <f t="shared" si="135"/>
        <v>0</v>
      </c>
      <c r="F960" s="81"/>
      <c r="G960" s="82">
        <f t="shared" si="136"/>
        <v>0</v>
      </c>
      <c r="H960" s="83">
        <f t="shared" si="137"/>
        <v>0</v>
      </c>
      <c r="I960" s="83" t="e">
        <f t="shared" si="138"/>
        <v>#DIV/0!</v>
      </c>
      <c r="J960" s="103" t="e">
        <f t="shared" si="139"/>
        <v>#DIV/0!</v>
      </c>
    </row>
    <row r="961" spans="1:10" ht="12.75" customHeight="1" x14ac:dyDescent="0.25">
      <c r="A961" s="101"/>
      <c r="D961" s="81"/>
      <c r="E961" s="81">
        <f>(E960*Invoice!I4692)+((E960-(E960*Invoice!I4692))*Invoice!J4692)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10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Invoice!B4693</f>
        <v>0</v>
      </c>
      <c r="C966" s="88">
        <f>Invoice!E4693</f>
        <v>0</v>
      </c>
      <c r="D966" s="89">
        <f>Invoice!H4693</f>
        <v>0</v>
      </c>
      <c r="E966" s="81">
        <f t="shared" si="135"/>
        <v>0</v>
      </c>
      <c r="F966" s="81"/>
      <c r="G966" s="82">
        <f t="shared" si="136"/>
        <v>0</v>
      </c>
      <c r="H966" s="83">
        <f t="shared" si="137"/>
        <v>0</v>
      </c>
      <c r="I966" s="83" t="e">
        <f t="shared" si="138"/>
        <v>#DIV/0!</v>
      </c>
      <c r="J966" s="103" t="e">
        <f t="shared" si="139"/>
        <v>#DIV/0!</v>
      </c>
    </row>
    <row r="967" spans="1:10" ht="12.75" customHeight="1" x14ac:dyDescent="0.25">
      <c r="A967" s="101"/>
      <c r="D967" s="81"/>
      <c r="E967" s="81">
        <f>(E966*Invoice!I4693)+((E966-(E966*Invoice!I4693))*Invoice!J4693)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11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Invoice!B4694</f>
        <v>0</v>
      </c>
      <c r="C972" s="88">
        <f>Invoice!E4694</f>
        <v>0</v>
      </c>
      <c r="D972" s="89">
        <f>Invoice!H4694</f>
        <v>0</v>
      </c>
      <c r="E972" s="81">
        <f t="shared" si="135"/>
        <v>0</v>
      </c>
      <c r="F972" s="81"/>
      <c r="G972" s="82">
        <f t="shared" si="136"/>
        <v>0</v>
      </c>
      <c r="H972" s="83">
        <f t="shared" si="137"/>
        <v>0</v>
      </c>
      <c r="I972" s="83" t="e">
        <f t="shared" si="138"/>
        <v>#DIV/0!</v>
      </c>
      <c r="J972" s="103" t="e">
        <f t="shared" si="139"/>
        <v>#DIV/0!</v>
      </c>
    </row>
    <row r="973" spans="1:10" ht="12.75" customHeight="1" x14ac:dyDescent="0.25">
      <c r="A973" s="101"/>
      <c r="D973" s="81"/>
      <c r="E973" s="81">
        <f>(E972*Invoice!I4694)+((E972-(E972*Invoice!I4694))*Invoice!J4694)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12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Invoice!B4695</f>
        <v>0</v>
      </c>
      <c r="C978" s="88">
        <f>Invoice!E4695</f>
        <v>0</v>
      </c>
      <c r="D978" s="89">
        <f>Invoice!H4695</f>
        <v>0</v>
      </c>
      <c r="E978" s="81">
        <f t="shared" si="135"/>
        <v>0</v>
      </c>
      <c r="F978" s="81"/>
      <c r="G978" s="82">
        <f t="shared" si="136"/>
        <v>0</v>
      </c>
      <c r="H978" s="83">
        <f t="shared" si="137"/>
        <v>0</v>
      </c>
      <c r="I978" s="83" t="e">
        <f t="shared" si="138"/>
        <v>#DIV/0!</v>
      </c>
      <c r="J978" s="103" t="e">
        <f t="shared" si="139"/>
        <v>#DIV/0!</v>
      </c>
    </row>
    <row r="979" spans="1:10" ht="12.75" customHeight="1" x14ac:dyDescent="0.25">
      <c r="A979" s="101"/>
      <c r="D979" s="81"/>
      <c r="E979" s="81">
        <f>(E978*Invoice!I4695)+((E978-(E978*Invoice!I4695))*Invoice!J4695)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13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Invoice!B4696</f>
        <v>0</v>
      </c>
      <c r="C984" s="88">
        <f>Invoice!E4696</f>
        <v>0</v>
      </c>
      <c r="D984" s="89">
        <f>Invoice!H4696</f>
        <v>0</v>
      </c>
      <c r="E984" s="81">
        <f t="shared" si="135"/>
        <v>0</v>
      </c>
      <c r="F984" s="81"/>
      <c r="G984" s="82">
        <f t="shared" si="136"/>
        <v>0</v>
      </c>
      <c r="H984" s="83">
        <f t="shared" si="137"/>
        <v>0</v>
      </c>
      <c r="I984" s="83" t="e">
        <f t="shared" si="138"/>
        <v>#DIV/0!</v>
      </c>
      <c r="J984" s="103" t="e">
        <f t="shared" si="139"/>
        <v>#DIV/0!</v>
      </c>
    </row>
    <row r="985" spans="1:10" ht="12.75" customHeight="1" x14ac:dyDescent="0.25">
      <c r="A985" s="101"/>
      <c r="D985" s="81"/>
      <c r="E985" s="81">
        <f>(E984*Invoice!I4696)+((E984-(E984*Invoice!I4696))*Invoice!J4696)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B988" s="79"/>
      <c r="D988" s="81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1">
        <v>14</v>
      </c>
      <c r="B989" s="84" t="s">
        <v>20</v>
      </c>
      <c r="C989" s="84" t="s">
        <v>21</v>
      </c>
      <c r="D989" s="85" t="s">
        <v>22</v>
      </c>
      <c r="E989" s="85" t="s">
        <v>23</v>
      </c>
      <c r="F989" s="85"/>
      <c r="G989" s="86" t="s">
        <v>24</v>
      </c>
      <c r="H989" s="87" t="s">
        <v>25</v>
      </c>
      <c r="I989" s="87" t="s">
        <v>26</v>
      </c>
      <c r="J989" s="102"/>
    </row>
    <row r="990" spans="1:10" ht="12.75" customHeight="1" x14ac:dyDescent="0.25">
      <c r="A990" s="101"/>
      <c r="B990" s="80">
        <f>Invoice!B4697</f>
        <v>0</v>
      </c>
      <c r="C990" s="88">
        <f>Invoice!E4697</f>
        <v>0</v>
      </c>
      <c r="D990" s="89">
        <f>Invoice!H4697</f>
        <v>0</v>
      </c>
      <c r="E990" s="81">
        <f t="shared" si="135"/>
        <v>0</v>
      </c>
      <c r="F990" s="81"/>
      <c r="G990" s="82">
        <f t="shared" si="136"/>
        <v>0</v>
      </c>
      <c r="H990" s="83">
        <f t="shared" si="137"/>
        <v>0</v>
      </c>
      <c r="I990" s="83" t="e">
        <f t="shared" si="138"/>
        <v>#DIV/0!</v>
      </c>
      <c r="J990" s="103" t="e">
        <f t="shared" si="139"/>
        <v>#DIV/0!</v>
      </c>
    </row>
    <row r="991" spans="1:10" ht="12.75" customHeight="1" x14ac:dyDescent="0.25">
      <c r="A991" s="101"/>
      <c r="D991" s="81"/>
      <c r="E991" s="81">
        <f>(E990*Invoice!I4697)+((E990-(E990*Invoice!I4697))*Invoice!J4697)</f>
        <v>0</v>
      </c>
      <c r="F991" s="81"/>
      <c r="G991" s="90">
        <f>E991/1.11</f>
        <v>0</v>
      </c>
      <c r="H991" s="91">
        <f>G991*11%</f>
        <v>0</v>
      </c>
      <c r="I991" s="91" t="e">
        <f>G991/B990</f>
        <v>#DIV/0!</v>
      </c>
      <c r="J991" s="104" t="e">
        <f>H991/B990</f>
        <v>#DIV/0!</v>
      </c>
    </row>
    <row r="992" spans="1:10" ht="12.75" customHeight="1" x14ac:dyDescent="0.25">
      <c r="A992" s="101"/>
      <c r="D992" s="81" t="s">
        <v>23</v>
      </c>
      <c r="E992" s="81">
        <f>E990-E991</f>
        <v>0</v>
      </c>
      <c r="F992" s="81"/>
      <c r="G992" s="82">
        <f>G990-G991</f>
        <v>0</v>
      </c>
      <c r="H992" s="82">
        <f>H990-H991</f>
        <v>0</v>
      </c>
      <c r="I992" s="82" t="e">
        <f>I990-I991</f>
        <v>#DIV/0!</v>
      </c>
      <c r="J992" s="105" t="e">
        <f>J990-J991</f>
        <v>#DIV/0!</v>
      </c>
    </row>
    <row r="993" spans="1:10" ht="12.75" customHeight="1" x14ac:dyDescent="0.25">
      <c r="A993" s="101"/>
      <c r="D993" s="81"/>
      <c r="E993" s="81"/>
      <c r="F993" s="81"/>
      <c r="G993" s="82"/>
      <c r="H993" s="83">
        <f>G992+H992</f>
        <v>0</v>
      </c>
      <c r="I993" s="83"/>
      <c r="J993" s="103"/>
    </row>
    <row r="994" spans="1:10" ht="12.75" customHeight="1" x14ac:dyDescent="0.25">
      <c r="A994" s="101"/>
      <c r="B994" s="79"/>
      <c r="D994" s="81"/>
      <c r="E994" s="81"/>
      <c r="F994" s="81"/>
      <c r="G994" s="82"/>
      <c r="H994" s="83"/>
      <c r="I994" s="83"/>
      <c r="J994" s="103"/>
    </row>
    <row r="995" spans="1:10" ht="12.75" customHeight="1" x14ac:dyDescent="0.25">
      <c r="A995" s="101">
        <v>15</v>
      </c>
      <c r="B995" s="84" t="s">
        <v>20</v>
      </c>
      <c r="C995" s="84" t="s">
        <v>21</v>
      </c>
      <c r="D995" s="85" t="s">
        <v>22</v>
      </c>
      <c r="E995" s="85" t="s">
        <v>23</v>
      </c>
      <c r="F995" s="85"/>
      <c r="G995" s="86" t="s">
        <v>24</v>
      </c>
      <c r="H995" s="87" t="s">
        <v>25</v>
      </c>
      <c r="I995" s="87" t="s">
        <v>26</v>
      </c>
      <c r="J995" s="102"/>
    </row>
    <row r="996" spans="1:10" ht="12.75" customHeight="1" x14ac:dyDescent="0.25">
      <c r="A996" s="101"/>
      <c r="B996" s="80">
        <f>Invoice!B4698</f>
        <v>0</v>
      </c>
      <c r="C996" s="88">
        <f>Invoice!E4698</f>
        <v>0</v>
      </c>
      <c r="D996" s="89">
        <f>Invoice!H4698</f>
        <v>0</v>
      </c>
      <c r="E996" s="81">
        <f t="shared" si="135"/>
        <v>0</v>
      </c>
      <c r="F996" s="81"/>
      <c r="G996" s="82">
        <f t="shared" si="136"/>
        <v>0</v>
      </c>
      <c r="H996" s="83">
        <f t="shared" si="137"/>
        <v>0</v>
      </c>
      <c r="I996" s="83" t="e">
        <f t="shared" si="138"/>
        <v>#DIV/0!</v>
      </c>
      <c r="J996" s="103" t="e">
        <f t="shared" si="139"/>
        <v>#DIV/0!</v>
      </c>
    </row>
    <row r="997" spans="1:10" ht="12.75" customHeight="1" x14ac:dyDescent="0.25">
      <c r="A997" s="101"/>
      <c r="D997" s="81"/>
      <c r="E997" s="81">
        <f>(E996*Invoice!I4698)+((E996-(E996*Invoice!I4698))*Invoice!J4698)</f>
        <v>0</v>
      </c>
      <c r="F997" s="81"/>
      <c r="G997" s="90">
        <f>E997/1.11</f>
        <v>0</v>
      </c>
      <c r="H997" s="91">
        <f>G997*11%</f>
        <v>0</v>
      </c>
      <c r="I997" s="91" t="e">
        <f>G997/B996</f>
        <v>#DIV/0!</v>
      </c>
      <c r="J997" s="104" t="e">
        <f>H997/B996</f>
        <v>#DIV/0!</v>
      </c>
    </row>
    <row r="998" spans="1:10" ht="12.75" customHeight="1" x14ac:dyDescent="0.25">
      <c r="A998" s="101"/>
      <c r="D998" s="81" t="s">
        <v>23</v>
      </c>
      <c r="E998" s="81">
        <f>E996-E997</f>
        <v>0</v>
      </c>
      <c r="F998" s="81"/>
      <c r="G998" s="82">
        <f>G996-G997</f>
        <v>0</v>
      </c>
      <c r="H998" s="82">
        <f>H996-H997</f>
        <v>0</v>
      </c>
      <c r="I998" s="82" t="e">
        <f>I996-I997</f>
        <v>#DIV/0!</v>
      </c>
      <c r="J998" s="105" t="e">
        <f>J996-J997</f>
        <v>#DIV/0!</v>
      </c>
    </row>
    <row r="999" spans="1:10" ht="12.75" customHeight="1" x14ac:dyDescent="0.25">
      <c r="A999" s="101"/>
      <c r="D999" s="81"/>
      <c r="E999" s="81"/>
      <c r="F999" s="81"/>
      <c r="G999" s="82"/>
      <c r="H999" s="83">
        <f>G998+H998</f>
        <v>0</v>
      </c>
      <c r="I999" s="83"/>
      <c r="J999" s="103"/>
    </row>
    <row r="1000" spans="1:10" ht="12.75" customHeight="1" x14ac:dyDescent="0.25">
      <c r="A1000" s="101"/>
      <c r="B1000" s="79"/>
      <c r="D1000" s="81"/>
      <c r="E1000" s="81"/>
      <c r="F1000" s="81"/>
      <c r="G1000" s="82"/>
      <c r="H1000" s="83"/>
      <c r="I1000" s="83"/>
      <c r="J1000" s="103"/>
    </row>
    <row r="1001" spans="1:10" ht="12.75" customHeight="1" x14ac:dyDescent="0.25">
      <c r="A1001" s="101">
        <v>16</v>
      </c>
      <c r="B1001" s="84" t="s">
        <v>20</v>
      </c>
      <c r="C1001" s="84" t="s">
        <v>21</v>
      </c>
      <c r="D1001" s="85" t="s">
        <v>22</v>
      </c>
      <c r="E1001" s="85" t="s">
        <v>23</v>
      </c>
      <c r="F1001" s="85"/>
      <c r="G1001" s="86" t="s">
        <v>24</v>
      </c>
      <c r="H1001" s="87" t="s">
        <v>25</v>
      </c>
      <c r="I1001" s="87" t="s">
        <v>26</v>
      </c>
      <c r="J1001" s="102"/>
    </row>
    <row r="1002" spans="1:10" ht="12.75" customHeight="1" x14ac:dyDescent="0.25">
      <c r="A1002" s="101"/>
      <c r="B1002" s="80">
        <f>Invoice!B4699</f>
        <v>0</v>
      </c>
      <c r="C1002" s="88">
        <f>Invoice!E4699</f>
        <v>0</v>
      </c>
      <c r="D1002" s="89">
        <f>Invoice!H4699</f>
        <v>0</v>
      </c>
      <c r="E1002" s="81">
        <f t="shared" si="135"/>
        <v>0</v>
      </c>
      <c r="F1002" s="81"/>
      <c r="G1002" s="82">
        <f t="shared" si="136"/>
        <v>0</v>
      </c>
      <c r="H1002" s="83">
        <f t="shared" si="137"/>
        <v>0</v>
      </c>
      <c r="I1002" s="83" t="e">
        <f t="shared" si="138"/>
        <v>#DIV/0!</v>
      </c>
      <c r="J1002" s="103" t="e">
        <f t="shared" si="139"/>
        <v>#DIV/0!</v>
      </c>
    </row>
    <row r="1003" spans="1:10" ht="12.75" customHeight="1" x14ac:dyDescent="0.25">
      <c r="A1003" s="101"/>
      <c r="D1003" s="81"/>
      <c r="E1003" s="81">
        <f>(E1002*Invoice!I4699)+((E1002-(E1002*Invoice!I4699))*Invoice!J4699)</f>
        <v>0</v>
      </c>
      <c r="F1003" s="81"/>
      <c r="G1003" s="90">
        <f>E1003/1.11</f>
        <v>0</v>
      </c>
      <c r="H1003" s="91">
        <f>G1003*11%</f>
        <v>0</v>
      </c>
      <c r="I1003" s="91" t="e">
        <f>G1003/B1002</f>
        <v>#DIV/0!</v>
      </c>
      <c r="J1003" s="104" t="e">
        <f>H1003/B1002</f>
        <v>#DIV/0!</v>
      </c>
    </row>
    <row r="1004" spans="1:10" ht="12.75" customHeight="1" x14ac:dyDescent="0.25">
      <c r="A1004" s="101"/>
      <c r="D1004" s="81" t="s">
        <v>23</v>
      </c>
      <c r="E1004" s="81">
        <f>E1002-E1003</f>
        <v>0</v>
      </c>
      <c r="F1004" s="81"/>
      <c r="G1004" s="82">
        <f>G1002-G1003</f>
        <v>0</v>
      </c>
      <c r="H1004" s="82">
        <f>H1002-H1003</f>
        <v>0</v>
      </c>
      <c r="I1004" s="82" t="e">
        <f>I1002-I1003</f>
        <v>#DIV/0!</v>
      </c>
      <c r="J1004" s="105" t="e">
        <f>J1002-J1003</f>
        <v>#DIV/0!</v>
      </c>
    </row>
    <row r="1005" spans="1:10" ht="12.75" customHeight="1" x14ac:dyDescent="0.25">
      <c r="A1005" s="101"/>
      <c r="D1005" s="81"/>
      <c r="E1005" s="81"/>
      <c r="F1005" s="81"/>
      <c r="G1005" s="82"/>
      <c r="H1005" s="83">
        <f>G1004+H1004</f>
        <v>0</v>
      </c>
      <c r="I1005" s="83"/>
      <c r="J1005" s="103"/>
    </row>
    <row r="1006" spans="1:10" ht="12.75" customHeight="1" x14ac:dyDescent="0.25">
      <c r="A1006" s="101"/>
      <c r="C1006" s="88"/>
      <c r="D1006" s="89"/>
      <c r="E1006" s="81"/>
      <c r="F1006" s="81"/>
      <c r="G1006" s="82"/>
      <c r="H1006" s="83"/>
      <c r="I1006" s="83"/>
      <c r="J1006" s="103"/>
    </row>
    <row r="1007" spans="1:10" ht="12.75" customHeight="1" x14ac:dyDescent="0.25">
      <c r="A1007" s="106"/>
      <c r="B1007" s="107"/>
      <c r="C1007" s="107"/>
      <c r="D1007" s="107"/>
      <c r="E1007" s="107"/>
      <c r="F1007" s="107"/>
      <c r="G1007" s="108">
        <f>G914+G920+G926+G932+G938+G944+G950+G956+G962+G968+G974+G980+G986+G992+G998+G1004</f>
        <v>0</v>
      </c>
      <c r="H1007" s="108">
        <f>H914+H920+H926+H932+H938+H944+H950+H956+H962+H968+H974+H980+H986+H992+H998+H1004</f>
        <v>0</v>
      </c>
      <c r="I1007" s="107"/>
      <c r="J1007" s="109">
        <f>H915+H921+H927+H933+H939+H945+H951+H957+H963+H969+H975+H981+H987+H993+H999+H1005</f>
        <v>0</v>
      </c>
    </row>
    <row r="1009" spans="1:10" ht="12.75" customHeight="1" x14ac:dyDescent="0.25">
      <c r="A1009" s="94" t="s">
        <v>1</v>
      </c>
      <c r="B1009" s="95">
        <f>Invoice!E4790</f>
        <v>23050043</v>
      </c>
      <c r="C1009" s="96"/>
      <c r="D1009" s="97"/>
      <c r="E1009" s="97"/>
      <c r="F1009" s="97"/>
      <c r="G1009" s="98"/>
      <c r="H1009" s="99"/>
      <c r="I1009" s="99"/>
      <c r="J1009" s="100"/>
    </row>
    <row r="1010" spans="1:10" ht="12.75" customHeight="1" x14ac:dyDescent="0.25">
      <c r="A1010" s="101">
        <v>1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Invoice!B4798</f>
        <v>0</v>
      </c>
      <c r="C1011" s="88">
        <f>Invoice!E4798</f>
        <v>0</v>
      </c>
      <c r="D1011" s="89">
        <f>Invoice!H4798</f>
        <v>0</v>
      </c>
      <c r="E1011" s="81">
        <f>D1011*B1011</f>
        <v>0</v>
      </c>
      <c r="F1011" s="81"/>
      <c r="G1011" s="82">
        <f>E1011/1.11</f>
        <v>0</v>
      </c>
      <c r="H1011" s="83">
        <f>G1011*11%</f>
        <v>0</v>
      </c>
      <c r="I1011" s="83" t="e">
        <f>G1011/B1011</f>
        <v>#DIV/0!</v>
      </c>
      <c r="J1011" s="103" t="e">
        <f>H1011/B1011</f>
        <v>#DIV/0!</v>
      </c>
    </row>
    <row r="1012" spans="1:10" ht="12.75" customHeight="1" x14ac:dyDescent="0.25">
      <c r="A1012" s="101"/>
      <c r="D1012" s="81"/>
      <c r="E1012" s="81">
        <f>(E1011*Invoice!I4798)+((E1011-(E1011*Invoice!I4798))*Invoice!J4798)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2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Invoice!B4799</f>
        <v>0</v>
      </c>
      <c r="C1017" s="88">
        <f>Invoice!E4799</f>
        <v>0</v>
      </c>
      <c r="D1017" s="89">
        <f>Invoice!H4799</f>
        <v>0</v>
      </c>
      <c r="E1017" s="81">
        <f t="shared" ref="E1017:E1101" si="140">D1017*B1017</f>
        <v>0</v>
      </c>
      <c r="F1017" s="81"/>
      <c r="G1017" s="82">
        <f t="shared" ref="G1017:G1101" si="141">E1017/1.11</f>
        <v>0</v>
      </c>
      <c r="H1017" s="83">
        <f t="shared" ref="H1017:H1101" si="142">G1017*11%</f>
        <v>0</v>
      </c>
      <c r="I1017" s="83" t="e">
        <f t="shared" ref="I1017:I1101" si="143">G1017/B1017</f>
        <v>#DIV/0!</v>
      </c>
      <c r="J1017" s="103" t="e">
        <f t="shared" ref="J1017:J1101" si="144">H1017/B1017</f>
        <v>#DIV/0!</v>
      </c>
    </row>
    <row r="1018" spans="1:10" ht="12.75" customHeight="1" x14ac:dyDescent="0.25">
      <c r="A1018" s="101"/>
      <c r="D1018" s="81"/>
      <c r="E1018" s="81">
        <f>(E1017*Invoice!I4799)+((E1017-(E1017*Invoice!I4799))*Invoice!J4799)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3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Invoice!B4800</f>
        <v>0</v>
      </c>
      <c r="C1023" s="88">
        <f>Invoice!E4800</f>
        <v>0</v>
      </c>
      <c r="D1023" s="89">
        <f>Invoice!H4800</f>
        <v>0</v>
      </c>
      <c r="E1023" s="81">
        <f t="shared" si="140"/>
        <v>0</v>
      </c>
      <c r="F1023" s="81"/>
      <c r="G1023" s="82">
        <f t="shared" si="141"/>
        <v>0</v>
      </c>
      <c r="H1023" s="83">
        <f t="shared" si="142"/>
        <v>0</v>
      </c>
      <c r="I1023" s="83" t="e">
        <f t="shared" si="143"/>
        <v>#DIV/0!</v>
      </c>
      <c r="J1023" s="103" t="e">
        <f t="shared" si="144"/>
        <v>#DIV/0!</v>
      </c>
    </row>
    <row r="1024" spans="1:10" ht="12.75" customHeight="1" x14ac:dyDescent="0.25">
      <c r="A1024" s="101"/>
      <c r="D1024" s="81"/>
      <c r="E1024" s="81">
        <f>(E1023*Invoice!I4800)+((E1023-(E1023*Invoice!I4800))*Invoice!J4800)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4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Invoice!B4801</f>
        <v>0</v>
      </c>
      <c r="C1029" s="88">
        <f>Invoice!E4801</f>
        <v>0</v>
      </c>
      <c r="D1029" s="89">
        <f>Invoice!H4801</f>
        <v>0</v>
      </c>
      <c r="E1029" s="81">
        <f t="shared" si="140"/>
        <v>0</v>
      </c>
      <c r="F1029" s="81"/>
      <c r="G1029" s="82">
        <f t="shared" si="141"/>
        <v>0</v>
      </c>
      <c r="H1029" s="83">
        <f t="shared" si="142"/>
        <v>0</v>
      </c>
      <c r="I1029" s="83" t="e">
        <f t="shared" si="143"/>
        <v>#DIV/0!</v>
      </c>
      <c r="J1029" s="103" t="e">
        <f t="shared" si="144"/>
        <v>#DIV/0!</v>
      </c>
    </row>
    <row r="1030" spans="1:10" ht="12.75" customHeight="1" x14ac:dyDescent="0.25">
      <c r="A1030" s="101"/>
      <c r="D1030" s="81"/>
      <c r="E1030" s="81">
        <f>(E1029*Invoice!I4801)+((E1029-(E1029*Invoice!I4801))*Invoice!J4801)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5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Invoice!B4802</f>
        <v>0</v>
      </c>
      <c r="C1035" s="88">
        <f>Invoice!E4802</f>
        <v>0</v>
      </c>
      <c r="D1035" s="89">
        <f>Invoice!H4802</f>
        <v>0</v>
      </c>
      <c r="E1035" s="81">
        <f t="shared" si="140"/>
        <v>0</v>
      </c>
      <c r="F1035" s="81"/>
      <c r="G1035" s="82">
        <f t="shared" si="141"/>
        <v>0</v>
      </c>
      <c r="H1035" s="83">
        <f t="shared" si="142"/>
        <v>0</v>
      </c>
      <c r="I1035" s="83" t="e">
        <f t="shared" si="143"/>
        <v>#DIV/0!</v>
      </c>
      <c r="J1035" s="103" t="e">
        <f t="shared" si="144"/>
        <v>#DIV/0!</v>
      </c>
    </row>
    <row r="1036" spans="1:10" ht="12.75" customHeight="1" x14ac:dyDescent="0.25">
      <c r="A1036" s="101"/>
      <c r="D1036" s="81"/>
      <c r="E1036" s="81">
        <f>(E1035*Invoice!I4802)+((E1035-(E1035*Invoice!I4802))*Invoice!J4802)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6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Invoice!B4803</f>
        <v>0</v>
      </c>
      <c r="C1041" s="88">
        <f>Invoice!E4803</f>
        <v>0</v>
      </c>
      <c r="D1041" s="89">
        <f>Invoice!H4803</f>
        <v>0</v>
      </c>
      <c r="E1041" s="81">
        <f t="shared" si="140"/>
        <v>0</v>
      </c>
      <c r="F1041" s="81"/>
      <c r="G1041" s="82">
        <f t="shared" si="141"/>
        <v>0</v>
      </c>
      <c r="H1041" s="83">
        <f t="shared" si="142"/>
        <v>0</v>
      </c>
      <c r="I1041" s="83" t="e">
        <f t="shared" si="143"/>
        <v>#DIV/0!</v>
      </c>
      <c r="J1041" s="103" t="e">
        <f t="shared" si="144"/>
        <v>#DIV/0!</v>
      </c>
    </row>
    <row r="1042" spans="1:10" ht="12.75" customHeight="1" x14ac:dyDescent="0.25">
      <c r="A1042" s="101"/>
      <c r="D1042" s="81"/>
      <c r="E1042" s="81">
        <f>(E1041*Invoice!I4803)+((E1041-(E1041*Invoice!I4803))*Invoice!J4803)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7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Invoice!B4804</f>
        <v>0</v>
      </c>
      <c r="C1047" s="88">
        <f>Invoice!E4804</f>
        <v>0</v>
      </c>
      <c r="D1047" s="89">
        <f>Invoice!H4804</f>
        <v>0</v>
      </c>
      <c r="E1047" s="81">
        <f t="shared" si="140"/>
        <v>0</v>
      </c>
      <c r="F1047" s="81"/>
      <c r="G1047" s="82">
        <f t="shared" si="141"/>
        <v>0</v>
      </c>
      <c r="H1047" s="83">
        <f t="shared" si="142"/>
        <v>0</v>
      </c>
      <c r="I1047" s="83" t="e">
        <f t="shared" si="143"/>
        <v>#DIV/0!</v>
      </c>
      <c r="J1047" s="103" t="e">
        <f t="shared" si="144"/>
        <v>#DIV/0!</v>
      </c>
    </row>
    <row r="1048" spans="1:10" ht="12.75" customHeight="1" x14ac:dyDescent="0.25">
      <c r="A1048" s="101"/>
      <c r="D1048" s="81"/>
      <c r="E1048" s="81">
        <f>(E1047*Invoice!I4804)+((E1047-(E1047*Invoice!I4804))*Invoice!J4804)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8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Invoice!B4805</f>
        <v>0</v>
      </c>
      <c r="C1053" s="88">
        <f>Invoice!E4805</f>
        <v>0</v>
      </c>
      <c r="D1053" s="89">
        <f>Invoice!H4805</f>
        <v>0</v>
      </c>
      <c r="E1053" s="81">
        <f t="shared" si="140"/>
        <v>0</v>
      </c>
      <c r="F1053" s="81"/>
      <c r="G1053" s="82">
        <f t="shared" si="141"/>
        <v>0</v>
      </c>
      <c r="H1053" s="83">
        <f t="shared" si="142"/>
        <v>0</v>
      </c>
      <c r="I1053" s="83" t="e">
        <f t="shared" si="143"/>
        <v>#DIV/0!</v>
      </c>
      <c r="J1053" s="103" t="e">
        <f t="shared" si="144"/>
        <v>#DIV/0!</v>
      </c>
    </row>
    <row r="1054" spans="1:10" ht="12.75" customHeight="1" x14ac:dyDescent="0.25">
      <c r="A1054" s="101"/>
      <c r="D1054" s="81"/>
      <c r="E1054" s="81">
        <f>(E1053*Invoice!I4805)+((E1053-(E1053*Invoice!I4805))*Invoice!J4805)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9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Invoice!B4806</f>
        <v>0</v>
      </c>
      <c r="C1059" s="88">
        <f>Invoice!E4806</f>
        <v>0</v>
      </c>
      <c r="D1059" s="89">
        <f>Invoice!H4806</f>
        <v>0</v>
      </c>
      <c r="E1059" s="81">
        <f t="shared" si="140"/>
        <v>0</v>
      </c>
      <c r="F1059" s="81"/>
      <c r="G1059" s="82">
        <f t="shared" si="141"/>
        <v>0</v>
      </c>
      <c r="H1059" s="83">
        <f t="shared" si="142"/>
        <v>0</v>
      </c>
      <c r="I1059" s="83" t="e">
        <f t="shared" si="143"/>
        <v>#DIV/0!</v>
      </c>
      <c r="J1059" s="103" t="e">
        <f t="shared" si="144"/>
        <v>#DIV/0!</v>
      </c>
    </row>
    <row r="1060" spans="1:10" ht="12.75" customHeight="1" x14ac:dyDescent="0.25">
      <c r="A1060" s="101"/>
      <c r="D1060" s="81"/>
      <c r="E1060" s="81">
        <f>(E1059*Invoice!I4806)+((E1059-(E1059*Invoice!I4806))*Invoice!J4806)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10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Invoice!B4807</f>
        <v>0</v>
      </c>
      <c r="C1065" s="88">
        <f>Invoice!E4807</f>
        <v>0</v>
      </c>
      <c r="D1065" s="89">
        <f>Invoice!H4807</f>
        <v>0</v>
      </c>
      <c r="E1065" s="81">
        <f t="shared" si="140"/>
        <v>0</v>
      </c>
      <c r="F1065" s="81"/>
      <c r="G1065" s="82">
        <f t="shared" si="141"/>
        <v>0</v>
      </c>
      <c r="H1065" s="83">
        <f t="shared" si="142"/>
        <v>0</v>
      </c>
      <c r="I1065" s="83" t="e">
        <f t="shared" si="143"/>
        <v>#DIV/0!</v>
      </c>
      <c r="J1065" s="103" t="e">
        <f t="shared" si="144"/>
        <v>#DIV/0!</v>
      </c>
    </row>
    <row r="1066" spans="1:10" ht="12.75" customHeight="1" x14ac:dyDescent="0.25">
      <c r="A1066" s="101"/>
      <c r="D1066" s="81"/>
      <c r="E1066" s="81">
        <f>(E1065*Invoice!I4807)+((E1065-(E1065*Invoice!I4807))*Invoice!J4807)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11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Invoice!B4808</f>
        <v>0</v>
      </c>
      <c r="C1071" s="88">
        <f>Invoice!E4808</f>
        <v>0</v>
      </c>
      <c r="D1071" s="89">
        <f>Invoice!H4808</f>
        <v>0</v>
      </c>
      <c r="E1071" s="81">
        <f t="shared" si="140"/>
        <v>0</v>
      </c>
      <c r="F1071" s="81"/>
      <c r="G1071" s="82">
        <f t="shared" si="141"/>
        <v>0</v>
      </c>
      <c r="H1071" s="83">
        <f t="shared" si="142"/>
        <v>0</v>
      </c>
      <c r="I1071" s="83" t="e">
        <f t="shared" si="143"/>
        <v>#DIV/0!</v>
      </c>
      <c r="J1071" s="103" t="e">
        <f t="shared" si="144"/>
        <v>#DIV/0!</v>
      </c>
    </row>
    <row r="1072" spans="1:10" ht="12.75" customHeight="1" x14ac:dyDescent="0.25">
      <c r="A1072" s="101"/>
      <c r="D1072" s="81"/>
      <c r="E1072" s="81">
        <f>(E1071*Invoice!I4808)+((E1071-(E1071*Invoice!I4808))*Invoice!J4808)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12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Invoice!B4809</f>
        <v>0</v>
      </c>
      <c r="C1077" s="88">
        <f>Invoice!E4809</f>
        <v>0</v>
      </c>
      <c r="D1077" s="89">
        <f>Invoice!H4809</f>
        <v>0</v>
      </c>
      <c r="E1077" s="81">
        <f t="shared" si="140"/>
        <v>0</v>
      </c>
      <c r="F1077" s="81"/>
      <c r="G1077" s="82">
        <f t="shared" si="141"/>
        <v>0</v>
      </c>
      <c r="H1077" s="83">
        <f t="shared" si="142"/>
        <v>0</v>
      </c>
      <c r="I1077" s="83" t="e">
        <f t="shared" si="143"/>
        <v>#DIV/0!</v>
      </c>
      <c r="J1077" s="103" t="e">
        <f t="shared" si="144"/>
        <v>#DIV/0!</v>
      </c>
    </row>
    <row r="1078" spans="1:10" ht="12.75" customHeight="1" x14ac:dyDescent="0.25">
      <c r="A1078" s="101"/>
      <c r="D1078" s="81"/>
      <c r="E1078" s="81">
        <f>(E1077*Invoice!I4809)+((E1077-(E1077*Invoice!I4809))*Invoice!J4809)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13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Invoice!B4810</f>
        <v>0</v>
      </c>
      <c r="C1083" s="88">
        <f>Invoice!E4810</f>
        <v>0</v>
      </c>
      <c r="D1083" s="89">
        <f>Invoice!H4810</f>
        <v>0</v>
      </c>
      <c r="E1083" s="81">
        <f t="shared" si="140"/>
        <v>0</v>
      </c>
      <c r="F1083" s="81"/>
      <c r="G1083" s="82">
        <f t="shared" si="141"/>
        <v>0</v>
      </c>
      <c r="H1083" s="83">
        <f t="shared" si="142"/>
        <v>0</v>
      </c>
      <c r="I1083" s="83" t="e">
        <f t="shared" si="143"/>
        <v>#DIV/0!</v>
      </c>
      <c r="J1083" s="103" t="e">
        <f t="shared" si="144"/>
        <v>#DIV/0!</v>
      </c>
    </row>
    <row r="1084" spans="1:10" ht="12.75" customHeight="1" x14ac:dyDescent="0.25">
      <c r="A1084" s="101"/>
      <c r="D1084" s="81"/>
      <c r="E1084" s="81">
        <f>(E1083*Invoice!I4810)+((E1083-(E1083*Invoice!I4810))*Invoice!J4810)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B1087" s="79"/>
      <c r="D1087" s="81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1">
        <v>14</v>
      </c>
      <c r="B1088" s="84" t="s">
        <v>20</v>
      </c>
      <c r="C1088" s="84" t="s">
        <v>21</v>
      </c>
      <c r="D1088" s="85" t="s">
        <v>22</v>
      </c>
      <c r="E1088" s="85" t="s">
        <v>23</v>
      </c>
      <c r="F1088" s="85"/>
      <c r="G1088" s="86" t="s">
        <v>24</v>
      </c>
      <c r="H1088" s="87" t="s">
        <v>25</v>
      </c>
      <c r="I1088" s="87" t="s">
        <v>26</v>
      </c>
      <c r="J1088" s="102"/>
    </row>
    <row r="1089" spans="1:10" ht="12.75" customHeight="1" x14ac:dyDescent="0.25">
      <c r="A1089" s="101"/>
      <c r="B1089" s="80">
        <f>Invoice!B4811</f>
        <v>0</v>
      </c>
      <c r="C1089" s="88">
        <f>Invoice!E4811</f>
        <v>0</v>
      </c>
      <c r="D1089" s="89">
        <f>Invoice!H4811</f>
        <v>0</v>
      </c>
      <c r="E1089" s="81">
        <f t="shared" si="140"/>
        <v>0</v>
      </c>
      <c r="F1089" s="81"/>
      <c r="G1089" s="82">
        <f t="shared" si="141"/>
        <v>0</v>
      </c>
      <c r="H1089" s="83">
        <f t="shared" si="142"/>
        <v>0</v>
      </c>
      <c r="I1089" s="83" t="e">
        <f t="shared" si="143"/>
        <v>#DIV/0!</v>
      </c>
      <c r="J1089" s="103" t="e">
        <f t="shared" si="144"/>
        <v>#DIV/0!</v>
      </c>
    </row>
    <row r="1090" spans="1:10" ht="12.75" customHeight="1" x14ac:dyDescent="0.25">
      <c r="A1090" s="101"/>
      <c r="D1090" s="81"/>
      <c r="E1090" s="81">
        <f>(E1089*Invoice!I4811)+((E1089-(E1089*Invoice!I4811))*Invoice!J4811)</f>
        <v>0</v>
      </c>
      <c r="F1090" s="81"/>
      <c r="G1090" s="90">
        <f>E1090/1.11</f>
        <v>0</v>
      </c>
      <c r="H1090" s="91">
        <f>G1090*11%</f>
        <v>0</v>
      </c>
      <c r="I1090" s="91" t="e">
        <f>G1090/B1089</f>
        <v>#DIV/0!</v>
      </c>
      <c r="J1090" s="104" t="e">
        <f>H1090/B1089</f>
        <v>#DIV/0!</v>
      </c>
    </row>
    <row r="1091" spans="1:10" ht="12.75" customHeight="1" x14ac:dyDescent="0.25">
      <c r="A1091" s="101"/>
      <c r="D1091" s="81" t="s">
        <v>23</v>
      </c>
      <c r="E1091" s="81">
        <f>E1089-E1090</f>
        <v>0</v>
      </c>
      <c r="F1091" s="81"/>
      <c r="G1091" s="82">
        <f>G1089-G1090</f>
        <v>0</v>
      </c>
      <c r="H1091" s="82">
        <f>H1089-H1090</f>
        <v>0</v>
      </c>
      <c r="I1091" s="82" t="e">
        <f>I1089-I1090</f>
        <v>#DIV/0!</v>
      </c>
      <c r="J1091" s="105" t="e">
        <f>J1089-J1090</f>
        <v>#DIV/0!</v>
      </c>
    </row>
    <row r="1092" spans="1:10" ht="12.75" customHeight="1" x14ac:dyDescent="0.25">
      <c r="A1092" s="101"/>
      <c r="D1092" s="81"/>
      <c r="E1092" s="81"/>
      <c r="F1092" s="81"/>
      <c r="G1092" s="82"/>
      <c r="H1092" s="83">
        <f>G1091+H1091</f>
        <v>0</v>
      </c>
      <c r="I1092" s="83"/>
      <c r="J1092" s="103"/>
    </row>
    <row r="1093" spans="1:10" ht="12.75" customHeight="1" x14ac:dyDescent="0.25">
      <c r="A1093" s="101"/>
      <c r="B1093" s="79"/>
      <c r="D1093" s="81"/>
      <c r="E1093" s="81"/>
      <c r="F1093" s="81"/>
      <c r="G1093" s="82"/>
      <c r="H1093" s="83"/>
      <c r="I1093" s="83"/>
      <c r="J1093" s="103"/>
    </row>
    <row r="1094" spans="1:10" ht="12.75" customHeight="1" x14ac:dyDescent="0.25">
      <c r="A1094" s="101">
        <v>15</v>
      </c>
      <c r="B1094" s="84" t="s">
        <v>20</v>
      </c>
      <c r="C1094" s="84" t="s">
        <v>21</v>
      </c>
      <c r="D1094" s="85" t="s">
        <v>22</v>
      </c>
      <c r="E1094" s="85" t="s">
        <v>23</v>
      </c>
      <c r="F1094" s="85"/>
      <c r="G1094" s="86" t="s">
        <v>24</v>
      </c>
      <c r="H1094" s="87" t="s">
        <v>25</v>
      </c>
      <c r="I1094" s="87" t="s">
        <v>26</v>
      </c>
      <c r="J1094" s="102"/>
    </row>
    <row r="1095" spans="1:10" ht="12.75" customHeight="1" x14ac:dyDescent="0.25">
      <c r="A1095" s="101"/>
      <c r="B1095" s="80">
        <f>Invoice!B4812</f>
        <v>0</v>
      </c>
      <c r="C1095" s="88">
        <f>Invoice!E4812</f>
        <v>0</v>
      </c>
      <c r="D1095" s="89">
        <f>Invoice!H4812</f>
        <v>0</v>
      </c>
      <c r="E1095" s="81">
        <f t="shared" si="140"/>
        <v>0</v>
      </c>
      <c r="F1095" s="81"/>
      <c r="G1095" s="82">
        <f t="shared" si="141"/>
        <v>0</v>
      </c>
      <c r="H1095" s="83">
        <f t="shared" si="142"/>
        <v>0</v>
      </c>
      <c r="I1095" s="83" t="e">
        <f t="shared" si="143"/>
        <v>#DIV/0!</v>
      </c>
      <c r="J1095" s="103" t="e">
        <f t="shared" si="144"/>
        <v>#DIV/0!</v>
      </c>
    </row>
    <row r="1096" spans="1:10" ht="12.75" customHeight="1" x14ac:dyDescent="0.25">
      <c r="A1096" s="101"/>
      <c r="D1096" s="81"/>
      <c r="E1096" s="81">
        <f>(E1095*Invoice!I4812)+((E1095-(E1095*Invoice!I4812))*Invoice!J4812)</f>
        <v>0</v>
      </c>
      <c r="F1096" s="81"/>
      <c r="G1096" s="90">
        <f>E1096/1.11</f>
        <v>0</v>
      </c>
      <c r="H1096" s="91">
        <f>G1096*11%</f>
        <v>0</v>
      </c>
      <c r="I1096" s="91" t="e">
        <f>G1096/B1095</f>
        <v>#DIV/0!</v>
      </c>
      <c r="J1096" s="104" t="e">
        <f>H1096/B1095</f>
        <v>#DIV/0!</v>
      </c>
    </row>
    <row r="1097" spans="1:10" ht="12.75" customHeight="1" x14ac:dyDescent="0.25">
      <c r="A1097" s="101"/>
      <c r="D1097" s="81" t="s">
        <v>23</v>
      </c>
      <c r="E1097" s="81">
        <f>E1095-E1096</f>
        <v>0</v>
      </c>
      <c r="F1097" s="81"/>
      <c r="G1097" s="82">
        <f>G1095-G1096</f>
        <v>0</v>
      </c>
      <c r="H1097" s="82">
        <f>H1095-H1096</f>
        <v>0</v>
      </c>
      <c r="I1097" s="82" t="e">
        <f>I1095-I1096</f>
        <v>#DIV/0!</v>
      </c>
      <c r="J1097" s="105" t="e">
        <f>J1095-J1096</f>
        <v>#DIV/0!</v>
      </c>
    </row>
    <row r="1098" spans="1:10" ht="12.75" customHeight="1" x14ac:dyDescent="0.25">
      <c r="A1098" s="101"/>
      <c r="D1098" s="81"/>
      <c r="E1098" s="81"/>
      <c r="F1098" s="81"/>
      <c r="G1098" s="82"/>
      <c r="H1098" s="83">
        <f>G1097+H1097</f>
        <v>0</v>
      </c>
      <c r="I1098" s="83"/>
      <c r="J1098" s="103"/>
    </row>
    <row r="1099" spans="1:10" ht="12.75" customHeight="1" x14ac:dyDescent="0.25">
      <c r="A1099" s="101"/>
      <c r="B1099" s="79"/>
      <c r="D1099" s="81"/>
      <c r="E1099" s="81"/>
      <c r="F1099" s="81"/>
      <c r="G1099" s="82"/>
      <c r="H1099" s="83"/>
      <c r="I1099" s="83"/>
      <c r="J1099" s="103"/>
    </row>
    <row r="1100" spans="1:10" ht="12.75" customHeight="1" x14ac:dyDescent="0.25">
      <c r="A1100" s="101">
        <v>16</v>
      </c>
      <c r="B1100" s="84" t="s">
        <v>20</v>
      </c>
      <c r="C1100" s="84" t="s">
        <v>21</v>
      </c>
      <c r="D1100" s="85" t="s">
        <v>22</v>
      </c>
      <c r="E1100" s="85" t="s">
        <v>23</v>
      </c>
      <c r="F1100" s="85"/>
      <c r="G1100" s="86" t="s">
        <v>24</v>
      </c>
      <c r="H1100" s="87" t="s">
        <v>25</v>
      </c>
      <c r="I1100" s="87" t="s">
        <v>26</v>
      </c>
      <c r="J1100" s="102"/>
    </row>
    <row r="1101" spans="1:10" ht="12.75" customHeight="1" x14ac:dyDescent="0.25">
      <c r="A1101" s="101"/>
      <c r="B1101" s="80">
        <f>Invoice!B4813</f>
        <v>0</v>
      </c>
      <c r="C1101" s="88">
        <f>Invoice!E4813</f>
        <v>0</v>
      </c>
      <c r="D1101" s="89">
        <f>Invoice!H4813</f>
        <v>0</v>
      </c>
      <c r="E1101" s="81">
        <f t="shared" si="140"/>
        <v>0</v>
      </c>
      <c r="F1101" s="81"/>
      <c r="G1101" s="82">
        <f t="shared" si="141"/>
        <v>0</v>
      </c>
      <c r="H1101" s="83">
        <f t="shared" si="142"/>
        <v>0</v>
      </c>
      <c r="I1101" s="83" t="e">
        <f t="shared" si="143"/>
        <v>#DIV/0!</v>
      </c>
      <c r="J1101" s="103" t="e">
        <f t="shared" si="144"/>
        <v>#DIV/0!</v>
      </c>
    </row>
    <row r="1102" spans="1:10" ht="12.75" customHeight="1" x14ac:dyDescent="0.25">
      <c r="A1102" s="101"/>
      <c r="D1102" s="81"/>
      <c r="E1102" s="81">
        <f>(E1101*Invoice!I4813)+((E1101-(E1101*Invoice!I4813))*Invoice!J4813)</f>
        <v>0</v>
      </c>
      <c r="F1102" s="81"/>
      <c r="G1102" s="90">
        <f>E1102/1.11</f>
        <v>0</v>
      </c>
      <c r="H1102" s="91">
        <f>G1102*11%</f>
        <v>0</v>
      </c>
      <c r="I1102" s="91" t="e">
        <f>G1102/B1101</f>
        <v>#DIV/0!</v>
      </c>
      <c r="J1102" s="104" t="e">
        <f>H1102/B1101</f>
        <v>#DIV/0!</v>
      </c>
    </row>
    <row r="1103" spans="1:10" ht="12.75" customHeight="1" x14ac:dyDescent="0.25">
      <c r="A1103" s="101"/>
      <c r="D1103" s="81" t="s">
        <v>23</v>
      </c>
      <c r="E1103" s="81">
        <f>E1101-E1102</f>
        <v>0</v>
      </c>
      <c r="F1103" s="81"/>
      <c r="G1103" s="82">
        <f>G1101-G1102</f>
        <v>0</v>
      </c>
      <c r="H1103" s="82">
        <f>H1101-H1102</f>
        <v>0</v>
      </c>
      <c r="I1103" s="82" t="e">
        <f>I1101-I1102</f>
        <v>#DIV/0!</v>
      </c>
      <c r="J1103" s="105" t="e">
        <f>J1101-J1102</f>
        <v>#DIV/0!</v>
      </c>
    </row>
    <row r="1104" spans="1:10" ht="12.75" customHeight="1" x14ac:dyDescent="0.25">
      <c r="A1104" s="101"/>
      <c r="D1104" s="81"/>
      <c r="E1104" s="81"/>
      <c r="F1104" s="81"/>
      <c r="G1104" s="82"/>
      <c r="H1104" s="83">
        <f>G1103+H1103</f>
        <v>0</v>
      </c>
      <c r="I1104" s="83"/>
      <c r="J1104" s="103"/>
    </row>
    <row r="1105" spans="1:10" ht="12.75" customHeight="1" x14ac:dyDescent="0.25">
      <c r="A1105" s="101"/>
      <c r="C1105" s="88"/>
      <c r="D1105" s="89"/>
      <c r="E1105" s="81"/>
      <c r="F1105" s="81"/>
      <c r="G1105" s="82"/>
      <c r="H1105" s="83"/>
      <c r="I1105" s="83"/>
      <c r="J1105" s="103"/>
    </row>
    <row r="1106" spans="1:10" ht="12.75" customHeight="1" x14ac:dyDescent="0.25">
      <c r="A1106" s="106"/>
      <c r="B1106" s="107"/>
      <c r="C1106" s="107"/>
      <c r="D1106" s="107"/>
      <c r="E1106" s="107"/>
      <c r="F1106" s="107"/>
      <c r="G1106" s="108">
        <f>G1013+G1019+G1025+G1031+G1037+G1043+G1049+G1055+G1061+G1067+G1073+G1079+G1085+G1091+G1097+G1103</f>
        <v>0</v>
      </c>
      <c r="H1106" s="108">
        <f>H1013+H1019+H1025+H1031+H1037+H1043+H1049+H1055+H1061+H1067+H1073+H1079+H1085+H1091+H1097+H1103</f>
        <v>0</v>
      </c>
      <c r="I1106" s="107"/>
      <c r="J1106" s="109">
        <f>H1014+H1020+H1026+H1032+H1038+H1044+H1050+H1056+H1062+H1068+H1074+H1080+H1086+H1092+H1098+H1104</f>
        <v>0</v>
      </c>
    </row>
    <row r="1108" spans="1:10" ht="12.75" customHeight="1" x14ac:dyDescent="0.25">
      <c r="A1108" s="94" t="s">
        <v>1</v>
      </c>
      <c r="B1108" s="95">
        <f>Invoice!E4904</f>
        <v>23050044</v>
      </c>
      <c r="C1108" s="96"/>
      <c r="D1108" s="97"/>
      <c r="E1108" s="97"/>
      <c r="F1108" s="97"/>
      <c r="G1108" s="98"/>
      <c r="H1108" s="99"/>
      <c r="I1108" s="99"/>
      <c r="J1108" s="100"/>
    </row>
    <row r="1109" spans="1:10" ht="12.75" customHeight="1" x14ac:dyDescent="0.25">
      <c r="A1109" s="101">
        <v>1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Invoice!B4912</f>
        <v>0</v>
      </c>
      <c r="C1110" s="88">
        <f>Invoice!E4912</f>
        <v>0</v>
      </c>
      <c r="D1110" s="89">
        <f>Invoice!H4912</f>
        <v>0</v>
      </c>
      <c r="E1110" s="81">
        <f>D1110*B1110</f>
        <v>0</v>
      </c>
      <c r="F1110" s="81"/>
      <c r="G1110" s="82">
        <f>E1110/1.11</f>
        <v>0</v>
      </c>
      <c r="H1110" s="83">
        <f>G1110*11%</f>
        <v>0</v>
      </c>
      <c r="I1110" s="83" t="e">
        <f>G1110/B1110</f>
        <v>#DIV/0!</v>
      </c>
      <c r="J1110" s="103" t="e">
        <f>H1110/B1110</f>
        <v>#DIV/0!</v>
      </c>
    </row>
    <row r="1111" spans="1:10" ht="12.75" customHeight="1" x14ac:dyDescent="0.25">
      <c r="A1111" s="101"/>
      <c r="D1111" s="81"/>
      <c r="E1111" s="81">
        <f>(E1110*Invoice!I4912)+((E1110-(E1110*Invoice!I4912))*Invoice!J4912)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2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Invoice!B4913</f>
        <v>0</v>
      </c>
      <c r="C1116" s="88">
        <f>Invoice!E4913</f>
        <v>0</v>
      </c>
      <c r="D1116" s="89">
        <f>Invoice!H4913</f>
        <v>0</v>
      </c>
      <c r="E1116" s="81">
        <f t="shared" ref="E1116:E1200" si="145">D1116*B1116</f>
        <v>0</v>
      </c>
      <c r="F1116" s="81"/>
      <c r="G1116" s="82">
        <f t="shared" ref="G1116:G1200" si="146">E1116/1.11</f>
        <v>0</v>
      </c>
      <c r="H1116" s="83">
        <f t="shared" ref="H1116:H1200" si="147">G1116*11%</f>
        <v>0</v>
      </c>
      <c r="I1116" s="83" t="e">
        <f t="shared" ref="I1116:I1200" si="148">G1116/B1116</f>
        <v>#DIV/0!</v>
      </c>
      <c r="J1116" s="103" t="e">
        <f t="shared" ref="J1116:J1200" si="149">H1116/B1116</f>
        <v>#DIV/0!</v>
      </c>
    </row>
    <row r="1117" spans="1:10" ht="12.75" customHeight="1" x14ac:dyDescent="0.25">
      <c r="A1117" s="101"/>
      <c r="D1117" s="81"/>
      <c r="E1117" s="81">
        <f>(E1116*Invoice!I4913)+((E1116-(E1116*Invoice!I4913))*Invoice!J4913)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3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Invoice!B4914</f>
        <v>0</v>
      </c>
      <c r="C1122" s="88">
        <f>Invoice!E4914</f>
        <v>0</v>
      </c>
      <c r="D1122" s="89">
        <f>Invoice!H4914</f>
        <v>0</v>
      </c>
      <c r="E1122" s="81">
        <f t="shared" si="145"/>
        <v>0</v>
      </c>
      <c r="F1122" s="81"/>
      <c r="G1122" s="82">
        <f t="shared" si="146"/>
        <v>0</v>
      </c>
      <c r="H1122" s="83">
        <f t="shared" si="147"/>
        <v>0</v>
      </c>
      <c r="I1122" s="83" t="e">
        <f t="shared" si="148"/>
        <v>#DIV/0!</v>
      </c>
      <c r="J1122" s="103" t="e">
        <f t="shared" si="149"/>
        <v>#DIV/0!</v>
      </c>
    </row>
    <row r="1123" spans="1:10" ht="12.75" customHeight="1" x14ac:dyDescent="0.25">
      <c r="A1123" s="101"/>
      <c r="D1123" s="81"/>
      <c r="E1123" s="81">
        <f>(E1122*Invoice!I4914)+((E1122-(E1122*Invoice!I4914))*Invoice!J4914)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4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Invoice!B4915</f>
        <v>0</v>
      </c>
      <c r="C1128" s="88">
        <f>Invoice!E4915</f>
        <v>0</v>
      </c>
      <c r="D1128" s="89">
        <f>Invoice!H4915</f>
        <v>0</v>
      </c>
      <c r="E1128" s="81">
        <f t="shared" si="145"/>
        <v>0</v>
      </c>
      <c r="F1128" s="81"/>
      <c r="G1128" s="82">
        <f t="shared" si="146"/>
        <v>0</v>
      </c>
      <c r="H1128" s="83">
        <f t="shared" si="147"/>
        <v>0</v>
      </c>
      <c r="I1128" s="83" t="e">
        <f t="shared" si="148"/>
        <v>#DIV/0!</v>
      </c>
      <c r="J1128" s="103" t="e">
        <f t="shared" si="149"/>
        <v>#DIV/0!</v>
      </c>
    </row>
    <row r="1129" spans="1:10" ht="12.75" customHeight="1" x14ac:dyDescent="0.25">
      <c r="A1129" s="101"/>
      <c r="D1129" s="81"/>
      <c r="E1129" s="81">
        <f>(E1128*Invoice!I4915)+((E1128-(E1128*Invoice!I4915))*Invoice!J4915)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5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Invoice!B4916</f>
        <v>0</v>
      </c>
      <c r="C1134" s="88">
        <f>Invoice!E4916</f>
        <v>0</v>
      </c>
      <c r="D1134" s="89">
        <f>Invoice!H4916</f>
        <v>0</v>
      </c>
      <c r="E1134" s="81">
        <f t="shared" si="145"/>
        <v>0</v>
      </c>
      <c r="F1134" s="81"/>
      <c r="G1134" s="82">
        <f t="shared" si="146"/>
        <v>0</v>
      </c>
      <c r="H1134" s="83">
        <f t="shared" si="147"/>
        <v>0</v>
      </c>
      <c r="I1134" s="83" t="e">
        <f t="shared" si="148"/>
        <v>#DIV/0!</v>
      </c>
      <c r="J1134" s="103" t="e">
        <f t="shared" si="149"/>
        <v>#DIV/0!</v>
      </c>
    </row>
    <row r="1135" spans="1:10" ht="12.75" customHeight="1" x14ac:dyDescent="0.25">
      <c r="A1135" s="101"/>
      <c r="D1135" s="81"/>
      <c r="E1135" s="81">
        <f>(E1134*Invoice!I4916)+((E1134-(E1134*Invoice!I4916))*Invoice!J4916)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6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Invoice!B4917</f>
        <v>0</v>
      </c>
      <c r="C1140" s="88">
        <f>Invoice!E4917</f>
        <v>0</v>
      </c>
      <c r="D1140" s="89">
        <f>Invoice!H4917</f>
        <v>0</v>
      </c>
      <c r="E1140" s="81">
        <f t="shared" si="145"/>
        <v>0</v>
      </c>
      <c r="F1140" s="81"/>
      <c r="G1140" s="82">
        <f t="shared" si="146"/>
        <v>0</v>
      </c>
      <c r="H1140" s="83">
        <f t="shared" si="147"/>
        <v>0</v>
      </c>
      <c r="I1140" s="83" t="e">
        <f t="shared" si="148"/>
        <v>#DIV/0!</v>
      </c>
      <c r="J1140" s="103" t="e">
        <f t="shared" si="149"/>
        <v>#DIV/0!</v>
      </c>
    </row>
    <row r="1141" spans="1:10" ht="12.75" customHeight="1" x14ac:dyDescent="0.25">
      <c r="A1141" s="101"/>
      <c r="D1141" s="81"/>
      <c r="E1141" s="81">
        <f>(E1140*Invoice!I4917)+((E1140-(E1140*Invoice!I4917))*Invoice!J4917)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7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Invoice!B4918</f>
        <v>0</v>
      </c>
      <c r="C1146" s="88">
        <f>Invoice!E4918</f>
        <v>0</v>
      </c>
      <c r="D1146" s="89">
        <f>Invoice!H4918</f>
        <v>0</v>
      </c>
      <c r="E1146" s="81">
        <f t="shared" si="145"/>
        <v>0</v>
      </c>
      <c r="F1146" s="81"/>
      <c r="G1146" s="82">
        <f t="shared" si="146"/>
        <v>0</v>
      </c>
      <c r="H1146" s="83">
        <f t="shared" si="147"/>
        <v>0</v>
      </c>
      <c r="I1146" s="83" t="e">
        <f t="shared" si="148"/>
        <v>#DIV/0!</v>
      </c>
      <c r="J1146" s="103" t="e">
        <f t="shared" si="149"/>
        <v>#DIV/0!</v>
      </c>
    </row>
    <row r="1147" spans="1:10" ht="12.75" customHeight="1" x14ac:dyDescent="0.25">
      <c r="A1147" s="101"/>
      <c r="D1147" s="81"/>
      <c r="E1147" s="81">
        <f>(E1146*Invoice!I4918)+((E1146-(E1146*Invoice!I4918))*Invoice!J4918)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8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Invoice!B4919</f>
        <v>0</v>
      </c>
      <c r="C1152" s="88">
        <f>Invoice!E4919</f>
        <v>0</v>
      </c>
      <c r="D1152" s="89">
        <f>Invoice!H4919</f>
        <v>0</v>
      </c>
      <c r="E1152" s="81">
        <f t="shared" si="145"/>
        <v>0</v>
      </c>
      <c r="F1152" s="81"/>
      <c r="G1152" s="82">
        <f t="shared" si="146"/>
        <v>0</v>
      </c>
      <c r="H1152" s="83">
        <f t="shared" si="147"/>
        <v>0</v>
      </c>
      <c r="I1152" s="83" t="e">
        <f t="shared" si="148"/>
        <v>#DIV/0!</v>
      </c>
      <c r="J1152" s="103" t="e">
        <f t="shared" si="149"/>
        <v>#DIV/0!</v>
      </c>
    </row>
    <row r="1153" spans="1:10" ht="12.75" customHeight="1" x14ac:dyDescent="0.25">
      <c r="A1153" s="101"/>
      <c r="D1153" s="81"/>
      <c r="E1153" s="81">
        <f>(E1152*Invoice!I4919)+((E1152-(E1152*Invoice!I4919))*Invoice!J4919)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9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Invoice!B4920</f>
        <v>0</v>
      </c>
      <c r="C1158" s="88">
        <f>Invoice!E4920</f>
        <v>0</v>
      </c>
      <c r="D1158" s="89">
        <f>Invoice!H4920</f>
        <v>0</v>
      </c>
      <c r="E1158" s="81">
        <f t="shared" si="145"/>
        <v>0</v>
      </c>
      <c r="F1158" s="81"/>
      <c r="G1158" s="82">
        <f t="shared" si="146"/>
        <v>0</v>
      </c>
      <c r="H1158" s="83">
        <f t="shared" si="147"/>
        <v>0</v>
      </c>
      <c r="I1158" s="83" t="e">
        <f t="shared" si="148"/>
        <v>#DIV/0!</v>
      </c>
      <c r="J1158" s="103" t="e">
        <f t="shared" si="149"/>
        <v>#DIV/0!</v>
      </c>
    </row>
    <row r="1159" spans="1:10" ht="12.75" customHeight="1" x14ac:dyDescent="0.25">
      <c r="A1159" s="101"/>
      <c r="D1159" s="81"/>
      <c r="E1159" s="81">
        <f>(E1158*Invoice!I4920)+((E1158-(E1158*Invoice!I4920))*Invoice!J4920)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10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Invoice!B4921</f>
        <v>0</v>
      </c>
      <c r="C1164" s="88">
        <f>Invoice!E4921</f>
        <v>0</v>
      </c>
      <c r="D1164" s="89">
        <f>Invoice!H4921</f>
        <v>0</v>
      </c>
      <c r="E1164" s="81">
        <f t="shared" si="145"/>
        <v>0</v>
      </c>
      <c r="F1164" s="81"/>
      <c r="G1164" s="82">
        <f t="shared" si="146"/>
        <v>0</v>
      </c>
      <c r="H1164" s="83">
        <f t="shared" si="147"/>
        <v>0</v>
      </c>
      <c r="I1164" s="83" t="e">
        <f t="shared" si="148"/>
        <v>#DIV/0!</v>
      </c>
      <c r="J1164" s="103" t="e">
        <f t="shared" si="149"/>
        <v>#DIV/0!</v>
      </c>
    </row>
    <row r="1165" spans="1:10" ht="12.75" customHeight="1" x14ac:dyDescent="0.25">
      <c r="A1165" s="101"/>
      <c r="D1165" s="81"/>
      <c r="E1165" s="81">
        <f>(E1164*Invoice!I4921)+((E1164-(E1164*Invoice!I4921))*Invoice!J4921)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11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Invoice!B4922</f>
        <v>0</v>
      </c>
      <c r="C1170" s="88">
        <f>Invoice!E4922</f>
        <v>0</v>
      </c>
      <c r="D1170" s="89">
        <f>Invoice!H4922</f>
        <v>0</v>
      </c>
      <c r="E1170" s="81">
        <f t="shared" si="145"/>
        <v>0</v>
      </c>
      <c r="F1170" s="81"/>
      <c r="G1170" s="82">
        <f t="shared" si="146"/>
        <v>0</v>
      </c>
      <c r="H1170" s="83">
        <f t="shared" si="147"/>
        <v>0</v>
      </c>
      <c r="I1170" s="83" t="e">
        <f t="shared" si="148"/>
        <v>#DIV/0!</v>
      </c>
      <c r="J1170" s="103" t="e">
        <f t="shared" si="149"/>
        <v>#DIV/0!</v>
      </c>
    </row>
    <row r="1171" spans="1:10" ht="12.75" customHeight="1" x14ac:dyDescent="0.25">
      <c r="A1171" s="101"/>
      <c r="D1171" s="81"/>
      <c r="E1171" s="81">
        <f>(E1170*Invoice!I4922)+((E1170-(E1170*Invoice!I4922))*Invoice!J4922)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12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Invoice!B4923</f>
        <v>0</v>
      </c>
      <c r="C1176" s="88">
        <f>Invoice!E4923</f>
        <v>0</v>
      </c>
      <c r="D1176" s="89">
        <f>Invoice!H4923</f>
        <v>0</v>
      </c>
      <c r="E1176" s="81">
        <f t="shared" si="145"/>
        <v>0</v>
      </c>
      <c r="F1176" s="81"/>
      <c r="G1176" s="82">
        <f t="shared" si="146"/>
        <v>0</v>
      </c>
      <c r="H1176" s="83">
        <f t="shared" si="147"/>
        <v>0</v>
      </c>
      <c r="I1176" s="83" t="e">
        <f t="shared" si="148"/>
        <v>#DIV/0!</v>
      </c>
      <c r="J1176" s="103" t="e">
        <f t="shared" si="149"/>
        <v>#DIV/0!</v>
      </c>
    </row>
    <row r="1177" spans="1:10" ht="12.75" customHeight="1" x14ac:dyDescent="0.25">
      <c r="A1177" s="101"/>
      <c r="D1177" s="81"/>
      <c r="E1177" s="81">
        <f>(E1176*Invoice!I4923)+((E1176-(E1176*Invoice!I4923))*Invoice!J4923)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13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Invoice!B4924</f>
        <v>0</v>
      </c>
      <c r="C1182" s="88">
        <f>Invoice!E4924</f>
        <v>0</v>
      </c>
      <c r="D1182" s="89">
        <f>Invoice!H4924</f>
        <v>0</v>
      </c>
      <c r="E1182" s="81">
        <f t="shared" si="145"/>
        <v>0</v>
      </c>
      <c r="F1182" s="81"/>
      <c r="G1182" s="82">
        <f t="shared" si="146"/>
        <v>0</v>
      </c>
      <c r="H1182" s="83">
        <f t="shared" si="147"/>
        <v>0</v>
      </c>
      <c r="I1182" s="83" t="e">
        <f t="shared" si="148"/>
        <v>#DIV/0!</v>
      </c>
      <c r="J1182" s="103" t="e">
        <f t="shared" si="149"/>
        <v>#DIV/0!</v>
      </c>
    </row>
    <row r="1183" spans="1:10" ht="12.75" customHeight="1" x14ac:dyDescent="0.25">
      <c r="A1183" s="101"/>
      <c r="D1183" s="81"/>
      <c r="E1183" s="81">
        <f>(E1182*Invoice!I4924)+((E1182-(E1182*Invoice!I4924))*Invoice!J4924)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B1186" s="79"/>
      <c r="D1186" s="81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1">
        <v>14</v>
      </c>
      <c r="B1187" s="84" t="s">
        <v>20</v>
      </c>
      <c r="C1187" s="84" t="s">
        <v>21</v>
      </c>
      <c r="D1187" s="85" t="s">
        <v>22</v>
      </c>
      <c r="E1187" s="85" t="s">
        <v>23</v>
      </c>
      <c r="F1187" s="85"/>
      <c r="G1187" s="86" t="s">
        <v>24</v>
      </c>
      <c r="H1187" s="87" t="s">
        <v>25</v>
      </c>
      <c r="I1187" s="87" t="s">
        <v>26</v>
      </c>
      <c r="J1187" s="102"/>
    </row>
    <row r="1188" spans="1:10" ht="12.75" customHeight="1" x14ac:dyDescent="0.25">
      <c r="A1188" s="101"/>
      <c r="B1188" s="80">
        <f>Invoice!B4925</f>
        <v>0</v>
      </c>
      <c r="C1188" s="88">
        <f>Invoice!E4925</f>
        <v>0</v>
      </c>
      <c r="D1188" s="89">
        <f>Invoice!H4925</f>
        <v>0</v>
      </c>
      <c r="E1188" s="81">
        <f t="shared" si="145"/>
        <v>0</v>
      </c>
      <c r="F1188" s="81"/>
      <c r="G1188" s="82">
        <f t="shared" si="146"/>
        <v>0</v>
      </c>
      <c r="H1188" s="83">
        <f t="shared" si="147"/>
        <v>0</v>
      </c>
      <c r="I1188" s="83" t="e">
        <f t="shared" si="148"/>
        <v>#DIV/0!</v>
      </c>
      <c r="J1188" s="103" t="e">
        <f t="shared" si="149"/>
        <v>#DIV/0!</v>
      </c>
    </row>
    <row r="1189" spans="1:10" ht="12.75" customHeight="1" x14ac:dyDescent="0.25">
      <c r="A1189" s="101"/>
      <c r="D1189" s="81"/>
      <c r="E1189" s="81">
        <f>(E1188*Invoice!I4925)+((E1188-(E1188*Invoice!I4925))*Invoice!J4925)</f>
        <v>0</v>
      </c>
      <c r="F1189" s="81"/>
      <c r="G1189" s="90">
        <f>E1189/1.11</f>
        <v>0</v>
      </c>
      <c r="H1189" s="91">
        <f>G1189*11%</f>
        <v>0</v>
      </c>
      <c r="I1189" s="91" t="e">
        <f>G1189/B1188</f>
        <v>#DIV/0!</v>
      </c>
      <c r="J1189" s="104" t="e">
        <f>H1189/B1188</f>
        <v>#DIV/0!</v>
      </c>
    </row>
    <row r="1190" spans="1:10" ht="12.75" customHeight="1" x14ac:dyDescent="0.25">
      <c r="A1190" s="101"/>
      <c r="D1190" s="81" t="s">
        <v>23</v>
      </c>
      <c r="E1190" s="81">
        <f>E1188-E1189</f>
        <v>0</v>
      </c>
      <c r="F1190" s="81"/>
      <c r="G1190" s="82">
        <f>G1188-G1189</f>
        <v>0</v>
      </c>
      <c r="H1190" s="82">
        <f>H1188-H1189</f>
        <v>0</v>
      </c>
      <c r="I1190" s="82" t="e">
        <f>I1188-I1189</f>
        <v>#DIV/0!</v>
      </c>
      <c r="J1190" s="105" t="e">
        <f>J1188-J1189</f>
        <v>#DIV/0!</v>
      </c>
    </row>
    <row r="1191" spans="1:10" ht="12.75" customHeight="1" x14ac:dyDescent="0.25">
      <c r="A1191" s="101"/>
      <c r="D1191" s="81"/>
      <c r="E1191" s="81"/>
      <c r="F1191" s="81"/>
      <c r="G1191" s="82"/>
      <c r="H1191" s="83">
        <f>G1190+H1190</f>
        <v>0</v>
      </c>
      <c r="I1191" s="83"/>
      <c r="J1191" s="103"/>
    </row>
    <row r="1192" spans="1:10" ht="12.75" customHeight="1" x14ac:dyDescent="0.25">
      <c r="A1192" s="101"/>
      <c r="B1192" s="79"/>
      <c r="D1192" s="81"/>
      <c r="E1192" s="81"/>
      <c r="F1192" s="81"/>
      <c r="G1192" s="82"/>
      <c r="H1192" s="83"/>
      <c r="I1192" s="83"/>
      <c r="J1192" s="103"/>
    </row>
    <row r="1193" spans="1:10" ht="12.75" customHeight="1" x14ac:dyDescent="0.25">
      <c r="A1193" s="101">
        <v>15</v>
      </c>
      <c r="B1193" s="84" t="s">
        <v>20</v>
      </c>
      <c r="C1193" s="84" t="s">
        <v>21</v>
      </c>
      <c r="D1193" s="85" t="s">
        <v>22</v>
      </c>
      <c r="E1193" s="85" t="s">
        <v>23</v>
      </c>
      <c r="F1193" s="85"/>
      <c r="G1193" s="86" t="s">
        <v>24</v>
      </c>
      <c r="H1193" s="87" t="s">
        <v>25</v>
      </c>
      <c r="I1193" s="87" t="s">
        <v>26</v>
      </c>
      <c r="J1193" s="102"/>
    </row>
    <row r="1194" spans="1:10" ht="12.75" customHeight="1" x14ac:dyDescent="0.25">
      <c r="A1194" s="101"/>
      <c r="B1194" s="80">
        <f>Invoice!B4926</f>
        <v>0</v>
      </c>
      <c r="C1194" s="88">
        <f>Invoice!E4926</f>
        <v>0</v>
      </c>
      <c r="D1194" s="89">
        <f>Invoice!H4926</f>
        <v>0</v>
      </c>
      <c r="E1194" s="81">
        <f t="shared" si="145"/>
        <v>0</v>
      </c>
      <c r="F1194" s="81"/>
      <c r="G1194" s="82">
        <f t="shared" si="146"/>
        <v>0</v>
      </c>
      <c r="H1194" s="83">
        <f t="shared" si="147"/>
        <v>0</v>
      </c>
      <c r="I1194" s="83" t="e">
        <f t="shared" si="148"/>
        <v>#DIV/0!</v>
      </c>
      <c r="J1194" s="103" t="e">
        <f t="shared" si="149"/>
        <v>#DIV/0!</v>
      </c>
    </row>
    <row r="1195" spans="1:10" ht="12.75" customHeight="1" x14ac:dyDescent="0.25">
      <c r="A1195" s="101"/>
      <c r="D1195" s="81"/>
      <c r="E1195" s="81">
        <f>(E1194*Invoice!I4926)+((E1194-(E1194*Invoice!I4926))*Invoice!J4926)</f>
        <v>0</v>
      </c>
      <c r="F1195" s="81"/>
      <c r="G1195" s="90">
        <f>E1195/1.11</f>
        <v>0</v>
      </c>
      <c r="H1195" s="91">
        <f>G1195*11%</f>
        <v>0</v>
      </c>
      <c r="I1195" s="91" t="e">
        <f>G1195/B1194</f>
        <v>#DIV/0!</v>
      </c>
      <c r="J1195" s="104" t="e">
        <f>H1195/B1194</f>
        <v>#DIV/0!</v>
      </c>
    </row>
    <row r="1196" spans="1:10" ht="12.75" customHeight="1" x14ac:dyDescent="0.25">
      <c r="A1196" s="101"/>
      <c r="D1196" s="81" t="s">
        <v>23</v>
      </c>
      <c r="E1196" s="81">
        <f>E1194-E1195</f>
        <v>0</v>
      </c>
      <c r="F1196" s="81"/>
      <c r="G1196" s="82">
        <f>G1194-G1195</f>
        <v>0</v>
      </c>
      <c r="H1196" s="82">
        <f>H1194-H1195</f>
        <v>0</v>
      </c>
      <c r="I1196" s="82" t="e">
        <f>I1194-I1195</f>
        <v>#DIV/0!</v>
      </c>
      <c r="J1196" s="105" t="e">
        <f>J1194-J1195</f>
        <v>#DIV/0!</v>
      </c>
    </row>
    <row r="1197" spans="1:10" ht="12.75" customHeight="1" x14ac:dyDescent="0.25">
      <c r="A1197" s="101"/>
      <c r="D1197" s="81"/>
      <c r="E1197" s="81"/>
      <c r="F1197" s="81"/>
      <c r="G1197" s="82"/>
      <c r="H1197" s="83">
        <f>G1196+H1196</f>
        <v>0</v>
      </c>
      <c r="I1197" s="83"/>
      <c r="J1197" s="103"/>
    </row>
    <row r="1198" spans="1:10" ht="12.75" customHeight="1" x14ac:dyDescent="0.25">
      <c r="A1198" s="101"/>
      <c r="B1198" s="79"/>
      <c r="D1198" s="81"/>
      <c r="E1198" s="81"/>
      <c r="F1198" s="81"/>
      <c r="G1198" s="82"/>
      <c r="H1198" s="83"/>
      <c r="I1198" s="83"/>
      <c r="J1198" s="103"/>
    </row>
    <row r="1199" spans="1:10" ht="12.75" customHeight="1" x14ac:dyDescent="0.25">
      <c r="A1199" s="101">
        <v>16</v>
      </c>
      <c r="B1199" s="84" t="s">
        <v>20</v>
      </c>
      <c r="C1199" s="84" t="s">
        <v>21</v>
      </c>
      <c r="D1199" s="85" t="s">
        <v>22</v>
      </c>
      <c r="E1199" s="85" t="s">
        <v>23</v>
      </c>
      <c r="F1199" s="85"/>
      <c r="G1199" s="86" t="s">
        <v>24</v>
      </c>
      <c r="H1199" s="87" t="s">
        <v>25</v>
      </c>
      <c r="I1199" s="87" t="s">
        <v>26</v>
      </c>
      <c r="J1199" s="102"/>
    </row>
    <row r="1200" spans="1:10" ht="12.75" customHeight="1" x14ac:dyDescent="0.25">
      <c r="A1200" s="101"/>
      <c r="B1200" s="80">
        <f>Invoice!B4927</f>
        <v>0</v>
      </c>
      <c r="C1200" s="88">
        <f>Invoice!E4927</f>
        <v>0</v>
      </c>
      <c r="D1200" s="89">
        <f>Invoice!H4927</f>
        <v>0</v>
      </c>
      <c r="E1200" s="81">
        <f t="shared" si="145"/>
        <v>0</v>
      </c>
      <c r="F1200" s="81"/>
      <c r="G1200" s="82">
        <f t="shared" si="146"/>
        <v>0</v>
      </c>
      <c r="H1200" s="83">
        <f t="shared" si="147"/>
        <v>0</v>
      </c>
      <c r="I1200" s="83" t="e">
        <f t="shared" si="148"/>
        <v>#DIV/0!</v>
      </c>
      <c r="J1200" s="103" t="e">
        <f t="shared" si="149"/>
        <v>#DIV/0!</v>
      </c>
    </row>
    <row r="1201" spans="1:10" ht="12.75" customHeight="1" x14ac:dyDescent="0.25">
      <c r="A1201" s="101"/>
      <c r="D1201" s="81"/>
      <c r="E1201" s="81">
        <f>(E1200*Invoice!I4927)+((E1200-(E1200*Invoice!I4927))*Invoice!J4927)</f>
        <v>0</v>
      </c>
      <c r="F1201" s="81"/>
      <c r="G1201" s="90">
        <f>E1201/1.11</f>
        <v>0</v>
      </c>
      <c r="H1201" s="91">
        <f>G1201*11%</f>
        <v>0</v>
      </c>
      <c r="I1201" s="91" t="e">
        <f>G1201/B1200</f>
        <v>#DIV/0!</v>
      </c>
      <c r="J1201" s="104" t="e">
        <f>H1201/B1200</f>
        <v>#DIV/0!</v>
      </c>
    </row>
    <row r="1202" spans="1:10" ht="12.75" customHeight="1" x14ac:dyDescent="0.25">
      <c r="A1202" s="101"/>
      <c r="D1202" s="81" t="s">
        <v>23</v>
      </c>
      <c r="E1202" s="81">
        <f>E1200-E1201</f>
        <v>0</v>
      </c>
      <c r="F1202" s="81"/>
      <c r="G1202" s="82">
        <f>G1200-G1201</f>
        <v>0</v>
      </c>
      <c r="H1202" s="82">
        <f>H1200-H1201</f>
        <v>0</v>
      </c>
      <c r="I1202" s="82" t="e">
        <f>I1200-I1201</f>
        <v>#DIV/0!</v>
      </c>
      <c r="J1202" s="105" t="e">
        <f>J1200-J1201</f>
        <v>#DIV/0!</v>
      </c>
    </row>
    <row r="1203" spans="1:10" ht="12.75" customHeight="1" x14ac:dyDescent="0.25">
      <c r="A1203" s="101"/>
      <c r="D1203" s="81"/>
      <c r="E1203" s="81"/>
      <c r="F1203" s="81"/>
      <c r="G1203" s="82"/>
      <c r="H1203" s="83">
        <f>G1202+H1202</f>
        <v>0</v>
      </c>
      <c r="I1203" s="83"/>
      <c r="J1203" s="103"/>
    </row>
    <row r="1204" spans="1:10" ht="12.75" customHeight="1" x14ac:dyDescent="0.25">
      <c r="A1204" s="101"/>
      <c r="C1204" s="88"/>
      <c r="D1204" s="89"/>
      <c r="E1204" s="81"/>
      <c r="F1204" s="81"/>
      <c r="G1204" s="82"/>
      <c r="H1204" s="83"/>
      <c r="I1204" s="83"/>
      <c r="J1204" s="103"/>
    </row>
    <row r="1205" spans="1:10" ht="12.75" customHeight="1" x14ac:dyDescent="0.25">
      <c r="A1205" s="106"/>
      <c r="B1205" s="107"/>
      <c r="C1205" s="107"/>
      <c r="D1205" s="107"/>
      <c r="E1205" s="107"/>
      <c r="F1205" s="107"/>
      <c r="G1205" s="108">
        <f>G1112+G1118+G1124+G1130+G1136+G1142+G1148+G1154+G1160+G1166+G1172+G1178+G1184+G1190+G1196+G1202</f>
        <v>0</v>
      </c>
      <c r="H1205" s="108">
        <f>H1112+H1118+H1124+H1130+H1136+H1142+H1148+H1154+H1160+H1166+H1172+H1178+H1184+H1190+H1196+H1202</f>
        <v>0</v>
      </c>
      <c r="I1205" s="107"/>
      <c r="J1205" s="109">
        <f>H1113+H1119+H1125+H1131+H1137+H1143+H1149+H1155+H1161+H1167+H1173+H1179+H1185+H1191+H1197+H1203</f>
        <v>0</v>
      </c>
    </row>
    <row r="1207" spans="1:10" ht="12.75" customHeight="1" x14ac:dyDescent="0.25">
      <c r="A1207" s="94" t="s">
        <v>1</v>
      </c>
      <c r="B1207" s="95">
        <f>Invoice!E5018</f>
        <v>23050045</v>
      </c>
      <c r="C1207" s="96"/>
      <c r="D1207" s="97"/>
      <c r="E1207" s="97"/>
      <c r="F1207" s="97"/>
      <c r="G1207" s="98"/>
      <c r="H1207" s="99"/>
      <c r="I1207" s="99"/>
      <c r="J1207" s="100"/>
    </row>
    <row r="1208" spans="1:10" ht="12.75" customHeight="1" x14ac:dyDescent="0.25">
      <c r="A1208" s="101">
        <v>1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Invoice!B5026</f>
        <v>0</v>
      </c>
      <c r="C1209" s="88">
        <f>Invoice!E5026</f>
        <v>0</v>
      </c>
      <c r="D1209" s="89">
        <f>Invoice!H5026</f>
        <v>0</v>
      </c>
      <c r="E1209" s="81">
        <f>D1209*B1209</f>
        <v>0</v>
      </c>
      <c r="F1209" s="81"/>
      <c r="G1209" s="82">
        <f>E1209/1.11</f>
        <v>0</v>
      </c>
      <c r="H1209" s="83">
        <f>G1209*11%</f>
        <v>0</v>
      </c>
      <c r="I1209" s="83" t="e">
        <f>G1209/B1209</f>
        <v>#DIV/0!</v>
      </c>
      <c r="J1209" s="103" t="e">
        <f>H1209/B1209</f>
        <v>#DIV/0!</v>
      </c>
    </row>
    <row r="1210" spans="1:10" ht="12.75" customHeight="1" x14ac:dyDescent="0.25">
      <c r="A1210" s="101"/>
      <c r="D1210" s="81"/>
      <c r="E1210" s="81">
        <f>(E1209*Invoice!I5026)+((E1209-(E1209*Invoice!I5026))*Invoice!J5026)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2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Invoice!B5027</f>
        <v>0</v>
      </c>
      <c r="C1215" s="88">
        <f>Invoice!E5027</f>
        <v>0</v>
      </c>
      <c r="D1215" s="89">
        <f>Invoice!H5027</f>
        <v>0</v>
      </c>
      <c r="E1215" s="81">
        <f t="shared" ref="E1215:E1299" si="150">D1215*B1215</f>
        <v>0</v>
      </c>
      <c r="F1215" s="81"/>
      <c r="G1215" s="82">
        <f t="shared" ref="G1215:G1299" si="151">E1215/1.11</f>
        <v>0</v>
      </c>
      <c r="H1215" s="83">
        <f t="shared" ref="H1215:H1299" si="152">G1215*11%</f>
        <v>0</v>
      </c>
      <c r="I1215" s="83" t="e">
        <f t="shared" ref="I1215:I1299" si="153">G1215/B1215</f>
        <v>#DIV/0!</v>
      </c>
      <c r="J1215" s="103" t="e">
        <f t="shared" ref="J1215:J1299" si="154">H1215/B1215</f>
        <v>#DIV/0!</v>
      </c>
    </row>
    <row r="1216" spans="1:10" ht="12.75" customHeight="1" x14ac:dyDescent="0.25">
      <c r="A1216" s="101"/>
      <c r="D1216" s="81"/>
      <c r="E1216" s="81">
        <f>(E1215*Invoice!I5027)+((E1215-(E1215*Invoice!I5027))*Invoice!J5027)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3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Invoice!B5028</f>
        <v>0</v>
      </c>
      <c r="C1221" s="88">
        <f>Invoice!E5028</f>
        <v>0</v>
      </c>
      <c r="D1221" s="89">
        <f>Invoice!H5028</f>
        <v>0</v>
      </c>
      <c r="E1221" s="81">
        <f t="shared" si="150"/>
        <v>0</v>
      </c>
      <c r="F1221" s="81"/>
      <c r="G1221" s="82">
        <f t="shared" si="151"/>
        <v>0</v>
      </c>
      <c r="H1221" s="83">
        <f t="shared" si="152"/>
        <v>0</v>
      </c>
      <c r="I1221" s="83" t="e">
        <f t="shared" si="153"/>
        <v>#DIV/0!</v>
      </c>
      <c r="J1221" s="103" t="e">
        <f t="shared" si="154"/>
        <v>#DIV/0!</v>
      </c>
    </row>
    <row r="1222" spans="1:10" ht="12.75" customHeight="1" x14ac:dyDescent="0.25">
      <c r="A1222" s="101"/>
      <c r="D1222" s="81"/>
      <c r="E1222" s="81">
        <f>(E1221*Invoice!I5028)+((E1221-(E1221*Invoice!I5028))*Invoice!J5028)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4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Invoice!B5029</f>
        <v>0</v>
      </c>
      <c r="C1227" s="88">
        <f>Invoice!E5029</f>
        <v>0</v>
      </c>
      <c r="D1227" s="89">
        <f>Invoice!H5029</f>
        <v>0</v>
      </c>
      <c r="E1227" s="81">
        <f t="shared" si="150"/>
        <v>0</v>
      </c>
      <c r="F1227" s="81"/>
      <c r="G1227" s="82">
        <f t="shared" si="151"/>
        <v>0</v>
      </c>
      <c r="H1227" s="83">
        <f t="shared" si="152"/>
        <v>0</v>
      </c>
      <c r="I1227" s="83" t="e">
        <f t="shared" si="153"/>
        <v>#DIV/0!</v>
      </c>
      <c r="J1227" s="103" t="e">
        <f t="shared" si="154"/>
        <v>#DIV/0!</v>
      </c>
    </row>
    <row r="1228" spans="1:10" ht="12.75" customHeight="1" x14ac:dyDescent="0.25">
      <c r="A1228" s="101"/>
      <c r="D1228" s="81"/>
      <c r="E1228" s="81">
        <f>(E1227*Invoice!I5029)+((E1227-(E1227*Invoice!I5029))*Invoice!J5029)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5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Invoice!B5030</f>
        <v>0</v>
      </c>
      <c r="C1233" s="88">
        <f>Invoice!E5030</f>
        <v>0</v>
      </c>
      <c r="D1233" s="89">
        <f>Invoice!H5030</f>
        <v>0</v>
      </c>
      <c r="E1233" s="81">
        <f t="shared" si="150"/>
        <v>0</v>
      </c>
      <c r="F1233" s="81"/>
      <c r="G1233" s="82">
        <f t="shared" si="151"/>
        <v>0</v>
      </c>
      <c r="H1233" s="83">
        <f t="shared" si="152"/>
        <v>0</v>
      </c>
      <c r="I1233" s="83" t="e">
        <f t="shared" si="153"/>
        <v>#DIV/0!</v>
      </c>
      <c r="J1233" s="103" t="e">
        <f t="shared" si="154"/>
        <v>#DIV/0!</v>
      </c>
    </row>
    <row r="1234" spans="1:10" ht="12.75" customHeight="1" x14ac:dyDescent="0.25">
      <c r="A1234" s="101"/>
      <c r="D1234" s="81"/>
      <c r="E1234" s="81">
        <f>(E1233*Invoice!I5030)+((E1233-(E1233*Invoice!I5030))*Invoice!J5030)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6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Invoice!B5031</f>
        <v>0</v>
      </c>
      <c r="C1239" s="88">
        <f>Invoice!E5031</f>
        <v>0</v>
      </c>
      <c r="D1239" s="89">
        <f>Invoice!H5031</f>
        <v>0</v>
      </c>
      <c r="E1239" s="81">
        <f t="shared" si="150"/>
        <v>0</v>
      </c>
      <c r="F1239" s="81"/>
      <c r="G1239" s="82">
        <f t="shared" si="151"/>
        <v>0</v>
      </c>
      <c r="H1239" s="83">
        <f t="shared" si="152"/>
        <v>0</v>
      </c>
      <c r="I1239" s="83" t="e">
        <f t="shared" si="153"/>
        <v>#DIV/0!</v>
      </c>
      <c r="J1239" s="103" t="e">
        <f t="shared" si="154"/>
        <v>#DIV/0!</v>
      </c>
    </row>
    <row r="1240" spans="1:10" ht="12.75" customHeight="1" x14ac:dyDescent="0.25">
      <c r="A1240" s="101"/>
      <c r="D1240" s="81"/>
      <c r="E1240" s="81">
        <f>(E1239*Invoice!I5031)+((E1239-(E1239*Invoice!I5031))*Invoice!J5031)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7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Invoice!B5032</f>
        <v>0</v>
      </c>
      <c r="C1245" s="88">
        <f>Invoice!E5032</f>
        <v>0</v>
      </c>
      <c r="D1245" s="89">
        <f>Invoice!H5032</f>
        <v>0</v>
      </c>
      <c r="E1245" s="81">
        <f t="shared" si="150"/>
        <v>0</v>
      </c>
      <c r="F1245" s="81"/>
      <c r="G1245" s="82">
        <f t="shared" si="151"/>
        <v>0</v>
      </c>
      <c r="H1245" s="83">
        <f t="shared" si="152"/>
        <v>0</v>
      </c>
      <c r="I1245" s="83" t="e">
        <f t="shared" si="153"/>
        <v>#DIV/0!</v>
      </c>
      <c r="J1245" s="103" t="e">
        <f t="shared" si="154"/>
        <v>#DIV/0!</v>
      </c>
    </row>
    <row r="1246" spans="1:10" ht="12.75" customHeight="1" x14ac:dyDescent="0.25">
      <c r="A1246" s="101"/>
      <c r="D1246" s="81"/>
      <c r="E1246" s="81">
        <f>(E1245*Invoice!I5032)+((E1245-(E1245*Invoice!I5032))*Invoice!J5032)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8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Invoice!B5033</f>
        <v>0</v>
      </c>
      <c r="C1251" s="88">
        <f>Invoice!E5033</f>
        <v>0</v>
      </c>
      <c r="D1251" s="89">
        <f>Invoice!H5033</f>
        <v>0</v>
      </c>
      <c r="E1251" s="81">
        <f t="shared" si="150"/>
        <v>0</v>
      </c>
      <c r="F1251" s="81"/>
      <c r="G1251" s="82">
        <f t="shared" si="151"/>
        <v>0</v>
      </c>
      <c r="H1251" s="83">
        <f t="shared" si="152"/>
        <v>0</v>
      </c>
      <c r="I1251" s="83" t="e">
        <f t="shared" si="153"/>
        <v>#DIV/0!</v>
      </c>
      <c r="J1251" s="103" t="e">
        <f t="shared" si="154"/>
        <v>#DIV/0!</v>
      </c>
    </row>
    <row r="1252" spans="1:10" ht="12.75" customHeight="1" x14ac:dyDescent="0.25">
      <c r="A1252" s="101"/>
      <c r="D1252" s="81"/>
      <c r="E1252" s="81">
        <f>(E1251*Invoice!I5033)+((E1251-(E1251*Invoice!I5033))*Invoice!J5033)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9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Invoice!B5034</f>
        <v>0</v>
      </c>
      <c r="C1257" s="88">
        <f>Invoice!E5034</f>
        <v>0</v>
      </c>
      <c r="D1257" s="89">
        <f>Invoice!H5034</f>
        <v>0</v>
      </c>
      <c r="E1257" s="81">
        <f t="shared" si="150"/>
        <v>0</v>
      </c>
      <c r="F1257" s="81"/>
      <c r="G1257" s="82">
        <f t="shared" si="151"/>
        <v>0</v>
      </c>
      <c r="H1257" s="83">
        <f t="shared" si="152"/>
        <v>0</v>
      </c>
      <c r="I1257" s="83" t="e">
        <f t="shared" si="153"/>
        <v>#DIV/0!</v>
      </c>
      <c r="J1257" s="103" t="e">
        <f t="shared" si="154"/>
        <v>#DIV/0!</v>
      </c>
    </row>
    <row r="1258" spans="1:10" ht="12.75" customHeight="1" x14ac:dyDescent="0.25">
      <c r="A1258" s="101"/>
      <c r="D1258" s="81"/>
      <c r="E1258" s="81">
        <f>(E1257*Invoice!I5034)+((E1257-(E1257*Invoice!I5034))*Invoice!J5034)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10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Invoice!B5035</f>
        <v>0</v>
      </c>
      <c r="C1263" s="88">
        <f>Invoice!E5035</f>
        <v>0</v>
      </c>
      <c r="D1263" s="89">
        <f>Invoice!H5035</f>
        <v>0</v>
      </c>
      <c r="E1263" s="81">
        <f t="shared" si="150"/>
        <v>0</v>
      </c>
      <c r="F1263" s="81"/>
      <c r="G1263" s="82">
        <f t="shared" si="151"/>
        <v>0</v>
      </c>
      <c r="H1263" s="83">
        <f t="shared" si="152"/>
        <v>0</v>
      </c>
      <c r="I1263" s="83" t="e">
        <f t="shared" si="153"/>
        <v>#DIV/0!</v>
      </c>
      <c r="J1263" s="103" t="e">
        <f t="shared" si="154"/>
        <v>#DIV/0!</v>
      </c>
    </row>
    <row r="1264" spans="1:10" ht="12.75" customHeight="1" x14ac:dyDescent="0.25">
      <c r="A1264" s="101"/>
      <c r="D1264" s="81"/>
      <c r="E1264" s="81">
        <f>(E1263*Invoice!I5035)+((E1263-(E1263*Invoice!I5035))*Invoice!J5035)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11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Invoice!B5036</f>
        <v>0</v>
      </c>
      <c r="C1269" s="88">
        <f>Invoice!E5036</f>
        <v>0</v>
      </c>
      <c r="D1269" s="89">
        <f>Invoice!H5036</f>
        <v>0</v>
      </c>
      <c r="E1269" s="81">
        <f t="shared" si="150"/>
        <v>0</v>
      </c>
      <c r="F1269" s="81"/>
      <c r="G1269" s="82">
        <f t="shared" si="151"/>
        <v>0</v>
      </c>
      <c r="H1269" s="83">
        <f t="shared" si="152"/>
        <v>0</v>
      </c>
      <c r="I1269" s="83" t="e">
        <f t="shared" si="153"/>
        <v>#DIV/0!</v>
      </c>
      <c r="J1269" s="103" t="e">
        <f t="shared" si="154"/>
        <v>#DIV/0!</v>
      </c>
    </row>
    <row r="1270" spans="1:10" ht="12.75" customHeight="1" x14ac:dyDescent="0.25">
      <c r="A1270" s="101"/>
      <c r="D1270" s="81"/>
      <c r="E1270" s="81">
        <f>(E1269*Invoice!I5036)+((E1269-(E1269*Invoice!I5036))*Invoice!J5036)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12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Invoice!B5037</f>
        <v>0</v>
      </c>
      <c r="C1275" s="88">
        <f>Invoice!E5037</f>
        <v>0</v>
      </c>
      <c r="D1275" s="89">
        <f>Invoice!H5037</f>
        <v>0</v>
      </c>
      <c r="E1275" s="81">
        <f t="shared" si="150"/>
        <v>0</v>
      </c>
      <c r="F1275" s="81"/>
      <c r="G1275" s="82">
        <f t="shared" si="151"/>
        <v>0</v>
      </c>
      <c r="H1275" s="83">
        <f t="shared" si="152"/>
        <v>0</v>
      </c>
      <c r="I1275" s="83" t="e">
        <f t="shared" si="153"/>
        <v>#DIV/0!</v>
      </c>
      <c r="J1275" s="103" t="e">
        <f t="shared" si="154"/>
        <v>#DIV/0!</v>
      </c>
    </row>
    <row r="1276" spans="1:10" ht="12.75" customHeight="1" x14ac:dyDescent="0.25">
      <c r="A1276" s="101"/>
      <c r="D1276" s="81"/>
      <c r="E1276" s="81">
        <f>(E1275*Invoice!I5037)+((E1275-(E1275*Invoice!I5037))*Invoice!J5037)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13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Invoice!B5038</f>
        <v>0</v>
      </c>
      <c r="C1281" s="88">
        <f>Invoice!E5038</f>
        <v>0</v>
      </c>
      <c r="D1281" s="89">
        <f>Invoice!H5038</f>
        <v>0</v>
      </c>
      <c r="E1281" s="81">
        <f t="shared" si="150"/>
        <v>0</v>
      </c>
      <c r="F1281" s="81"/>
      <c r="G1281" s="82">
        <f t="shared" si="151"/>
        <v>0</v>
      </c>
      <c r="H1281" s="83">
        <f t="shared" si="152"/>
        <v>0</v>
      </c>
      <c r="I1281" s="83" t="e">
        <f t="shared" si="153"/>
        <v>#DIV/0!</v>
      </c>
      <c r="J1281" s="103" t="e">
        <f t="shared" si="154"/>
        <v>#DIV/0!</v>
      </c>
    </row>
    <row r="1282" spans="1:10" ht="12.75" customHeight="1" x14ac:dyDescent="0.25">
      <c r="A1282" s="101"/>
      <c r="D1282" s="81"/>
      <c r="E1282" s="81">
        <f>(E1281*Invoice!I5038)+((E1281-(E1281*Invoice!I5038))*Invoice!J5038)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B1285" s="79"/>
      <c r="D1285" s="81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1">
        <v>14</v>
      </c>
      <c r="B1286" s="84" t="s">
        <v>20</v>
      </c>
      <c r="C1286" s="84" t="s">
        <v>21</v>
      </c>
      <c r="D1286" s="85" t="s">
        <v>22</v>
      </c>
      <c r="E1286" s="85" t="s">
        <v>23</v>
      </c>
      <c r="F1286" s="85"/>
      <c r="G1286" s="86" t="s">
        <v>24</v>
      </c>
      <c r="H1286" s="87" t="s">
        <v>25</v>
      </c>
      <c r="I1286" s="87" t="s">
        <v>26</v>
      </c>
      <c r="J1286" s="102"/>
    </row>
    <row r="1287" spans="1:10" ht="12.75" customHeight="1" x14ac:dyDescent="0.25">
      <c r="A1287" s="101"/>
      <c r="B1287" s="80">
        <f>Invoice!B5039</f>
        <v>0</v>
      </c>
      <c r="C1287" s="88">
        <f>Invoice!E5039</f>
        <v>0</v>
      </c>
      <c r="D1287" s="89">
        <f>Invoice!H5039</f>
        <v>0</v>
      </c>
      <c r="E1287" s="81">
        <f t="shared" si="150"/>
        <v>0</v>
      </c>
      <c r="F1287" s="81"/>
      <c r="G1287" s="82">
        <f t="shared" si="151"/>
        <v>0</v>
      </c>
      <c r="H1287" s="83">
        <f t="shared" si="152"/>
        <v>0</v>
      </c>
      <c r="I1287" s="83" t="e">
        <f t="shared" si="153"/>
        <v>#DIV/0!</v>
      </c>
      <c r="J1287" s="103" t="e">
        <f t="shared" si="154"/>
        <v>#DIV/0!</v>
      </c>
    </row>
    <row r="1288" spans="1:10" ht="12.75" customHeight="1" x14ac:dyDescent="0.25">
      <c r="A1288" s="101"/>
      <c r="D1288" s="81"/>
      <c r="E1288" s="81">
        <f>(E1287*Invoice!I5039)+((E1287-(E1287*Invoice!I5039))*Invoice!J5039)</f>
        <v>0</v>
      </c>
      <c r="F1288" s="81"/>
      <c r="G1288" s="90">
        <f>E1288/1.11</f>
        <v>0</v>
      </c>
      <c r="H1288" s="91">
        <f>G1288*11%</f>
        <v>0</v>
      </c>
      <c r="I1288" s="91" t="e">
        <f>G1288/B1287</f>
        <v>#DIV/0!</v>
      </c>
      <c r="J1288" s="104" t="e">
        <f>H1288/B1287</f>
        <v>#DIV/0!</v>
      </c>
    </row>
    <row r="1289" spans="1:10" ht="12.75" customHeight="1" x14ac:dyDescent="0.25">
      <c r="A1289" s="101"/>
      <c r="D1289" s="81" t="s">
        <v>23</v>
      </c>
      <c r="E1289" s="81">
        <f>E1287-E1288</f>
        <v>0</v>
      </c>
      <c r="F1289" s="81"/>
      <c r="G1289" s="82">
        <f>G1287-G1288</f>
        <v>0</v>
      </c>
      <c r="H1289" s="82">
        <f>H1287-H1288</f>
        <v>0</v>
      </c>
      <c r="I1289" s="82" t="e">
        <f>I1287-I1288</f>
        <v>#DIV/0!</v>
      </c>
      <c r="J1289" s="105" t="e">
        <f>J1287-J1288</f>
        <v>#DIV/0!</v>
      </c>
    </row>
    <row r="1290" spans="1:10" ht="12.75" customHeight="1" x14ac:dyDescent="0.25">
      <c r="A1290" s="101"/>
      <c r="D1290" s="81"/>
      <c r="E1290" s="81"/>
      <c r="F1290" s="81"/>
      <c r="G1290" s="82"/>
      <c r="H1290" s="83">
        <f>G1289+H1289</f>
        <v>0</v>
      </c>
      <c r="I1290" s="83"/>
      <c r="J1290" s="103"/>
    </row>
    <row r="1291" spans="1:10" ht="12.75" customHeight="1" x14ac:dyDescent="0.25">
      <c r="A1291" s="101"/>
      <c r="B1291" s="79"/>
      <c r="D1291" s="81"/>
      <c r="E1291" s="81"/>
      <c r="F1291" s="81"/>
      <c r="G1291" s="82"/>
      <c r="H1291" s="83"/>
      <c r="I1291" s="83"/>
      <c r="J1291" s="103"/>
    </row>
    <row r="1292" spans="1:10" ht="12.75" customHeight="1" x14ac:dyDescent="0.25">
      <c r="A1292" s="101">
        <v>15</v>
      </c>
      <c r="B1292" s="84" t="s">
        <v>20</v>
      </c>
      <c r="C1292" s="84" t="s">
        <v>21</v>
      </c>
      <c r="D1292" s="85" t="s">
        <v>22</v>
      </c>
      <c r="E1292" s="85" t="s">
        <v>23</v>
      </c>
      <c r="F1292" s="85"/>
      <c r="G1292" s="86" t="s">
        <v>24</v>
      </c>
      <c r="H1292" s="87" t="s">
        <v>25</v>
      </c>
      <c r="I1292" s="87" t="s">
        <v>26</v>
      </c>
      <c r="J1292" s="102"/>
    </row>
    <row r="1293" spans="1:10" ht="12.75" customHeight="1" x14ac:dyDescent="0.25">
      <c r="A1293" s="101"/>
      <c r="B1293" s="80">
        <f>Invoice!B5040</f>
        <v>0</v>
      </c>
      <c r="C1293" s="88">
        <f>Invoice!E5040</f>
        <v>0</v>
      </c>
      <c r="D1293" s="89">
        <f>Invoice!H5040</f>
        <v>0</v>
      </c>
      <c r="E1293" s="81">
        <f t="shared" si="150"/>
        <v>0</v>
      </c>
      <c r="F1293" s="81"/>
      <c r="G1293" s="82">
        <f t="shared" si="151"/>
        <v>0</v>
      </c>
      <c r="H1293" s="83">
        <f t="shared" si="152"/>
        <v>0</v>
      </c>
      <c r="I1293" s="83" t="e">
        <f t="shared" si="153"/>
        <v>#DIV/0!</v>
      </c>
      <c r="J1293" s="103" t="e">
        <f t="shared" si="154"/>
        <v>#DIV/0!</v>
      </c>
    </row>
    <row r="1294" spans="1:10" ht="12.75" customHeight="1" x14ac:dyDescent="0.25">
      <c r="A1294" s="101"/>
      <c r="D1294" s="81"/>
      <c r="E1294" s="81">
        <f>(E1293*Invoice!I5040)+((E1293-(E1293*Invoice!I5040))*Invoice!J5040)</f>
        <v>0</v>
      </c>
      <c r="F1294" s="81"/>
      <c r="G1294" s="90">
        <f>E1294/1.11</f>
        <v>0</v>
      </c>
      <c r="H1294" s="91">
        <f>G1294*11%</f>
        <v>0</v>
      </c>
      <c r="I1294" s="91" t="e">
        <f>G1294/B1293</f>
        <v>#DIV/0!</v>
      </c>
      <c r="J1294" s="104" t="e">
        <f>H1294/B1293</f>
        <v>#DIV/0!</v>
      </c>
    </row>
    <row r="1295" spans="1:10" ht="12.75" customHeight="1" x14ac:dyDescent="0.25">
      <c r="A1295" s="101"/>
      <c r="D1295" s="81" t="s">
        <v>23</v>
      </c>
      <c r="E1295" s="81">
        <f>E1293-E1294</f>
        <v>0</v>
      </c>
      <c r="F1295" s="81"/>
      <c r="G1295" s="82">
        <f>G1293-G1294</f>
        <v>0</v>
      </c>
      <c r="H1295" s="82">
        <f>H1293-H1294</f>
        <v>0</v>
      </c>
      <c r="I1295" s="82" t="e">
        <f>I1293-I1294</f>
        <v>#DIV/0!</v>
      </c>
      <c r="J1295" s="105" t="e">
        <f>J1293-J1294</f>
        <v>#DIV/0!</v>
      </c>
    </row>
    <row r="1296" spans="1:10" ht="12.75" customHeight="1" x14ac:dyDescent="0.25">
      <c r="A1296" s="101"/>
      <c r="D1296" s="81"/>
      <c r="E1296" s="81"/>
      <c r="F1296" s="81"/>
      <c r="G1296" s="82"/>
      <c r="H1296" s="83">
        <f>G1295+H1295</f>
        <v>0</v>
      </c>
      <c r="I1296" s="83"/>
      <c r="J1296" s="103"/>
    </row>
    <row r="1297" spans="1:10" ht="12.75" customHeight="1" x14ac:dyDescent="0.25">
      <c r="A1297" s="101"/>
      <c r="B1297" s="79"/>
      <c r="D1297" s="81"/>
      <c r="E1297" s="81"/>
      <c r="F1297" s="81"/>
      <c r="G1297" s="82"/>
      <c r="H1297" s="83"/>
      <c r="I1297" s="83"/>
      <c r="J1297" s="103"/>
    </row>
    <row r="1298" spans="1:10" ht="12.75" customHeight="1" x14ac:dyDescent="0.25">
      <c r="A1298" s="101">
        <v>16</v>
      </c>
      <c r="B1298" s="84" t="s">
        <v>20</v>
      </c>
      <c r="C1298" s="84" t="s">
        <v>21</v>
      </c>
      <c r="D1298" s="85" t="s">
        <v>22</v>
      </c>
      <c r="E1298" s="85" t="s">
        <v>23</v>
      </c>
      <c r="F1298" s="85"/>
      <c r="G1298" s="86" t="s">
        <v>24</v>
      </c>
      <c r="H1298" s="87" t="s">
        <v>25</v>
      </c>
      <c r="I1298" s="87" t="s">
        <v>26</v>
      </c>
      <c r="J1298" s="102"/>
    </row>
    <row r="1299" spans="1:10" ht="12.75" customHeight="1" x14ac:dyDescent="0.25">
      <c r="A1299" s="101"/>
      <c r="B1299" s="80">
        <f>Invoice!B5041</f>
        <v>0</v>
      </c>
      <c r="C1299" s="88">
        <f>Invoice!E5041</f>
        <v>0</v>
      </c>
      <c r="D1299" s="89">
        <f>Invoice!H5041</f>
        <v>0</v>
      </c>
      <c r="E1299" s="81">
        <f t="shared" si="150"/>
        <v>0</v>
      </c>
      <c r="F1299" s="81"/>
      <c r="G1299" s="82">
        <f t="shared" si="151"/>
        <v>0</v>
      </c>
      <c r="H1299" s="83">
        <f t="shared" si="152"/>
        <v>0</v>
      </c>
      <c r="I1299" s="83" t="e">
        <f t="shared" si="153"/>
        <v>#DIV/0!</v>
      </c>
      <c r="J1299" s="103" t="e">
        <f t="shared" si="154"/>
        <v>#DIV/0!</v>
      </c>
    </row>
    <row r="1300" spans="1:10" ht="12.75" customHeight="1" x14ac:dyDescent="0.25">
      <c r="A1300" s="101"/>
      <c r="D1300" s="81"/>
      <c r="E1300" s="81">
        <f>(E1299*Invoice!I5041)+((E1299-(E1299*Invoice!I5041))*Invoice!J5041)</f>
        <v>0</v>
      </c>
      <c r="F1300" s="81"/>
      <c r="G1300" s="90">
        <f>E1300/1.11</f>
        <v>0</v>
      </c>
      <c r="H1300" s="91">
        <f>G1300*11%</f>
        <v>0</v>
      </c>
      <c r="I1300" s="91" t="e">
        <f>G1300/B1299</f>
        <v>#DIV/0!</v>
      </c>
      <c r="J1300" s="104" t="e">
        <f>H1300/B1299</f>
        <v>#DIV/0!</v>
      </c>
    </row>
    <row r="1301" spans="1:10" ht="12.75" customHeight="1" x14ac:dyDescent="0.25">
      <c r="A1301" s="101"/>
      <c r="D1301" s="81" t="s">
        <v>23</v>
      </c>
      <c r="E1301" s="81">
        <f>E1299-E1300</f>
        <v>0</v>
      </c>
      <c r="F1301" s="81"/>
      <c r="G1301" s="82">
        <f>G1299-G1300</f>
        <v>0</v>
      </c>
      <c r="H1301" s="82">
        <f>H1299-H1300</f>
        <v>0</v>
      </c>
      <c r="I1301" s="82" t="e">
        <f>I1299-I1300</f>
        <v>#DIV/0!</v>
      </c>
      <c r="J1301" s="105" t="e">
        <f>J1299-J1300</f>
        <v>#DIV/0!</v>
      </c>
    </row>
    <row r="1302" spans="1:10" ht="12.75" customHeight="1" x14ac:dyDescent="0.25">
      <c r="A1302" s="101"/>
      <c r="D1302" s="81"/>
      <c r="E1302" s="81"/>
      <c r="F1302" s="81"/>
      <c r="G1302" s="82"/>
      <c r="H1302" s="83">
        <f>G1301+H1301</f>
        <v>0</v>
      </c>
      <c r="I1302" s="83"/>
      <c r="J1302" s="103"/>
    </row>
    <row r="1303" spans="1:10" ht="12.75" customHeight="1" x14ac:dyDescent="0.25">
      <c r="A1303" s="101"/>
      <c r="C1303" s="88"/>
      <c r="D1303" s="89"/>
      <c r="E1303" s="81"/>
      <c r="F1303" s="81"/>
      <c r="G1303" s="82"/>
      <c r="H1303" s="83"/>
      <c r="I1303" s="83"/>
      <c r="J1303" s="103"/>
    </row>
    <row r="1304" spans="1:10" ht="12.75" customHeight="1" x14ac:dyDescent="0.25">
      <c r="A1304" s="106"/>
      <c r="B1304" s="107"/>
      <c r="C1304" s="107"/>
      <c r="D1304" s="107"/>
      <c r="E1304" s="107"/>
      <c r="F1304" s="107"/>
      <c r="G1304" s="108">
        <f>G1211+G1217+G1223+G1229+G1235+G1241+G1247+G1253+G1259+G1265+G1271+G1277+G1283+G1289+G1295+G1301</f>
        <v>0</v>
      </c>
      <c r="H1304" s="108">
        <f>H1211+H1217+H1223+H1229+H1235+H1241+H1247+H1253+H1259+H1265+H1271+H1277+H1283+H1289+H1295+H1301</f>
        <v>0</v>
      </c>
      <c r="I1304" s="107"/>
      <c r="J1304" s="109">
        <f>H1212+H1218+H1224+H1230+H1236+H1242+H1248+H1254+H1260+H1266+H1272+H1278+H1284+H1290+H1296+H1302</f>
        <v>0</v>
      </c>
    </row>
    <row r="1306" spans="1:10" ht="12.75" customHeight="1" x14ac:dyDescent="0.25">
      <c r="A1306" s="94" t="s">
        <v>1</v>
      </c>
      <c r="B1306" s="95">
        <f>Invoice!E5132</f>
        <v>23050046</v>
      </c>
      <c r="C1306" s="96"/>
      <c r="D1306" s="97"/>
      <c r="E1306" s="97"/>
      <c r="F1306" s="97"/>
      <c r="G1306" s="98"/>
      <c r="H1306" s="99"/>
      <c r="I1306" s="99"/>
      <c r="J1306" s="100"/>
    </row>
    <row r="1307" spans="1:10" ht="12.75" customHeight="1" x14ac:dyDescent="0.25">
      <c r="A1307" s="101">
        <v>1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Invoice!B5140</f>
        <v>0</v>
      </c>
      <c r="C1308" s="88">
        <f>Invoice!E5140</f>
        <v>0</v>
      </c>
      <c r="D1308" s="89">
        <f>Invoice!H5140</f>
        <v>0</v>
      </c>
      <c r="E1308" s="81">
        <f>D1308*B1308</f>
        <v>0</v>
      </c>
      <c r="F1308" s="81"/>
      <c r="G1308" s="82">
        <f>E1308/1.11</f>
        <v>0</v>
      </c>
      <c r="H1308" s="83">
        <f>G1308*11%</f>
        <v>0</v>
      </c>
      <c r="I1308" s="83" t="e">
        <f>G1308/B1308</f>
        <v>#DIV/0!</v>
      </c>
      <c r="J1308" s="103" t="e">
        <f>H1308/B1308</f>
        <v>#DIV/0!</v>
      </c>
    </row>
    <row r="1309" spans="1:10" ht="12.75" customHeight="1" x14ac:dyDescent="0.25">
      <c r="A1309" s="101"/>
      <c r="D1309" s="81"/>
      <c r="E1309" s="81">
        <f>(E1308*Invoice!I5140)+((E1308-(E1308*Invoice!I5140))*Invoice!J5140)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2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Invoice!B5141</f>
        <v>0</v>
      </c>
      <c r="C1314" s="88">
        <f>Invoice!E5141</f>
        <v>0</v>
      </c>
      <c r="D1314" s="89">
        <f>Invoice!H5141</f>
        <v>0</v>
      </c>
      <c r="E1314" s="81">
        <f t="shared" ref="E1314:E1398" si="155">D1314*B1314</f>
        <v>0</v>
      </c>
      <c r="F1314" s="81"/>
      <c r="G1314" s="82">
        <f t="shared" ref="G1314:G1398" si="156">E1314/1.11</f>
        <v>0</v>
      </c>
      <c r="H1314" s="83">
        <f t="shared" ref="H1314:H1398" si="157">G1314*11%</f>
        <v>0</v>
      </c>
      <c r="I1314" s="83" t="e">
        <f t="shared" ref="I1314:I1398" si="158">G1314/B1314</f>
        <v>#DIV/0!</v>
      </c>
      <c r="J1314" s="103" t="e">
        <f t="shared" ref="J1314:J1398" si="159">H1314/B1314</f>
        <v>#DIV/0!</v>
      </c>
    </row>
    <row r="1315" spans="1:10" ht="12.75" customHeight="1" x14ac:dyDescent="0.25">
      <c r="A1315" s="101"/>
      <c r="D1315" s="81"/>
      <c r="E1315" s="81">
        <f>(E1314*Invoice!I5141)+((E1314-(E1314*Invoice!I5141))*Invoice!J5141)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3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Invoice!B5142</f>
        <v>0</v>
      </c>
      <c r="C1320" s="88">
        <f>Invoice!E5142</f>
        <v>0</v>
      </c>
      <c r="D1320" s="89">
        <f>Invoice!H5142</f>
        <v>0</v>
      </c>
      <c r="E1320" s="81">
        <f t="shared" si="155"/>
        <v>0</v>
      </c>
      <c r="F1320" s="81"/>
      <c r="G1320" s="82">
        <f t="shared" si="156"/>
        <v>0</v>
      </c>
      <c r="H1320" s="83">
        <f t="shared" si="157"/>
        <v>0</v>
      </c>
      <c r="I1320" s="83" t="e">
        <f t="shared" si="158"/>
        <v>#DIV/0!</v>
      </c>
      <c r="J1320" s="103" t="e">
        <f t="shared" si="159"/>
        <v>#DIV/0!</v>
      </c>
    </row>
    <row r="1321" spans="1:10" ht="12.75" customHeight="1" x14ac:dyDescent="0.25">
      <c r="A1321" s="101"/>
      <c r="D1321" s="81"/>
      <c r="E1321" s="81">
        <f>(E1320*Invoice!I5142)+((E1320-(E1320*Invoice!I5142))*Invoice!J5142)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4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Invoice!B5143</f>
        <v>0</v>
      </c>
      <c r="C1326" s="88">
        <f>Invoice!E5143</f>
        <v>0</v>
      </c>
      <c r="D1326" s="89">
        <f>Invoice!H5143</f>
        <v>0</v>
      </c>
      <c r="E1326" s="81">
        <f t="shared" si="155"/>
        <v>0</v>
      </c>
      <c r="F1326" s="81"/>
      <c r="G1326" s="82">
        <f t="shared" si="156"/>
        <v>0</v>
      </c>
      <c r="H1326" s="83">
        <f t="shared" si="157"/>
        <v>0</v>
      </c>
      <c r="I1326" s="83" t="e">
        <f t="shared" si="158"/>
        <v>#DIV/0!</v>
      </c>
      <c r="J1326" s="103" t="e">
        <f t="shared" si="159"/>
        <v>#DIV/0!</v>
      </c>
    </row>
    <row r="1327" spans="1:10" ht="12.75" customHeight="1" x14ac:dyDescent="0.25">
      <c r="A1327" s="101"/>
      <c r="D1327" s="81"/>
      <c r="E1327" s="81">
        <f>(E1326*Invoice!I5143)+((E1326-(E1326*Invoice!I5143))*Invoice!J5143)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5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Invoice!B5144</f>
        <v>0</v>
      </c>
      <c r="C1332" s="88">
        <f>Invoice!E5144</f>
        <v>0</v>
      </c>
      <c r="D1332" s="89">
        <f>Invoice!H5144</f>
        <v>0</v>
      </c>
      <c r="E1332" s="81">
        <f t="shared" si="155"/>
        <v>0</v>
      </c>
      <c r="F1332" s="81"/>
      <c r="G1332" s="82">
        <f t="shared" si="156"/>
        <v>0</v>
      </c>
      <c r="H1332" s="83">
        <f t="shared" si="157"/>
        <v>0</v>
      </c>
      <c r="I1332" s="83" t="e">
        <f t="shared" si="158"/>
        <v>#DIV/0!</v>
      </c>
      <c r="J1332" s="103" t="e">
        <f t="shared" si="159"/>
        <v>#DIV/0!</v>
      </c>
    </row>
    <row r="1333" spans="1:10" ht="12.75" customHeight="1" x14ac:dyDescent="0.25">
      <c r="A1333" s="101"/>
      <c r="D1333" s="81"/>
      <c r="E1333" s="81">
        <f>(E1332*Invoice!I5144)+((E1332-(E1332*Invoice!I5144))*Invoice!J5144)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6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Invoice!B5145</f>
        <v>0</v>
      </c>
      <c r="C1338" s="88">
        <f>Invoice!E5145</f>
        <v>0</v>
      </c>
      <c r="D1338" s="89">
        <f>Invoice!H5145</f>
        <v>0</v>
      </c>
      <c r="E1338" s="81">
        <f t="shared" si="155"/>
        <v>0</v>
      </c>
      <c r="F1338" s="81"/>
      <c r="G1338" s="82">
        <f t="shared" si="156"/>
        <v>0</v>
      </c>
      <c r="H1338" s="83">
        <f t="shared" si="157"/>
        <v>0</v>
      </c>
      <c r="I1338" s="83" t="e">
        <f t="shared" si="158"/>
        <v>#DIV/0!</v>
      </c>
      <c r="J1338" s="103" t="e">
        <f t="shared" si="159"/>
        <v>#DIV/0!</v>
      </c>
    </row>
    <row r="1339" spans="1:10" ht="12.75" customHeight="1" x14ac:dyDescent="0.25">
      <c r="A1339" s="101"/>
      <c r="D1339" s="81"/>
      <c r="E1339" s="81">
        <f>(E1338*Invoice!I5145)+((E1338-(E1338*Invoice!I5145))*Invoice!J5145)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7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Invoice!B5146</f>
        <v>0</v>
      </c>
      <c r="C1344" s="88">
        <f>Invoice!E5146</f>
        <v>0</v>
      </c>
      <c r="D1344" s="89">
        <f>Invoice!H5146</f>
        <v>0</v>
      </c>
      <c r="E1344" s="81">
        <f t="shared" si="155"/>
        <v>0</v>
      </c>
      <c r="F1344" s="81"/>
      <c r="G1344" s="82">
        <f t="shared" si="156"/>
        <v>0</v>
      </c>
      <c r="H1344" s="83">
        <f t="shared" si="157"/>
        <v>0</v>
      </c>
      <c r="I1344" s="83" t="e">
        <f t="shared" si="158"/>
        <v>#DIV/0!</v>
      </c>
      <c r="J1344" s="103" t="e">
        <f t="shared" si="159"/>
        <v>#DIV/0!</v>
      </c>
    </row>
    <row r="1345" spans="1:10" ht="12.75" customHeight="1" x14ac:dyDescent="0.25">
      <c r="A1345" s="101"/>
      <c r="D1345" s="81"/>
      <c r="E1345" s="81">
        <f>(E1344*Invoice!I5146)+((E1344-(E1344*Invoice!I5146))*Invoice!J5146)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8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Invoice!B5147</f>
        <v>0</v>
      </c>
      <c r="C1350" s="88">
        <f>Invoice!E5147</f>
        <v>0</v>
      </c>
      <c r="D1350" s="89">
        <f>Invoice!H5147</f>
        <v>0</v>
      </c>
      <c r="E1350" s="81">
        <f t="shared" si="155"/>
        <v>0</v>
      </c>
      <c r="F1350" s="81"/>
      <c r="G1350" s="82">
        <f t="shared" si="156"/>
        <v>0</v>
      </c>
      <c r="H1350" s="83">
        <f t="shared" si="157"/>
        <v>0</v>
      </c>
      <c r="I1350" s="83" t="e">
        <f t="shared" si="158"/>
        <v>#DIV/0!</v>
      </c>
      <c r="J1350" s="103" t="e">
        <f t="shared" si="159"/>
        <v>#DIV/0!</v>
      </c>
    </row>
    <row r="1351" spans="1:10" ht="12.75" customHeight="1" x14ac:dyDescent="0.25">
      <c r="A1351" s="101"/>
      <c r="D1351" s="81"/>
      <c r="E1351" s="81">
        <f>(E1350*Invoice!I5147)+((E1350-(E1350*Invoice!I5147))*Invoice!J5147)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9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Invoice!B5148</f>
        <v>0</v>
      </c>
      <c r="C1356" s="88">
        <f>Invoice!E5148</f>
        <v>0</v>
      </c>
      <c r="D1356" s="89">
        <f>Invoice!H5148</f>
        <v>0</v>
      </c>
      <c r="E1356" s="81">
        <f t="shared" si="155"/>
        <v>0</v>
      </c>
      <c r="F1356" s="81"/>
      <c r="G1356" s="82">
        <f t="shared" si="156"/>
        <v>0</v>
      </c>
      <c r="H1356" s="83">
        <f t="shared" si="157"/>
        <v>0</v>
      </c>
      <c r="I1356" s="83" t="e">
        <f t="shared" si="158"/>
        <v>#DIV/0!</v>
      </c>
      <c r="J1356" s="103" t="e">
        <f t="shared" si="159"/>
        <v>#DIV/0!</v>
      </c>
    </row>
    <row r="1357" spans="1:10" ht="12.75" customHeight="1" x14ac:dyDescent="0.25">
      <c r="A1357" s="101"/>
      <c r="D1357" s="81"/>
      <c r="E1357" s="81">
        <f>(E1356*Invoice!I5148)+((E1356-(E1356*Invoice!I5148))*Invoice!J5148)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10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Invoice!B5149</f>
        <v>0</v>
      </c>
      <c r="C1362" s="88">
        <f>Invoice!E5149</f>
        <v>0</v>
      </c>
      <c r="D1362" s="89">
        <f>Invoice!H5149</f>
        <v>0</v>
      </c>
      <c r="E1362" s="81">
        <f t="shared" si="155"/>
        <v>0</v>
      </c>
      <c r="F1362" s="81"/>
      <c r="G1362" s="82">
        <f t="shared" si="156"/>
        <v>0</v>
      </c>
      <c r="H1362" s="83">
        <f t="shared" si="157"/>
        <v>0</v>
      </c>
      <c r="I1362" s="83" t="e">
        <f t="shared" si="158"/>
        <v>#DIV/0!</v>
      </c>
      <c r="J1362" s="103" t="e">
        <f t="shared" si="159"/>
        <v>#DIV/0!</v>
      </c>
    </row>
    <row r="1363" spans="1:10" ht="12.75" customHeight="1" x14ac:dyDescent="0.25">
      <c r="A1363" s="101"/>
      <c r="D1363" s="81"/>
      <c r="E1363" s="81">
        <f>(E1362*Invoice!I5149)+((E1362-(E1362*Invoice!I5149))*Invoice!J5149)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11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Invoice!B5150</f>
        <v>0</v>
      </c>
      <c r="C1368" s="88">
        <f>Invoice!E5150</f>
        <v>0</v>
      </c>
      <c r="D1368" s="89">
        <f>Invoice!H5150</f>
        <v>0</v>
      </c>
      <c r="E1368" s="81">
        <f t="shared" si="155"/>
        <v>0</v>
      </c>
      <c r="F1368" s="81"/>
      <c r="G1368" s="82">
        <f t="shared" si="156"/>
        <v>0</v>
      </c>
      <c r="H1368" s="83">
        <f t="shared" si="157"/>
        <v>0</v>
      </c>
      <c r="I1368" s="83" t="e">
        <f t="shared" si="158"/>
        <v>#DIV/0!</v>
      </c>
      <c r="J1368" s="103" t="e">
        <f t="shared" si="159"/>
        <v>#DIV/0!</v>
      </c>
    </row>
    <row r="1369" spans="1:10" ht="12.75" customHeight="1" x14ac:dyDescent="0.25">
      <c r="A1369" s="101"/>
      <c r="D1369" s="81"/>
      <c r="E1369" s="81">
        <f>(E1368*Invoice!I5150)+((E1368-(E1368*Invoice!I5150))*Invoice!J5150)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12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Invoice!B5151</f>
        <v>0</v>
      </c>
      <c r="C1374" s="88">
        <f>Invoice!E5151</f>
        <v>0</v>
      </c>
      <c r="D1374" s="89">
        <f>Invoice!H5151</f>
        <v>0</v>
      </c>
      <c r="E1374" s="81">
        <f t="shared" si="155"/>
        <v>0</v>
      </c>
      <c r="F1374" s="81"/>
      <c r="G1374" s="82">
        <f t="shared" si="156"/>
        <v>0</v>
      </c>
      <c r="H1374" s="83">
        <f t="shared" si="157"/>
        <v>0</v>
      </c>
      <c r="I1374" s="83" t="e">
        <f t="shared" si="158"/>
        <v>#DIV/0!</v>
      </c>
      <c r="J1374" s="103" t="e">
        <f t="shared" si="159"/>
        <v>#DIV/0!</v>
      </c>
    </row>
    <row r="1375" spans="1:10" ht="12.75" customHeight="1" x14ac:dyDescent="0.25">
      <c r="A1375" s="101"/>
      <c r="D1375" s="81"/>
      <c r="E1375" s="81">
        <f>(E1374*Invoice!I5151)+((E1374-(E1374*Invoice!I5151))*Invoice!J5151)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13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Invoice!B5152</f>
        <v>0</v>
      </c>
      <c r="C1380" s="88">
        <f>Invoice!E5152</f>
        <v>0</v>
      </c>
      <c r="D1380" s="89">
        <f>Invoice!H5152</f>
        <v>0</v>
      </c>
      <c r="E1380" s="81">
        <f t="shared" si="155"/>
        <v>0</v>
      </c>
      <c r="F1380" s="81"/>
      <c r="G1380" s="82">
        <f t="shared" si="156"/>
        <v>0</v>
      </c>
      <c r="H1380" s="83">
        <f t="shared" si="157"/>
        <v>0</v>
      </c>
      <c r="I1380" s="83" t="e">
        <f t="shared" si="158"/>
        <v>#DIV/0!</v>
      </c>
      <c r="J1380" s="103" t="e">
        <f t="shared" si="159"/>
        <v>#DIV/0!</v>
      </c>
    </row>
    <row r="1381" spans="1:10" ht="12.75" customHeight="1" x14ac:dyDescent="0.25">
      <c r="A1381" s="101"/>
      <c r="D1381" s="81"/>
      <c r="E1381" s="81">
        <f>(E1380*Invoice!I5152)+((E1380-(E1380*Invoice!I5152))*Invoice!J5152)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B1384" s="79"/>
      <c r="D1384" s="81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1">
        <v>14</v>
      </c>
      <c r="B1385" s="84" t="s">
        <v>20</v>
      </c>
      <c r="C1385" s="84" t="s">
        <v>21</v>
      </c>
      <c r="D1385" s="85" t="s">
        <v>22</v>
      </c>
      <c r="E1385" s="85" t="s">
        <v>23</v>
      </c>
      <c r="F1385" s="85"/>
      <c r="G1385" s="86" t="s">
        <v>24</v>
      </c>
      <c r="H1385" s="87" t="s">
        <v>25</v>
      </c>
      <c r="I1385" s="87" t="s">
        <v>26</v>
      </c>
      <c r="J1385" s="102"/>
    </row>
    <row r="1386" spans="1:10" ht="12.75" customHeight="1" x14ac:dyDescent="0.25">
      <c r="A1386" s="101"/>
      <c r="B1386" s="80">
        <f>Invoice!B5153</f>
        <v>0</v>
      </c>
      <c r="C1386" s="88">
        <f>Invoice!E5153</f>
        <v>0</v>
      </c>
      <c r="D1386" s="89">
        <f>Invoice!H5153</f>
        <v>0</v>
      </c>
      <c r="E1386" s="81">
        <f t="shared" si="155"/>
        <v>0</v>
      </c>
      <c r="F1386" s="81"/>
      <c r="G1386" s="82">
        <f t="shared" si="156"/>
        <v>0</v>
      </c>
      <c r="H1386" s="83">
        <f t="shared" si="157"/>
        <v>0</v>
      </c>
      <c r="I1386" s="83" t="e">
        <f t="shared" si="158"/>
        <v>#DIV/0!</v>
      </c>
      <c r="J1386" s="103" t="e">
        <f t="shared" si="159"/>
        <v>#DIV/0!</v>
      </c>
    </row>
    <row r="1387" spans="1:10" ht="12.75" customHeight="1" x14ac:dyDescent="0.25">
      <c r="A1387" s="101"/>
      <c r="D1387" s="81"/>
      <c r="E1387" s="81">
        <f>(E1386*Invoice!I5153)+((E1386-(E1386*Invoice!I5153))*Invoice!J5153)</f>
        <v>0</v>
      </c>
      <c r="F1387" s="81"/>
      <c r="G1387" s="90">
        <f>E1387/1.11</f>
        <v>0</v>
      </c>
      <c r="H1387" s="91">
        <f>G1387*11%</f>
        <v>0</v>
      </c>
      <c r="I1387" s="91" t="e">
        <f>G1387/B1386</f>
        <v>#DIV/0!</v>
      </c>
      <c r="J1387" s="104" t="e">
        <f>H1387/B1386</f>
        <v>#DIV/0!</v>
      </c>
    </row>
    <row r="1388" spans="1:10" ht="12.75" customHeight="1" x14ac:dyDescent="0.25">
      <c r="A1388" s="101"/>
      <c r="D1388" s="81" t="s">
        <v>23</v>
      </c>
      <c r="E1388" s="81">
        <f>E1386-E1387</f>
        <v>0</v>
      </c>
      <c r="F1388" s="81"/>
      <c r="G1388" s="82">
        <f>G1386-G1387</f>
        <v>0</v>
      </c>
      <c r="H1388" s="82">
        <f>H1386-H1387</f>
        <v>0</v>
      </c>
      <c r="I1388" s="82" t="e">
        <f>I1386-I1387</f>
        <v>#DIV/0!</v>
      </c>
      <c r="J1388" s="105" t="e">
        <f>J1386-J1387</f>
        <v>#DIV/0!</v>
      </c>
    </row>
    <row r="1389" spans="1:10" ht="12.75" customHeight="1" x14ac:dyDescent="0.25">
      <c r="A1389" s="101"/>
      <c r="D1389" s="81"/>
      <c r="E1389" s="81"/>
      <c r="F1389" s="81"/>
      <c r="G1389" s="82"/>
      <c r="H1389" s="83">
        <f>G1388+H1388</f>
        <v>0</v>
      </c>
      <c r="I1389" s="83"/>
      <c r="J1389" s="103"/>
    </row>
    <row r="1390" spans="1:10" ht="12.75" customHeight="1" x14ac:dyDescent="0.25">
      <c r="A1390" s="101"/>
      <c r="B1390" s="79"/>
      <c r="D1390" s="81"/>
      <c r="E1390" s="81"/>
      <c r="F1390" s="81"/>
      <c r="G1390" s="82"/>
      <c r="H1390" s="83"/>
      <c r="I1390" s="83"/>
      <c r="J1390" s="103"/>
    </row>
    <row r="1391" spans="1:10" ht="12.75" customHeight="1" x14ac:dyDescent="0.25">
      <c r="A1391" s="101">
        <v>15</v>
      </c>
      <c r="B1391" s="84" t="s">
        <v>20</v>
      </c>
      <c r="C1391" s="84" t="s">
        <v>21</v>
      </c>
      <c r="D1391" s="85" t="s">
        <v>22</v>
      </c>
      <c r="E1391" s="85" t="s">
        <v>23</v>
      </c>
      <c r="F1391" s="85"/>
      <c r="G1391" s="86" t="s">
        <v>24</v>
      </c>
      <c r="H1391" s="87" t="s">
        <v>25</v>
      </c>
      <c r="I1391" s="87" t="s">
        <v>26</v>
      </c>
      <c r="J1391" s="102"/>
    </row>
    <row r="1392" spans="1:10" ht="12.75" customHeight="1" x14ac:dyDescent="0.25">
      <c r="A1392" s="101"/>
      <c r="B1392" s="80">
        <f>Invoice!B5154</f>
        <v>0</v>
      </c>
      <c r="C1392" s="88">
        <f>Invoice!E5154</f>
        <v>0</v>
      </c>
      <c r="D1392" s="89">
        <f>Invoice!H5154</f>
        <v>0</v>
      </c>
      <c r="E1392" s="81">
        <f t="shared" si="155"/>
        <v>0</v>
      </c>
      <c r="F1392" s="81"/>
      <c r="G1392" s="82">
        <f t="shared" si="156"/>
        <v>0</v>
      </c>
      <c r="H1392" s="83">
        <f t="shared" si="157"/>
        <v>0</v>
      </c>
      <c r="I1392" s="83" t="e">
        <f t="shared" si="158"/>
        <v>#DIV/0!</v>
      </c>
      <c r="J1392" s="103" t="e">
        <f t="shared" si="159"/>
        <v>#DIV/0!</v>
      </c>
    </row>
    <row r="1393" spans="1:10" ht="12.75" customHeight="1" x14ac:dyDescent="0.25">
      <c r="A1393" s="101"/>
      <c r="D1393" s="81"/>
      <c r="E1393" s="81">
        <f>(E1392*Invoice!I5154)+((E1392-(E1392*Invoice!I5154))*Invoice!J5154)</f>
        <v>0</v>
      </c>
      <c r="F1393" s="81"/>
      <c r="G1393" s="90">
        <f>E1393/1.11</f>
        <v>0</v>
      </c>
      <c r="H1393" s="91">
        <f>G1393*11%</f>
        <v>0</v>
      </c>
      <c r="I1393" s="91" t="e">
        <f>G1393/B1392</f>
        <v>#DIV/0!</v>
      </c>
      <c r="J1393" s="104" t="e">
        <f>H1393/B1392</f>
        <v>#DIV/0!</v>
      </c>
    </row>
    <row r="1394" spans="1:10" ht="12.75" customHeight="1" x14ac:dyDescent="0.25">
      <c r="A1394" s="101"/>
      <c r="D1394" s="81" t="s">
        <v>23</v>
      </c>
      <c r="E1394" s="81">
        <f>E1392-E1393</f>
        <v>0</v>
      </c>
      <c r="F1394" s="81"/>
      <c r="G1394" s="82">
        <f>G1392-G1393</f>
        <v>0</v>
      </c>
      <c r="H1394" s="82">
        <f>H1392-H1393</f>
        <v>0</v>
      </c>
      <c r="I1394" s="82" t="e">
        <f>I1392-I1393</f>
        <v>#DIV/0!</v>
      </c>
      <c r="J1394" s="105" t="e">
        <f>J1392-J1393</f>
        <v>#DIV/0!</v>
      </c>
    </row>
    <row r="1395" spans="1:10" ht="12.75" customHeight="1" x14ac:dyDescent="0.25">
      <c r="A1395" s="101"/>
      <c r="D1395" s="81"/>
      <c r="E1395" s="81"/>
      <c r="F1395" s="81"/>
      <c r="G1395" s="82"/>
      <c r="H1395" s="83">
        <f>G1394+H1394</f>
        <v>0</v>
      </c>
      <c r="I1395" s="83"/>
      <c r="J1395" s="103"/>
    </row>
    <row r="1396" spans="1:10" ht="12.75" customHeight="1" x14ac:dyDescent="0.25">
      <c r="A1396" s="101"/>
      <c r="B1396" s="79"/>
      <c r="D1396" s="81"/>
      <c r="E1396" s="81"/>
      <c r="F1396" s="81"/>
      <c r="G1396" s="82"/>
      <c r="H1396" s="83"/>
      <c r="I1396" s="83"/>
      <c r="J1396" s="103"/>
    </row>
    <row r="1397" spans="1:10" ht="12.75" customHeight="1" x14ac:dyDescent="0.25">
      <c r="A1397" s="101">
        <v>16</v>
      </c>
      <c r="B1397" s="84" t="s">
        <v>20</v>
      </c>
      <c r="C1397" s="84" t="s">
        <v>21</v>
      </c>
      <c r="D1397" s="85" t="s">
        <v>22</v>
      </c>
      <c r="E1397" s="85" t="s">
        <v>23</v>
      </c>
      <c r="F1397" s="85"/>
      <c r="G1397" s="86" t="s">
        <v>24</v>
      </c>
      <c r="H1397" s="87" t="s">
        <v>25</v>
      </c>
      <c r="I1397" s="87" t="s">
        <v>26</v>
      </c>
      <c r="J1397" s="102"/>
    </row>
    <row r="1398" spans="1:10" ht="12.75" customHeight="1" x14ac:dyDescent="0.25">
      <c r="A1398" s="101"/>
      <c r="B1398" s="80">
        <f>Invoice!B5155</f>
        <v>0</v>
      </c>
      <c r="C1398" s="88">
        <f>Invoice!E5155</f>
        <v>0</v>
      </c>
      <c r="D1398" s="89">
        <f>Invoice!H5155</f>
        <v>0</v>
      </c>
      <c r="E1398" s="81">
        <f t="shared" si="155"/>
        <v>0</v>
      </c>
      <c r="F1398" s="81"/>
      <c r="G1398" s="82">
        <f t="shared" si="156"/>
        <v>0</v>
      </c>
      <c r="H1398" s="83">
        <f t="shared" si="157"/>
        <v>0</v>
      </c>
      <c r="I1398" s="83" t="e">
        <f t="shared" si="158"/>
        <v>#DIV/0!</v>
      </c>
      <c r="J1398" s="103" t="e">
        <f t="shared" si="159"/>
        <v>#DIV/0!</v>
      </c>
    </row>
    <row r="1399" spans="1:10" ht="12.75" customHeight="1" x14ac:dyDescent="0.25">
      <c r="A1399" s="101"/>
      <c r="D1399" s="81"/>
      <c r="E1399" s="81">
        <f>(E1398*Invoice!I5155)+((E1398-(E1398*Invoice!I5155))*Invoice!J5155)</f>
        <v>0</v>
      </c>
      <c r="F1399" s="81"/>
      <c r="G1399" s="90">
        <f>E1399/1.11</f>
        <v>0</v>
      </c>
      <c r="H1399" s="91">
        <f>G1399*11%</f>
        <v>0</v>
      </c>
      <c r="I1399" s="91" t="e">
        <f>G1399/B1398</f>
        <v>#DIV/0!</v>
      </c>
      <c r="J1399" s="104" t="e">
        <f>H1399/B1398</f>
        <v>#DIV/0!</v>
      </c>
    </row>
    <row r="1400" spans="1:10" ht="12.75" customHeight="1" x14ac:dyDescent="0.25">
      <c r="A1400" s="101"/>
      <c r="D1400" s="81" t="s">
        <v>23</v>
      </c>
      <c r="E1400" s="81">
        <f>E1398-E1399</f>
        <v>0</v>
      </c>
      <c r="F1400" s="81"/>
      <c r="G1400" s="82">
        <f>G1398-G1399</f>
        <v>0</v>
      </c>
      <c r="H1400" s="82">
        <f>H1398-H1399</f>
        <v>0</v>
      </c>
      <c r="I1400" s="82" t="e">
        <f>I1398-I1399</f>
        <v>#DIV/0!</v>
      </c>
      <c r="J1400" s="105" t="e">
        <f>J1398-J1399</f>
        <v>#DIV/0!</v>
      </c>
    </row>
    <row r="1401" spans="1:10" ht="12.75" customHeight="1" x14ac:dyDescent="0.25">
      <c r="A1401" s="101"/>
      <c r="D1401" s="81"/>
      <c r="E1401" s="81"/>
      <c r="F1401" s="81"/>
      <c r="G1401" s="82"/>
      <c r="H1401" s="83">
        <f>G1400+H1400</f>
        <v>0</v>
      </c>
      <c r="I1401" s="83"/>
      <c r="J1401" s="103"/>
    </row>
    <row r="1402" spans="1:10" ht="12.75" customHeight="1" x14ac:dyDescent="0.25">
      <c r="A1402" s="101"/>
      <c r="C1402" s="88"/>
      <c r="D1402" s="89"/>
      <c r="E1402" s="81"/>
      <c r="F1402" s="81"/>
      <c r="G1402" s="82"/>
      <c r="H1402" s="83"/>
      <c r="I1402" s="83"/>
      <c r="J1402" s="103"/>
    </row>
    <row r="1403" spans="1:10" ht="12.75" customHeight="1" x14ac:dyDescent="0.25">
      <c r="A1403" s="106"/>
      <c r="B1403" s="107"/>
      <c r="C1403" s="107"/>
      <c r="D1403" s="107"/>
      <c r="E1403" s="107"/>
      <c r="F1403" s="107"/>
      <c r="G1403" s="108">
        <f>G1310+G1316+G1322+G1328+G1334+G1340+G1346+G1352+G1358+G1364+G1370+G1376+G1382+G1388+G1394+G1400</f>
        <v>0</v>
      </c>
      <c r="H1403" s="108">
        <f>H1310+H1316+H1322+H1328+H1334+H1340+H1346+H1352+H1358+H1364+H1370+H1376+H1382+H1388+H1394+H1400</f>
        <v>0</v>
      </c>
      <c r="I1403" s="107"/>
      <c r="J1403" s="109">
        <f>H1311+H1317+H1323+H1329+H1335+H1341+H1347+H1353+H1359+H1365+H1371+H1377+H1383+H1389+H1395+H1401</f>
        <v>0</v>
      </c>
    </row>
    <row r="1405" spans="1:10" ht="12.75" customHeight="1" x14ac:dyDescent="0.25">
      <c r="A1405" s="94" t="s">
        <v>1</v>
      </c>
      <c r="B1405" s="95">
        <f>Invoice!E5246</f>
        <v>23050047</v>
      </c>
      <c r="C1405" s="96"/>
      <c r="D1405" s="97"/>
      <c r="E1405" s="97"/>
      <c r="F1405" s="97"/>
      <c r="G1405" s="98"/>
      <c r="H1405" s="99"/>
      <c r="I1405" s="99"/>
      <c r="J1405" s="100"/>
    </row>
    <row r="1406" spans="1:10" ht="12.75" customHeight="1" x14ac:dyDescent="0.25">
      <c r="A1406" s="101">
        <v>1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Invoice!B5254</f>
        <v>0</v>
      </c>
      <c r="C1407" s="88">
        <f>Invoice!E5254</f>
        <v>0</v>
      </c>
      <c r="D1407" s="89">
        <f>Invoice!H5254</f>
        <v>0</v>
      </c>
      <c r="E1407" s="81">
        <f>D1407*B1407</f>
        <v>0</v>
      </c>
      <c r="F1407" s="81"/>
      <c r="G1407" s="82">
        <f>E1407/1.11</f>
        <v>0</v>
      </c>
      <c r="H1407" s="83">
        <f>G1407*11%</f>
        <v>0</v>
      </c>
      <c r="I1407" s="83" t="e">
        <f>G1407/B1407</f>
        <v>#DIV/0!</v>
      </c>
      <c r="J1407" s="103" t="e">
        <f>H1407/B1407</f>
        <v>#DIV/0!</v>
      </c>
    </row>
    <row r="1408" spans="1:10" ht="12.75" customHeight="1" x14ac:dyDescent="0.25">
      <c r="A1408" s="101"/>
      <c r="D1408" s="81"/>
      <c r="E1408" s="81">
        <f>(E1407*Invoice!I5254)+((E1407-(E1407*Invoice!I5254))*Invoice!J5254)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2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Invoice!B5255</f>
        <v>0</v>
      </c>
      <c r="C1413" s="88">
        <f>Invoice!E5255</f>
        <v>0</v>
      </c>
      <c r="D1413" s="89">
        <f>Invoice!H5255</f>
        <v>0</v>
      </c>
      <c r="E1413" s="81">
        <f t="shared" ref="E1413:E1497" si="160">D1413*B1413</f>
        <v>0</v>
      </c>
      <c r="F1413" s="81"/>
      <c r="G1413" s="82">
        <f t="shared" ref="G1413:G1497" si="161">E1413/1.11</f>
        <v>0</v>
      </c>
      <c r="H1413" s="83">
        <f t="shared" ref="H1413:H1497" si="162">G1413*11%</f>
        <v>0</v>
      </c>
      <c r="I1413" s="83" t="e">
        <f t="shared" ref="I1413:I1497" si="163">G1413/B1413</f>
        <v>#DIV/0!</v>
      </c>
      <c r="J1413" s="103" t="e">
        <f t="shared" ref="J1413:J1497" si="164">H1413/B1413</f>
        <v>#DIV/0!</v>
      </c>
    </row>
    <row r="1414" spans="1:10" ht="12.75" customHeight="1" x14ac:dyDescent="0.25">
      <c r="A1414" s="101"/>
      <c r="D1414" s="81"/>
      <c r="E1414" s="81">
        <f>(E1413*Invoice!I5255)+((E1413-(E1413*Invoice!I5255))*Invoice!J5255)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3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Invoice!B5256</f>
        <v>0</v>
      </c>
      <c r="C1419" s="88">
        <f>Invoice!E5256</f>
        <v>0</v>
      </c>
      <c r="D1419" s="89">
        <f>Invoice!H5256</f>
        <v>0</v>
      </c>
      <c r="E1419" s="81">
        <f t="shared" si="160"/>
        <v>0</v>
      </c>
      <c r="F1419" s="81"/>
      <c r="G1419" s="82">
        <f t="shared" si="161"/>
        <v>0</v>
      </c>
      <c r="H1419" s="83">
        <f t="shared" si="162"/>
        <v>0</v>
      </c>
      <c r="I1419" s="83" t="e">
        <f t="shared" si="163"/>
        <v>#DIV/0!</v>
      </c>
      <c r="J1419" s="103" t="e">
        <f t="shared" si="164"/>
        <v>#DIV/0!</v>
      </c>
    </row>
    <row r="1420" spans="1:10" ht="12.75" customHeight="1" x14ac:dyDescent="0.25">
      <c r="A1420" s="101"/>
      <c r="D1420" s="81"/>
      <c r="E1420" s="81">
        <f>(E1419*Invoice!I5256)+((E1419-(E1419*Invoice!I5256))*Invoice!J5256)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4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Invoice!B5257</f>
        <v>0</v>
      </c>
      <c r="C1425" s="88">
        <f>Invoice!E5257</f>
        <v>0</v>
      </c>
      <c r="D1425" s="89">
        <f>Invoice!H5257</f>
        <v>0</v>
      </c>
      <c r="E1425" s="81">
        <f t="shared" si="160"/>
        <v>0</v>
      </c>
      <c r="F1425" s="81"/>
      <c r="G1425" s="82">
        <f t="shared" si="161"/>
        <v>0</v>
      </c>
      <c r="H1425" s="83">
        <f t="shared" si="162"/>
        <v>0</v>
      </c>
      <c r="I1425" s="83" t="e">
        <f t="shared" si="163"/>
        <v>#DIV/0!</v>
      </c>
      <c r="J1425" s="103" t="e">
        <f t="shared" si="164"/>
        <v>#DIV/0!</v>
      </c>
    </row>
    <row r="1426" spans="1:10" ht="12.75" customHeight="1" x14ac:dyDescent="0.25">
      <c r="A1426" s="101"/>
      <c r="D1426" s="81"/>
      <c r="E1426" s="81">
        <f>(E1425*Invoice!I5257)+((E1425-(E1425*Invoice!I5257))*Invoice!J5257)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5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Invoice!B5258</f>
        <v>0</v>
      </c>
      <c r="C1431" s="88">
        <f>Invoice!E5258</f>
        <v>0</v>
      </c>
      <c r="D1431" s="89">
        <f>Invoice!H5258</f>
        <v>0</v>
      </c>
      <c r="E1431" s="81">
        <f t="shared" si="160"/>
        <v>0</v>
      </c>
      <c r="F1431" s="81"/>
      <c r="G1431" s="82">
        <f t="shared" si="161"/>
        <v>0</v>
      </c>
      <c r="H1431" s="83">
        <f t="shared" si="162"/>
        <v>0</v>
      </c>
      <c r="I1431" s="83" t="e">
        <f t="shared" si="163"/>
        <v>#DIV/0!</v>
      </c>
      <c r="J1431" s="103" t="e">
        <f t="shared" si="164"/>
        <v>#DIV/0!</v>
      </c>
    </row>
    <row r="1432" spans="1:10" ht="12.75" customHeight="1" x14ac:dyDescent="0.25">
      <c r="A1432" s="101"/>
      <c r="D1432" s="81"/>
      <c r="E1432" s="81">
        <f>(E1431*Invoice!I5258)+((E1431-(E1431*Invoice!I5258))*Invoice!J5258)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6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Invoice!B5259</f>
        <v>0</v>
      </c>
      <c r="C1437" s="88">
        <f>Invoice!E5259</f>
        <v>0</v>
      </c>
      <c r="D1437" s="89">
        <f>Invoice!H5259</f>
        <v>0</v>
      </c>
      <c r="E1437" s="81">
        <f t="shared" si="160"/>
        <v>0</v>
      </c>
      <c r="F1437" s="81"/>
      <c r="G1437" s="82">
        <f t="shared" si="161"/>
        <v>0</v>
      </c>
      <c r="H1437" s="83">
        <f t="shared" si="162"/>
        <v>0</v>
      </c>
      <c r="I1437" s="83" t="e">
        <f t="shared" si="163"/>
        <v>#DIV/0!</v>
      </c>
      <c r="J1437" s="103" t="e">
        <f t="shared" si="164"/>
        <v>#DIV/0!</v>
      </c>
    </row>
    <row r="1438" spans="1:10" ht="12.75" customHeight="1" x14ac:dyDescent="0.25">
      <c r="A1438" s="101"/>
      <c r="D1438" s="81"/>
      <c r="E1438" s="81">
        <f>(E1437*Invoice!I5259)+((E1437-(E1437*Invoice!I5259))*Invoice!J5259)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7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Invoice!B5260</f>
        <v>0</v>
      </c>
      <c r="C1443" s="88">
        <f>Invoice!E5260</f>
        <v>0</v>
      </c>
      <c r="D1443" s="89">
        <f>Invoice!H5260</f>
        <v>0</v>
      </c>
      <c r="E1443" s="81">
        <f t="shared" si="160"/>
        <v>0</v>
      </c>
      <c r="F1443" s="81"/>
      <c r="G1443" s="82">
        <f t="shared" si="161"/>
        <v>0</v>
      </c>
      <c r="H1443" s="83">
        <f t="shared" si="162"/>
        <v>0</v>
      </c>
      <c r="I1443" s="83" t="e">
        <f t="shared" si="163"/>
        <v>#DIV/0!</v>
      </c>
      <c r="J1443" s="103" t="e">
        <f t="shared" si="164"/>
        <v>#DIV/0!</v>
      </c>
    </row>
    <row r="1444" spans="1:10" ht="12.75" customHeight="1" x14ac:dyDescent="0.25">
      <c r="A1444" s="101"/>
      <c r="D1444" s="81"/>
      <c r="E1444" s="81">
        <f>(E1443*Invoice!I5260)+((E1443-(E1443*Invoice!I5260))*Invoice!J5260)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8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Invoice!B5261</f>
        <v>0</v>
      </c>
      <c r="C1449" s="88">
        <f>Invoice!E5261</f>
        <v>0</v>
      </c>
      <c r="D1449" s="89">
        <f>Invoice!H5261</f>
        <v>0</v>
      </c>
      <c r="E1449" s="81">
        <f t="shared" si="160"/>
        <v>0</v>
      </c>
      <c r="F1449" s="81"/>
      <c r="G1449" s="82">
        <f t="shared" si="161"/>
        <v>0</v>
      </c>
      <c r="H1449" s="83">
        <f t="shared" si="162"/>
        <v>0</v>
      </c>
      <c r="I1449" s="83" t="e">
        <f t="shared" si="163"/>
        <v>#DIV/0!</v>
      </c>
      <c r="J1449" s="103" t="e">
        <f t="shared" si="164"/>
        <v>#DIV/0!</v>
      </c>
    </row>
    <row r="1450" spans="1:10" ht="12.75" customHeight="1" x14ac:dyDescent="0.25">
      <c r="A1450" s="101"/>
      <c r="D1450" s="81"/>
      <c r="E1450" s="81">
        <f>(E1449*Invoice!I5261)+((E1449-(E1449*Invoice!I5261))*Invoice!J5261)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9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Invoice!B5262</f>
        <v>0</v>
      </c>
      <c r="C1455" s="88">
        <f>Invoice!E5262</f>
        <v>0</v>
      </c>
      <c r="D1455" s="89">
        <f>Invoice!H5262</f>
        <v>0</v>
      </c>
      <c r="E1455" s="81">
        <f t="shared" si="160"/>
        <v>0</v>
      </c>
      <c r="F1455" s="81"/>
      <c r="G1455" s="82">
        <f t="shared" si="161"/>
        <v>0</v>
      </c>
      <c r="H1455" s="83">
        <f t="shared" si="162"/>
        <v>0</v>
      </c>
      <c r="I1455" s="83" t="e">
        <f t="shared" si="163"/>
        <v>#DIV/0!</v>
      </c>
      <c r="J1455" s="103" t="e">
        <f t="shared" si="164"/>
        <v>#DIV/0!</v>
      </c>
    </row>
    <row r="1456" spans="1:10" ht="12.75" customHeight="1" x14ac:dyDescent="0.25">
      <c r="A1456" s="101"/>
      <c r="D1456" s="81"/>
      <c r="E1456" s="81">
        <f>(E1455*Invoice!I5262)+((E1455-(E1455*Invoice!I5262))*Invoice!J5262)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10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Invoice!B5263</f>
        <v>0</v>
      </c>
      <c r="C1461" s="88">
        <f>Invoice!E5263</f>
        <v>0</v>
      </c>
      <c r="D1461" s="89">
        <f>Invoice!H5263</f>
        <v>0</v>
      </c>
      <c r="E1461" s="81">
        <f t="shared" si="160"/>
        <v>0</v>
      </c>
      <c r="F1461" s="81"/>
      <c r="G1461" s="82">
        <f t="shared" si="161"/>
        <v>0</v>
      </c>
      <c r="H1461" s="83">
        <f t="shared" si="162"/>
        <v>0</v>
      </c>
      <c r="I1461" s="83" t="e">
        <f t="shared" si="163"/>
        <v>#DIV/0!</v>
      </c>
      <c r="J1461" s="103" t="e">
        <f t="shared" si="164"/>
        <v>#DIV/0!</v>
      </c>
    </row>
    <row r="1462" spans="1:10" ht="12.75" customHeight="1" x14ac:dyDescent="0.25">
      <c r="A1462" s="101"/>
      <c r="D1462" s="81"/>
      <c r="E1462" s="81">
        <f>(E1461*Invoice!I5263)+((E1461-(E1461*Invoice!I5263))*Invoice!J5263)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11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Invoice!B5264</f>
        <v>0</v>
      </c>
      <c r="C1467" s="88">
        <f>Invoice!E5264</f>
        <v>0</v>
      </c>
      <c r="D1467" s="89">
        <f>Invoice!H5264</f>
        <v>0</v>
      </c>
      <c r="E1467" s="81">
        <f t="shared" si="160"/>
        <v>0</v>
      </c>
      <c r="F1467" s="81"/>
      <c r="G1467" s="82">
        <f t="shared" si="161"/>
        <v>0</v>
      </c>
      <c r="H1467" s="83">
        <f t="shared" si="162"/>
        <v>0</v>
      </c>
      <c r="I1467" s="83" t="e">
        <f t="shared" si="163"/>
        <v>#DIV/0!</v>
      </c>
      <c r="J1467" s="103" t="e">
        <f t="shared" si="164"/>
        <v>#DIV/0!</v>
      </c>
    </row>
    <row r="1468" spans="1:10" ht="12.75" customHeight="1" x14ac:dyDescent="0.25">
      <c r="A1468" s="101"/>
      <c r="D1468" s="81"/>
      <c r="E1468" s="81">
        <f>(E1467*Invoice!I5264)+((E1467-(E1467*Invoice!I5264))*Invoice!J5264)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12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Invoice!B5265</f>
        <v>0</v>
      </c>
      <c r="C1473" s="88">
        <f>Invoice!E5265</f>
        <v>0</v>
      </c>
      <c r="D1473" s="89">
        <f>Invoice!H5265</f>
        <v>0</v>
      </c>
      <c r="E1473" s="81">
        <f t="shared" si="160"/>
        <v>0</v>
      </c>
      <c r="F1473" s="81"/>
      <c r="G1473" s="82">
        <f t="shared" si="161"/>
        <v>0</v>
      </c>
      <c r="H1473" s="83">
        <f t="shared" si="162"/>
        <v>0</v>
      </c>
      <c r="I1473" s="83" t="e">
        <f t="shared" si="163"/>
        <v>#DIV/0!</v>
      </c>
      <c r="J1473" s="103" t="e">
        <f t="shared" si="164"/>
        <v>#DIV/0!</v>
      </c>
    </row>
    <row r="1474" spans="1:10" ht="12.75" customHeight="1" x14ac:dyDescent="0.25">
      <c r="A1474" s="101"/>
      <c r="D1474" s="81"/>
      <c r="E1474" s="81">
        <f>(E1473*Invoice!I5265)+((E1473-(E1473*Invoice!I5265))*Invoice!J5265)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13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Invoice!B5266</f>
        <v>0</v>
      </c>
      <c r="C1479" s="88">
        <f>Invoice!E5266</f>
        <v>0</v>
      </c>
      <c r="D1479" s="89">
        <f>Invoice!H5266</f>
        <v>0</v>
      </c>
      <c r="E1479" s="81">
        <f t="shared" si="160"/>
        <v>0</v>
      </c>
      <c r="F1479" s="81"/>
      <c r="G1479" s="82">
        <f t="shared" si="161"/>
        <v>0</v>
      </c>
      <c r="H1479" s="83">
        <f t="shared" si="162"/>
        <v>0</v>
      </c>
      <c r="I1479" s="83" t="e">
        <f t="shared" si="163"/>
        <v>#DIV/0!</v>
      </c>
      <c r="J1479" s="103" t="e">
        <f t="shared" si="164"/>
        <v>#DIV/0!</v>
      </c>
    </row>
    <row r="1480" spans="1:10" ht="12.75" customHeight="1" x14ac:dyDescent="0.25">
      <c r="A1480" s="101"/>
      <c r="D1480" s="81"/>
      <c r="E1480" s="81">
        <f>(E1479*Invoice!I5266)+((E1479-(E1479*Invoice!I5266))*Invoice!J5266)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B1483" s="79"/>
      <c r="D1483" s="81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1">
        <v>14</v>
      </c>
      <c r="B1484" s="84" t="s">
        <v>20</v>
      </c>
      <c r="C1484" s="84" t="s">
        <v>21</v>
      </c>
      <c r="D1484" s="85" t="s">
        <v>22</v>
      </c>
      <c r="E1484" s="85" t="s">
        <v>23</v>
      </c>
      <c r="F1484" s="85"/>
      <c r="G1484" s="86" t="s">
        <v>24</v>
      </c>
      <c r="H1484" s="87" t="s">
        <v>25</v>
      </c>
      <c r="I1484" s="87" t="s">
        <v>26</v>
      </c>
      <c r="J1484" s="102"/>
    </row>
    <row r="1485" spans="1:10" ht="12.75" customHeight="1" x14ac:dyDescent="0.25">
      <c r="A1485" s="101"/>
      <c r="B1485" s="80">
        <f>Invoice!B5267</f>
        <v>0</v>
      </c>
      <c r="C1485" s="88">
        <f>Invoice!E5267</f>
        <v>0</v>
      </c>
      <c r="D1485" s="89">
        <f>Invoice!H5267</f>
        <v>0</v>
      </c>
      <c r="E1485" s="81">
        <f t="shared" si="160"/>
        <v>0</v>
      </c>
      <c r="F1485" s="81"/>
      <c r="G1485" s="82">
        <f t="shared" si="161"/>
        <v>0</v>
      </c>
      <c r="H1485" s="83">
        <f t="shared" si="162"/>
        <v>0</v>
      </c>
      <c r="I1485" s="83" t="e">
        <f t="shared" si="163"/>
        <v>#DIV/0!</v>
      </c>
      <c r="J1485" s="103" t="e">
        <f t="shared" si="164"/>
        <v>#DIV/0!</v>
      </c>
    </row>
    <row r="1486" spans="1:10" ht="12.75" customHeight="1" x14ac:dyDescent="0.25">
      <c r="A1486" s="101"/>
      <c r="D1486" s="81"/>
      <c r="E1486" s="81">
        <f>(E1485*Invoice!I5267)+((E1485-(E1485*Invoice!I5267))*Invoice!J5267)</f>
        <v>0</v>
      </c>
      <c r="F1486" s="81"/>
      <c r="G1486" s="90">
        <f>E1486/1.11</f>
        <v>0</v>
      </c>
      <c r="H1486" s="91">
        <f>G1486*11%</f>
        <v>0</v>
      </c>
      <c r="I1486" s="91" t="e">
        <f>G1486/B1485</f>
        <v>#DIV/0!</v>
      </c>
      <c r="J1486" s="104" t="e">
        <f>H1486/B1485</f>
        <v>#DIV/0!</v>
      </c>
    </row>
    <row r="1487" spans="1:10" ht="12.75" customHeight="1" x14ac:dyDescent="0.25">
      <c r="A1487" s="101"/>
      <c r="D1487" s="81" t="s">
        <v>23</v>
      </c>
      <c r="E1487" s="81">
        <f>E1485-E1486</f>
        <v>0</v>
      </c>
      <c r="F1487" s="81"/>
      <c r="G1487" s="82">
        <f>G1485-G1486</f>
        <v>0</v>
      </c>
      <c r="H1487" s="82">
        <f>H1485-H1486</f>
        <v>0</v>
      </c>
      <c r="I1487" s="82" t="e">
        <f>I1485-I1486</f>
        <v>#DIV/0!</v>
      </c>
      <c r="J1487" s="105" t="e">
        <f>J1485-J1486</f>
        <v>#DIV/0!</v>
      </c>
    </row>
    <row r="1488" spans="1:10" ht="12.75" customHeight="1" x14ac:dyDescent="0.25">
      <c r="A1488" s="101"/>
      <c r="D1488" s="81"/>
      <c r="E1488" s="81"/>
      <c r="F1488" s="81"/>
      <c r="G1488" s="82"/>
      <c r="H1488" s="83">
        <f>G1487+H1487</f>
        <v>0</v>
      </c>
      <c r="I1488" s="83"/>
      <c r="J1488" s="103"/>
    </row>
    <row r="1489" spans="1:10" ht="12.75" customHeight="1" x14ac:dyDescent="0.25">
      <c r="A1489" s="101"/>
      <c r="B1489" s="79"/>
      <c r="D1489" s="81"/>
      <c r="E1489" s="81"/>
      <c r="F1489" s="81"/>
      <c r="G1489" s="82"/>
      <c r="H1489" s="83"/>
      <c r="I1489" s="83"/>
      <c r="J1489" s="103"/>
    </row>
    <row r="1490" spans="1:10" ht="12.75" customHeight="1" x14ac:dyDescent="0.25">
      <c r="A1490" s="101">
        <v>15</v>
      </c>
      <c r="B1490" s="84" t="s">
        <v>20</v>
      </c>
      <c r="C1490" s="84" t="s">
        <v>21</v>
      </c>
      <c r="D1490" s="85" t="s">
        <v>22</v>
      </c>
      <c r="E1490" s="85" t="s">
        <v>23</v>
      </c>
      <c r="F1490" s="85"/>
      <c r="G1490" s="86" t="s">
        <v>24</v>
      </c>
      <c r="H1490" s="87" t="s">
        <v>25</v>
      </c>
      <c r="I1490" s="87" t="s">
        <v>26</v>
      </c>
      <c r="J1490" s="102"/>
    </row>
    <row r="1491" spans="1:10" ht="12.75" customHeight="1" x14ac:dyDescent="0.25">
      <c r="A1491" s="101"/>
      <c r="B1491" s="80">
        <f>Invoice!B5268</f>
        <v>0</v>
      </c>
      <c r="C1491" s="88">
        <f>Invoice!E5268</f>
        <v>0</v>
      </c>
      <c r="D1491" s="89">
        <f>Invoice!H5268</f>
        <v>0</v>
      </c>
      <c r="E1491" s="81">
        <f t="shared" si="160"/>
        <v>0</v>
      </c>
      <c r="F1491" s="81"/>
      <c r="G1491" s="82">
        <f t="shared" si="161"/>
        <v>0</v>
      </c>
      <c r="H1491" s="83">
        <f t="shared" si="162"/>
        <v>0</v>
      </c>
      <c r="I1491" s="83" t="e">
        <f t="shared" si="163"/>
        <v>#DIV/0!</v>
      </c>
      <c r="J1491" s="103" t="e">
        <f t="shared" si="164"/>
        <v>#DIV/0!</v>
      </c>
    </row>
    <row r="1492" spans="1:10" ht="12.75" customHeight="1" x14ac:dyDescent="0.25">
      <c r="A1492" s="101"/>
      <c r="D1492" s="81"/>
      <c r="E1492" s="81">
        <f>(E1491*Invoice!I5268)+((E1491-(E1491*Invoice!I5268))*Invoice!J5268)</f>
        <v>0</v>
      </c>
      <c r="F1492" s="81"/>
      <c r="G1492" s="90">
        <f>E1492/1.11</f>
        <v>0</v>
      </c>
      <c r="H1492" s="91">
        <f>G1492*11%</f>
        <v>0</v>
      </c>
      <c r="I1492" s="91" t="e">
        <f>G1492/B1491</f>
        <v>#DIV/0!</v>
      </c>
      <c r="J1492" s="104" t="e">
        <f>H1492/B1491</f>
        <v>#DIV/0!</v>
      </c>
    </row>
    <row r="1493" spans="1:10" ht="12.75" customHeight="1" x14ac:dyDescent="0.25">
      <c r="A1493" s="101"/>
      <c r="D1493" s="81" t="s">
        <v>23</v>
      </c>
      <c r="E1493" s="81">
        <f>E1491-E1492</f>
        <v>0</v>
      </c>
      <c r="F1493" s="81"/>
      <c r="G1493" s="82">
        <f>G1491-G1492</f>
        <v>0</v>
      </c>
      <c r="H1493" s="82">
        <f>H1491-H1492</f>
        <v>0</v>
      </c>
      <c r="I1493" s="82" t="e">
        <f>I1491-I1492</f>
        <v>#DIV/0!</v>
      </c>
      <c r="J1493" s="105" t="e">
        <f>J1491-J1492</f>
        <v>#DIV/0!</v>
      </c>
    </row>
    <row r="1494" spans="1:10" ht="12.75" customHeight="1" x14ac:dyDescent="0.25">
      <c r="A1494" s="101"/>
      <c r="D1494" s="81"/>
      <c r="E1494" s="81"/>
      <c r="F1494" s="81"/>
      <c r="G1494" s="82"/>
      <c r="H1494" s="83">
        <f>G1493+H1493</f>
        <v>0</v>
      </c>
      <c r="I1494" s="83"/>
      <c r="J1494" s="103"/>
    </row>
    <row r="1495" spans="1:10" ht="12.75" customHeight="1" x14ac:dyDescent="0.25">
      <c r="A1495" s="101"/>
      <c r="B1495" s="79"/>
      <c r="D1495" s="81"/>
      <c r="E1495" s="81"/>
      <c r="F1495" s="81"/>
      <c r="G1495" s="82"/>
      <c r="H1495" s="83"/>
      <c r="I1495" s="83"/>
      <c r="J1495" s="103"/>
    </row>
    <row r="1496" spans="1:10" ht="12.75" customHeight="1" x14ac:dyDescent="0.25">
      <c r="A1496" s="101">
        <v>16</v>
      </c>
      <c r="B1496" s="84" t="s">
        <v>20</v>
      </c>
      <c r="C1496" s="84" t="s">
        <v>21</v>
      </c>
      <c r="D1496" s="85" t="s">
        <v>22</v>
      </c>
      <c r="E1496" s="85" t="s">
        <v>23</v>
      </c>
      <c r="F1496" s="85"/>
      <c r="G1496" s="86" t="s">
        <v>24</v>
      </c>
      <c r="H1496" s="87" t="s">
        <v>25</v>
      </c>
      <c r="I1496" s="87" t="s">
        <v>26</v>
      </c>
      <c r="J1496" s="102"/>
    </row>
    <row r="1497" spans="1:10" ht="12.75" customHeight="1" x14ac:dyDescent="0.25">
      <c r="A1497" s="101"/>
      <c r="B1497" s="80">
        <f>Invoice!B5269</f>
        <v>0</v>
      </c>
      <c r="C1497" s="88">
        <f>Invoice!E5269</f>
        <v>0</v>
      </c>
      <c r="D1497" s="89">
        <f>Invoice!H5269</f>
        <v>0</v>
      </c>
      <c r="E1497" s="81">
        <f t="shared" si="160"/>
        <v>0</v>
      </c>
      <c r="F1497" s="81"/>
      <c r="G1497" s="82">
        <f t="shared" si="161"/>
        <v>0</v>
      </c>
      <c r="H1497" s="83">
        <f t="shared" si="162"/>
        <v>0</v>
      </c>
      <c r="I1497" s="83" t="e">
        <f t="shared" si="163"/>
        <v>#DIV/0!</v>
      </c>
      <c r="J1497" s="103" t="e">
        <f t="shared" si="164"/>
        <v>#DIV/0!</v>
      </c>
    </row>
    <row r="1498" spans="1:10" ht="12.75" customHeight="1" x14ac:dyDescent="0.25">
      <c r="A1498" s="101"/>
      <c r="D1498" s="81"/>
      <c r="E1498" s="81">
        <f>(E1497*Invoice!I5269)+((E1497-(E1497*Invoice!I5269))*Invoice!J5269)</f>
        <v>0</v>
      </c>
      <c r="F1498" s="81"/>
      <c r="G1498" s="90">
        <f>E1498/1.11</f>
        <v>0</v>
      </c>
      <c r="H1498" s="91">
        <f>G1498*11%</f>
        <v>0</v>
      </c>
      <c r="I1498" s="91" t="e">
        <f>G1498/B1497</f>
        <v>#DIV/0!</v>
      </c>
      <c r="J1498" s="104" t="e">
        <f>H1498/B1497</f>
        <v>#DIV/0!</v>
      </c>
    </row>
    <row r="1499" spans="1:10" ht="12.75" customHeight="1" x14ac:dyDescent="0.25">
      <c r="A1499" s="101"/>
      <c r="D1499" s="81" t="s">
        <v>23</v>
      </c>
      <c r="E1499" s="81">
        <f>E1497-E1498</f>
        <v>0</v>
      </c>
      <c r="F1499" s="81"/>
      <c r="G1499" s="82">
        <f>G1497-G1498</f>
        <v>0</v>
      </c>
      <c r="H1499" s="82">
        <f>H1497-H1498</f>
        <v>0</v>
      </c>
      <c r="I1499" s="82" t="e">
        <f>I1497-I1498</f>
        <v>#DIV/0!</v>
      </c>
      <c r="J1499" s="105" t="e">
        <f>J1497-J1498</f>
        <v>#DIV/0!</v>
      </c>
    </row>
    <row r="1500" spans="1:10" ht="12.75" customHeight="1" x14ac:dyDescent="0.25">
      <c r="A1500" s="101"/>
      <c r="D1500" s="81"/>
      <c r="E1500" s="81"/>
      <c r="F1500" s="81"/>
      <c r="G1500" s="82"/>
      <c r="H1500" s="83">
        <f>G1499+H1499</f>
        <v>0</v>
      </c>
      <c r="I1500" s="83"/>
      <c r="J1500" s="103"/>
    </row>
    <row r="1501" spans="1:10" ht="12.75" customHeight="1" x14ac:dyDescent="0.25">
      <c r="A1501" s="101"/>
      <c r="C1501" s="88"/>
      <c r="D1501" s="89"/>
      <c r="E1501" s="81"/>
      <c r="F1501" s="81"/>
      <c r="G1501" s="82"/>
      <c r="H1501" s="83"/>
      <c r="I1501" s="83"/>
      <c r="J1501" s="103"/>
    </row>
    <row r="1502" spans="1:10" ht="12.75" customHeight="1" x14ac:dyDescent="0.25">
      <c r="A1502" s="106"/>
      <c r="B1502" s="107"/>
      <c r="C1502" s="107"/>
      <c r="D1502" s="107"/>
      <c r="E1502" s="107"/>
      <c r="F1502" s="107"/>
      <c r="G1502" s="108">
        <f>G1409+G1415+G1421+G1427+G1433+G1439+G1445+G1451+G1457+G1463+G1469+G1475+G1481+G1487+G1493+G1499</f>
        <v>0</v>
      </c>
      <c r="H1502" s="108">
        <f>H1409+H1415+H1421+H1427+H1433+H1439+H1445+H1451+H1457+H1463+H1469+H1475+H1481+H1487+H1493+H1499</f>
        <v>0</v>
      </c>
      <c r="I1502" s="107"/>
      <c r="J1502" s="109">
        <f>H1410+H1416+H1422+H1428+H1434+H1440+H1446+H1452+H1458+H1464+H1470+H1476+H1482+H1488+H1494+H1500</f>
        <v>0</v>
      </c>
    </row>
    <row r="1504" spans="1:10" ht="12.75" customHeight="1" x14ac:dyDescent="0.25">
      <c r="A1504" s="94" t="s">
        <v>1</v>
      </c>
      <c r="B1504" s="95">
        <f>Invoice!E5360</f>
        <v>23050048</v>
      </c>
      <c r="C1504" s="96"/>
      <c r="D1504" s="97"/>
      <c r="E1504" s="97"/>
      <c r="F1504" s="97"/>
      <c r="G1504" s="98"/>
      <c r="H1504" s="99"/>
      <c r="I1504" s="99"/>
      <c r="J1504" s="100"/>
    </row>
    <row r="1505" spans="1:10" ht="12.75" customHeight="1" x14ac:dyDescent="0.25">
      <c r="A1505" s="101">
        <v>1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Invoice!B5368</f>
        <v>0</v>
      </c>
      <c r="C1506" s="88">
        <f>Invoice!E5368</f>
        <v>0</v>
      </c>
      <c r="D1506" s="89">
        <f>Invoice!H5368</f>
        <v>0</v>
      </c>
      <c r="E1506" s="81">
        <f>D1506*B1506</f>
        <v>0</v>
      </c>
      <c r="F1506" s="81"/>
      <c r="G1506" s="82">
        <f>E1506/1.11</f>
        <v>0</v>
      </c>
      <c r="H1506" s="83">
        <f>G1506*11%</f>
        <v>0</v>
      </c>
      <c r="I1506" s="83" t="e">
        <f>G1506/B1506</f>
        <v>#DIV/0!</v>
      </c>
      <c r="J1506" s="103" t="e">
        <f>H1506/B1506</f>
        <v>#DIV/0!</v>
      </c>
    </row>
    <row r="1507" spans="1:10" ht="12.75" customHeight="1" x14ac:dyDescent="0.25">
      <c r="A1507" s="101"/>
      <c r="D1507" s="81"/>
      <c r="E1507" s="81">
        <f>(E1506*Invoice!I5368)+((E1506-(E1506*Invoice!I5368))*Invoice!J5368)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2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Invoice!B5369</f>
        <v>0</v>
      </c>
      <c r="C1512" s="88">
        <f>Invoice!E5369</f>
        <v>0</v>
      </c>
      <c r="D1512" s="89">
        <f>Invoice!H5369</f>
        <v>0</v>
      </c>
      <c r="E1512" s="81">
        <f t="shared" ref="E1512:E1596" si="165">D1512*B1512</f>
        <v>0</v>
      </c>
      <c r="F1512" s="81"/>
      <c r="G1512" s="82">
        <f t="shared" ref="G1512:G1596" si="166">E1512/1.11</f>
        <v>0</v>
      </c>
      <c r="H1512" s="83">
        <f t="shared" ref="H1512:H1596" si="167">G1512*11%</f>
        <v>0</v>
      </c>
      <c r="I1512" s="83" t="e">
        <f t="shared" ref="I1512:I1596" si="168">G1512/B1512</f>
        <v>#DIV/0!</v>
      </c>
      <c r="J1512" s="103" t="e">
        <f t="shared" ref="J1512:J1596" si="169">H1512/B1512</f>
        <v>#DIV/0!</v>
      </c>
    </row>
    <row r="1513" spans="1:10" ht="12.75" customHeight="1" x14ac:dyDescent="0.25">
      <c r="A1513" s="101"/>
      <c r="D1513" s="81"/>
      <c r="E1513" s="81">
        <f>(E1512*Invoice!I5369)+((E1512-(E1512*Invoice!I5369))*Invoice!J5369)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3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Invoice!B5370</f>
        <v>0</v>
      </c>
      <c r="C1518" s="88">
        <f>Invoice!E5370</f>
        <v>0</v>
      </c>
      <c r="D1518" s="89">
        <f>Invoice!H5370</f>
        <v>0</v>
      </c>
      <c r="E1518" s="81">
        <f t="shared" si="165"/>
        <v>0</v>
      </c>
      <c r="F1518" s="81"/>
      <c r="G1518" s="82">
        <f t="shared" si="166"/>
        <v>0</v>
      </c>
      <c r="H1518" s="83">
        <f t="shared" si="167"/>
        <v>0</v>
      </c>
      <c r="I1518" s="83" t="e">
        <f t="shared" si="168"/>
        <v>#DIV/0!</v>
      </c>
      <c r="J1518" s="103" t="e">
        <f t="shared" si="169"/>
        <v>#DIV/0!</v>
      </c>
    </row>
    <row r="1519" spans="1:10" ht="12.75" customHeight="1" x14ac:dyDescent="0.25">
      <c r="A1519" s="101"/>
      <c r="D1519" s="81"/>
      <c r="E1519" s="81">
        <f>(E1518*Invoice!I5370)+((E1518-(E1518*Invoice!I5370))*Invoice!J5370)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4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Invoice!B5371</f>
        <v>0</v>
      </c>
      <c r="C1524" s="88">
        <f>Invoice!E5371</f>
        <v>0</v>
      </c>
      <c r="D1524" s="89">
        <f>Invoice!H5371</f>
        <v>0</v>
      </c>
      <c r="E1524" s="81">
        <f t="shared" si="165"/>
        <v>0</v>
      </c>
      <c r="F1524" s="81"/>
      <c r="G1524" s="82">
        <f t="shared" si="166"/>
        <v>0</v>
      </c>
      <c r="H1524" s="83">
        <f t="shared" si="167"/>
        <v>0</v>
      </c>
      <c r="I1524" s="83" t="e">
        <f t="shared" si="168"/>
        <v>#DIV/0!</v>
      </c>
      <c r="J1524" s="103" t="e">
        <f t="shared" si="169"/>
        <v>#DIV/0!</v>
      </c>
    </row>
    <row r="1525" spans="1:10" ht="12.75" customHeight="1" x14ac:dyDescent="0.25">
      <c r="A1525" s="101"/>
      <c r="D1525" s="81"/>
      <c r="E1525" s="81">
        <f>(E1524*Invoice!I5371)+((E1524-(E1524*Invoice!I5371))*Invoice!J5371)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5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Invoice!B5372</f>
        <v>0</v>
      </c>
      <c r="C1530" s="88">
        <f>Invoice!E5372</f>
        <v>0</v>
      </c>
      <c r="D1530" s="89">
        <f>Invoice!H5372</f>
        <v>0</v>
      </c>
      <c r="E1530" s="81">
        <f t="shared" si="165"/>
        <v>0</v>
      </c>
      <c r="F1530" s="81"/>
      <c r="G1530" s="82">
        <f t="shared" si="166"/>
        <v>0</v>
      </c>
      <c r="H1530" s="83">
        <f t="shared" si="167"/>
        <v>0</v>
      </c>
      <c r="I1530" s="83" t="e">
        <f t="shared" si="168"/>
        <v>#DIV/0!</v>
      </c>
      <c r="J1530" s="103" t="e">
        <f t="shared" si="169"/>
        <v>#DIV/0!</v>
      </c>
    </row>
    <row r="1531" spans="1:10" ht="12.75" customHeight="1" x14ac:dyDescent="0.25">
      <c r="A1531" s="101"/>
      <c r="D1531" s="81"/>
      <c r="E1531" s="81">
        <f>(E1530*Invoice!I5372)+((E1530-(E1530*Invoice!I5372))*Invoice!J5372)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6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Invoice!B5373</f>
        <v>0</v>
      </c>
      <c r="C1536" s="88">
        <f>Invoice!E5373</f>
        <v>0</v>
      </c>
      <c r="D1536" s="89">
        <f>Invoice!H5373</f>
        <v>0</v>
      </c>
      <c r="E1536" s="81">
        <f t="shared" si="165"/>
        <v>0</v>
      </c>
      <c r="F1536" s="81"/>
      <c r="G1536" s="82">
        <f t="shared" si="166"/>
        <v>0</v>
      </c>
      <c r="H1536" s="83">
        <f t="shared" si="167"/>
        <v>0</v>
      </c>
      <c r="I1536" s="83" t="e">
        <f t="shared" si="168"/>
        <v>#DIV/0!</v>
      </c>
      <c r="J1536" s="103" t="e">
        <f t="shared" si="169"/>
        <v>#DIV/0!</v>
      </c>
    </row>
    <row r="1537" spans="1:10" ht="12.75" customHeight="1" x14ac:dyDescent="0.25">
      <c r="A1537" s="101"/>
      <c r="D1537" s="81"/>
      <c r="E1537" s="81">
        <f>(E1536*Invoice!I5373)+((E1536-(E1536*Invoice!I5373))*Invoice!J5373)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7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Invoice!B5374</f>
        <v>0</v>
      </c>
      <c r="C1542" s="88">
        <f>Invoice!E5374</f>
        <v>0</v>
      </c>
      <c r="D1542" s="89">
        <f>Invoice!H5374</f>
        <v>0</v>
      </c>
      <c r="E1542" s="81">
        <f t="shared" si="165"/>
        <v>0</v>
      </c>
      <c r="F1542" s="81"/>
      <c r="G1542" s="82">
        <f t="shared" si="166"/>
        <v>0</v>
      </c>
      <c r="H1542" s="83">
        <f t="shared" si="167"/>
        <v>0</v>
      </c>
      <c r="I1542" s="83" t="e">
        <f t="shared" si="168"/>
        <v>#DIV/0!</v>
      </c>
      <c r="J1542" s="103" t="e">
        <f t="shared" si="169"/>
        <v>#DIV/0!</v>
      </c>
    </row>
    <row r="1543" spans="1:10" ht="12.75" customHeight="1" x14ac:dyDescent="0.25">
      <c r="A1543" s="101"/>
      <c r="D1543" s="81"/>
      <c r="E1543" s="81">
        <f>(E1542*Invoice!I5374)+((E1542-(E1542*Invoice!I5374))*Invoice!J5374)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8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Invoice!B5375</f>
        <v>0</v>
      </c>
      <c r="C1548" s="88">
        <f>Invoice!E5375</f>
        <v>0</v>
      </c>
      <c r="D1548" s="89">
        <f>Invoice!H5375</f>
        <v>0</v>
      </c>
      <c r="E1548" s="81">
        <f t="shared" si="165"/>
        <v>0</v>
      </c>
      <c r="F1548" s="81"/>
      <c r="G1548" s="82">
        <f t="shared" si="166"/>
        <v>0</v>
      </c>
      <c r="H1548" s="83">
        <f t="shared" si="167"/>
        <v>0</v>
      </c>
      <c r="I1548" s="83" t="e">
        <f t="shared" si="168"/>
        <v>#DIV/0!</v>
      </c>
      <c r="J1548" s="103" t="e">
        <f t="shared" si="169"/>
        <v>#DIV/0!</v>
      </c>
    </row>
    <row r="1549" spans="1:10" ht="12.75" customHeight="1" x14ac:dyDescent="0.25">
      <c r="A1549" s="101"/>
      <c r="D1549" s="81"/>
      <c r="E1549" s="81">
        <f>(E1548*Invoice!I5375)+((E1548-(E1548*Invoice!I5375))*Invoice!J5375)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9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Invoice!B5376</f>
        <v>0</v>
      </c>
      <c r="C1554" s="88">
        <f>Invoice!E5376</f>
        <v>0</v>
      </c>
      <c r="D1554" s="89">
        <f>Invoice!H5376</f>
        <v>0</v>
      </c>
      <c r="E1554" s="81">
        <f t="shared" si="165"/>
        <v>0</v>
      </c>
      <c r="F1554" s="81"/>
      <c r="G1554" s="82">
        <f t="shared" si="166"/>
        <v>0</v>
      </c>
      <c r="H1554" s="83">
        <f t="shared" si="167"/>
        <v>0</v>
      </c>
      <c r="I1554" s="83" t="e">
        <f t="shared" si="168"/>
        <v>#DIV/0!</v>
      </c>
      <c r="J1554" s="103" t="e">
        <f t="shared" si="169"/>
        <v>#DIV/0!</v>
      </c>
    </row>
    <row r="1555" spans="1:10" ht="12.75" customHeight="1" x14ac:dyDescent="0.25">
      <c r="A1555" s="101"/>
      <c r="D1555" s="81"/>
      <c r="E1555" s="81">
        <f>(E1554*Invoice!I5376)+((E1554-(E1554*Invoice!I5376))*Invoice!J5376)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10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Invoice!B5377</f>
        <v>0</v>
      </c>
      <c r="C1560" s="88">
        <f>Invoice!E5377</f>
        <v>0</v>
      </c>
      <c r="D1560" s="89">
        <f>Invoice!H5377</f>
        <v>0</v>
      </c>
      <c r="E1560" s="81">
        <f t="shared" si="165"/>
        <v>0</v>
      </c>
      <c r="F1560" s="81"/>
      <c r="G1560" s="82">
        <f t="shared" si="166"/>
        <v>0</v>
      </c>
      <c r="H1560" s="83">
        <f t="shared" si="167"/>
        <v>0</v>
      </c>
      <c r="I1560" s="83" t="e">
        <f t="shared" si="168"/>
        <v>#DIV/0!</v>
      </c>
      <c r="J1560" s="103" t="e">
        <f t="shared" si="169"/>
        <v>#DIV/0!</v>
      </c>
    </row>
    <row r="1561" spans="1:10" ht="12.75" customHeight="1" x14ac:dyDescent="0.25">
      <c r="A1561" s="101"/>
      <c r="D1561" s="81"/>
      <c r="E1561" s="81">
        <f>(E1560*Invoice!I5377)+((E1560-(E1560*Invoice!I5377))*Invoice!J5377)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11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Invoice!B5378</f>
        <v>0</v>
      </c>
      <c r="C1566" s="88">
        <f>Invoice!E5378</f>
        <v>0</v>
      </c>
      <c r="D1566" s="89">
        <f>Invoice!H5378</f>
        <v>0</v>
      </c>
      <c r="E1566" s="81">
        <f t="shared" si="165"/>
        <v>0</v>
      </c>
      <c r="F1566" s="81"/>
      <c r="G1566" s="82">
        <f t="shared" si="166"/>
        <v>0</v>
      </c>
      <c r="H1566" s="83">
        <f t="shared" si="167"/>
        <v>0</v>
      </c>
      <c r="I1566" s="83" t="e">
        <f t="shared" si="168"/>
        <v>#DIV/0!</v>
      </c>
      <c r="J1566" s="103" t="e">
        <f t="shared" si="169"/>
        <v>#DIV/0!</v>
      </c>
    </row>
    <row r="1567" spans="1:10" ht="12.75" customHeight="1" x14ac:dyDescent="0.25">
      <c r="A1567" s="101"/>
      <c r="D1567" s="81"/>
      <c r="E1567" s="81">
        <f>(E1566*Invoice!I5378)+((E1566-(E1566*Invoice!I5378))*Invoice!J5378)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12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Invoice!B5379</f>
        <v>0</v>
      </c>
      <c r="C1572" s="88">
        <f>Invoice!E5379</f>
        <v>0</v>
      </c>
      <c r="D1572" s="89">
        <f>Invoice!H5379</f>
        <v>0</v>
      </c>
      <c r="E1572" s="81">
        <f t="shared" si="165"/>
        <v>0</v>
      </c>
      <c r="F1572" s="81"/>
      <c r="G1572" s="82">
        <f t="shared" si="166"/>
        <v>0</v>
      </c>
      <c r="H1572" s="83">
        <f t="shared" si="167"/>
        <v>0</v>
      </c>
      <c r="I1572" s="83" t="e">
        <f t="shared" si="168"/>
        <v>#DIV/0!</v>
      </c>
      <c r="J1572" s="103" t="e">
        <f t="shared" si="169"/>
        <v>#DIV/0!</v>
      </c>
    </row>
    <row r="1573" spans="1:10" ht="12.75" customHeight="1" x14ac:dyDescent="0.25">
      <c r="A1573" s="101"/>
      <c r="D1573" s="81"/>
      <c r="E1573" s="81">
        <f>(E1572*Invoice!I5379)+((E1572-(E1572*Invoice!I5379))*Invoice!J5379)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13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Invoice!B5380</f>
        <v>0</v>
      </c>
      <c r="C1578" s="88">
        <f>Invoice!E5380</f>
        <v>0</v>
      </c>
      <c r="D1578" s="89">
        <f>Invoice!H5380</f>
        <v>0</v>
      </c>
      <c r="E1578" s="81">
        <f t="shared" si="165"/>
        <v>0</v>
      </c>
      <c r="F1578" s="81"/>
      <c r="G1578" s="82">
        <f t="shared" si="166"/>
        <v>0</v>
      </c>
      <c r="H1578" s="83">
        <f t="shared" si="167"/>
        <v>0</v>
      </c>
      <c r="I1578" s="83" t="e">
        <f t="shared" si="168"/>
        <v>#DIV/0!</v>
      </c>
      <c r="J1578" s="103" t="e">
        <f t="shared" si="169"/>
        <v>#DIV/0!</v>
      </c>
    </row>
    <row r="1579" spans="1:10" ht="12.75" customHeight="1" x14ac:dyDescent="0.25">
      <c r="A1579" s="101"/>
      <c r="D1579" s="81"/>
      <c r="E1579" s="81">
        <f>(E1578*Invoice!I5380)+((E1578-(E1578*Invoice!I5380))*Invoice!J5380)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B1582" s="79"/>
      <c r="D1582" s="81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1">
        <v>14</v>
      </c>
      <c r="B1583" s="84" t="s">
        <v>20</v>
      </c>
      <c r="C1583" s="84" t="s">
        <v>21</v>
      </c>
      <c r="D1583" s="85" t="s">
        <v>22</v>
      </c>
      <c r="E1583" s="85" t="s">
        <v>23</v>
      </c>
      <c r="F1583" s="85"/>
      <c r="G1583" s="86" t="s">
        <v>24</v>
      </c>
      <c r="H1583" s="87" t="s">
        <v>25</v>
      </c>
      <c r="I1583" s="87" t="s">
        <v>26</v>
      </c>
      <c r="J1583" s="102"/>
    </row>
    <row r="1584" spans="1:10" ht="12.75" customHeight="1" x14ac:dyDescent="0.25">
      <c r="A1584" s="101"/>
      <c r="B1584" s="80">
        <f>Invoice!B5381</f>
        <v>0</v>
      </c>
      <c r="C1584" s="88">
        <f>Invoice!E5381</f>
        <v>0</v>
      </c>
      <c r="D1584" s="89">
        <f>Invoice!H5381</f>
        <v>0</v>
      </c>
      <c r="E1584" s="81">
        <f t="shared" si="165"/>
        <v>0</v>
      </c>
      <c r="F1584" s="81"/>
      <c r="G1584" s="82">
        <f t="shared" si="166"/>
        <v>0</v>
      </c>
      <c r="H1584" s="83">
        <f t="shared" si="167"/>
        <v>0</v>
      </c>
      <c r="I1584" s="83" t="e">
        <f t="shared" si="168"/>
        <v>#DIV/0!</v>
      </c>
      <c r="J1584" s="103" t="e">
        <f t="shared" si="169"/>
        <v>#DIV/0!</v>
      </c>
    </row>
    <row r="1585" spans="1:10" ht="12.75" customHeight="1" x14ac:dyDescent="0.25">
      <c r="A1585" s="101"/>
      <c r="D1585" s="81"/>
      <c r="E1585" s="81">
        <f>(E1584*Invoice!I5381)+((E1584-(E1584*Invoice!I5381))*Invoice!J5381)</f>
        <v>0</v>
      </c>
      <c r="F1585" s="81"/>
      <c r="G1585" s="90">
        <f>E1585/1.11</f>
        <v>0</v>
      </c>
      <c r="H1585" s="91">
        <f>G1585*11%</f>
        <v>0</v>
      </c>
      <c r="I1585" s="91" t="e">
        <f>G1585/B1584</f>
        <v>#DIV/0!</v>
      </c>
      <c r="J1585" s="104" t="e">
        <f>H1585/B1584</f>
        <v>#DIV/0!</v>
      </c>
    </row>
    <row r="1586" spans="1:10" ht="12.75" customHeight="1" x14ac:dyDescent="0.25">
      <c r="A1586" s="101"/>
      <c r="D1586" s="81" t="s">
        <v>23</v>
      </c>
      <c r="E1586" s="81">
        <f>E1584-E1585</f>
        <v>0</v>
      </c>
      <c r="F1586" s="81"/>
      <c r="G1586" s="82">
        <f>G1584-G1585</f>
        <v>0</v>
      </c>
      <c r="H1586" s="82">
        <f>H1584-H1585</f>
        <v>0</v>
      </c>
      <c r="I1586" s="82" t="e">
        <f>I1584-I1585</f>
        <v>#DIV/0!</v>
      </c>
      <c r="J1586" s="105" t="e">
        <f>J1584-J1585</f>
        <v>#DIV/0!</v>
      </c>
    </row>
    <row r="1587" spans="1:10" ht="12.75" customHeight="1" x14ac:dyDescent="0.25">
      <c r="A1587" s="101"/>
      <c r="D1587" s="81"/>
      <c r="E1587" s="81"/>
      <c r="F1587" s="81"/>
      <c r="G1587" s="82"/>
      <c r="H1587" s="83">
        <f>G1586+H1586</f>
        <v>0</v>
      </c>
      <c r="I1587" s="83"/>
      <c r="J1587" s="103"/>
    </row>
    <row r="1588" spans="1:10" ht="12.75" customHeight="1" x14ac:dyDescent="0.25">
      <c r="A1588" s="101"/>
      <c r="B1588" s="79"/>
      <c r="D1588" s="81"/>
      <c r="E1588" s="81"/>
      <c r="F1588" s="81"/>
      <c r="G1588" s="82"/>
      <c r="H1588" s="83"/>
      <c r="I1588" s="83"/>
      <c r="J1588" s="103"/>
    </row>
    <row r="1589" spans="1:10" ht="12.75" customHeight="1" x14ac:dyDescent="0.25">
      <c r="A1589" s="101">
        <v>15</v>
      </c>
      <c r="B1589" s="84" t="s">
        <v>20</v>
      </c>
      <c r="C1589" s="84" t="s">
        <v>21</v>
      </c>
      <c r="D1589" s="85" t="s">
        <v>22</v>
      </c>
      <c r="E1589" s="85" t="s">
        <v>23</v>
      </c>
      <c r="F1589" s="85"/>
      <c r="G1589" s="86" t="s">
        <v>24</v>
      </c>
      <c r="H1589" s="87" t="s">
        <v>25</v>
      </c>
      <c r="I1589" s="87" t="s">
        <v>26</v>
      </c>
      <c r="J1589" s="102"/>
    </row>
    <row r="1590" spans="1:10" ht="12.75" customHeight="1" x14ac:dyDescent="0.25">
      <c r="A1590" s="101"/>
      <c r="B1590" s="80">
        <f>Invoice!B5382</f>
        <v>0</v>
      </c>
      <c r="C1590" s="88">
        <f>Invoice!E5382</f>
        <v>0</v>
      </c>
      <c r="D1590" s="89">
        <f>Invoice!H5382</f>
        <v>0</v>
      </c>
      <c r="E1590" s="81">
        <f t="shared" si="165"/>
        <v>0</v>
      </c>
      <c r="F1590" s="81"/>
      <c r="G1590" s="82">
        <f t="shared" si="166"/>
        <v>0</v>
      </c>
      <c r="H1590" s="83">
        <f t="shared" si="167"/>
        <v>0</v>
      </c>
      <c r="I1590" s="83" t="e">
        <f t="shared" si="168"/>
        <v>#DIV/0!</v>
      </c>
      <c r="J1590" s="103" t="e">
        <f t="shared" si="169"/>
        <v>#DIV/0!</v>
      </c>
    </row>
    <row r="1591" spans="1:10" ht="12.75" customHeight="1" x14ac:dyDescent="0.25">
      <c r="A1591" s="101"/>
      <c r="D1591" s="81"/>
      <c r="E1591" s="81">
        <f>(E1590*Invoice!I5382)+((E1590-(E1590*Invoice!I5382))*Invoice!J5382)</f>
        <v>0</v>
      </c>
      <c r="F1591" s="81"/>
      <c r="G1591" s="90">
        <f>E1591/1.11</f>
        <v>0</v>
      </c>
      <c r="H1591" s="91">
        <f>G1591*11%</f>
        <v>0</v>
      </c>
      <c r="I1591" s="91" t="e">
        <f>G1591/B1590</f>
        <v>#DIV/0!</v>
      </c>
      <c r="J1591" s="104" t="e">
        <f>H1591/B1590</f>
        <v>#DIV/0!</v>
      </c>
    </row>
    <row r="1592" spans="1:10" ht="12.75" customHeight="1" x14ac:dyDescent="0.25">
      <c r="A1592" s="101"/>
      <c r="D1592" s="81" t="s">
        <v>23</v>
      </c>
      <c r="E1592" s="81">
        <f>E1590-E1591</f>
        <v>0</v>
      </c>
      <c r="F1592" s="81"/>
      <c r="G1592" s="82">
        <f>G1590-G1591</f>
        <v>0</v>
      </c>
      <c r="H1592" s="82">
        <f>H1590-H1591</f>
        <v>0</v>
      </c>
      <c r="I1592" s="82" t="e">
        <f>I1590-I1591</f>
        <v>#DIV/0!</v>
      </c>
      <c r="J1592" s="105" t="e">
        <f>J1590-J1591</f>
        <v>#DIV/0!</v>
      </c>
    </row>
    <row r="1593" spans="1:10" ht="12.75" customHeight="1" x14ac:dyDescent="0.25">
      <c r="A1593" s="101"/>
      <c r="D1593" s="81"/>
      <c r="E1593" s="81"/>
      <c r="F1593" s="81"/>
      <c r="G1593" s="82"/>
      <c r="H1593" s="83">
        <f>G1592+H1592</f>
        <v>0</v>
      </c>
      <c r="I1593" s="83"/>
      <c r="J1593" s="103"/>
    </row>
    <row r="1594" spans="1:10" ht="12.75" customHeight="1" x14ac:dyDescent="0.25">
      <c r="A1594" s="101"/>
      <c r="B1594" s="79"/>
      <c r="D1594" s="81"/>
      <c r="E1594" s="81"/>
      <c r="F1594" s="81"/>
      <c r="G1594" s="82"/>
      <c r="H1594" s="83"/>
      <c r="I1594" s="83"/>
      <c r="J1594" s="103"/>
    </row>
    <row r="1595" spans="1:10" ht="12.75" customHeight="1" x14ac:dyDescent="0.25">
      <c r="A1595" s="101">
        <v>16</v>
      </c>
      <c r="B1595" s="84" t="s">
        <v>20</v>
      </c>
      <c r="C1595" s="84" t="s">
        <v>21</v>
      </c>
      <c r="D1595" s="85" t="s">
        <v>22</v>
      </c>
      <c r="E1595" s="85" t="s">
        <v>23</v>
      </c>
      <c r="F1595" s="85"/>
      <c r="G1595" s="86" t="s">
        <v>24</v>
      </c>
      <c r="H1595" s="87" t="s">
        <v>25</v>
      </c>
      <c r="I1595" s="87" t="s">
        <v>26</v>
      </c>
      <c r="J1595" s="102"/>
    </row>
    <row r="1596" spans="1:10" ht="12.75" customHeight="1" x14ac:dyDescent="0.25">
      <c r="A1596" s="101"/>
      <c r="B1596" s="80">
        <f>Invoice!B5383</f>
        <v>0</v>
      </c>
      <c r="C1596" s="88">
        <f>Invoice!E5383</f>
        <v>0</v>
      </c>
      <c r="D1596" s="89">
        <f>Invoice!H5383</f>
        <v>0</v>
      </c>
      <c r="E1596" s="81">
        <f t="shared" si="165"/>
        <v>0</v>
      </c>
      <c r="F1596" s="81"/>
      <c r="G1596" s="82">
        <f t="shared" si="166"/>
        <v>0</v>
      </c>
      <c r="H1596" s="83">
        <f t="shared" si="167"/>
        <v>0</v>
      </c>
      <c r="I1596" s="83" t="e">
        <f t="shared" si="168"/>
        <v>#DIV/0!</v>
      </c>
      <c r="J1596" s="103" t="e">
        <f t="shared" si="169"/>
        <v>#DIV/0!</v>
      </c>
    </row>
    <row r="1597" spans="1:10" ht="12.75" customHeight="1" x14ac:dyDescent="0.25">
      <c r="A1597" s="101"/>
      <c r="D1597" s="81"/>
      <c r="E1597" s="81">
        <f>(E1596*Invoice!I5383)+((E1596-(E1596*Invoice!I5383))*Invoice!J5383)</f>
        <v>0</v>
      </c>
      <c r="F1597" s="81"/>
      <c r="G1597" s="90">
        <f>E1597/1.11</f>
        <v>0</v>
      </c>
      <c r="H1597" s="91">
        <f>G1597*11%</f>
        <v>0</v>
      </c>
      <c r="I1597" s="91" t="e">
        <f>G1597/B1596</f>
        <v>#DIV/0!</v>
      </c>
      <c r="J1597" s="104" t="e">
        <f>H1597/B1596</f>
        <v>#DIV/0!</v>
      </c>
    </row>
    <row r="1598" spans="1:10" ht="12.75" customHeight="1" x14ac:dyDescent="0.25">
      <c r="A1598" s="101"/>
      <c r="D1598" s="81" t="s">
        <v>23</v>
      </c>
      <c r="E1598" s="81">
        <f>E1596-E1597</f>
        <v>0</v>
      </c>
      <c r="F1598" s="81"/>
      <c r="G1598" s="82">
        <f>G1596-G1597</f>
        <v>0</v>
      </c>
      <c r="H1598" s="82">
        <f>H1596-H1597</f>
        <v>0</v>
      </c>
      <c r="I1598" s="82" t="e">
        <f>I1596-I1597</f>
        <v>#DIV/0!</v>
      </c>
      <c r="J1598" s="105" t="e">
        <f>J1596-J1597</f>
        <v>#DIV/0!</v>
      </c>
    </row>
    <row r="1599" spans="1:10" ht="12.75" customHeight="1" x14ac:dyDescent="0.25">
      <c r="A1599" s="101"/>
      <c r="D1599" s="81"/>
      <c r="E1599" s="81"/>
      <c r="F1599" s="81"/>
      <c r="G1599" s="82"/>
      <c r="H1599" s="83">
        <f>G1598+H1598</f>
        <v>0</v>
      </c>
      <c r="I1599" s="83"/>
      <c r="J1599" s="103"/>
    </row>
    <row r="1600" spans="1:10" ht="12.75" customHeight="1" x14ac:dyDescent="0.25">
      <c r="A1600" s="101"/>
      <c r="C1600" s="88"/>
      <c r="D1600" s="89"/>
      <c r="E1600" s="81"/>
      <c r="F1600" s="81"/>
      <c r="G1600" s="82"/>
      <c r="H1600" s="83"/>
      <c r="I1600" s="83"/>
      <c r="J1600" s="103"/>
    </row>
    <row r="1601" spans="1:10" ht="12.75" customHeight="1" x14ac:dyDescent="0.25">
      <c r="A1601" s="106"/>
      <c r="B1601" s="107"/>
      <c r="C1601" s="107"/>
      <c r="D1601" s="107"/>
      <c r="E1601" s="107"/>
      <c r="F1601" s="107"/>
      <c r="G1601" s="108">
        <f>G1508+G1514+G1520+G1526+G1532+G1538+G1544+G1550+G1556+G1562+G1568+G1574+G1580+G1586+G1592+G1598</f>
        <v>0</v>
      </c>
      <c r="H1601" s="108">
        <f>H1508+H1514+H1520+H1526+H1532+H1538+H1544+H1550+H1556+H1562+H1568+H1574+H1580+H1586+H1592+H1598</f>
        <v>0</v>
      </c>
      <c r="I1601" s="107"/>
      <c r="J1601" s="109">
        <f>H1509+H1515+H1521+H1527+H1533+H1539+H1545+H1551+H1557+H1563+H1569+H1575+H1581+H1587+H1593+H1599</f>
        <v>0</v>
      </c>
    </row>
    <row r="1603" spans="1:10" ht="12.75" customHeight="1" x14ac:dyDescent="0.25">
      <c r="A1603" s="94" t="s">
        <v>1</v>
      </c>
      <c r="B1603" s="95">
        <f>Invoice!E5474</f>
        <v>23050049</v>
      </c>
      <c r="C1603" s="96"/>
      <c r="D1603" s="97"/>
      <c r="E1603" s="97"/>
      <c r="F1603" s="97"/>
      <c r="G1603" s="98"/>
      <c r="H1603" s="99"/>
      <c r="I1603" s="99"/>
      <c r="J1603" s="100"/>
    </row>
    <row r="1604" spans="1:10" ht="12.75" customHeight="1" x14ac:dyDescent="0.25">
      <c r="A1604" s="101">
        <v>1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Invoice!B5482</f>
        <v>0</v>
      </c>
      <c r="C1605" s="88">
        <f>Invoice!E5482</f>
        <v>0</v>
      </c>
      <c r="D1605" s="89">
        <f>Invoice!H5482</f>
        <v>0</v>
      </c>
      <c r="E1605" s="81">
        <f>D1605*B1605</f>
        <v>0</v>
      </c>
      <c r="F1605" s="81"/>
      <c r="G1605" s="82">
        <f>E1605/1.11</f>
        <v>0</v>
      </c>
      <c r="H1605" s="83">
        <f>G1605*11%</f>
        <v>0</v>
      </c>
      <c r="I1605" s="83" t="e">
        <f>G1605/B1605</f>
        <v>#DIV/0!</v>
      </c>
      <c r="J1605" s="103" t="e">
        <f>H1605/B1605</f>
        <v>#DIV/0!</v>
      </c>
    </row>
    <row r="1606" spans="1:10" ht="12.75" customHeight="1" x14ac:dyDescent="0.25">
      <c r="A1606" s="101"/>
      <c r="D1606" s="81"/>
      <c r="E1606" s="81">
        <f>(E1605*Invoice!I5482)+((E1605-(E1605*Invoice!I5482))*Invoice!J5482)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2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Invoice!B5483</f>
        <v>0</v>
      </c>
      <c r="C1611" s="88">
        <f>Invoice!E5483</f>
        <v>0</v>
      </c>
      <c r="D1611" s="89">
        <f>Invoice!H5483</f>
        <v>0</v>
      </c>
      <c r="E1611" s="81">
        <f t="shared" ref="E1611:E1695" si="170">D1611*B1611</f>
        <v>0</v>
      </c>
      <c r="F1611" s="81"/>
      <c r="G1611" s="82">
        <f t="shared" ref="G1611:G1695" si="171">E1611/1.11</f>
        <v>0</v>
      </c>
      <c r="H1611" s="83">
        <f t="shared" ref="H1611:H1695" si="172">G1611*11%</f>
        <v>0</v>
      </c>
      <c r="I1611" s="83" t="e">
        <f t="shared" ref="I1611:I1695" si="173">G1611/B1611</f>
        <v>#DIV/0!</v>
      </c>
      <c r="J1611" s="103" t="e">
        <f t="shared" ref="J1611:J1695" si="174">H1611/B1611</f>
        <v>#DIV/0!</v>
      </c>
    </row>
    <row r="1612" spans="1:10" ht="12.75" customHeight="1" x14ac:dyDescent="0.25">
      <c r="A1612" s="101"/>
      <c r="D1612" s="81"/>
      <c r="E1612" s="81">
        <f>(E1611*Invoice!I5483)+((E1611-(E1611*Invoice!I5483))*Invoice!J5483)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3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Invoice!B5484</f>
        <v>0</v>
      </c>
      <c r="C1617" s="88">
        <f>Invoice!E5484</f>
        <v>0</v>
      </c>
      <c r="D1617" s="89">
        <f>Invoice!H5484</f>
        <v>0</v>
      </c>
      <c r="E1617" s="81">
        <f t="shared" si="170"/>
        <v>0</v>
      </c>
      <c r="F1617" s="81"/>
      <c r="G1617" s="82">
        <f t="shared" si="171"/>
        <v>0</v>
      </c>
      <c r="H1617" s="83">
        <f t="shared" si="172"/>
        <v>0</v>
      </c>
      <c r="I1617" s="83" t="e">
        <f t="shared" si="173"/>
        <v>#DIV/0!</v>
      </c>
      <c r="J1617" s="103" t="e">
        <f t="shared" si="174"/>
        <v>#DIV/0!</v>
      </c>
    </row>
    <row r="1618" spans="1:10" ht="12.75" customHeight="1" x14ac:dyDescent="0.25">
      <c r="A1618" s="101"/>
      <c r="D1618" s="81"/>
      <c r="E1618" s="81">
        <f>(E1617*Invoice!I5484)+((E1617-(E1617*Invoice!I5484))*Invoice!J5484)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4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Invoice!B5485</f>
        <v>0</v>
      </c>
      <c r="C1623" s="88">
        <f>Invoice!E5485</f>
        <v>0</v>
      </c>
      <c r="D1623" s="89">
        <f>Invoice!H5485</f>
        <v>0</v>
      </c>
      <c r="E1623" s="81">
        <f t="shared" si="170"/>
        <v>0</v>
      </c>
      <c r="F1623" s="81"/>
      <c r="G1623" s="82">
        <f t="shared" si="171"/>
        <v>0</v>
      </c>
      <c r="H1623" s="83">
        <f t="shared" si="172"/>
        <v>0</v>
      </c>
      <c r="I1623" s="83" t="e">
        <f t="shared" si="173"/>
        <v>#DIV/0!</v>
      </c>
      <c r="J1623" s="103" t="e">
        <f t="shared" si="174"/>
        <v>#DIV/0!</v>
      </c>
    </row>
    <row r="1624" spans="1:10" ht="12.75" customHeight="1" x14ac:dyDescent="0.25">
      <c r="A1624" s="101"/>
      <c r="D1624" s="81"/>
      <c r="E1624" s="81">
        <f>(E1623*Invoice!I5485)+((E1623-(E1623*Invoice!I5485))*Invoice!J5485)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5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Invoice!B5486</f>
        <v>0</v>
      </c>
      <c r="C1629" s="88">
        <f>Invoice!E5486</f>
        <v>0</v>
      </c>
      <c r="D1629" s="89">
        <f>Invoice!H5486</f>
        <v>0</v>
      </c>
      <c r="E1629" s="81">
        <f t="shared" si="170"/>
        <v>0</v>
      </c>
      <c r="F1629" s="81"/>
      <c r="G1629" s="82">
        <f t="shared" si="171"/>
        <v>0</v>
      </c>
      <c r="H1629" s="83">
        <f t="shared" si="172"/>
        <v>0</v>
      </c>
      <c r="I1629" s="83" t="e">
        <f t="shared" si="173"/>
        <v>#DIV/0!</v>
      </c>
      <c r="J1629" s="103" t="e">
        <f t="shared" si="174"/>
        <v>#DIV/0!</v>
      </c>
    </row>
    <row r="1630" spans="1:10" ht="12.75" customHeight="1" x14ac:dyDescent="0.25">
      <c r="A1630" s="101"/>
      <c r="D1630" s="81"/>
      <c r="E1630" s="81">
        <f>(E1629*Invoice!I5486)+((E1629-(E1629*Invoice!I5486))*Invoice!J5486)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6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Invoice!B5487</f>
        <v>0</v>
      </c>
      <c r="C1635" s="88">
        <f>Invoice!E5487</f>
        <v>0</v>
      </c>
      <c r="D1635" s="89">
        <f>Invoice!H5487</f>
        <v>0</v>
      </c>
      <c r="E1635" s="81">
        <f t="shared" si="170"/>
        <v>0</v>
      </c>
      <c r="F1635" s="81"/>
      <c r="G1635" s="82">
        <f t="shared" si="171"/>
        <v>0</v>
      </c>
      <c r="H1635" s="83">
        <f t="shared" si="172"/>
        <v>0</v>
      </c>
      <c r="I1635" s="83" t="e">
        <f t="shared" si="173"/>
        <v>#DIV/0!</v>
      </c>
      <c r="J1635" s="103" t="e">
        <f t="shared" si="174"/>
        <v>#DIV/0!</v>
      </c>
    </row>
    <row r="1636" spans="1:10" ht="12.75" customHeight="1" x14ac:dyDescent="0.25">
      <c r="A1636" s="101"/>
      <c r="D1636" s="81"/>
      <c r="E1636" s="81">
        <f>(E1635*Invoice!I5487)+((E1635-(E1635*Invoice!I5487))*Invoice!J5487)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7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Invoice!B5488</f>
        <v>0</v>
      </c>
      <c r="C1641" s="88">
        <f>Invoice!E5488</f>
        <v>0</v>
      </c>
      <c r="D1641" s="89">
        <f>Invoice!H5488</f>
        <v>0</v>
      </c>
      <c r="E1641" s="81">
        <f t="shared" si="170"/>
        <v>0</v>
      </c>
      <c r="F1641" s="81"/>
      <c r="G1641" s="82">
        <f t="shared" si="171"/>
        <v>0</v>
      </c>
      <c r="H1641" s="83">
        <f t="shared" si="172"/>
        <v>0</v>
      </c>
      <c r="I1641" s="83" t="e">
        <f t="shared" si="173"/>
        <v>#DIV/0!</v>
      </c>
      <c r="J1641" s="103" t="e">
        <f t="shared" si="174"/>
        <v>#DIV/0!</v>
      </c>
    </row>
    <row r="1642" spans="1:10" ht="12.75" customHeight="1" x14ac:dyDescent="0.25">
      <c r="A1642" s="101"/>
      <c r="D1642" s="81"/>
      <c r="E1642" s="81">
        <f>(E1641*Invoice!I5488)+((E1641-(E1641*Invoice!I5488))*Invoice!J5488)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8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Invoice!B5489</f>
        <v>0</v>
      </c>
      <c r="C1647" s="88">
        <f>Invoice!E5489</f>
        <v>0</v>
      </c>
      <c r="D1647" s="89">
        <f>Invoice!H5489</f>
        <v>0</v>
      </c>
      <c r="E1647" s="81">
        <f t="shared" si="170"/>
        <v>0</v>
      </c>
      <c r="F1647" s="81"/>
      <c r="G1647" s="82">
        <f t="shared" si="171"/>
        <v>0</v>
      </c>
      <c r="H1647" s="83">
        <f t="shared" si="172"/>
        <v>0</v>
      </c>
      <c r="I1647" s="83" t="e">
        <f t="shared" si="173"/>
        <v>#DIV/0!</v>
      </c>
      <c r="J1647" s="103" t="e">
        <f t="shared" si="174"/>
        <v>#DIV/0!</v>
      </c>
    </row>
    <row r="1648" spans="1:10" ht="12.75" customHeight="1" x14ac:dyDescent="0.25">
      <c r="A1648" s="101"/>
      <c r="D1648" s="81"/>
      <c r="E1648" s="81">
        <f>(E1647*Invoice!I5489)+((E1647-(E1647*Invoice!I5489))*Invoice!J5489)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9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Invoice!B5490</f>
        <v>0</v>
      </c>
      <c r="C1653" s="88">
        <f>Invoice!E5490</f>
        <v>0</v>
      </c>
      <c r="D1653" s="89">
        <f>Invoice!H5490</f>
        <v>0</v>
      </c>
      <c r="E1653" s="81">
        <f t="shared" si="170"/>
        <v>0</v>
      </c>
      <c r="F1653" s="81"/>
      <c r="G1653" s="82">
        <f t="shared" si="171"/>
        <v>0</v>
      </c>
      <c r="H1653" s="83">
        <f t="shared" si="172"/>
        <v>0</v>
      </c>
      <c r="I1653" s="83" t="e">
        <f t="shared" si="173"/>
        <v>#DIV/0!</v>
      </c>
      <c r="J1653" s="103" t="e">
        <f t="shared" si="174"/>
        <v>#DIV/0!</v>
      </c>
    </row>
    <row r="1654" spans="1:10" ht="12.75" customHeight="1" x14ac:dyDescent="0.25">
      <c r="A1654" s="101"/>
      <c r="D1654" s="81"/>
      <c r="E1654" s="81">
        <f>(E1653*Invoice!I5490)+((E1653-(E1653*Invoice!I5490))*Invoice!J5490)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10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Invoice!B5491</f>
        <v>0</v>
      </c>
      <c r="C1659" s="88">
        <f>Invoice!E5491</f>
        <v>0</v>
      </c>
      <c r="D1659" s="89">
        <f>Invoice!H5491</f>
        <v>0</v>
      </c>
      <c r="E1659" s="81">
        <f t="shared" si="170"/>
        <v>0</v>
      </c>
      <c r="F1659" s="81"/>
      <c r="G1659" s="82">
        <f t="shared" si="171"/>
        <v>0</v>
      </c>
      <c r="H1659" s="83">
        <f t="shared" si="172"/>
        <v>0</v>
      </c>
      <c r="I1659" s="83" t="e">
        <f t="shared" si="173"/>
        <v>#DIV/0!</v>
      </c>
      <c r="J1659" s="103" t="e">
        <f t="shared" si="174"/>
        <v>#DIV/0!</v>
      </c>
    </row>
    <row r="1660" spans="1:10" ht="12.75" customHeight="1" x14ac:dyDescent="0.25">
      <c r="A1660" s="101"/>
      <c r="D1660" s="81"/>
      <c r="E1660" s="81">
        <f>(E1659*Invoice!I5491)+((E1659-(E1659*Invoice!I5491))*Invoice!J5491)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11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Invoice!B5492</f>
        <v>0</v>
      </c>
      <c r="C1665" s="88">
        <f>Invoice!E5492</f>
        <v>0</v>
      </c>
      <c r="D1665" s="89">
        <f>Invoice!H5492</f>
        <v>0</v>
      </c>
      <c r="E1665" s="81">
        <f t="shared" si="170"/>
        <v>0</v>
      </c>
      <c r="F1665" s="81"/>
      <c r="G1665" s="82">
        <f t="shared" si="171"/>
        <v>0</v>
      </c>
      <c r="H1665" s="83">
        <f t="shared" si="172"/>
        <v>0</v>
      </c>
      <c r="I1665" s="83" t="e">
        <f t="shared" si="173"/>
        <v>#DIV/0!</v>
      </c>
      <c r="J1665" s="103" t="e">
        <f t="shared" si="174"/>
        <v>#DIV/0!</v>
      </c>
    </row>
    <row r="1666" spans="1:10" ht="12.75" customHeight="1" x14ac:dyDescent="0.25">
      <c r="A1666" s="101"/>
      <c r="D1666" s="81"/>
      <c r="E1666" s="81">
        <f>(E1665*Invoice!I5492)+((E1665-(E1665*Invoice!I5492))*Invoice!J5492)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12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Invoice!B5493</f>
        <v>0</v>
      </c>
      <c r="C1671" s="88">
        <f>Invoice!E5493</f>
        <v>0</v>
      </c>
      <c r="D1671" s="89">
        <f>Invoice!H5493</f>
        <v>0</v>
      </c>
      <c r="E1671" s="81">
        <f t="shared" si="170"/>
        <v>0</v>
      </c>
      <c r="F1671" s="81"/>
      <c r="G1671" s="82">
        <f t="shared" si="171"/>
        <v>0</v>
      </c>
      <c r="H1671" s="83">
        <f t="shared" si="172"/>
        <v>0</v>
      </c>
      <c r="I1671" s="83" t="e">
        <f t="shared" si="173"/>
        <v>#DIV/0!</v>
      </c>
      <c r="J1671" s="103" t="e">
        <f t="shared" si="174"/>
        <v>#DIV/0!</v>
      </c>
    </row>
    <row r="1672" spans="1:10" ht="12.75" customHeight="1" x14ac:dyDescent="0.25">
      <c r="A1672" s="101"/>
      <c r="D1672" s="81"/>
      <c r="E1672" s="81">
        <f>(E1671*Invoice!I5493)+((E1671-(E1671*Invoice!I5493))*Invoice!J5493)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13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Invoice!B5494</f>
        <v>0</v>
      </c>
      <c r="C1677" s="88">
        <f>Invoice!E5494</f>
        <v>0</v>
      </c>
      <c r="D1677" s="89">
        <f>Invoice!H5494</f>
        <v>0</v>
      </c>
      <c r="E1677" s="81">
        <f t="shared" si="170"/>
        <v>0</v>
      </c>
      <c r="F1677" s="81"/>
      <c r="G1677" s="82">
        <f t="shared" si="171"/>
        <v>0</v>
      </c>
      <c r="H1677" s="83">
        <f t="shared" si="172"/>
        <v>0</v>
      </c>
      <c r="I1677" s="83" t="e">
        <f t="shared" si="173"/>
        <v>#DIV/0!</v>
      </c>
      <c r="J1677" s="103" t="e">
        <f t="shared" si="174"/>
        <v>#DIV/0!</v>
      </c>
    </row>
    <row r="1678" spans="1:10" ht="12.75" customHeight="1" x14ac:dyDescent="0.25">
      <c r="A1678" s="101"/>
      <c r="D1678" s="81"/>
      <c r="E1678" s="81">
        <f>(E1677*Invoice!I5494)+((E1677-(E1677*Invoice!I5494))*Invoice!J5494)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B1681" s="79"/>
      <c r="D1681" s="81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1">
        <v>14</v>
      </c>
      <c r="B1682" s="84" t="s">
        <v>20</v>
      </c>
      <c r="C1682" s="84" t="s">
        <v>21</v>
      </c>
      <c r="D1682" s="85" t="s">
        <v>22</v>
      </c>
      <c r="E1682" s="85" t="s">
        <v>23</v>
      </c>
      <c r="F1682" s="85"/>
      <c r="G1682" s="86" t="s">
        <v>24</v>
      </c>
      <c r="H1682" s="87" t="s">
        <v>25</v>
      </c>
      <c r="I1682" s="87" t="s">
        <v>26</v>
      </c>
      <c r="J1682" s="102"/>
    </row>
    <row r="1683" spans="1:10" ht="12.75" customHeight="1" x14ac:dyDescent="0.25">
      <c r="A1683" s="101"/>
      <c r="B1683" s="80">
        <f>Invoice!B5495</f>
        <v>0</v>
      </c>
      <c r="C1683" s="88">
        <f>Invoice!E5495</f>
        <v>0</v>
      </c>
      <c r="D1683" s="89">
        <f>Invoice!H5495</f>
        <v>0</v>
      </c>
      <c r="E1683" s="81">
        <f t="shared" si="170"/>
        <v>0</v>
      </c>
      <c r="F1683" s="81"/>
      <c r="G1683" s="82">
        <f t="shared" si="171"/>
        <v>0</v>
      </c>
      <c r="H1683" s="83">
        <f t="shared" si="172"/>
        <v>0</v>
      </c>
      <c r="I1683" s="83" t="e">
        <f t="shared" si="173"/>
        <v>#DIV/0!</v>
      </c>
      <c r="J1683" s="103" t="e">
        <f t="shared" si="174"/>
        <v>#DIV/0!</v>
      </c>
    </row>
    <row r="1684" spans="1:10" ht="12.75" customHeight="1" x14ac:dyDescent="0.25">
      <c r="A1684" s="101"/>
      <c r="D1684" s="81"/>
      <c r="E1684" s="81">
        <f>(E1683*Invoice!I5495)+((E1683-(E1683*Invoice!I5495))*Invoice!J5495)</f>
        <v>0</v>
      </c>
      <c r="F1684" s="81"/>
      <c r="G1684" s="90">
        <f>E1684/1.11</f>
        <v>0</v>
      </c>
      <c r="H1684" s="91">
        <f>G1684*11%</f>
        <v>0</v>
      </c>
      <c r="I1684" s="91" t="e">
        <f>G1684/B1683</f>
        <v>#DIV/0!</v>
      </c>
      <c r="J1684" s="104" t="e">
        <f>H1684/B1683</f>
        <v>#DIV/0!</v>
      </c>
    </row>
    <row r="1685" spans="1:10" ht="12.75" customHeight="1" x14ac:dyDescent="0.25">
      <c r="A1685" s="101"/>
      <c r="D1685" s="81" t="s">
        <v>23</v>
      </c>
      <c r="E1685" s="81">
        <f>E1683-E1684</f>
        <v>0</v>
      </c>
      <c r="F1685" s="81"/>
      <c r="G1685" s="82">
        <f>G1683-G1684</f>
        <v>0</v>
      </c>
      <c r="H1685" s="82">
        <f>H1683-H1684</f>
        <v>0</v>
      </c>
      <c r="I1685" s="82" t="e">
        <f>I1683-I1684</f>
        <v>#DIV/0!</v>
      </c>
      <c r="J1685" s="105" t="e">
        <f>J1683-J1684</f>
        <v>#DIV/0!</v>
      </c>
    </row>
    <row r="1686" spans="1:10" ht="12.75" customHeight="1" x14ac:dyDescent="0.25">
      <c r="A1686" s="101"/>
      <c r="D1686" s="81"/>
      <c r="E1686" s="81"/>
      <c r="F1686" s="81"/>
      <c r="G1686" s="82"/>
      <c r="H1686" s="83">
        <f>G1685+H1685</f>
        <v>0</v>
      </c>
      <c r="I1686" s="83"/>
      <c r="J1686" s="103"/>
    </row>
    <row r="1687" spans="1:10" ht="12.75" customHeight="1" x14ac:dyDescent="0.25">
      <c r="A1687" s="101"/>
      <c r="B1687" s="79"/>
      <c r="D1687" s="81"/>
      <c r="E1687" s="81"/>
      <c r="F1687" s="81"/>
      <c r="G1687" s="82"/>
      <c r="H1687" s="83"/>
      <c r="I1687" s="83"/>
      <c r="J1687" s="103"/>
    </row>
    <row r="1688" spans="1:10" ht="12.75" customHeight="1" x14ac:dyDescent="0.25">
      <c r="A1688" s="101">
        <v>15</v>
      </c>
      <c r="B1688" s="84" t="s">
        <v>20</v>
      </c>
      <c r="C1688" s="84" t="s">
        <v>21</v>
      </c>
      <c r="D1688" s="85" t="s">
        <v>22</v>
      </c>
      <c r="E1688" s="85" t="s">
        <v>23</v>
      </c>
      <c r="F1688" s="85"/>
      <c r="G1688" s="86" t="s">
        <v>24</v>
      </c>
      <c r="H1688" s="87" t="s">
        <v>25</v>
      </c>
      <c r="I1688" s="87" t="s">
        <v>26</v>
      </c>
      <c r="J1688" s="102"/>
    </row>
    <row r="1689" spans="1:10" ht="12.75" customHeight="1" x14ac:dyDescent="0.25">
      <c r="A1689" s="101"/>
      <c r="B1689" s="80">
        <f>Invoice!B5496</f>
        <v>0</v>
      </c>
      <c r="C1689" s="88">
        <f>Invoice!E5496</f>
        <v>0</v>
      </c>
      <c r="D1689" s="89">
        <f>Invoice!H5496</f>
        <v>0</v>
      </c>
      <c r="E1689" s="81">
        <f t="shared" si="170"/>
        <v>0</v>
      </c>
      <c r="F1689" s="81"/>
      <c r="G1689" s="82">
        <f t="shared" si="171"/>
        <v>0</v>
      </c>
      <c r="H1689" s="83">
        <f t="shared" si="172"/>
        <v>0</v>
      </c>
      <c r="I1689" s="83" t="e">
        <f t="shared" si="173"/>
        <v>#DIV/0!</v>
      </c>
      <c r="J1689" s="103" t="e">
        <f t="shared" si="174"/>
        <v>#DIV/0!</v>
      </c>
    </row>
    <row r="1690" spans="1:10" ht="12.75" customHeight="1" x14ac:dyDescent="0.25">
      <c r="A1690" s="101"/>
      <c r="D1690" s="81"/>
      <c r="E1690" s="81">
        <f>(E1689*Invoice!I5496)+((E1689-(E1689*Invoice!I5496))*Invoice!J5496)</f>
        <v>0</v>
      </c>
      <c r="F1690" s="81"/>
      <c r="G1690" s="90">
        <f>E1690/1.11</f>
        <v>0</v>
      </c>
      <c r="H1690" s="91">
        <f>G1690*11%</f>
        <v>0</v>
      </c>
      <c r="I1690" s="91" t="e">
        <f>G1690/B1689</f>
        <v>#DIV/0!</v>
      </c>
      <c r="J1690" s="104" t="e">
        <f>H1690/B1689</f>
        <v>#DIV/0!</v>
      </c>
    </row>
    <row r="1691" spans="1:10" ht="12.75" customHeight="1" x14ac:dyDescent="0.25">
      <c r="A1691" s="101"/>
      <c r="D1691" s="81" t="s">
        <v>23</v>
      </c>
      <c r="E1691" s="81">
        <f>E1689-E1690</f>
        <v>0</v>
      </c>
      <c r="F1691" s="81"/>
      <c r="G1691" s="82">
        <f>G1689-G1690</f>
        <v>0</v>
      </c>
      <c r="H1691" s="82">
        <f>H1689-H1690</f>
        <v>0</v>
      </c>
      <c r="I1691" s="82" t="e">
        <f>I1689-I1690</f>
        <v>#DIV/0!</v>
      </c>
      <c r="J1691" s="105" t="e">
        <f>J1689-J1690</f>
        <v>#DIV/0!</v>
      </c>
    </row>
    <row r="1692" spans="1:10" ht="12.75" customHeight="1" x14ac:dyDescent="0.25">
      <c r="A1692" s="101"/>
      <c r="D1692" s="81"/>
      <c r="E1692" s="81"/>
      <c r="F1692" s="81"/>
      <c r="G1692" s="82"/>
      <c r="H1692" s="83">
        <f>G1691+H1691</f>
        <v>0</v>
      </c>
      <c r="I1692" s="83"/>
      <c r="J1692" s="103"/>
    </row>
    <row r="1693" spans="1:10" ht="12.75" customHeight="1" x14ac:dyDescent="0.25">
      <c r="A1693" s="101"/>
      <c r="B1693" s="79"/>
      <c r="D1693" s="81"/>
      <c r="E1693" s="81"/>
      <c r="F1693" s="81"/>
      <c r="G1693" s="82"/>
      <c r="H1693" s="83"/>
      <c r="I1693" s="83"/>
      <c r="J1693" s="103"/>
    </row>
    <row r="1694" spans="1:10" ht="12.75" customHeight="1" x14ac:dyDescent="0.25">
      <c r="A1694" s="101">
        <v>16</v>
      </c>
      <c r="B1694" s="84" t="s">
        <v>20</v>
      </c>
      <c r="C1694" s="84" t="s">
        <v>21</v>
      </c>
      <c r="D1694" s="85" t="s">
        <v>22</v>
      </c>
      <c r="E1694" s="85" t="s">
        <v>23</v>
      </c>
      <c r="F1694" s="85"/>
      <c r="G1694" s="86" t="s">
        <v>24</v>
      </c>
      <c r="H1694" s="87" t="s">
        <v>25</v>
      </c>
      <c r="I1694" s="87" t="s">
        <v>26</v>
      </c>
      <c r="J1694" s="102"/>
    </row>
    <row r="1695" spans="1:10" ht="12.75" customHeight="1" x14ac:dyDescent="0.25">
      <c r="A1695" s="101"/>
      <c r="B1695" s="80">
        <f>Invoice!B5497</f>
        <v>0</v>
      </c>
      <c r="C1695" s="88">
        <f>Invoice!E5497</f>
        <v>0</v>
      </c>
      <c r="D1695" s="89">
        <f>Invoice!H5497</f>
        <v>0</v>
      </c>
      <c r="E1695" s="81">
        <f t="shared" si="170"/>
        <v>0</v>
      </c>
      <c r="F1695" s="81"/>
      <c r="G1695" s="82">
        <f t="shared" si="171"/>
        <v>0</v>
      </c>
      <c r="H1695" s="83">
        <f t="shared" si="172"/>
        <v>0</v>
      </c>
      <c r="I1695" s="83" t="e">
        <f t="shared" si="173"/>
        <v>#DIV/0!</v>
      </c>
      <c r="J1695" s="103" t="e">
        <f t="shared" si="174"/>
        <v>#DIV/0!</v>
      </c>
    </row>
    <row r="1696" spans="1:10" ht="12.75" customHeight="1" x14ac:dyDescent="0.25">
      <c r="A1696" s="101"/>
      <c r="D1696" s="81"/>
      <c r="E1696" s="81">
        <f>(E1695*Invoice!I5497)+((E1695-(E1695*Invoice!I5497))*Invoice!J5497)</f>
        <v>0</v>
      </c>
      <c r="F1696" s="81"/>
      <c r="G1696" s="90">
        <f>E1696/1.11</f>
        <v>0</v>
      </c>
      <c r="H1696" s="91">
        <f>G1696*11%</f>
        <v>0</v>
      </c>
      <c r="I1696" s="91" t="e">
        <f>G1696/B1695</f>
        <v>#DIV/0!</v>
      </c>
      <c r="J1696" s="104" t="e">
        <f>H1696/B1695</f>
        <v>#DIV/0!</v>
      </c>
    </row>
    <row r="1697" spans="1:10" ht="12.75" customHeight="1" x14ac:dyDescent="0.25">
      <c r="A1697" s="101"/>
      <c r="D1697" s="81" t="s">
        <v>23</v>
      </c>
      <c r="E1697" s="81">
        <f>E1695-E1696</f>
        <v>0</v>
      </c>
      <c r="F1697" s="81"/>
      <c r="G1697" s="82">
        <f>G1695-G1696</f>
        <v>0</v>
      </c>
      <c r="H1697" s="82">
        <f>H1695-H1696</f>
        <v>0</v>
      </c>
      <c r="I1697" s="82" t="e">
        <f>I1695-I1696</f>
        <v>#DIV/0!</v>
      </c>
      <c r="J1697" s="105" t="e">
        <f>J1695-J1696</f>
        <v>#DIV/0!</v>
      </c>
    </row>
    <row r="1698" spans="1:10" ht="12.75" customHeight="1" x14ac:dyDescent="0.25">
      <c r="A1698" s="101"/>
      <c r="D1698" s="81"/>
      <c r="E1698" s="81"/>
      <c r="F1698" s="81"/>
      <c r="G1698" s="82"/>
      <c r="H1698" s="83">
        <f>G1697+H1697</f>
        <v>0</v>
      </c>
      <c r="I1698" s="83"/>
      <c r="J1698" s="103"/>
    </row>
    <row r="1699" spans="1:10" ht="12.75" customHeight="1" x14ac:dyDescent="0.25">
      <c r="A1699" s="101"/>
      <c r="C1699" s="88"/>
      <c r="D1699" s="89"/>
      <c r="E1699" s="81"/>
      <c r="F1699" s="81"/>
      <c r="G1699" s="82"/>
      <c r="H1699" s="83"/>
      <c r="I1699" s="83"/>
      <c r="J1699" s="103"/>
    </row>
    <row r="1700" spans="1:10" ht="12.75" customHeight="1" x14ac:dyDescent="0.25">
      <c r="A1700" s="106"/>
      <c r="B1700" s="107"/>
      <c r="C1700" s="107"/>
      <c r="D1700" s="107"/>
      <c r="E1700" s="107"/>
      <c r="F1700" s="107"/>
      <c r="G1700" s="108">
        <f>G1607+G1613+G1619+G1625+G1631+G1637+G1643+G1649+G1655+G1661+G1667+G1673+G1679+G1685+G1691+G1697</f>
        <v>0</v>
      </c>
      <c r="H1700" s="108">
        <f>H1607+H1613+H1619+H1625+H1631+H1637+H1643+H1649+H1655+H1661+H1667+H1673+H1679+H1685+H1691+H1697</f>
        <v>0</v>
      </c>
      <c r="I1700" s="107"/>
      <c r="J1700" s="109">
        <f>H1608+H1614+H1620+H1626+H1632+H1638+H1644+H1650+H1656+H1662+H1668+H1674+H1680+H1686+H1692+H1698</f>
        <v>0</v>
      </c>
    </row>
    <row r="1702" spans="1:10" ht="12.75" customHeight="1" x14ac:dyDescent="0.25">
      <c r="A1702" s="94" t="s">
        <v>1</v>
      </c>
      <c r="B1702" s="95">
        <f>Invoice!E5588</f>
        <v>23050050</v>
      </c>
      <c r="C1702" s="96"/>
      <c r="D1702" s="97"/>
      <c r="E1702" s="97"/>
      <c r="F1702" s="97"/>
      <c r="G1702" s="98"/>
      <c r="H1702" s="99"/>
      <c r="I1702" s="99"/>
      <c r="J1702" s="100"/>
    </row>
    <row r="1703" spans="1:10" ht="12.75" customHeight="1" x14ac:dyDescent="0.25">
      <c r="A1703" s="101">
        <v>1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Invoice!B5596</f>
        <v>0</v>
      </c>
      <c r="C1704" s="88">
        <f>Invoice!E5596</f>
        <v>0</v>
      </c>
      <c r="D1704" s="89">
        <f>Invoice!H5596</f>
        <v>0</v>
      </c>
      <c r="E1704" s="81">
        <f>D1704*B1704</f>
        <v>0</v>
      </c>
      <c r="F1704" s="81"/>
      <c r="G1704" s="82">
        <f>E1704/1.11</f>
        <v>0</v>
      </c>
      <c r="H1704" s="83">
        <f>G1704*11%</f>
        <v>0</v>
      </c>
      <c r="I1704" s="83" t="e">
        <f>G1704/B1704</f>
        <v>#DIV/0!</v>
      </c>
      <c r="J1704" s="103" t="e">
        <f>H1704/B1704</f>
        <v>#DIV/0!</v>
      </c>
    </row>
    <row r="1705" spans="1:10" ht="12.75" customHeight="1" x14ac:dyDescent="0.25">
      <c r="A1705" s="101"/>
      <c r="D1705" s="81"/>
      <c r="E1705" s="81">
        <f>(E1704*Invoice!I5596)+((E1704-(E1704*Invoice!I5596))*Invoice!J5596)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2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Invoice!B5597</f>
        <v>0</v>
      </c>
      <c r="C1710" s="88">
        <f>Invoice!E5597</f>
        <v>0</v>
      </c>
      <c r="D1710" s="89">
        <f>Invoice!H5597</f>
        <v>0</v>
      </c>
      <c r="E1710" s="81">
        <f t="shared" ref="E1710:E1794" si="175">D1710*B1710</f>
        <v>0</v>
      </c>
      <c r="F1710" s="81"/>
      <c r="G1710" s="82">
        <f t="shared" ref="G1710:G1794" si="176">E1710/1.11</f>
        <v>0</v>
      </c>
      <c r="H1710" s="83">
        <f t="shared" ref="H1710:H1794" si="177">G1710*11%</f>
        <v>0</v>
      </c>
      <c r="I1710" s="83" t="e">
        <f t="shared" ref="I1710:I1794" si="178">G1710/B1710</f>
        <v>#DIV/0!</v>
      </c>
      <c r="J1710" s="103" t="e">
        <f t="shared" ref="J1710:J1794" si="179">H1710/B1710</f>
        <v>#DIV/0!</v>
      </c>
    </row>
    <row r="1711" spans="1:10" ht="12.75" customHeight="1" x14ac:dyDescent="0.25">
      <c r="A1711" s="101"/>
      <c r="D1711" s="81"/>
      <c r="E1711" s="81">
        <f>(E1710*Invoice!I5597)+((E1710-(E1710*Invoice!I5597))*Invoice!J5597)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3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Invoice!B5598</f>
        <v>0</v>
      </c>
      <c r="C1716" s="88">
        <f>Invoice!E5598</f>
        <v>0</v>
      </c>
      <c r="D1716" s="89">
        <f>Invoice!H5598</f>
        <v>0</v>
      </c>
      <c r="E1716" s="81">
        <f t="shared" si="175"/>
        <v>0</v>
      </c>
      <c r="F1716" s="81"/>
      <c r="G1716" s="82">
        <f t="shared" si="176"/>
        <v>0</v>
      </c>
      <c r="H1716" s="83">
        <f t="shared" si="177"/>
        <v>0</v>
      </c>
      <c r="I1716" s="83" t="e">
        <f t="shared" si="178"/>
        <v>#DIV/0!</v>
      </c>
      <c r="J1716" s="103" t="e">
        <f t="shared" si="179"/>
        <v>#DIV/0!</v>
      </c>
    </row>
    <row r="1717" spans="1:10" ht="12.75" customHeight="1" x14ac:dyDescent="0.25">
      <c r="A1717" s="101"/>
      <c r="D1717" s="81"/>
      <c r="E1717" s="81">
        <f>(E1716*Invoice!I5598)+((E1716-(E1716*Invoice!I5598))*Invoice!J5598)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4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Invoice!B5599</f>
        <v>0</v>
      </c>
      <c r="C1722" s="88">
        <f>Invoice!E5599</f>
        <v>0</v>
      </c>
      <c r="D1722" s="89">
        <f>Invoice!H5599</f>
        <v>0</v>
      </c>
      <c r="E1722" s="81">
        <f t="shared" si="175"/>
        <v>0</v>
      </c>
      <c r="F1722" s="81"/>
      <c r="G1722" s="82">
        <f t="shared" si="176"/>
        <v>0</v>
      </c>
      <c r="H1722" s="83">
        <f t="shared" si="177"/>
        <v>0</v>
      </c>
      <c r="I1722" s="83" t="e">
        <f t="shared" si="178"/>
        <v>#DIV/0!</v>
      </c>
      <c r="J1722" s="103" t="e">
        <f t="shared" si="179"/>
        <v>#DIV/0!</v>
      </c>
    </row>
    <row r="1723" spans="1:10" ht="12.75" customHeight="1" x14ac:dyDescent="0.25">
      <c r="A1723" s="101"/>
      <c r="D1723" s="81"/>
      <c r="E1723" s="81">
        <f>(E1722*Invoice!I5599)+((E1722-(E1722*Invoice!I5599))*Invoice!J5599)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5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Invoice!B5600</f>
        <v>0</v>
      </c>
      <c r="C1728" s="88">
        <f>Invoice!E5600</f>
        <v>0</v>
      </c>
      <c r="D1728" s="89">
        <f>Invoice!H5600</f>
        <v>0</v>
      </c>
      <c r="E1728" s="81">
        <f t="shared" si="175"/>
        <v>0</v>
      </c>
      <c r="F1728" s="81"/>
      <c r="G1728" s="82">
        <f t="shared" si="176"/>
        <v>0</v>
      </c>
      <c r="H1728" s="83">
        <f t="shared" si="177"/>
        <v>0</v>
      </c>
      <c r="I1728" s="83" t="e">
        <f t="shared" si="178"/>
        <v>#DIV/0!</v>
      </c>
      <c r="J1728" s="103" t="e">
        <f t="shared" si="179"/>
        <v>#DIV/0!</v>
      </c>
    </row>
    <row r="1729" spans="1:10" ht="12.75" customHeight="1" x14ac:dyDescent="0.25">
      <c r="A1729" s="101"/>
      <c r="D1729" s="81"/>
      <c r="E1729" s="81">
        <f>(E1728*Invoice!I5600)+((E1728-(E1728*Invoice!I5600))*Invoice!J5600)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6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Invoice!B5601</f>
        <v>0</v>
      </c>
      <c r="C1734" s="88">
        <f>Invoice!E5601</f>
        <v>0</v>
      </c>
      <c r="D1734" s="89">
        <f>Invoice!H5601</f>
        <v>0</v>
      </c>
      <c r="E1734" s="81">
        <f t="shared" si="175"/>
        <v>0</v>
      </c>
      <c r="F1734" s="81"/>
      <c r="G1734" s="82">
        <f t="shared" si="176"/>
        <v>0</v>
      </c>
      <c r="H1734" s="83">
        <f t="shared" si="177"/>
        <v>0</v>
      </c>
      <c r="I1734" s="83" t="e">
        <f t="shared" si="178"/>
        <v>#DIV/0!</v>
      </c>
      <c r="J1734" s="103" t="e">
        <f t="shared" si="179"/>
        <v>#DIV/0!</v>
      </c>
    </row>
    <row r="1735" spans="1:10" ht="12.75" customHeight="1" x14ac:dyDescent="0.25">
      <c r="A1735" s="101"/>
      <c r="D1735" s="81"/>
      <c r="E1735" s="81">
        <f>(E1734*Invoice!I5601)+((E1734-(E1734*Invoice!I5601))*Invoice!J5601)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7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Invoice!B5602</f>
        <v>0</v>
      </c>
      <c r="C1740" s="88">
        <f>Invoice!E5602</f>
        <v>0</v>
      </c>
      <c r="D1740" s="89">
        <f>Invoice!H5602</f>
        <v>0</v>
      </c>
      <c r="E1740" s="81">
        <f t="shared" si="175"/>
        <v>0</v>
      </c>
      <c r="F1740" s="81"/>
      <c r="G1740" s="82">
        <f t="shared" si="176"/>
        <v>0</v>
      </c>
      <c r="H1740" s="83">
        <f t="shared" si="177"/>
        <v>0</v>
      </c>
      <c r="I1740" s="83" t="e">
        <f t="shared" si="178"/>
        <v>#DIV/0!</v>
      </c>
      <c r="J1740" s="103" t="e">
        <f t="shared" si="179"/>
        <v>#DIV/0!</v>
      </c>
    </row>
    <row r="1741" spans="1:10" ht="12.75" customHeight="1" x14ac:dyDescent="0.25">
      <c r="A1741" s="101"/>
      <c r="D1741" s="81"/>
      <c r="E1741" s="81">
        <f>(E1740*Invoice!I5602)+((E1740-(E1740*Invoice!I5602))*Invoice!J5602)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8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Invoice!B5603</f>
        <v>0</v>
      </c>
      <c r="C1746" s="88">
        <f>Invoice!E5603</f>
        <v>0</v>
      </c>
      <c r="D1746" s="89">
        <f>Invoice!H5603</f>
        <v>0</v>
      </c>
      <c r="E1746" s="81">
        <f t="shared" si="175"/>
        <v>0</v>
      </c>
      <c r="F1746" s="81"/>
      <c r="G1746" s="82">
        <f t="shared" si="176"/>
        <v>0</v>
      </c>
      <c r="H1746" s="83">
        <f t="shared" si="177"/>
        <v>0</v>
      </c>
      <c r="I1746" s="83" t="e">
        <f t="shared" si="178"/>
        <v>#DIV/0!</v>
      </c>
      <c r="J1746" s="103" t="e">
        <f t="shared" si="179"/>
        <v>#DIV/0!</v>
      </c>
    </row>
    <row r="1747" spans="1:10" ht="12.75" customHeight="1" x14ac:dyDescent="0.25">
      <c r="A1747" s="101"/>
      <c r="D1747" s="81"/>
      <c r="E1747" s="81">
        <f>(E1746*Invoice!I5603)+((E1746-(E1746*Invoice!I5603))*Invoice!J5603)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9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Invoice!B5604</f>
        <v>0</v>
      </c>
      <c r="C1752" s="88">
        <f>Invoice!E5604</f>
        <v>0</v>
      </c>
      <c r="D1752" s="89">
        <f>Invoice!H5604</f>
        <v>0</v>
      </c>
      <c r="E1752" s="81">
        <f t="shared" si="175"/>
        <v>0</v>
      </c>
      <c r="F1752" s="81"/>
      <c r="G1752" s="82">
        <f t="shared" si="176"/>
        <v>0</v>
      </c>
      <c r="H1752" s="83">
        <f t="shared" si="177"/>
        <v>0</v>
      </c>
      <c r="I1752" s="83" t="e">
        <f t="shared" si="178"/>
        <v>#DIV/0!</v>
      </c>
      <c r="J1752" s="103" t="e">
        <f t="shared" si="179"/>
        <v>#DIV/0!</v>
      </c>
    </row>
    <row r="1753" spans="1:10" ht="12.75" customHeight="1" x14ac:dyDescent="0.25">
      <c r="A1753" s="101"/>
      <c r="D1753" s="81"/>
      <c r="E1753" s="81">
        <f>(E1752*Invoice!I5604)+((E1752-(E1752*Invoice!I5604))*Invoice!J5604)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10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Invoice!B5605</f>
        <v>0</v>
      </c>
      <c r="C1758" s="88">
        <f>Invoice!E5605</f>
        <v>0</v>
      </c>
      <c r="D1758" s="89">
        <f>Invoice!H5605</f>
        <v>0</v>
      </c>
      <c r="E1758" s="81">
        <f t="shared" si="175"/>
        <v>0</v>
      </c>
      <c r="F1758" s="81"/>
      <c r="G1758" s="82">
        <f t="shared" si="176"/>
        <v>0</v>
      </c>
      <c r="H1758" s="83">
        <f t="shared" si="177"/>
        <v>0</v>
      </c>
      <c r="I1758" s="83" t="e">
        <f t="shared" si="178"/>
        <v>#DIV/0!</v>
      </c>
      <c r="J1758" s="103" t="e">
        <f t="shared" si="179"/>
        <v>#DIV/0!</v>
      </c>
    </row>
    <row r="1759" spans="1:10" ht="12.75" customHeight="1" x14ac:dyDescent="0.25">
      <c r="A1759" s="101"/>
      <c r="D1759" s="81"/>
      <c r="E1759" s="81">
        <f>(E1758*Invoice!I5605)+((E1758-(E1758*Invoice!I5605))*Invoice!J5605)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11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Invoice!B5606</f>
        <v>0</v>
      </c>
      <c r="C1764" s="88">
        <f>Invoice!E5606</f>
        <v>0</v>
      </c>
      <c r="D1764" s="89">
        <f>Invoice!H5606</f>
        <v>0</v>
      </c>
      <c r="E1764" s="81">
        <f t="shared" si="175"/>
        <v>0</v>
      </c>
      <c r="F1764" s="81"/>
      <c r="G1764" s="82">
        <f t="shared" si="176"/>
        <v>0</v>
      </c>
      <c r="H1764" s="83">
        <f t="shared" si="177"/>
        <v>0</v>
      </c>
      <c r="I1764" s="83" t="e">
        <f t="shared" si="178"/>
        <v>#DIV/0!</v>
      </c>
      <c r="J1764" s="103" t="e">
        <f t="shared" si="179"/>
        <v>#DIV/0!</v>
      </c>
    </row>
    <row r="1765" spans="1:10" ht="12.75" customHeight="1" x14ac:dyDescent="0.25">
      <c r="A1765" s="101"/>
      <c r="D1765" s="81"/>
      <c r="E1765" s="81">
        <f>(E1764*Invoice!I5606)+((E1764-(E1764*Invoice!I5606))*Invoice!J5606)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12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Invoice!B5607</f>
        <v>0</v>
      </c>
      <c r="C1770" s="88">
        <f>Invoice!E5607</f>
        <v>0</v>
      </c>
      <c r="D1770" s="89">
        <f>Invoice!H5607</f>
        <v>0</v>
      </c>
      <c r="E1770" s="81">
        <f t="shared" si="175"/>
        <v>0</v>
      </c>
      <c r="F1770" s="81"/>
      <c r="G1770" s="82">
        <f t="shared" si="176"/>
        <v>0</v>
      </c>
      <c r="H1770" s="83">
        <f t="shared" si="177"/>
        <v>0</v>
      </c>
      <c r="I1770" s="83" t="e">
        <f t="shared" si="178"/>
        <v>#DIV/0!</v>
      </c>
      <c r="J1770" s="103" t="e">
        <f t="shared" si="179"/>
        <v>#DIV/0!</v>
      </c>
    </row>
    <row r="1771" spans="1:10" ht="12.75" customHeight="1" x14ac:dyDescent="0.25">
      <c r="A1771" s="101"/>
      <c r="D1771" s="81"/>
      <c r="E1771" s="81">
        <f>(E1770*Invoice!I5607)+((E1770-(E1770*Invoice!I5607))*Invoice!J5607)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13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Invoice!B5608</f>
        <v>0</v>
      </c>
      <c r="C1776" s="88">
        <f>Invoice!E5608</f>
        <v>0</v>
      </c>
      <c r="D1776" s="89">
        <f>Invoice!H5608</f>
        <v>0</v>
      </c>
      <c r="E1776" s="81">
        <f t="shared" si="175"/>
        <v>0</v>
      </c>
      <c r="F1776" s="81"/>
      <c r="G1776" s="82">
        <f t="shared" si="176"/>
        <v>0</v>
      </c>
      <c r="H1776" s="83">
        <f t="shared" si="177"/>
        <v>0</v>
      </c>
      <c r="I1776" s="83" t="e">
        <f t="shared" si="178"/>
        <v>#DIV/0!</v>
      </c>
      <c r="J1776" s="103" t="e">
        <f t="shared" si="179"/>
        <v>#DIV/0!</v>
      </c>
    </row>
    <row r="1777" spans="1:10" ht="12.75" customHeight="1" x14ac:dyDescent="0.25">
      <c r="A1777" s="101"/>
      <c r="D1777" s="81"/>
      <c r="E1777" s="81">
        <f>(E1776*Invoice!I5608)+((E1776-(E1776*Invoice!I5608))*Invoice!J5608)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B1780" s="79"/>
      <c r="D1780" s="81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1">
        <v>14</v>
      </c>
      <c r="B1781" s="84" t="s">
        <v>20</v>
      </c>
      <c r="C1781" s="84" t="s">
        <v>21</v>
      </c>
      <c r="D1781" s="85" t="s">
        <v>22</v>
      </c>
      <c r="E1781" s="85" t="s">
        <v>23</v>
      </c>
      <c r="F1781" s="85"/>
      <c r="G1781" s="86" t="s">
        <v>24</v>
      </c>
      <c r="H1781" s="87" t="s">
        <v>25</v>
      </c>
      <c r="I1781" s="87" t="s">
        <v>26</v>
      </c>
      <c r="J1781" s="102"/>
    </row>
    <row r="1782" spans="1:10" ht="12.75" customHeight="1" x14ac:dyDescent="0.25">
      <c r="A1782" s="101"/>
      <c r="B1782" s="80">
        <f>Invoice!B5609</f>
        <v>0</v>
      </c>
      <c r="C1782" s="88">
        <f>Invoice!E5609</f>
        <v>0</v>
      </c>
      <c r="D1782" s="89">
        <f>Invoice!H5609</f>
        <v>0</v>
      </c>
      <c r="E1782" s="81">
        <f t="shared" si="175"/>
        <v>0</v>
      </c>
      <c r="F1782" s="81"/>
      <c r="G1782" s="82">
        <f t="shared" si="176"/>
        <v>0</v>
      </c>
      <c r="H1782" s="83">
        <f t="shared" si="177"/>
        <v>0</v>
      </c>
      <c r="I1782" s="83" t="e">
        <f t="shared" si="178"/>
        <v>#DIV/0!</v>
      </c>
      <c r="J1782" s="103" t="e">
        <f t="shared" si="179"/>
        <v>#DIV/0!</v>
      </c>
    </row>
    <row r="1783" spans="1:10" ht="12.75" customHeight="1" x14ac:dyDescent="0.25">
      <c r="A1783" s="101"/>
      <c r="D1783" s="81"/>
      <c r="E1783" s="81">
        <f>(E1782*Invoice!I5609)+((E1782-(E1782*Invoice!I5609))*Invoice!J5609)</f>
        <v>0</v>
      </c>
      <c r="F1783" s="81"/>
      <c r="G1783" s="90">
        <f>E1783/1.11</f>
        <v>0</v>
      </c>
      <c r="H1783" s="91">
        <f>G1783*11%</f>
        <v>0</v>
      </c>
      <c r="I1783" s="91" t="e">
        <f>G1783/B1782</f>
        <v>#DIV/0!</v>
      </c>
      <c r="J1783" s="104" t="e">
        <f>H1783/B1782</f>
        <v>#DIV/0!</v>
      </c>
    </row>
    <row r="1784" spans="1:10" ht="12.75" customHeight="1" x14ac:dyDescent="0.25">
      <c r="A1784" s="101"/>
      <c r="D1784" s="81" t="s">
        <v>23</v>
      </c>
      <c r="E1784" s="81">
        <f>E1782-E1783</f>
        <v>0</v>
      </c>
      <c r="F1784" s="81"/>
      <c r="G1784" s="82">
        <f>G1782-G1783</f>
        <v>0</v>
      </c>
      <c r="H1784" s="82">
        <f>H1782-H1783</f>
        <v>0</v>
      </c>
      <c r="I1784" s="82" t="e">
        <f>I1782-I1783</f>
        <v>#DIV/0!</v>
      </c>
      <c r="J1784" s="105" t="e">
        <f>J1782-J1783</f>
        <v>#DIV/0!</v>
      </c>
    </row>
    <row r="1785" spans="1:10" ht="12.75" customHeight="1" x14ac:dyDescent="0.25">
      <c r="A1785" s="101"/>
      <c r="D1785" s="81"/>
      <c r="E1785" s="81"/>
      <c r="F1785" s="81"/>
      <c r="G1785" s="82"/>
      <c r="H1785" s="83">
        <f>G1784+H1784</f>
        <v>0</v>
      </c>
      <c r="I1785" s="83"/>
      <c r="J1785" s="103"/>
    </row>
    <row r="1786" spans="1:10" ht="12.75" customHeight="1" x14ac:dyDescent="0.25">
      <c r="A1786" s="101"/>
      <c r="B1786" s="79"/>
      <c r="D1786" s="81"/>
      <c r="E1786" s="81"/>
      <c r="F1786" s="81"/>
      <c r="G1786" s="82"/>
      <c r="H1786" s="83"/>
      <c r="I1786" s="83"/>
      <c r="J1786" s="103"/>
    </row>
    <row r="1787" spans="1:10" ht="12.75" customHeight="1" x14ac:dyDescent="0.25">
      <c r="A1787" s="101">
        <v>15</v>
      </c>
      <c r="B1787" s="84" t="s">
        <v>20</v>
      </c>
      <c r="C1787" s="84" t="s">
        <v>21</v>
      </c>
      <c r="D1787" s="85" t="s">
        <v>22</v>
      </c>
      <c r="E1787" s="85" t="s">
        <v>23</v>
      </c>
      <c r="F1787" s="85"/>
      <c r="G1787" s="86" t="s">
        <v>24</v>
      </c>
      <c r="H1787" s="87" t="s">
        <v>25</v>
      </c>
      <c r="I1787" s="87" t="s">
        <v>26</v>
      </c>
      <c r="J1787" s="102"/>
    </row>
    <row r="1788" spans="1:10" ht="12.75" customHeight="1" x14ac:dyDescent="0.25">
      <c r="A1788" s="101"/>
      <c r="B1788" s="80">
        <f>Invoice!B5610</f>
        <v>0</v>
      </c>
      <c r="C1788" s="88">
        <f>Invoice!E5610</f>
        <v>0</v>
      </c>
      <c r="D1788" s="89">
        <f>Invoice!H5610</f>
        <v>0</v>
      </c>
      <c r="E1788" s="81">
        <f t="shared" si="175"/>
        <v>0</v>
      </c>
      <c r="F1788" s="81"/>
      <c r="G1788" s="82">
        <f t="shared" si="176"/>
        <v>0</v>
      </c>
      <c r="H1788" s="83">
        <f t="shared" si="177"/>
        <v>0</v>
      </c>
      <c r="I1788" s="83" t="e">
        <f t="shared" si="178"/>
        <v>#DIV/0!</v>
      </c>
      <c r="J1788" s="103" t="e">
        <f t="shared" si="179"/>
        <v>#DIV/0!</v>
      </c>
    </row>
    <row r="1789" spans="1:10" ht="12.75" customHeight="1" x14ac:dyDescent="0.25">
      <c r="A1789" s="101"/>
      <c r="D1789" s="81"/>
      <c r="E1789" s="81">
        <f>(E1788*Invoice!I5610)+((E1788-(E1788*Invoice!I5610))*Invoice!J5610)</f>
        <v>0</v>
      </c>
      <c r="F1789" s="81"/>
      <c r="G1789" s="90">
        <f>E1789/1.11</f>
        <v>0</v>
      </c>
      <c r="H1789" s="91">
        <f>G1789*11%</f>
        <v>0</v>
      </c>
      <c r="I1789" s="91" t="e">
        <f>G1789/B1788</f>
        <v>#DIV/0!</v>
      </c>
      <c r="J1789" s="104" t="e">
        <f>H1789/B1788</f>
        <v>#DIV/0!</v>
      </c>
    </row>
    <row r="1790" spans="1:10" ht="12.75" customHeight="1" x14ac:dyDescent="0.25">
      <c r="A1790" s="101"/>
      <c r="D1790" s="81" t="s">
        <v>23</v>
      </c>
      <c r="E1790" s="81">
        <f>E1788-E1789</f>
        <v>0</v>
      </c>
      <c r="F1790" s="81"/>
      <c r="G1790" s="82">
        <f>G1788-G1789</f>
        <v>0</v>
      </c>
      <c r="H1790" s="82">
        <f>H1788-H1789</f>
        <v>0</v>
      </c>
      <c r="I1790" s="82" t="e">
        <f>I1788-I1789</f>
        <v>#DIV/0!</v>
      </c>
      <c r="J1790" s="105" t="e">
        <f>J1788-J1789</f>
        <v>#DIV/0!</v>
      </c>
    </row>
    <row r="1791" spans="1:10" ht="12.75" customHeight="1" x14ac:dyDescent="0.25">
      <c r="A1791" s="101"/>
      <c r="D1791" s="81"/>
      <c r="E1791" s="81"/>
      <c r="F1791" s="81"/>
      <c r="G1791" s="82"/>
      <c r="H1791" s="83">
        <f>G1790+H1790</f>
        <v>0</v>
      </c>
      <c r="I1791" s="83"/>
      <c r="J1791" s="103"/>
    </row>
    <row r="1792" spans="1:10" ht="12.75" customHeight="1" x14ac:dyDescent="0.25">
      <c r="A1792" s="101"/>
      <c r="B1792" s="79"/>
      <c r="D1792" s="81"/>
      <c r="E1792" s="81"/>
      <c r="F1792" s="81"/>
      <c r="G1792" s="82"/>
      <c r="H1792" s="83"/>
      <c r="I1792" s="83"/>
      <c r="J1792" s="103"/>
    </row>
    <row r="1793" spans="1:10" ht="12.75" customHeight="1" x14ac:dyDescent="0.25">
      <c r="A1793" s="101">
        <v>16</v>
      </c>
      <c r="B1793" s="84" t="s">
        <v>20</v>
      </c>
      <c r="C1793" s="84" t="s">
        <v>21</v>
      </c>
      <c r="D1793" s="85" t="s">
        <v>22</v>
      </c>
      <c r="E1793" s="85" t="s">
        <v>23</v>
      </c>
      <c r="F1793" s="85"/>
      <c r="G1793" s="86" t="s">
        <v>24</v>
      </c>
      <c r="H1793" s="87" t="s">
        <v>25</v>
      </c>
      <c r="I1793" s="87" t="s">
        <v>26</v>
      </c>
      <c r="J1793" s="102"/>
    </row>
    <row r="1794" spans="1:10" ht="12.75" customHeight="1" x14ac:dyDescent="0.25">
      <c r="A1794" s="101"/>
      <c r="B1794" s="80">
        <f>Invoice!B5611</f>
        <v>0</v>
      </c>
      <c r="C1794" s="88">
        <f>Invoice!E5611</f>
        <v>0</v>
      </c>
      <c r="D1794" s="89">
        <f>Invoice!H5611</f>
        <v>0</v>
      </c>
      <c r="E1794" s="81">
        <f t="shared" si="175"/>
        <v>0</v>
      </c>
      <c r="F1794" s="81"/>
      <c r="G1794" s="82">
        <f t="shared" si="176"/>
        <v>0</v>
      </c>
      <c r="H1794" s="83">
        <f t="shared" si="177"/>
        <v>0</v>
      </c>
      <c r="I1794" s="83" t="e">
        <f t="shared" si="178"/>
        <v>#DIV/0!</v>
      </c>
      <c r="J1794" s="103" t="e">
        <f t="shared" si="179"/>
        <v>#DIV/0!</v>
      </c>
    </row>
    <row r="1795" spans="1:10" ht="12.75" customHeight="1" x14ac:dyDescent="0.25">
      <c r="A1795" s="101"/>
      <c r="D1795" s="81"/>
      <c r="E1795" s="81">
        <f>(E1794*Invoice!I5611)+((E1794-(E1794*Invoice!I5611))*Invoice!J5611)</f>
        <v>0</v>
      </c>
      <c r="F1795" s="81"/>
      <c r="G1795" s="90">
        <f>E1795/1.11</f>
        <v>0</v>
      </c>
      <c r="H1795" s="91">
        <f>G1795*11%</f>
        <v>0</v>
      </c>
      <c r="I1795" s="91" t="e">
        <f>G1795/B1794</f>
        <v>#DIV/0!</v>
      </c>
      <c r="J1795" s="104" t="e">
        <f>H1795/B1794</f>
        <v>#DIV/0!</v>
      </c>
    </row>
    <row r="1796" spans="1:10" ht="12.75" customHeight="1" x14ac:dyDescent="0.25">
      <c r="A1796" s="101"/>
      <c r="D1796" s="81" t="s">
        <v>23</v>
      </c>
      <c r="E1796" s="81">
        <f>E1794-E1795</f>
        <v>0</v>
      </c>
      <c r="F1796" s="81"/>
      <c r="G1796" s="82">
        <f>G1794-G1795</f>
        <v>0</v>
      </c>
      <c r="H1796" s="82">
        <f>H1794-H1795</f>
        <v>0</v>
      </c>
      <c r="I1796" s="82" t="e">
        <f>I1794-I1795</f>
        <v>#DIV/0!</v>
      </c>
      <c r="J1796" s="105" t="e">
        <f>J1794-J1795</f>
        <v>#DIV/0!</v>
      </c>
    </row>
    <row r="1797" spans="1:10" ht="12.75" customHeight="1" x14ac:dyDescent="0.25">
      <c r="A1797" s="101"/>
      <c r="D1797" s="81"/>
      <c r="E1797" s="81"/>
      <c r="F1797" s="81"/>
      <c r="G1797" s="82"/>
      <c r="H1797" s="83">
        <f>G1796+H1796</f>
        <v>0</v>
      </c>
      <c r="I1797" s="83"/>
      <c r="J1797" s="103"/>
    </row>
    <row r="1798" spans="1:10" ht="12.75" customHeight="1" x14ac:dyDescent="0.25">
      <c r="A1798" s="101"/>
      <c r="C1798" s="88"/>
      <c r="D1798" s="89"/>
      <c r="E1798" s="81"/>
      <c r="F1798" s="81"/>
      <c r="G1798" s="82"/>
      <c r="H1798" s="83"/>
      <c r="I1798" s="83"/>
      <c r="J1798" s="103"/>
    </row>
    <row r="1799" spans="1:10" ht="12.75" customHeight="1" x14ac:dyDescent="0.25">
      <c r="A1799" s="106"/>
      <c r="B1799" s="107"/>
      <c r="C1799" s="107"/>
      <c r="D1799" s="107"/>
      <c r="E1799" s="107"/>
      <c r="F1799" s="107"/>
      <c r="G1799" s="108">
        <f>G1706+G1712+G1718+G1724+G1730+G1736+G1742+G1748+G1754+G1760+G1766+G1772+G1778+G1784+G1790+G1796</f>
        <v>0</v>
      </c>
      <c r="H1799" s="108">
        <f>H1706+H1712+H1718+H1724+H1730+H1736+H1742+H1748+H1754+H1760+H1766+H1772+H1778+H1784+H1790+H1796</f>
        <v>0</v>
      </c>
      <c r="I1799" s="107"/>
      <c r="J1799" s="109">
        <f>H1707+H1713+H1719+H1725+H1731+H1737+H1743+H1749+H1755+H1761+H1767+H1773+H1779+H1785+H1791+H1797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2023-05-27T08:43:22Z</cp:lastPrinted>
  <dcterms:created xsi:type="dcterms:W3CDTF">2022-01-21T06:52:44Z</dcterms:created>
  <dcterms:modified xsi:type="dcterms:W3CDTF">2023-05-29T06:52:41Z</dcterms:modified>
</cp:coreProperties>
</file>