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796" i="6" l="1"/>
  <c r="J796" i="6"/>
  <c r="K796" i="6" s="1"/>
  <c r="J791" i="6"/>
  <c r="K791" i="6"/>
  <c r="L791" i="6" s="1"/>
  <c r="M791" i="6"/>
  <c r="J792" i="6"/>
  <c r="K792" i="6" s="1"/>
  <c r="L792" i="6" s="1"/>
  <c r="M792" i="6"/>
  <c r="J767" i="6"/>
  <c r="K767" i="6"/>
  <c r="L767" i="6" s="1"/>
  <c r="M767" i="6"/>
  <c r="J768" i="6"/>
  <c r="K768" i="6" s="1"/>
  <c r="L768" i="6" s="1"/>
  <c r="M768" i="6"/>
  <c r="J769" i="6"/>
  <c r="K769" i="6"/>
  <c r="L769" i="6" s="1"/>
  <c r="M769" i="6"/>
  <c r="J770" i="6"/>
  <c r="K770" i="6" s="1"/>
  <c r="L770" i="6" s="1"/>
  <c r="M770" i="6"/>
  <c r="J771" i="6"/>
  <c r="K771" i="6"/>
  <c r="L771" i="6" s="1"/>
  <c r="M771" i="6"/>
  <c r="J772" i="6"/>
  <c r="K772" i="6" s="1"/>
  <c r="L772" i="6" s="1"/>
  <c r="M772" i="6"/>
  <c r="L796" i="6" l="1"/>
  <c r="J765" i="6"/>
  <c r="K765" i="6" s="1"/>
  <c r="L765" i="6" s="1"/>
  <c r="M765" i="6"/>
  <c r="J766" i="6"/>
  <c r="K766" i="6"/>
  <c r="L766" i="6" s="1"/>
  <c r="M766" i="6"/>
  <c r="J790" i="6"/>
  <c r="K790" i="6" s="1"/>
  <c r="L790" i="6" s="1"/>
  <c r="M790" i="6"/>
  <c r="J764" i="6" l="1"/>
  <c r="K764" i="6" s="1"/>
  <c r="L764" i="6" s="1"/>
  <c r="M764" i="6"/>
  <c r="M763" i="6"/>
  <c r="J763" i="6"/>
  <c r="K763" i="6" s="1"/>
  <c r="J786" i="6"/>
  <c r="K786" i="6" s="1"/>
  <c r="L786" i="6" s="1"/>
  <c r="M786" i="6"/>
  <c r="J787" i="6"/>
  <c r="K787" i="6" s="1"/>
  <c r="L787" i="6" s="1"/>
  <c r="M787" i="6"/>
  <c r="J788" i="6"/>
  <c r="K788" i="6" s="1"/>
  <c r="L788" i="6" s="1"/>
  <c r="M788" i="6"/>
  <c r="J789" i="6"/>
  <c r="K789" i="6" s="1"/>
  <c r="L789" i="6" s="1"/>
  <c r="M789" i="6"/>
  <c r="L763" i="6" l="1"/>
  <c r="J783" i="6" l="1"/>
  <c r="K783" i="6" s="1"/>
  <c r="L783" i="6" s="1"/>
  <c r="M783" i="6"/>
  <c r="J784" i="6"/>
  <c r="K784" i="6" s="1"/>
  <c r="L784" i="6" s="1"/>
  <c r="M784" i="6"/>
  <c r="J785" i="6"/>
  <c r="K785" i="6" s="1"/>
  <c r="L785" i="6" s="1"/>
  <c r="M785" i="6"/>
  <c r="J713" i="6" l="1"/>
  <c r="K713" i="6" s="1"/>
  <c r="L713" i="6" s="1"/>
  <c r="M713" i="6"/>
  <c r="J714" i="6"/>
  <c r="K714" i="6" s="1"/>
  <c r="L714" i="6" s="1"/>
  <c r="M714" i="6"/>
  <c r="J779" i="6" l="1"/>
  <c r="K779" i="6" s="1"/>
  <c r="L779" i="6" s="1"/>
  <c r="M779" i="6"/>
  <c r="J780" i="6"/>
  <c r="K780" i="6" s="1"/>
  <c r="L780" i="6" s="1"/>
  <c r="M780" i="6"/>
  <c r="J781" i="6"/>
  <c r="K781" i="6" s="1"/>
  <c r="L781" i="6" s="1"/>
  <c r="M781" i="6"/>
  <c r="J782" i="6"/>
  <c r="K782" i="6" s="1"/>
  <c r="L782" i="6" s="1"/>
  <c r="M782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78" i="6" l="1"/>
  <c r="K778" i="6" s="1"/>
  <c r="L778" i="6" s="1"/>
  <c r="M778" i="6"/>
  <c r="J723" i="6" l="1"/>
  <c r="K723" i="6" s="1"/>
  <c r="L723" i="6" s="1"/>
  <c r="M723" i="6"/>
  <c r="J718" i="6"/>
  <c r="K718" i="6" s="1"/>
  <c r="L718" i="6" s="1"/>
  <c r="M718" i="6"/>
  <c r="J719" i="6"/>
  <c r="K719" i="6" s="1"/>
  <c r="L719" i="6" s="1"/>
  <c r="M719" i="6"/>
  <c r="J705" i="6"/>
  <c r="K705" i="6" s="1"/>
  <c r="L705" i="6" s="1"/>
  <c r="M705" i="6"/>
  <c r="J706" i="6"/>
  <c r="K706" i="6" s="1"/>
  <c r="L706" i="6" s="1"/>
  <c r="M706" i="6"/>
  <c r="J707" i="6"/>
  <c r="K707" i="6" s="1"/>
  <c r="L707" i="6" s="1"/>
  <c r="M707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50" i="6" l="1"/>
  <c r="K750" i="6" s="1"/>
  <c r="L750" i="6" s="1"/>
  <c r="M750" i="6"/>
  <c r="J751" i="6"/>
  <c r="K751" i="6" s="1"/>
  <c r="L751" i="6" s="1"/>
  <c r="M751" i="6"/>
  <c r="J752" i="6"/>
  <c r="K752" i="6" s="1"/>
  <c r="L752" i="6" s="1"/>
  <c r="M752" i="6"/>
  <c r="J753" i="6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21" i="6"/>
  <c r="K721" i="6" s="1"/>
  <c r="L721" i="6" s="1"/>
  <c r="M721" i="6"/>
  <c r="J722" i="6"/>
  <c r="K722" i="6" s="1"/>
  <c r="L722" i="6" s="1"/>
  <c r="M722" i="6"/>
  <c r="J749" i="6" l="1"/>
  <c r="K749" i="6" s="1"/>
  <c r="L749" i="6" s="1"/>
  <c r="M749" i="6"/>
  <c r="J700" i="6"/>
  <c r="K700" i="6" s="1"/>
  <c r="L700" i="6" s="1"/>
  <c r="M700" i="6"/>
  <c r="J703" i="6"/>
  <c r="K703" i="6" s="1"/>
  <c r="L703" i="6" s="1"/>
  <c r="M703" i="6"/>
  <c r="J704" i="6"/>
  <c r="K704" i="6" s="1"/>
  <c r="L704" i="6" s="1"/>
  <c r="M704" i="6"/>
  <c r="J748" i="6" l="1"/>
  <c r="K748" i="6" s="1"/>
  <c r="L748" i="6" s="1"/>
  <c r="M748" i="6"/>
  <c r="J698" i="6" l="1"/>
  <c r="K698" i="6" s="1"/>
  <c r="L698" i="6" s="1"/>
  <c r="M698" i="6"/>
  <c r="J699" i="6"/>
  <c r="K699" i="6" s="1"/>
  <c r="L699" i="6" s="1"/>
  <c r="M699" i="6"/>
  <c r="J747" i="6"/>
  <c r="K747" i="6" s="1"/>
  <c r="L747" i="6" s="1"/>
  <c r="M747" i="6"/>
  <c r="J744" i="6" l="1"/>
  <c r="K744" i="6" s="1"/>
  <c r="L744" i="6" s="1"/>
  <c r="M744" i="6"/>
  <c r="J745" i="6"/>
  <c r="K745" i="6" s="1"/>
  <c r="L745" i="6" s="1"/>
  <c r="M745" i="6"/>
  <c r="J746" i="6"/>
  <c r="K746" i="6" s="1"/>
  <c r="L746" i="6" s="1"/>
  <c r="M746" i="6"/>
  <c r="J697" i="6"/>
  <c r="K697" i="6" s="1"/>
  <c r="L697" i="6" s="1"/>
  <c r="M697" i="6"/>
  <c r="J716" i="6"/>
  <c r="K716" i="6" s="1"/>
  <c r="L716" i="6" s="1"/>
  <c r="M716" i="6"/>
  <c r="J717" i="6"/>
  <c r="K717" i="6" s="1"/>
  <c r="L717" i="6" s="1"/>
  <c r="M717" i="6"/>
  <c r="M756" i="6" l="1"/>
  <c r="J756" i="6"/>
  <c r="K756" i="6" s="1"/>
  <c r="M755" i="6"/>
  <c r="J755" i="6"/>
  <c r="K755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9" i="6"/>
  <c r="J729" i="6"/>
  <c r="K729" i="6" s="1"/>
  <c r="M728" i="6"/>
  <c r="J728" i="6"/>
  <c r="K728" i="6" s="1"/>
  <c r="M727" i="6"/>
  <c r="J727" i="6"/>
  <c r="K727" i="6" s="1"/>
  <c r="M726" i="6"/>
  <c r="J726" i="6"/>
  <c r="K726" i="6" s="1"/>
  <c r="M725" i="6"/>
  <c r="J725" i="6"/>
  <c r="K725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M685" i="6"/>
  <c r="J685" i="6"/>
  <c r="K685" i="6" s="1"/>
  <c r="M684" i="6"/>
  <c r="J684" i="6"/>
  <c r="K684" i="6" s="1"/>
  <c r="M683" i="6"/>
  <c r="J683" i="6"/>
  <c r="K683" i="6" s="1"/>
  <c r="M682" i="6"/>
  <c r="J682" i="6"/>
  <c r="K682" i="6" s="1"/>
  <c r="M681" i="6"/>
  <c r="J681" i="6"/>
  <c r="K681" i="6" s="1"/>
  <c r="L685" i="6" l="1"/>
  <c r="L681" i="6"/>
  <c r="L683" i="6"/>
  <c r="K686" i="6"/>
  <c r="L686" i="6" s="1"/>
  <c r="L682" i="6"/>
  <c r="L684" i="6"/>
  <c r="L687" i="6"/>
  <c r="L688" i="6"/>
  <c r="L689" i="6"/>
  <c r="L690" i="6"/>
  <c r="L691" i="6"/>
  <c r="L692" i="6"/>
  <c r="L693" i="6"/>
  <c r="L694" i="6"/>
  <c r="L695" i="6"/>
  <c r="L696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55" i="6"/>
  <c r="L756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74" i="6" l="1"/>
  <c r="J774" i="6"/>
  <c r="P196" i="10"/>
  <c r="P188" i="10"/>
  <c r="P182" i="10"/>
  <c r="K774" i="6" l="1"/>
  <c r="L774" i="6" s="1"/>
  <c r="M852" i="6" l="1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4" i="6"/>
  <c r="M776" i="6"/>
  <c r="M775" i="6"/>
  <c r="M761" i="6"/>
  <c r="M760" i="6"/>
  <c r="M757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52" i="6"/>
  <c r="K852" i="6" s="1"/>
  <c r="J851" i="6"/>
  <c r="K851" i="6" s="1"/>
  <c r="J850" i="6"/>
  <c r="K850" i="6" s="1"/>
  <c r="J849" i="6"/>
  <c r="K849" i="6" s="1"/>
  <c r="J848" i="6"/>
  <c r="K848" i="6" s="1"/>
  <c r="J847" i="6"/>
  <c r="K847" i="6" s="1"/>
  <c r="J846" i="6"/>
  <c r="K846" i="6" s="1"/>
  <c r="J845" i="6"/>
  <c r="K845" i="6" s="1"/>
  <c r="J844" i="6"/>
  <c r="K844" i="6" s="1"/>
  <c r="J843" i="6"/>
  <c r="K843" i="6" s="1"/>
  <c r="J842" i="6"/>
  <c r="K842" i="6" s="1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9" i="6"/>
  <c r="K829" i="6" s="1"/>
  <c r="J828" i="6"/>
  <c r="K828" i="6" s="1"/>
  <c r="J827" i="6"/>
  <c r="K827" i="6" s="1"/>
  <c r="J826" i="6"/>
  <c r="K826" i="6" s="1"/>
  <c r="J825" i="6"/>
  <c r="K825" i="6" s="1"/>
  <c r="J824" i="6"/>
  <c r="K824" i="6" s="1"/>
  <c r="J823" i="6"/>
  <c r="K823" i="6" s="1"/>
  <c r="J822" i="6"/>
  <c r="K822" i="6" s="1"/>
  <c r="J821" i="6"/>
  <c r="K821" i="6" s="1"/>
  <c r="J820" i="6"/>
  <c r="K820" i="6" s="1"/>
  <c r="J819" i="6"/>
  <c r="K819" i="6" s="1"/>
  <c r="J818" i="6"/>
  <c r="K818" i="6" s="1"/>
  <c r="J817" i="6"/>
  <c r="K817" i="6" s="1"/>
  <c r="J816" i="6"/>
  <c r="K816" i="6" s="1"/>
  <c r="J815" i="6"/>
  <c r="K815" i="6" s="1"/>
  <c r="J814" i="6"/>
  <c r="K814" i="6" s="1"/>
  <c r="J813" i="6"/>
  <c r="K813" i="6" s="1"/>
  <c r="J812" i="6"/>
  <c r="K812" i="6" s="1"/>
  <c r="J811" i="6"/>
  <c r="K811" i="6" s="1"/>
  <c r="J810" i="6"/>
  <c r="K810" i="6" s="1"/>
  <c r="J809" i="6"/>
  <c r="K809" i="6" s="1"/>
  <c r="J808" i="6"/>
  <c r="K808" i="6" s="1"/>
  <c r="J807" i="6"/>
  <c r="K807" i="6" s="1"/>
  <c r="J806" i="6"/>
  <c r="K806" i="6" s="1"/>
  <c r="J805" i="6"/>
  <c r="K805" i="6" s="1"/>
  <c r="J804" i="6"/>
  <c r="K804" i="6" s="1"/>
  <c r="J803" i="6"/>
  <c r="K803" i="6" s="1"/>
  <c r="J802" i="6"/>
  <c r="K802" i="6" s="1"/>
  <c r="J801" i="6"/>
  <c r="K801" i="6" s="1"/>
  <c r="J800" i="6"/>
  <c r="K800" i="6" s="1"/>
  <c r="J799" i="6"/>
  <c r="K799" i="6" s="1"/>
  <c r="J798" i="6"/>
  <c r="K798" i="6" s="1"/>
  <c r="J794" i="6"/>
  <c r="K794" i="6" s="1"/>
  <c r="J776" i="6"/>
  <c r="K776" i="6" s="1"/>
  <c r="J775" i="6"/>
  <c r="K775" i="6" s="1"/>
  <c r="J761" i="6"/>
  <c r="K761" i="6" s="1"/>
  <c r="J760" i="6"/>
  <c r="K760" i="6" s="1"/>
  <c r="J757" i="6"/>
  <c r="K757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32" i="6" l="1"/>
  <c r="L829" i="6"/>
  <c r="L828" i="6"/>
  <c r="L826" i="6"/>
  <c r="L825" i="6"/>
  <c r="L824" i="6"/>
  <c r="L821" i="6"/>
  <c r="L819" i="6"/>
  <c r="L831" i="6" l="1"/>
  <c r="L830" i="6"/>
  <c r="L820" i="6"/>
  <c r="L823" i="6"/>
  <c r="L822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53" i="6"/>
  <c r="L850" i="6"/>
  <c r="L849" i="6"/>
  <c r="L846" i="6"/>
  <c r="L845" i="6"/>
  <c r="L842" i="6"/>
  <c r="L838" i="6"/>
  <c r="L834" i="6"/>
  <c r="L833" i="6"/>
  <c r="L817" i="6"/>
  <c r="L816" i="6"/>
  <c r="L813" i="6"/>
  <c r="L812" i="6"/>
  <c r="L809" i="6"/>
  <c r="L794" i="6"/>
  <c r="H758" i="6"/>
  <c r="L757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41" i="6"/>
  <c r="J197" i="6"/>
  <c r="Q11" i="3" s="1"/>
  <c r="L533" i="6"/>
  <c r="L563" i="6"/>
  <c r="P534" i="10"/>
  <c r="L808" i="6"/>
  <c r="L800" i="6"/>
  <c r="L804" i="6"/>
  <c r="L801" i="6"/>
  <c r="L805" i="6"/>
  <c r="L491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75" i="6"/>
  <c r="L799" i="6"/>
  <c r="L803" i="6"/>
  <c r="L807" i="6"/>
  <c r="L811" i="6"/>
  <c r="L837" i="6"/>
  <c r="L840" i="6"/>
  <c r="L852" i="6"/>
  <c r="L164" i="6"/>
  <c r="L169" i="6"/>
  <c r="L177" i="6"/>
  <c r="L141" i="6"/>
  <c r="L149" i="6"/>
  <c r="L299" i="6"/>
  <c r="L438" i="6"/>
  <c r="L447" i="6"/>
  <c r="L836" i="6"/>
  <c r="J610" i="6"/>
  <c r="Q17" i="3" s="1"/>
  <c r="J12" i="1" s="1"/>
  <c r="J14" i="1" s="1"/>
  <c r="J16" i="1" s="1"/>
  <c r="L571" i="6"/>
  <c r="L802" i="6"/>
  <c r="L806" i="6"/>
  <c r="L565" i="6"/>
  <c r="L798" i="6"/>
  <c r="L607" i="6"/>
  <c r="L835" i="6"/>
  <c r="L602" i="6"/>
  <c r="L851" i="6"/>
  <c r="J758" i="6"/>
  <c r="Q19" i="3" s="1"/>
  <c r="L12" i="1" s="1"/>
  <c r="L847" i="6"/>
  <c r="J679" i="6"/>
  <c r="Q18" i="3" s="1"/>
  <c r="K12" i="1" s="1"/>
  <c r="K14" i="1" s="1"/>
  <c r="K16" i="1" s="1"/>
  <c r="L564" i="6"/>
  <c r="J853" i="6"/>
  <c r="Q20" i="3" s="1"/>
  <c r="M12" i="1" s="1"/>
  <c r="L760" i="6"/>
  <c r="L814" i="6"/>
  <c r="L827" i="6"/>
  <c r="L843" i="6"/>
  <c r="L848" i="6"/>
  <c r="L818" i="6"/>
  <c r="L761" i="6"/>
  <c r="L776" i="6"/>
  <c r="L810" i="6"/>
  <c r="L815" i="6"/>
  <c r="L839" i="6"/>
  <c r="L844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53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58" i="6"/>
  <c r="R19" i="3" s="1"/>
  <c r="K197" i="6"/>
  <c r="R11" i="3" s="1"/>
  <c r="K535" i="6"/>
  <c r="R16" i="3" s="1"/>
  <c r="L455" i="6"/>
  <c r="L853" i="6"/>
  <c r="K679" i="6"/>
  <c r="R18" i="3" s="1"/>
  <c r="K610" i="6"/>
  <c r="R17" i="3" s="1"/>
  <c r="K853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58" i="6"/>
  <c r="M758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55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<sst xmlns="http://schemas.openxmlformats.org/spreadsheetml/2006/main" count="14110" uniqueCount="6731">
  <si>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</si>
  <si>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</si>
  <si>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</si>
  <si>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</si>
  <si>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</si>
  <si>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</si>
  <si>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</si>
  <si>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</si>
  <si>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</si>
  <si>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</si>
  <si>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</si>
  <si>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</si>
  <si>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</si>
  <si>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</si>
  <si>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</si>
  <si>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</si>
  <si>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</si>
  <si>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</si>
  <si>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</si>
  <si>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</si>
  <si>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</si>
  <si>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</si>
  <si>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</si>
  <si>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</si>
  <si>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</si>
  <si>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</si>
  <si>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</si>
  <si>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</si>
  <si>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</si>
  <si>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</si>
  <si>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</si>
  <si>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</si>
  <si>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</si>
  <si>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</si>
  <si>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</si>
  <si>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</si>
  <si>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</si>
  <si>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</si>
  <si>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</si>
  <si>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</si>
  <si>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</si>
  <si>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</si>
  <si>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</si>
  <si>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</si>
  <si>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</si>
  <si>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</si>
  <si>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</si>
  <si>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</si>
  <si>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</si>
  <si>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</si>
  <si>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</si>
  <si>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</si>
  <si>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</si>
  <si>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</si>
  <si>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</si>
  <si>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</si>
  <si>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</si>
  <si>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</si>
  <si>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</si>
  <si>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</si>
  <si>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</si>
  <si>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</si>
  <si>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</si>
  <si>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</si>
  <si>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</si>
  <si>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</si>
  <si>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</si>
  <si>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</si>
  <si>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</si>
  <si>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</si>
  <si>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</si>
  <si>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</si>
  <si>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</si>
  <si>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</si>
  <si>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</si>
  <si>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</si>
  <si>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</si>
  <si>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</si>
  <si>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</si>
  <si>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</si>
  <si>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</si>
  <si>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</si>
  <si>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</si>
  <si>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</si>
  <si>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</si>
  <si>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</si>
  <si>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</si>
  <si>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</si>
  <si>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</si>
  <si>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</si>
  <si>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</si>
  <si>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</si>
  <si>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</si>
  <si>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</si>
  <si>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</si>
  <si>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</si>
  <si>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</si>
  <si>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</si>
  <si>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</si>
  <si>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</si>
  <si>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</si>
  <si>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</si>
  <si>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</si>
  <si>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</si>
  <si>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</si>
  <si>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</si>
  <si>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</si>
  <si>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</si>
  <si>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</si>
  <si>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</si>
  <si>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</si>
  <si>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</si>
  <si>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</si>
  <si>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</si>
  <si>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</si>
  <si>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</si>
  <si>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</si>
  <si>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</si>
  <si>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</si>
  <si>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</si>
  <si>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</si>
  <si>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</si>
  <si>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</si>
  <si>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</si>
  <si>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</si>
  <si>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</si>
  <si>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</si>
  <si>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</si>
  <si>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</si>
  <si>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</si>
  <si>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</si>
  <si>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</si>
  <si>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</si>
  <si>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</si>
  <si>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</si>
  <si>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</si>
  <si>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</si>
  <si>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</si>
  <si>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</si>
  <si>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</si>
  <si>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</si>
  <si>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</si>
  <si>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</si>
  <si>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</si>
  <si>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</si>
  <si>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</si>
  <si>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</si>
  <si>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</si>
  <si>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</si>
  <si>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</si>
  <si>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</si>
  <si>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</si>
  <si>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</si>
  <si>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</si>
  <si>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</si>
  <si>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</si>
  <si>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</si>
  <si>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</si>
  <si>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</si>
  <si>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</si>
  <si>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</si>
  <si>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</si>
  <si>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</si>
  <si>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</si>
  <si>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</si>
  <si>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</si>
  <si>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</si>
  <si>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</si>
  <si>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</si>
  <si>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</si>
  <si>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</si>
  <si>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</si>
  <si>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</si>
  <si>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</si>
  <si>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</si>
  <si>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</si>
  <si>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</si>
  <si>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</si>
  <si>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</si>
  <si>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</si>
  <si>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</si>
  <si>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</si>
  <si>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</si>
  <si>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</si>
  <si>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</si>
  <si>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</si>
  <si>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</si>
  <si>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</si>
  <si>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</si>
  <si>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</si>
  <si>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</si>
  <si>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</si>
  <si>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</si>
  <si>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</si>
  <si>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</si>
  <si>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</si>
  <si>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</si>
  <si>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</si>
  <si>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</si>
  <si>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</si>
  <si>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</si>
  <si>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</si>
  <si>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</si>
  <si>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</si>
  <si>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</si>
  <si>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</si>
  <si>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</si>
  <si>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</si>
  <si>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</si>
  <si>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</si>
  <si>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</si>
  <si>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</si>
  <si>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</si>
  <si>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</si>
  <si>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</si>
  <si>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</si>
  <si>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</si>
  <si>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</si>
  <si>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</si>
  <si>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</si>
  <si>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</si>
  <si>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</si>
  <si>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</si>
  <si>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</si>
  <si>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</si>
  <si>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</si>
  <si>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</si>
  <si>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</si>
  <si>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</si>
  <si>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</si>
  <si>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</si>
  <si>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</si>
  <si>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</si>
  <si>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</si>
  <si>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</si>
  <si>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</si>
  <si>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</si>
  <si>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</si>
  <si>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</si>
  <si>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</si>
  <si>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</si>
  <si>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</si>
  <si>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</si>
  <si>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</si>
  <si>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</si>
  <si>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</si>
  <si>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</si>
  <si>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</si>
  <si>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</si>
  <si>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</si>
  <si>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</si>
  <si>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</si>
  <si>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</si>
  <si>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</si>
  <si>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</si>
  <si>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</si>
  <si>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</si>
  <si>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</si>
  <si>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</si>
  <si>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</si>
  <si>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</si>
  <si>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</si>
  <si>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</si>
  <si>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</si>
  <si>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</si>
  <si>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</si>
  <si>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</si>
  <si>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</si>
  <si>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</si>
  <si>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</si>
  <si>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</si>
  <si>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</si>
  <si>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</si>
  <si>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</si>
  <si>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</si>
  <si>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</si>
  <si>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</si>
  <si>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</si>
  <si>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</si>
  <si>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</si>
  <si>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</si>
  <si>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</si>
  <si>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</si>
  <si>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</si>
  <si>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</si>
  <si>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</si>
  <si>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</si>
  <si>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</si>
  <si>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</si>
  <si>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</si>
  <si>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</si>
  <si>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</si>
  <si>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</si>
  <si>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</si>
  <si>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</si>
  <si>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</si>
  <si>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</si>
  <si>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</si>
  <si>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</si>
  <si>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</si>
  <si>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</si>
  <si>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</si>
  <si>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</si>
  <si>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</si>
  <si>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</si>
  <si>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</si>
  <si>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</si>
  <si>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</si>
  <si>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</si>
  <si>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</si>
  <si>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</si>
  <si>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</si>
  <si>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</si>
  <si>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</si>
  <si>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</si>
  <si>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</si>
  <si>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</si>
  <si>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</si>
  <si>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</si>
  <si>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</si>
  <si>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</si>
  <si>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</si>
  <si>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</si>
  <si>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</si>
  <si>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</si>
  <si>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</si>
  <si>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</si>
  <si>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</si>
  <si>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</si>
  <si>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</si>
  <si>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</si>
  <si>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</si>
  <si>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</si>
  <si>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</si>
  <si>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</si>
  <si>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</si>
  <si>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</si>
  <si>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</si>
  <si>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</si>
  <si>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</si>
  <si>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</si>
  <si>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</si>
  <si>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</si>
  <si>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</si>
  <si>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</si>
  <si>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</si>
  <si>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</si>
  <si>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</si>
  <si>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</si>
  <si>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</si>
  <si>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</si>
  <si>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</si>
  <si>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</si>
  <si>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</si>
  <si>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</si>
  <si>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</si>
  <si>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</si>
  <si>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</si>
  <si>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</si>
  <si>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</si>
  <si>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</si>
  <si>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</si>
  <si>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</si>
  <si>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</si>
  <si>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</si>
  <si>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</si>
  <si>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</si>
  <si>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</si>
  <si>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</si>
  <si>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</si>
  <si>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</si>
  <si>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</si>
  <si>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</si>
  <si>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</si>
  <si>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</si>
  <si>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</si>
  <si>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</si>
  <si>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</si>
  <si>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</si>
  <si>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</si>
  <si>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</si>
  <si>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</si>
  <si>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</si>
  <si>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</si>
  <si>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</si>
  <si>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</si>
  <si>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</si>
  <si>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</si>
  <si>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</si>
  <si>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</si>
  <si>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</si>
  <si>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</si>
  <si>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</si>
  <si>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</si>
  <si>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</si>
  <si>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</si>
  <si>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</si>
  <si>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</si>
  <si>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</si>
  <si>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</si>
  <si>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</si>
  <si>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</si>
  <si>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</si>
  <si>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</si>
  <si>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</si>
  <si>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</si>
  <si>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</si>
  <si>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</si>
  <si>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</si>
  <si>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</si>
  <si>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</si>
  <si>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</si>
  <si>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</si>
  <si>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</si>
  <si>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</si>
  <si>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</si>
  <si>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</si>
  <si>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</si>
  <si>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</si>
  <si>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</si>
  <si>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</si>
  <si>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</si>
  <si>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</si>
  <si>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</si>
  <si>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</si>
  <si>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</si>
  <si>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</si>
  <si>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</si>
  <si>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</si>
  <si>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</si>
  <si>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</si>
  <si>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</si>
  <si>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</si>
  <si>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</si>
  <si>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</si>
  <si>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</si>
  <si>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</si>
  <si>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</si>
  <si>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</si>
  <si>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</si>
  <si>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</si>
  <si>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</si>
  <si>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</si>
  <si>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</si>
  <si>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</si>
  <si>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</si>
  <si>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</si>
  <si>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</si>
  <si>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</si>
  <si>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</si>
  <si>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</si>
  <si>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</si>
  <si>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</si>
  <si>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</si>
  <si>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</si>
  <si>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</si>
  <si>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</si>
  <si>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</si>
  <si>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</si>
  <si>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</si>
  <si>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</si>
  <si>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</si>
  <si>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</si>
  <si>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</si>
  <si>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</si>
  <si>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</si>
  <si>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</si>
  <si>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</si>
  <si>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</si>
  <si>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</si>
  <si>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</si>
  <si>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</si>
  <si>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</si>
  <si>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</si>
  <si>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</si>
  <si>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</si>
  <si>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</si>
  <si>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</si>
  <si>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</si>
  <si>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</si>
  <si>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</si>
  <si>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</si>
  <si>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</si>
  <si>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</si>
  <si>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</si>
  <si>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</si>
  <si>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</si>
  <si>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</si>
  <si>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</si>
  <si>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</si>
  <si>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</si>
  <si>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</si>
  <si>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</si>
  <si>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</si>
  <si>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</si>
  <si>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</si>
  <si>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</si>
  <si>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</si>
  <si>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</si>
  <si>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</si>
  <si>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</si>
  <si>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</si>
  <si>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</si>
  <si>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</si>
  <si>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</si>
  <si>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</si>
  <si>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</si>
  <si>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</si>
  <si>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</si>
  <si>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</si>
  <si>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</si>
  <si>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</si>
  <si>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</si>
  <si>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</si>
  <si>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</si>
  <si>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</si>
  <si>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</si>
  <si>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</si>
  <si>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</si>
  <si>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</si>
  <si>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</si>
  <si>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</si>
  <si>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</si>
  <si>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</si>
  <si>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</si>
  <si>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</si>
  <si>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</si>
  <si>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</si>
  <si>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</si>
  <si>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</si>
  <si>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</si>
  <si>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</si>
  <si>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</si>
  <si>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</si>
  <si>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</si>
  <si>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</si>
  <si>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</si>
  <si>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</si>
  <si>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</si>
  <si>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</si>
  <si>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</si>
  <si>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</si>
  <si>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</si>
  <si>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</si>
  <si>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</si>
  <si>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</si>
  <si>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</si>
  <si>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</si>
  <si>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</si>
  <si>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</si>
  <si>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</si>
  <si>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</si>
  <si>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</si>
  <si>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</si>
  <si>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</si>
  <si>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</si>
  <si>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</si>
  <si>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</si>
  <si>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</si>
  <si>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</si>
  <si>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</si>
  <si>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</si>
  <si>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</si>
  <si>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</si>
  <si>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</si>
  <si>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</si>
  <si>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</si>
  <si>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</si>
  <si>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</si>
  <si>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</si>
  <si>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</si>
  <si>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</si>
  <si>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</si>
  <si>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</si>
  <si>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</si>
  <si>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</si>
  <si>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</si>
  <si>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</si>
  <si>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</si>
  <si>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</si>
  <si>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</si>
  <si>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</si>
  <si>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</si>
  <si>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</si>
  <si>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</si>
  <si>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</si>
  <si>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</si>
  <si>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</si>
  <si>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</si>
  <si>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</si>
  <si>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</si>
  <si>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</si>
  <si>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</si>
  <si>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</si>
  <si>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</si>
  <si>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</si>
  <si>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</si>
  <si>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</si>
  <si>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</si>
  <si>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</si>
  <si>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</si>
  <si>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</si>
  <si>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</si>
  <si>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</si>
  <si>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</si>
  <si>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</si>
  <si>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</si>
  <si>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</si>
  <si>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</si>
  <si>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</si>
  <si>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</si>
  <si>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</si>
  <si>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</si>
  <si>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</si>
  <si>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</si>
  <si>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</si>
  <si>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</si>
  <si>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</si>
  <si>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</si>
  <si>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</si>
  <si>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</si>
  <si>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</si>
  <si>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</si>
  <si>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</si>
  <si>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</si>
  <si>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</si>
  <si>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</si>
  <si>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</si>
  <si>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</si>
  <si>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</si>
  <si>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</si>
  <si>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</si>
  <si>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</si>
  <si>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</si>
  <si>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</si>
  <si>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</si>
  <si>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</si>
  <si>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</si>
  <si>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</si>
  <si>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</si>
  <si>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</si>
  <si>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</si>
  <si>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</si>
  <si>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</si>
  <si>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</si>
  <si>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</si>
  <si>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</si>
  <si>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</si>
  <si>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</si>
  <si>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</si>
  <si>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</si>
  <si>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</si>
  <si>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</si>
  <si>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</si>
  <si>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</si>
  <si>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</si>
  <si>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</si>
  <si>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</si>
  <si>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</si>
  <si>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</si>
  <si>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</si>
  <si>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</si>
  <si>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</si>
  <si>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</si>
  <si>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</si>
  <si>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</si>
  <si>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</si>
  <si>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</si>
  <si>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</si>
  <si>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</si>
  <si>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</si>
  <si>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</si>
  <si>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</si>
  <si>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</si>
  <si>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</si>
  <si>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</si>
  <si>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</si>
  <si>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</si>
  <si>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</si>
  <si>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</si>
  <si>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</si>
  <si>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</si>
  <si>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</si>
  <si>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</si>
  <si>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</si>
  <si>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</si>
  <si>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</si>
  <si>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</si>
  <si>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</si>
  <si>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</si>
  <si>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</si>
  <si>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</si>
  <si>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</si>
  <si>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</si>
  <si>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</si>
  <si>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</si>
  <si>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</si>
  <si>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</si>
  <si>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</si>
  <si>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</si>
  <si>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</si>
  <si>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</si>
  <si>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</si>
  <si>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</si>
  <si>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</si>
  <si>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</si>
  <si>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</si>
  <si>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</si>
  <si>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</si>
  <si>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</si>
  <si>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</si>
  <si>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</si>
  <si>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</si>
  <si>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</si>
  <si>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</si>
  <si>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</si>
  <si>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</si>
  <si>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</si>
  <si>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</si>
  <si>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</si>
  <si>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</si>
  <si>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</si>
  <si>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</si>
  <si>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</si>
  <si>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</si>
  <si>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</si>
  <si>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</si>
  <si>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</si>
  <si>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</si>
  <si>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</si>
  <si>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</si>
  <si>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</si>
  <si>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</si>
  <si>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</si>
  <si>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</si>
  <si>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</si>
  <si>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</si>
  <si>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</si>
  <si>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</si>
  <si>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</si>
  <si>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</si>
  <si>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</si>
  <si>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</si>
  <si>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</si>
  <si>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</si>
  <si>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</si>
  <si>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</si>
  <si>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</si>
  <si>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</si>
  <si>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</si>
  <si>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</si>
  <si>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</si>
  <si>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</si>
  <si>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</si>
  <si>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</si>
  <si>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</si>
  <si>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</si>
  <si>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</si>
  <si>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</si>
  <si>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</si>
  <si>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</si>
  <si>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</si>
  <si>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</si>
  <si>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</si>
  <si>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</si>
  <si>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</si>
  <si>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</si>
  <si>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</si>
  <si>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</si>
  <si>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</si>
  <si>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</si>
  <si>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</si>
  <si>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</si>
  <si>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</si>
  <si>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</si>
  <si>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</si>
  <si>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</si>
  <si>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</si>
  <si>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</si>
  <si>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</si>
  <si>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</si>
  <si>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</si>
  <si>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</si>
  <si>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</si>
  <si>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</si>
  <si>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</si>
  <si>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</si>
  <si>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</si>
  <si>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</si>
  <si>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</si>
  <si>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</si>
  <si>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</si>
  <si>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</si>
  <si>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</si>
  <si>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</si>
  <si>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</si>
  <si>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</si>
  <si>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</si>
  <si>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</si>
  <si>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</si>
  <si>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</si>
  <si>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</si>
  <si>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</si>
  <si>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</si>
  <si>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</si>
  <si>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</si>
  <si>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</si>
  <si>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</si>
  <si>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</si>
  <si>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</si>
  <si>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</si>
  <si>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</si>
  <si>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</si>
  <si>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</si>
  <si>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</si>
  <si>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</si>
  <si>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</si>
  <si>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</si>
  <si>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</si>
  <si>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</si>
  <si>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</si>
  <si>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</si>
  <si>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</si>
  <si>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</si>
  <si>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</si>
  <si>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</si>
  <si>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</si>
  <si>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</si>
  <si>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</si>
  <si>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</si>
  <si>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</si>
  <si>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</si>
  <si>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</si>
  <si>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</si>
  <si>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</si>
  <si>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</si>
  <si>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</si>
  <si>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</si>
  <si>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</si>
  <si>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</si>
  <si>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</si>
  <si>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</si>
  <si>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</si>
  <si>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</si>
  <si>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</si>
  <si>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</si>
  <si>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</si>
  <si>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</si>
  <si>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</si>
  <si>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</si>
  <si>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</si>
  <si>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</si>
  <si>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</si>
  <si>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</si>
  <si>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</si>
  <si>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</si>
  <si>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</si>
  <si>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</si>
  <si>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</si>
  <si>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</si>
  <si>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</si>
  <si>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</si>
  <si>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</si>
  <si>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</si>
  <si>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</si>
  <si>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</si>
  <si>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</si>
  <si>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</si>
  <si>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</si>
  <si>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</si>
  <si>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</si>
  <si>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</si>
  <si>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</si>
  <si>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</si>
  <si>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</si>
  <si>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</si>
  <si>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</si>
  <si>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</si>
  <si>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</si>
  <si>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</si>
  <si>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</si>
  <si>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</si>
  <si>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</si>
  <si>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</si>
  <si>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</si>
  <si>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</si>
  <si>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</si>
  <si>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</si>
  <si>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</si>
  <si>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</si>
  <si>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</si>
  <si>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</si>
  <si>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</si>
  <si>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</si>
  <si>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</si>
  <si>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</si>
  <si>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</si>
  <si>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</si>
  <si>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</si>
  <si>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</si>
  <si>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</si>
  <si>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</si>
  <si>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</si>
  <si>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</si>
  <si>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</si>
  <si>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</si>
  <si>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</si>
  <si>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</si>
  <si>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</si>
  <si>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</si>
  <si>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</si>
  <si>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</si>
  <si>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</si>
  <si>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</si>
  <si>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</si>
  <si>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</si>
  <si>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</si>
  <si>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</si>
  <si>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</si>
  <si>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</si>
  <si>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</si>
  <si>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</si>
  <si>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</si>
  <si>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</si>
  <si>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</si>
  <si>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</si>
  <si>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</si>
  <si>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</si>
  <si>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</si>
  <si>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</si>
  <si>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</si>
  <si>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</si>
  <si>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</si>
  <si>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</si>
  <si>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</si>
  <si>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</si>
  <si>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</si>
  <si>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</si>
  <si>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</si>
  <si>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</si>
  <si>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</si>
  <si>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</si>
  <si>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</si>
  <si>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</si>
  <si>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</si>
  <si>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</si>
  <si>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</si>
  <si>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</si>
  <si>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</si>
  <si>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</si>
  <si>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</si>
  <si>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</si>
  <si>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</si>
  <si>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</si>
  <si>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</si>
  <si>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</si>
  <si>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</si>
  <si>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</si>
  <si>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</si>
  <si>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</si>
  <si>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</si>
  <si>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</si>
  <si>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</si>
  <si>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</si>
  <si>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</si>
  <si>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</si>
  <si>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</si>
  <si>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</si>
  <si>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</si>
  <si>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</si>
  <si>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</si>
  <si>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</si>
  <si>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</si>
  <si>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</si>
  <si>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</si>
  <si>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</si>
  <si>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</si>
  <si>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</si>
  <si>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</si>
  <si>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</si>
  <si>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</si>
  <si>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</si>
  <si>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</si>
  <si>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</si>
  <si>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</si>
  <si>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</si>
  <si>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</si>
  <si>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</si>
  <si>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</si>
  <si>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</si>
  <si>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</si>
  <si>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</si>
  <si>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</si>
  <si>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</si>
  <si>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</si>
  <si>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</si>
  <si>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</si>
  <si>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</si>
  <si>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</si>
  <si>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</si>
  <si>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</si>
  <si>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</si>
  <si>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</si>
  <si>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</si>
  <si>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</si>
  <si>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</si>
  <si>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</si>
  <si>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</si>
  <si>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</si>
  <si>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</si>
  <si>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</si>
  <si>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</si>
  <si>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</si>
  <si>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</si>
  <si>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</si>
  <si>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</si>
  <si>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</si>
  <si>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</si>
  <si>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</si>
  <si>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</si>
  <si>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</si>
  <si>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</si>
  <si>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</si>
  <si>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</si>
  <si>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</si>
  <si>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</si>
  <si>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</si>
  <si>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</si>
  <si>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</si>
  <si>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</si>
  <si>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</si>
  <si>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</si>
  <si>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</si>
  <si>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</si>
  <si>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</si>
  <si>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</si>
  <si>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</si>
  <si>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</si>
  <si>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</si>
  <si>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</si>
  <si>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</si>
  <si>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</si>
  <si>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</si>
  <si>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</si>
  <si>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</si>
  <si>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</si>
  <si>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</si>
  <si>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</si>
  <si>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</si>
  <si>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</si>
  <si>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</si>
  <si>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</si>
  <si>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</si>
  <si>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</si>
  <si>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</si>
  <si>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</si>
  <si>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</si>
  <si>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</si>
  <si>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</si>
  <si>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</si>
  <si>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</si>
  <si>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</si>
  <si>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</si>
  <si>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</si>
  <si>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</si>
  <si>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</si>
  <si>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</si>
  <si>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</si>
  <si>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</si>
  <si>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</si>
  <si>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</si>
  <si>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</si>
  <si>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</si>
  <si>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</si>
  <si>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</si>
  <si>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</si>
  <si>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</si>
  <si>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</si>
  <si>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</si>
  <si>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</si>
  <si>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</si>
  <si>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</si>
  <si>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</si>
  <si>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</si>
  <si>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</si>
  <si>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</si>
  <si>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</si>
  <si>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</si>
  <si>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</si>
  <si>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</si>
  <si>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</si>
  <si>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</si>
  <si>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</si>
  <si>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</si>
  <si>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</si>
  <si>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</si>
  <si>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</si>
  <si>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</si>
  <si>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</si>
  <si>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</si>
  <si>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</si>
  <si>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</si>
  <si>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</si>
  <si>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</si>
  <si>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</si>
  <si>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</si>
  <si>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</si>
  <si>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</si>
  <si>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</si>
  <si>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</si>
  <si>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</si>
  <si>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</si>
  <si>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</si>
  <si>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</si>
  <si>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</si>
  <si>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</si>
  <si>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</si>
  <si>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</si>
  <si>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</si>
  <si>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</si>
  <si>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</si>
  <si>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</si>
  <si>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</si>
  <si>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</si>
  <si>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</si>
  <si>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</si>
  <si>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</si>
  <si>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</si>
  <si>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</si>
  <si>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</si>
  <si>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</si>
  <si>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</si>
  <si>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</si>
  <si>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</si>
  <si>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</si>
  <si>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</si>
  <si>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</si>
  <si>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</si>
  <si>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</si>
  <si>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</si>
  <si>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</si>
  <si>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</si>
  <si>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</si>
  <si>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</si>
  <si>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</si>
  <si>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</si>
  <si>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</si>
  <si>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</si>
  <si>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</si>
  <si>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</si>
  <si>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</si>
  <si>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</si>
  <si>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</si>
  <si>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</si>
  <si>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</si>
  <si>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</si>
  <si>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</si>
  <si>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</si>
  <si>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</si>
  <si>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</si>
  <si>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</si>
  <si>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</si>
  <si>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</si>
  <si>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</si>
  <si>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</si>
  <si>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</si>
  <si>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</si>
  <si>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</si>
  <si>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</si>
  <si>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</si>
  <si>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</si>
  <si>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</si>
  <si>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</si>
  <si>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</si>
  <si>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</si>
  <si>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</si>
  <si>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</si>
  <si>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</si>
  <si>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</si>
  <si>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</si>
  <si>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</si>
  <si>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</si>
  <si>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</si>
  <si>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</si>
  <si>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</si>
  <si>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</si>
  <si>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</si>
  <si>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</si>
  <si>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</si>
  <si>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</si>
  <si>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</si>
  <si>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</si>
  <si>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</si>
  <si>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</si>
  <si>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</si>
  <si>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</si>
  <si>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</si>
  <si>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</si>
  <si>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</si>
  <si>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</si>
  <si>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</si>
  <si>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</si>
  <si>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</si>
  <si>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</si>
  <si>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</si>
  <si>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</si>
  <si>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</si>
  <si>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</si>
  <si>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</si>
  <si>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</si>
  <si>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</si>
  <si>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</si>
  <si>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</si>
  <si>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</si>
  <si>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</si>
  <si>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</si>
  <si>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</si>
  <si>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</si>
  <si>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</si>
  <si>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</si>
  <si>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</si>
  <si>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</si>
  <si>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</si>
  <si>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</si>
  <si>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</si>
  <si>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</si>
  <si>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</si>
  <si>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</si>
  <si>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</si>
  <si>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</si>
  <si>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</si>
  <si>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</si>
  <si>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</si>
  <si>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</si>
  <si>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</si>
  <si>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</si>
  <si>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</si>
  <si>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</si>
  <si>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</si>
  <si>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</si>
  <si>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</si>
  <si>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</si>
  <si>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</si>
  <si>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</si>
  <si>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</si>
  <si>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</si>
  <si>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</si>
  <si>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</si>
  <si>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</si>
  <si>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</si>
  <si>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</si>
  <si>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</si>
  <si>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</si>
  <si>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</si>
  <si>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</si>
  <si>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</si>
  <si>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</si>
  <si>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</si>
  <si>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</si>
  <si>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</si>
  <si>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</si>
  <si>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</si>
  <si>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</si>
  <si>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</si>
  <si>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</si>
  <si>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</si>
  <si>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</si>
  <si>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</si>
  <si>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</si>
  <si>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</si>
  <si>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</si>
  <si>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</si>
  <si>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</si>
  <si>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</si>
  <si>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</si>
  <si>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</si>
  <si>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</si>
  <si>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</si>
  <si>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</si>
  <si>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</si>
  <si>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</si>
  <si>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</si>
  <si>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</si>
  <si>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</si>
  <si>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</si>
  <si>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</si>
  <si>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</si>
  <si>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</si>
  <si>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</si>
  <si>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</si>
  <si>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</si>
  <si>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</si>
  <si>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</si>
  <si>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</si>
  <si>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</si>
  <si>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</si>
  <si>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</si>
  <si>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</si>
  <si>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</si>
  <si>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</si>
  <si>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</si>
  <si>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</si>
  <si>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</si>
  <si>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</si>
  <si>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</si>
  <si>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</si>
  <si>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</si>
  <si>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</si>
  <si>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</si>
  <si>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</si>
  <si>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</si>
  <si>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</si>
  <si>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</si>
  <si>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</si>
  <si>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</si>
  <si>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</si>
  <si>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</si>
  <si>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</si>
  <si>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</si>
  <si>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</si>
  <si>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</si>
  <si>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</si>
  <si>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</si>
  <si>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</si>
  <si>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</si>
  <si>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</si>
  <si>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</si>
  <si>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</si>
  <si>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</si>
  <si>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</si>
  <si>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</si>
  <si>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</si>
  <si>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</si>
  <si>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</si>
  <si>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</si>
  <si>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</si>
  <si>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</si>
  <si>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</si>
  <si>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</si>
  <si>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</si>
  <si>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</si>
  <si>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</si>
  <si>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</si>
  <si>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</si>
  <si>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</si>
  <si>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</si>
  <si>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</si>
  <si>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</si>
  <si>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</si>
  <si>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</si>
  <si>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</si>
  <si>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</si>
  <si>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</si>
  <si>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</si>
  <si>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</si>
  <si>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</si>
  <si>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</si>
  <si>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</si>
  <si>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</si>
  <si>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</si>
  <si>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</si>
  <si>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</si>
  <si>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</si>
  <si>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</si>
  <si>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</si>
  <si>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</si>
  <si>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</si>
  <si>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</si>
  <si>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</si>
  <si>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</si>
  <si>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</si>
  <si>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</si>
  <si>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</si>
  <si>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</si>
  <si>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</si>
  <si>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</si>
  <si>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</si>
  <si>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</si>
  <si>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</si>
  <si>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</si>
  <si>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</si>
  <si>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</si>
  <si>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</si>
  <si>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</si>
  <si>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</si>
  <si>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</si>
  <si>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</si>
  <si>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</si>
  <si>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</si>
  <si>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</si>
  <si>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</si>
  <si>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</si>
  <si>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</si>
  <si>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</si>
  <si>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</si>
  <si>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</si>
  <si>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</si>
  <si>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</si>
  <si>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</si>
  <si>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</si>
  <si>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</si>
  <si>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</si>
  <si>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</si>
  <si>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</si>
  <si>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</si>
  <si>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</si>
  <si>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</si>
  <si>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</si>
  <si>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</si>
  <si>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</si>
  <si>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</si>
  <si>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</si>
  <si>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</si>
  <si>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</si>
  <si>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</si>
  <si>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</si>
  <si>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</si>
  <si>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</si>
  <si>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</si>
  <si>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</si>
  <si>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</si>
  <si>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</si>
  <si>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</si>
  <si>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</si>
  <si>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</si>
  <si>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</si>
  <si>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</si>
  <si>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</si>
  <si>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</si>
  <si>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</si>
  <si>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</si>
  <si>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</si>
  <si>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</si>
  <si>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</si>
  <si>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</si>
  <si>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</si>
  <si>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</si>
  <si>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</si>
  <si>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</si>
  <si>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</si>
  <si>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</si>
  <si>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</si>
  <si>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</si>
  <si>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</si>
  <si>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</si>
  <si>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</si>
  <si>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</si>
  <si>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</si>
  <si>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</si>
  <si>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</si>
  <si>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</si>
  <si>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</si>
  <si>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</si>
  <si>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</si>
  <si>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</si>
  <si>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</si>
  <si>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</si>
  <si>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</si>
  <si>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</si>
  <si>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</si>
  <si>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</si>
  <si>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</si>
  <si>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</si>
  <si>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</si>
  <si>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</si>
  <si>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</si>
  <si>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</si>
  <si>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</si>
  <si>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</si>
  <si>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</si>
  <si>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</si>
  <si>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</si>
  <si>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</si>
  <si>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</si>
  <si>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</si>
  <si>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</si>
  <si>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</si>
  <si>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</si>
  <si>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</si>
  <si>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</si>
  <si>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</si>
  <si>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</si>
  <si>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</si>
  <si>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</si>
  <si>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</si>
  <si>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</si>
  <si>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</si>
  <si>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</si>
  <si>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</si>
  <si>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</si>
  <si>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</si>
  <si>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</si>
  <si>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</si>
  <si>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</si>
  <si>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</si>
  <si>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</si>
  <si>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</si>
  <si>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</si>
  <si>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</si>
  <si>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</si>
  <si>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</si>
  <si>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</si>
  <si>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</si>
  <si>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</si>
  <si>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</si>
  <si>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</si>
  <si>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</si>
  <si>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</si>
  <si>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</si>
  <si>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</si>
  <si>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</si>
  <si>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</si>
  <si>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</si>
  <si>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</si>
  <si>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</si>
  <si>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</si>
  <si>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</si>
  <si>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</si>
  <si>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</si>
  <si>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</si>
  <si>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</si>
  <si>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</si>
  <si>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</si>
  <si>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</si>
  <si>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</si>
  <si>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</si>
  <si>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</si>
  <si>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</si>
  <si>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</si>
  <si>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</si>
  <si>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</si>
  <si>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</si>
  <si>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</si>
  <si>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</si>
  <si>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</si>
  <si>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</si>
  <si>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</si>
  <si>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</si>
  <si>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</si>
  <si>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</si>
  <si>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</si>
  <si>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</si>
  <si>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</si>
  <si>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</si>
  <si>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</si>
  <si>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</si>
  <si>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</si>
  <si>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</si>
  <si>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</si>
  <si>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</si>
  <si>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</si>
  <si>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</si>
  <si>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</si>
  <si>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</si>
  <si>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</si>
  <si>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</si>
  <si>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</si>
  <si>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</si>
  <si>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</si>
  <si>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</si>
  <si>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</si>
  <si>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</si>
  <si>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</si>
  <si>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</si>
  <si>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</si>
  <si>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</si>
  <si>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</si>
  <si>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</si>
  <si>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</si>
  <si>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</si>
  <si>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</si>
  <si>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</si>
  <si>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</si>
  <si>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</si>
  <si>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</si>
  <si>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</si>
  <si>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</si>
  <si>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</si>
  <si>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</si>
  <si>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</si>
  <si>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</si>
  <si>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</si>
  <si>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</si>
  <si>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</si>
  <si>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</si>
  <si>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</si>
  <si>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</si>
  <si>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</si>
  <si>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</si>
  <si>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</si>
  <si>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</si>
  <si>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</si>
  <si>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</si>
  <si>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</si>
  <si>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</si>
  <si>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</si>
  <si>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</si>
  <si>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</si>
  <si>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</si>
  <si>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</si>
  <si>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</si>
  <si>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</si>
  <si>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</si>
  <si>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</si>
  <si>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</si>
  <si>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</si>
  <si>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</si>
  <si>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</si>
  <si>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</si>
  <si>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</si>
  <si>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</si>
  <si>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</si>
  <si>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</si>
  <si>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</si>
  <si>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</si>
  <si>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</si>
  <si>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</si>
  <si>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</si>
  <si>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</si>
  <si>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</si>
  <si>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</si>
  <si>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</si>
  <si>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</si>
  <si>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</si>
  <si>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</si>
  <si>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</si>
  <si>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</si>
  <si>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</si>
  <si>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</si>
  <si>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</si>
  <si>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</si>
  <si>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</si>
  <si>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</si>
  <si>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</si>
  <si>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</si>
  <si>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</si>
  <si>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</si>
  <si>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</si>
  <si>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</si>
  <si>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</si>
  <si>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</si>
  <si>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</si>
  <si>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</si>
  <si>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</si>
  <si>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</si>
  <si>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</si>
  <si>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</si>
  <si>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</si>
  <si>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</si>
  <si>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</si>
  <si>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</si>
  <si>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</si>
  <si>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</si>
  <si>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</si>
  <si>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</si>
  <si>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</si>
  <si>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</si>
  <si>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</si>
  <si>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</si>
  <si>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</si>
  <si>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</si>
  <si>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</si>
  <si>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</si>
  <si>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</si>
  <si>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</si>
  <si>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</si>
  <si>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</si>
  <si>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</si>
  <si>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</si>
  <si>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</si>
  <si>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</si>
  <si>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</si>
  <si>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</si>
  <si>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</si>
  <si>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</si>
  <si>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</si>
  <si>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</si>
  <si>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</si>
  <si>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</si>
  <si>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</si>
  <si>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</si>
  <si>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</si>
  <si>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</si>
  <si>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</si>
  <si>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</si>
  <si>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</si>
  <si>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</si>
  <si>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</si>
  <si>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</si>
  <si>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</si>
  <si>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</si>
  <si>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</si>
  <si>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</si>
  <si>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</si>
  <si>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</si>
  <si>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</si>
  <si>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</si>
  <si>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</si>
  <si>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</si>
  <si>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</si>
  <si>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</si>
  <si>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</si>
  <si>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</si>
  <si>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</si>
  <si>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</si>
  <si>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</si>
  <si>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</si>
  <si>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</si>
  <si>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</si>
  <si>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</si>
  <si>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</si>
  <si>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</si>
  <si>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</si>
  <si>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</si>
  <si>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</si>
  <si>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</si>
  <si>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</si>
  <si>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</si>
  <si>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</si>
  <si>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</si>
  <si>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</si>
  <si>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</si>
  <si>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</si>
  <si>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</si>
  <si>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</si>
  <si>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</si>
  <si>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</si>
  <si>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</si>
  <si>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</si>
  <si>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</si>
  <si>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</si>
  <si>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</si>
  <si>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</si>
  <si>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</si>
  <si>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</si>
  <si>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</si>
  <si>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</si>
  <si>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</si>
  <si>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</si>
  <si>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</si>
  <si>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</si>
  <si>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</si>
  <si>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</si>
  <si>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</si>
  <si>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</si>
  <si>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</si>
  <si>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</si>
  <si>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</si>
  <si>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</si>
  <si>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</si>
  <si>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</si>
  <si>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</si>
  <si>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</si>
  <si>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</si>
  <si>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</si>
  <si>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</si>
  <si>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</si>
  <si>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</si>
  <si>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</si>
  <si>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</si>
  <si>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</si>
  <si>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</si>
  <si>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</si>
  <si>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</si>
  <si>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</si>
  <si>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</si>
  <si>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</si>
  <si>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</si>
  <si>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</si>
  <si>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</si>
  <si>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</si>
  <si>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</si>
  <si>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</si>
  <si>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</si>
  <si>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</si>
  <si>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</si>
  <si>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</si>
  <si>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</si>
  <si>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</si>
  <si>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</si>
  <si>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</si>
  <si>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</si>
  <si>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</si>
  <si>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</si>
  <si>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</si>
  <si>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</si>
  <si>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</si>
  <si>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</si>
  <si>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</si>
  <si>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</si>
  <si>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</si>
  <si>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</si>
  <si>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</si>
  <si>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</si>
  <si>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</si>
  <si>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</si>
  <si>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</si>
  <si>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</si>
  <si>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</si>
  <si>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</si>
  <si>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</si>
  <si>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</si>
  <si>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</si>
  <si>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</si>
  <si>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</si>
  <si>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</si>
  <si>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</si>
  <si>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</si>
  <si>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</si>
  <si>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</si>
  <si>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</si>
  <si>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</si>
  <si>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</si>
  <si>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</si>
  <si>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</si>
  <si>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</si>
  <si>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</si>
  <si>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</si>
  <si>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</si>
  <si>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</si>
  <si>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</si>
  <si>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</si>
  <si>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</si>
  <si>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</si>
  <si>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</si>
  <si>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</si>
  <si>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</si>
  <si>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</si>
  <si>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</si>
  <si>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</si>
  <si>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</si>
  <si>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</si>
  <si>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</si>
  <si>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</si>
  <si>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</si>
  <si>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</si>
  <si>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</si>
  <si>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</si>
  <si>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</si>
  <si>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</si>
  <si>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</si>
  <si>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</si>
  <si>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</si>
  <si>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</si>
  <si>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</si>
  <si>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</si>
  <si>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</si>
  <si>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</si>
  <si>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</si>
  <si>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</si>
  <si>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</si>
  <si>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</si>
  <si>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</si>
  <si>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</si>
  <si>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</si>
  <si>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</si>
  <si>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</si>
  <si>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</si>
  <si>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</si>
  <si>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</si>
  <si>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</si>
  <si>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</si>
  <si>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</si>
  <si>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</si>
  <si>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</si>
  <si>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</si>
  <si>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</si>
  <si>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</si>
  <si>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</si>
  <si>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</si>
  <si>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</si>
  <si>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</si>
  <si>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</si>
  <si>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</si>
  <si>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</si>
  <si>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</si>
  <si>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</si>
  <si>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</si>
  <si>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</si>
  <si>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</si>
  <si>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</si>
  <si>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</si>
  <si>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</si>
  <si>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</si>
  <si>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</si>
  <si>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</si>
  <si>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</si>
  <si>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</si>
  <si>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</si>
  <si>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</si>
  <si>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</si>
  <si>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</si>
  <si>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</si>
  <si>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</si>
  <si>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</si>
  <si>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</si>
  <si>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</si>
  <si>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</si>
  <si>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</si>
  <si>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</si>
  <si>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</si>
  <si>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</si>
  <si>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</si>
  <si>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</si>
  <si>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</si>
  <si>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</si>
  <si>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</si>
  <si>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</si>
  <si>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</si>
  <si>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</si>
  <si>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</si>
  <si>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</si>
  <si>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</si>
  <si>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</si>
  <si>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</si>
  <si>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</si>
  <si>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</si>
  <si>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</si>
  <si>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</si>
  <si>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</si>
  <si>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</si>
  <si>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</si>
  <si>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</si>
  <si>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</si>
  <si>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</si>
  <si>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</si>
  <si>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</si>
  <si>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</si>
  <si>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</si>
  <si>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</si>
  <si>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</si>
  <si>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</si>
  <si>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</si>
  <si>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</si>
  <si>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</si>
  <si>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</si>
  <si>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</si>
  <si>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</si>
  <si>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</si>
  <si>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</si>
  <si>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</si>
  <si>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</si>
  <si>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</si>
  <si>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</si>
  <si>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</si>
  <si>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</si>
  <si>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</si>
  <si>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</si>
  <si>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</si>
  <si>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</si>
  <si>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</si>
  <si>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</si>
  <si>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</si>
  <si>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</si>
  <si>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</si>
  <si>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</si>
  <si>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</si>
  <si>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</si>
  <si>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</si>
  <si>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</si>
  <si>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</si>
  <si>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</si>
  <si>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</si>
  <si>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</si>
  <si>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</si>
  <si>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</si>
  <si>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</si>
  <si>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</si>
  <si>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</si>
  <si>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</si>
  <si>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</si>
  <si>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</si>
  <si>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</si>
  <si>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</si>
  <si>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</si>
  <si>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</si>
  <si>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</si>
  <si>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</si>
  <si>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</si>
  <si>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</si>
  <si>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</si>
  <si>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</si>
  <si>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</si>
  <si>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</si>
  <si>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</si>
  <si>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</si>
  <si>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</si>
  <si>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</si>
  <si>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</si>
  <si>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</si>
  <si>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</si>
  <si>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</si>
  <si>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</si>
  <si>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</si>
  <si>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</si>
  <si>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</si>
  <si>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</si>
  <si>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</si>
  <si>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</si>
  <si>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</si>
  <si>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</si>
  <si>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</si>
  <si>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</si>
  <si>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</si>
  <si>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</si>
  <si>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</si>
  <si>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</si>
  <si>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</si>
  <si>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</si>
  <si>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</si>
  <si>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</si>
  <si>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</si>
  <si>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</si>
  <si>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</si>
  <si>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</si>
  <si>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</si>
  <si>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</si>
  <si>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</si>
  <si>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</si>
  <si>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</si>
  <si>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</si>
  <si>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</si>
  <si>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</si>
  <si>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</si>
  <si>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</si>
  <si>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</si>
  <si>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</si>
  <si>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</si>
  <si>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</si>
  <si>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</si>
  <si>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</si>
  <si>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</si>
  <si>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</si>
  <si>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</si>
  <si>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</si>
  <si>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</si>
  <si>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</si>
  <si>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</si>
  <si>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</si>
  <si>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</si>
  <si>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</si>
  <si>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</si>
  <si>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</si>
  <si>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</si>
  <si>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</si>
  <si>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</si>
  <si>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</si>
  <si>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</si>
  <si>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</si>
  <si>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</si>
  <si>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</si>
  <si>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</si>
  <si>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</si>
  <si>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</si>
  <si>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</si>
  <si>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</si>
  <si>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</si>
  <si>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</si>
  <si>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</si>
  <si>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</si>
  <si>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</si>
  <si>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</si>
  <si>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</si>
  <si>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</si>
  <si>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</si>
  <si>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</si>
  <si>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</si>
  <si>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</si>
  <si>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</si>
  <si>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</si>
  <si>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</si>
  <si>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</si>
  <si>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</si>
  <si>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</si>
  <si>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</si>
  <si>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</si>
  <si>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</si>
  <si>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</si>
  <si>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</si>
  <si>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</si>
  <si>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</si>
  <si>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</si>
  <si>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</si>
  <si>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</si>
  <si>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</si>
  <si>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</si>
  <si>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</si>
  <si>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</si>
  <si>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</si>
  <si>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</si>
  <si>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</si>
  <si>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</si>
  <si>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</si>
  <si>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</si>
  <si>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</si>
  <si>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</si>
  <si>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</si>
  <si>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</si>
  <si>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</si>
  <si>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</si>
  <si>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</si>
  <si>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</si>
  <si>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</si>
  <si>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</si>
  <si>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</si>
  <si>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</si>
  <si>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</si>
  <si>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</si>
  <si>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</si>
  <si>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</si>
  <si>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</si>
  <si>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</si>
  <si>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</si>
  <si>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</si>
  <si>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</si>
  <si>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</si>
  <si>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</si>
  <si>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</si>
  <si>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</si>
  <si>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</si>
  <si>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</si>
  <si>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</si>
  <si>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</si>
  <si>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</si>
  <si>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</si>
  <si>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</si>
  <si>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</si>
  <si>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</si>
  <si>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</si>
  <si>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</si>
  <si>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</si>
  <si>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</si>
  <si>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</si>
  <si>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</si>
  <si>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</si>
  <si>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</si>
  <si>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</si>
  <si>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</si>
  <si>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</si>
  <si>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</si>
  <si>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</si>
  <si>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</si>
  <si>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</si>
  <si>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</si>
  <si>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</si>
  <si>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</si>
  <si>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</si>
  <si>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</si>
  <si>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</si>
  <si>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</si>
  <si>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</si>
  <si>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</si>
  <si>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</si>
  <si>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</si>
  <si>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</si>
  <si>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</si>
  <si>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</si>
  <si>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</si>
  <si>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</si>
  <si>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</si>
  <si>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</si>
  <si>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</si>
  <si>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</si>
  <si>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</si>
  <si>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</si>
  <si>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</si>
  <si>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</si>
  <si>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</si>
  <si>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</si>
  <si>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</si>
  <si>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</si>
  <si>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</si>
  <si>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</si>
  <si>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</si>
  <si>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</si>
  <si>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</si>
  <si>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</si>
  <si>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</si>
  <si>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</si>
  <si>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</si>
  <si>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</si>
  <si>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</si>
  <si>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</si>
  <si>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</si>
  <si>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</si>
  <si>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</si>
  <si>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</si>
  <si>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</si>
  <si>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</si>
  <si>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</si>
  <si>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</si>
  <si>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</si>
  <si>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</si>
  <si>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</si>
  <si>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</si>
  <si>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</si>
  <si>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</si>
  <si>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</si>
  <si>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</si>
  <si>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</si>
  <si>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</si>
  <si>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</si>
  <si>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</si>
  <si>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</si>
  <si>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</si>
  <si>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</si>
  <si>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</si>
  <si>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</si>
  <si>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</si>
  <si>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</si>
  <si>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</si>
  <si>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</si>
  <si>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</si>
  <si>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</si>
  <si>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</si>
  <si>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</si>
  <si>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</si>
  <si>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</si>
  <si>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</si>
  <si>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</si>
  <si>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</si>
  <si>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</si>
  <si>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</si>
  <si>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</si>
  <si>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</si>
  <si>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</si>
  <si>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</si>
  <si>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</si>
  <si>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</si>
  <si>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</si>
  <si>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</si>
  <si>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</si>
  <si>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</si>
  <si>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</si>
  <si>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</si>
  <si>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</si>
  <si>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</si>
  <si>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</si>
  <si>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</si>
  <si>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</si>
  <si>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</si>
  <si>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</si>
  <si>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</si>
  <si>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</si>
  <si>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</si>
  <si>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</si>
  <si>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</si>
  <si>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</si>
  <si>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</si>
  <si>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</si>
  <si>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</si>
  <si>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</si>
  <si>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</si>
  <si>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</si>
  <si>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</si>
  <si>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</si>
  <si>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</si>
  <si>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</si>
  <si>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</si>
  <si>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</si>
  <si>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</si>
  <si>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</si>
  <si>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</si>
  <si>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</si>
  <si>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</si>
  <si>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</si>
  <si>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</si>
  <si>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</si>
  <si>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</si>
  <si>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</si>
  <si>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</si>
  <si>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</si>
  <si>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</si>
  <si>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</si>
  <si>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</si>
  <si>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</si>
  <si>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</si>
  <si>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</si>
  <si>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</si>
  <si>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</si>
  <si>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</si>
  <si>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</si>
  <si>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</si>
  <si>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</si>
  <si>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</si>
  <si>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</si>
  <si>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</si>
  <si>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</si>
  <si>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</si>
  <si>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</si>
  <si>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</si>
  <si>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</si>
  <si>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</si>
  <si>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</si>
  <si>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</si>
  <si>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</si>
  <si>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</si>
  <si>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</si>
  <si>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</si>
  <si>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</si>
  <si>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</si>
  <si>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</si>
  <si>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</si>
  <si>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</si>
  <si>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</si>
  <si>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</si>
  <si>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</si>
  <si>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</si>
  <si>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</si>
  <si>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</si>
  <si>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</si>
  <si>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</si>
  <si>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</si>
  <si>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</si>
  <si>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</si>
  <si>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</si>
  <si>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</si>
  <si>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</si>
  <si>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</si>
  <si>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</si>
  <si>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</si>
  <si>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</si>
  <si>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</si>
  <si>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</si>
  <si>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</si>
  <si>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</si>
  <si>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</si>
  <si>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</si>
  <si>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</si>
  <si>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</si>
  <si>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</si>
  <si>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</si>
  <si>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</si>
  <si>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</si>
  <si>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</si>
  <si>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</si>
  <si>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</si>
  <si>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</si>
  <si>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</si>
  <si>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</si>
  <si>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</si>
  <si>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</si>
  <si>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</si>
  <si>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</si>
  <si>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</si>
  <si>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</si>
  <si>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</si>
  <si>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</si>
  <si>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</si>
  <si>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</si>
  <si>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</si>
  <si>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</si>
  <si>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</si>
  <si>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</si>
  <si>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</si>
  <si>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</si>
  <si>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</si>
  <si>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</si>
  <si>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</si>
  <si>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</si>
  <si>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</si>
  <si>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</si>
  <si>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</si>
  <si>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</si>
  <si>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</si>
  <si>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</si>
  <si>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</si>
  <si>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</si>
  <si>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</si>
  <si>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</si>
  <si>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</si>
  <si>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</si>
  <si>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</si>
  <si>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</si>
  <si>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</si>
  <si>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</si>
  <si>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</si>
  <si>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</si>
  <si>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</si>
  <si>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</si>
  <si>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</si>
  <si>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</si>
  <si>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</si>
  <si>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</si>
  <si>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</si>
  <si>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</si>
  <si>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</si>
  <si>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</si>
  <si>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</si>
  <si>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</si>
  <si>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</si>
  <si>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</si>
  <si>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</si>
  <si>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</si>
  <si>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</si>
  <si>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</si>
  <si>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</si>
  <si>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</si>
  <si>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</si>
  <si>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</si>
  <si>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</si>
  <si>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</si>
  <si>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</si>
  <si>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</si>
  <si>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</si>
  <si>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</si>
  <si>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</si>
  <si>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</si>
  <si>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</si>
  <si>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</si>
  <si>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</si>
  <si>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</si>
  <si>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</si>
  <si>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</si>
  <si>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</si>
  <si>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</si>
  <si>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</si>
  <si>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</si>
  <si>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</si>
  <si>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</si>
  <si>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</si>
  <si>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</si>
  <si>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</si>
  <si>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</si>
  <si>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</si>
  <si>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</si>
  <si>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</si>
  <si>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</si>
  <si>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</si>
  <si>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</si>
  <si>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</si>
  <si>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</si>
  <si>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</si>
  <si>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</si>
  <si>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</si>
  <si>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</si>
  <si>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</si>
  <si>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</si>
  <si>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</si>
  <si>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</si>
  <si>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</si>
  <si>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</si>
  <si>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</si>
  <si>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</si>
  <si>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</si>
  <si>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</si>
  <si>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</si>
  <si>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</si>
  <si>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</si>
  <si>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</si>
  <si>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</si>
  <si>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</si>
  <si>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</si>
  <si>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</si>
  <si>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</si>
  <si>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</si>
  <si>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</si>
  <si>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</si>
  <si>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</si>
  <si>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</si>
  <si>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</si>
  <si>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</si>
  <si>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</si>
  <si>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</si>
  <si>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</si>
  <si>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</si>
  <si>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</si>
  <si>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</si>
  <si>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</si>
  <si>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</si>
  <si>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</si>
  <si>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</si>
  <si>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</si>
  <si>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</si>
  <si>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</si>
  <si>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</si>
  <si>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</si>
  <si>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</si>
  <si>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</si>
  <si>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</si>
  <si>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</si>
  <si>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</si>
  <si>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</si>
  <si>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</si>
  <si>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</si>
  <si>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</si>
  <si>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</si>
  <si>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</si>
  <si>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</si>
  <si>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</si>
  <si>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</si>
  <si>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</si>
  <si>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</si>
  <si>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</si>
  <si>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</si>
  <si>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</si>
  <si>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</si>
  <si>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</si>
  <si>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</si>
  <si>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</si>
  <si>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</si>
  <si>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</si>
  <si>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</si>
  <si>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</si>
  <si>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</si>
  <si>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</si>
  <si>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</si>
  <si>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</si>
  <si>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</si>
  <si>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</si>
  <si>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</si>
  <si>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</si>
  <si>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</si>
  <si>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</si>
  <si>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</si>
  <si>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</si>
  <si>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</si>
  <si>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</si>
  <si>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</si>
  <si>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</si>
  <si>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</si>
  <si>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</si>
  <si>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</si>
  <si>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</si>
  <si>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</si>
  <si>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</si>
  <si>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</si>
  <si>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</si>
  <si>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</si>
  <si>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</si>
  <si>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</si>
  <si>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</si>
  <si>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</si>
  <si>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</si>
  <si>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</si>
  <si>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</si>
  <si>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</si>
  <si>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</si>
  <si>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</si>
  <si>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</si>
  <si>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</si>
  <si>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</si>
  <si>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</si>
  <si>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</si>
  <si>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</si>
  <si>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</si>
  <si>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</si>
  <si>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</si>
  <si>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</si>
  <si>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</si>
  <si>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</si>
  <si>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</si>
  <si>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</si>
  <si>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</si>
  <si>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</si>
  <si>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</si>
  <si>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</si>
  <si>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</si>
  <si>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</si>
  <si>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</si>
  <si>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</si>
  <si>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</si>
  <si>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</si>
  <si>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</si>
  <si>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</si>
  <si>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</si>
  <si>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</si>
  <si>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</si>
  <si>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</si>
  <si>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</si>
  <si>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</si>
  <si>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</si>
  <si>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</si>
  <si>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</si>
  <si>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</si>
  <si>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</si>
  <si>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</si>
  <si>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</si>
  <si>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</si>
  <si>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</si>
  <si>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</si>
  <si>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</si>
  <si>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</si>
  <si>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</si>
  <si>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</si>
  <si>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</si>
  <si>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</si>
  <si>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</si>
  <si>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</si>
  <si>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</si>
  <si>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</si>
  <si>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</si>
  <si>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</si>
  <si>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</si>
  <si>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</si>
  <si>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</si>
  <si>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</si>
  <si>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</si>
  <si>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</si>
  <si>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</si>
  <si>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</si>
  <si>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</si>
  <si>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</si>
  <si>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</si>
  <si>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</si>
  <si>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</si>
  <si>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</si>
  <si>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</si>
  <si>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</si>
  <si>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</si>
  <si>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</si>
  <si>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</si>
  <si>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</si>
  <si>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</si>
  <si>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</si>
  <si>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</si>
  <si>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</si>
  <si>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</si>
  <si>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</si>
  <si>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</si>
  <si>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</si>
  <si>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</si>
  <si>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</si>
  <si>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</si>
  <si>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</si>
  <si>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</si>
  <si>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</si>
  <si>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</si>
  <si>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</si>
  <si>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</si>
  <si>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</si>
  <si>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</si>
  <si>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</si>
  <si>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</si>
  <si>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</si>
  <si>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</si>
  <si>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</si>
  <si>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</si>
  <si>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</si>
  <si>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</si>
  <si>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</si>
  <si>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</si>
  <si>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</si>
  <si>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</si>
  <si>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</si>
  <si>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</si>
  <si>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</si>
  <si>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</si>
  <si>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</si>
  <si>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</si>
  <si>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</si>
  <si>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</si>
  <si>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</si>
  <si>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</si>
  <si>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</si>
  <si>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</si>
  <si>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</si>
  <si>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</si>
  <si>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</si>
  <si>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</si>
  <si>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</si>
  <si>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</si>
  <si>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</si>
  <si>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</si>
  <si>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</si>
  <si>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</si>
  <si>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</si>
  <si>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</si>
  <si>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</si>
  <si>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</si>
  <si>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</si>
  <si>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</si>
  <si>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</si>
  <si>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</si>
  <si>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</si>
  <si>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</si>
  <si>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</si>
  <si>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</si>
  <si>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</si>
  <si>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</si>
  <si>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</si>
  <si>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</si>
  <si>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</si>
  <si>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</si>
  <si>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</si>
  <si>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</si>
  <si>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</si>
  <si>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</si>
  <si>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</si>
  <si>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</si>
  <si>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</si>
  <si>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</si>
  <si>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</si>
  <si>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</si>
  <si>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</si>
  <si>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</si>
  <si>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</si>
  <si>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</si>
  <si>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</si>
  <si>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</si>
  <si>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</si>
  <si>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</si>
  <si>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</si>
  <si>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</si>
  <si>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</si>
  <si>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</si>
  <si>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</si>
  <si>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</si>
  <si>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</si>
  <si>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</si>
  <si>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</si>
  <si>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</si>
  <si>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</si>
  <si>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</si>
  <si>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</si>
  <si>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</si>
  <si>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</si>
  <si>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</si>
  <si>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</si>
  <si>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</si>
  <si>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</si>
  <si>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</si>
  <si>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</si>
  <si>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</si>
  <si>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</si>
  <si>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</si>
  <si>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</si>
  <si>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</si>
  <si>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</si>
  <si>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</si>
  <si>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</si>
  <si>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</si>
  <si>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</si>
  <si>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</si>
  <si>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</si>
  <si>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</si>
  <si>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</si>
  <si>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</si>
  <si>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</si>
  <si>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</si>
  <si>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</si>
  <si>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</si>
  <si>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</si>
  <si>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</si>
  <si>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</si>
  <si>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</si>
  <si>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</si>
  <si>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</si>
  <si>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</si>
  <si>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</si>
  <si>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</si>
  <si>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</si>
  <si>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</si>
  <si>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</si>
  <si>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</si>
  <si>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</si>
  <si>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</si>
  <si>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</si>
  <si>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</si>
  <si>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</si>
  <si>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</si>
  <si>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</si>
  <si>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</si>
  <si>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</si>
  <si>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</si>
  <si>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</si>
  <si>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</si>
  <si>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</si>
  <si>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</si>
  <si>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</si>
  <si>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</si>
  <si>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</si>
  <si>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</si>
  <si>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</si>
  <si>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</si>
  <si>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</si>
  <si>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</si>
  <si>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</si>
  <si>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</si>
  <si>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</si>
  <si>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</si>
  <si>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</si>
  <si>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</si>
  <si>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</si>
  <si>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</si>
  <si>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</si>
  <si>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</si>
  <si>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</si>
  <si>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</si>
  <si>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</si>
  <si>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</si>
  <si>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</si>
  <si>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</si>
  <si>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</si>
  <si>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</si>
  <si>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</si>
  <si>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</si>
  <si>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</si>
  <si>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</si>
  <si>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</si>
  <si>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</si>
  <si>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</si>
  <si>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</si>
  <si>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</si>
  <si>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</si>
  <si>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</si>
  <si>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</si>
  <si>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</si>
  <si>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</si>
  <si>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</si>
  <si>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</si>
  <si>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</si>
  <si>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</si>
  <si>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</si>
  <si>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</si>
  <si>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</si>
  <si>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</si>
  <si>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</si>
  <si>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</si>
  <si>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</si>
  <si>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</si>
  <si>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</si>
  <si>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</si>
  <si>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</si>
  <si>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</si>
  <si>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</si>
  <si>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</si>
  <si>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</si>
  <si>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</si>
  <si>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</si>
  <si>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</si>
  <si>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</si>
  <si>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</si>
  <si>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</si>
  <si>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</si>
  <si>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</si>
  <si>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</si>
  <si>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</si>
  <si>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</si>
  <si>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</si>
  <si>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</si>
  <si>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</si>
  <si>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</si>
  <si>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</si>
  <si>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</si>
  <si>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</si>
  <si>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</si>
  <si>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</si>
  <si>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</si>
  <si>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</si>
  <si>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</si>
  <si>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</si>
  <si>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</si>
  <si>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</si>
  <si>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</si>
  <si>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</si>
  <si>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</si>
  <si>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</si>
  <si>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</si>
  <si>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</si>
  <si>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</si>
  <si>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</si>
  <si>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</si>
  <si>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</si>
  <si>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</si>
  <si>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</si>
  <si>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</si>
  <si>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</si>
  <si>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</si>
  <si>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</si>
  <si>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</si>
  <si>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</si>
  <si>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</si>
  <si>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</si>
  <si>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</si>
  <si>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</si>
  <si>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</si>
  <si>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</si>
  <si>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</si>
  <si>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</si>
  <si>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</si>
  <si>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</si>
  <si>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</si>
  <si>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</si>
  <si>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</si>
  <si>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</si>
  <si>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</si>
  <si>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</si>
  <si>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</si>
  <si>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</si>
  <si>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</si>
  <si>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</si>
  <si>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</si>
  <si>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</si>
  <si>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</si>
  <si>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</si>
  <si>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</si>
  <si>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</si>
  <si>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</si>
  <si>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</si>
  <si>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</si>
  <si>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</si>
  <si>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</si>
  <si>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</si>
  <si>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</si>
  <si>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</si>
  <si>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</si>
  <si>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</si>
  <si>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</si>
  <si>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</si>
  <si>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</si>
  <si>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</si>
  <si>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</si>
  <si>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</si>
  <si>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</si>
  <si>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</si>
  <si>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</si>
  <si>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</si>
  <si>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</si>
  <si>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</si>
  <si>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</si>
  <si>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</si>
  <si>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</si>
  <si>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</si>
  <si>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</si>
  <si>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</si>
  <si>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</si>
  <si>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</si>
  <si>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</si>
  <si>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</si>
  <si>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</si>
  <si>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</si>
  <si>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</si>
  <si>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</si>
  <si>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</si>
  <si>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</si>
  <si>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</si>
  <si>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</si>
  <si>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</si>
  <si>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</si>
  <si>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</si>
  <si>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</si>
  <si>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</si>
  <si>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</si>
  <si>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</si>
  <si>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</si>
  <si>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</si>
  <si>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</si>
  <si>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</si>
  <si>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</si>
  <si>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</si>
  <si>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</si>
  <si>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</si>
  <si>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</si>
  <si>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</si>
  <si>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</si>
  <si>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</si>
  <si>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</si>
  <si>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</si>
  <si>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</si>
  <si>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</si>
  <si>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</si>
  <si>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</si>
  <si>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</si>
  <si>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</si>
  <si>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</si>
  <si>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</si>
  <si>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</si>
  <si>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</si>
  <si>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</si>
  <si>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</si>
  <si>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</si>
  <si>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</si>
  <si>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</si>
  <si>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</si>
  <si>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</si>
  <si>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</si>
  <si>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</si>
  <si>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</si>
  <si>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</si>
  <si>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</si>
  <si>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</si>
  <si>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</si>
  <si>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</si>
  <si>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</si>
  <si>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</si>
  <si>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</si>
  <si>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</si>
  <si>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</si>
  <si>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</si>
  <si>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</si>
  <si>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</si>
  <si>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</si>
  <si>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</si>
  <si>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</si>
  <si>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</si>
  <si>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</si>
  <si>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</si>
  <si>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</si>
  <si>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</si>
  <si>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</si>
  <si>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</si>
  <si>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</si>
  <si>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</si>
  <si>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</si>
  <si>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</si>
  <si>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</si>
  <si>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</si>
  <si>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</si>
  <si>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</si>
  <si>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</si>
  <si>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</si>
  <si>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</si>
  <si>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</si>
  <si>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</si>
  <si>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</si>
  <si>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</si>
  <si>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</si>
  <si>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</si>
  <si>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</si>
  <si>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</si>
  <si>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</si>
  <si>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</si>
  <si>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</si>
  <si>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</si>
  <si>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</si>
  <si>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</si>
  <si>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</si>
  <si>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</si>
  <si>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</si>
  <si>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</si>
  <si>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</si>
  <si>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</si>
  <si>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</si>
  <si>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</si>
  <si>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</si>
  <si>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</si>
  <si>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</si>
  <si>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</si>
  <si>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</si>
  <si>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</si>
  <si>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</si>
  <si>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</si>
  <si>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</si>
  <si>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</si>
  <si>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</si>
  <si>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</si>
  <si>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</si>
  <si>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</si>
  <si>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</si>
  <si>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</si>
  <si>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</si>
  <si>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</si>
  <si>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</si>
  <si>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</si>
  <si>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</si>
  <si>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</si>
  <si>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</si>
  <si>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</si>
  <si>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</si>
  <si>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</si>
  <si>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</si>
  <si>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</si>
  <si>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</si>
  <si>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</si>
  <si>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</si>
  <si>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</si>
  <si>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</si>
  <si>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</si>
  <si>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</si>
  <si>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</si>
  <si>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</si>
  <si>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</si>
  <si>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</si>
  <si>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</si>
  <si>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</si>
  <si>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</si>
  <si>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</si>
  <si>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</si>
  <si>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</si>
  <si>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</si>
  <si>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</si>
  <si>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</si>
  <si>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</si>
  <si>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</si>
  <si>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</si>
  <si>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</si>
  <si>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</si>
  <si>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</si>
  <si>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</si>
  <si>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</si>
  <si>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</si>
  <si>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</si>
  <si>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</si>
  <si>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</si>
  <si>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</si>
  <si>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</si>
  <si>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</si>
  <si>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</si>
  <si>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</si>
  <si>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</si>
  <si>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</si>
  <si>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</si>
  <si>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</si>
  <si>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</si>
  <si>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</si>
  <si>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</si>
  <si>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</si>
  <si>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</si>
  <si>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</si>
  <si>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</si>
  <si>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</si>
  <si>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</si>
  <si>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</si>
  <si>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</si>
  <si>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</si>
  <si>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</si>
  <si>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</si>
  <si>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</si>
  <si>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</si>
  <si>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</si>
  <si>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</si>
  <si>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</si>
  <si>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</si>
  <si>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</si>
  <si>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</si>
  <si>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</si>
  <si>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</si>
  <si>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</si>
  <si>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</si>
  <si>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</si>
  <si>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</si>
  <si>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</si>
  <si>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</si>
  <si>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</si>
  <si>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</si>
  <si>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</si>
  <si>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</si>
  <si>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</si>
  <si>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</si>
  <si>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</si>
  <si>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</si>
  <si>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</si>
  <si>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</si>
  <si>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</si>
  <si>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</si>
  <si>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</si>
  <si>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</si>
  <si>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</si>
  <si>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</si>
  <si>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</si>
  <si>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</si>
  <si>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</si>
  <si>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</si>
  <si>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</si>
  <si>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</si>
  <si>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</si>
  <si>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</si>
  <si>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</si>
  <si>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</si>
  <si>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</si>
  <si>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</si>
  <si>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</si>
  <si>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</si>
  <si>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</si>
  <si>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</si>
  <si>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</si>
  <si>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</si>
  <si>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</si>
  <si>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</si>
  <si>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</si>
  <si>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</si>
  <si>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</si>
  <si>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</si>
  <si>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</si>
  <si>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</si>
  <si>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</si>
  <si>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</si>
  <si>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</si>
  <si>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</si>
  <si>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</si>
  <si>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</si>
  <si>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</si>
  <si>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</si>
  <si>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</si>
  <si>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</si>
  <si>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</si>
  <si>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</si>
  <si>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</si>
  <si>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</si>
  <si>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</si>
  <si>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</si>
  <si>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</si>
  <si>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</si>
  <si>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</si>
  <si>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</si>
  <si>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</si>
  <si>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</si>
  <si>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</si>
  <si>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</si>
  <si>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</si>
  <si>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</si>
  <si>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</si>
  <si>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</si>
  <si>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</si>
  <si>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</si>
  <si>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</si>
  <si>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</si>
  <si>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</si>
  <si>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</si>
  <si>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</si>
  <si>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</si>
  <si>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</si>
  <si>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</si>
  <si>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</si>
  <si>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</si>
  <si>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</si>
  <si>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</si>
  <si>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</si>
  <si>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</si>
  <si>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</si>
  <si>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</si>
  <si>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</si>
  <si>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</si>
  <si>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</si>
  <si>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</si>
  <si>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</si>
  <si>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</si>
  <si>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</si>
  <si>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</si>
  <si>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</si>
  <si>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</si>
  <si>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</si>
  <si>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</si>
  <si>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</si>
  <si>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</si>
  <si>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</si>
  <si>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</si>
  <si>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</si>
  <si>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</si>
  <si>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</si>
  <si>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</si>
  <si>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</si>
  <si>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</si>
  <si>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</si>
  <si>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</si>
  <si>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</si>
  <si>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</si>
  <si>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</si>
  <si>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</si>
  <si>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</si>
  <si>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</si>
  <si>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</si>
  <si>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</si>
  <si>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</si>
  <si>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</si>
  <si>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</si>
  <si>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</si>
  <si>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</si>
  <si>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</si>
  <si>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</si>
  <si>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</si>
  <si>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</si>
  <si>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</si>
  <si>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</si>
  <si>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</si>
  <si>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</si>
  <si>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</si>
  <si>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</si>
  <si>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</si>
  <si>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</si>
  <si>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</si>
  <si>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</si>
  <si>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</si>
  <si>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</si>
  <si>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</si>
  <si>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</si>
  <si>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</si>
  <si>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</si>
  <si>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</si>
  <si>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</si>
  <si>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</si>
  <si>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</si>
  <si>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</si>
  <si>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</si>
  <si>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</si>
  <si>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</si>
  <si>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</si>
  <si>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</si>
  <si>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</si>
  <si>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</si>
  <si>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</si>
  <si>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</si>
  <si>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</si>
  <si>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</si>
  <si>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</si>
  <si>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</si>
  <si>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</si>
  <si>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</si>
  <si>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</si>
  <si>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</si>
  <si>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</si>
  <si>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</si>
  <si>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</si>
  <si>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</si>
  <si>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</si>
  <si>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</si>
  <si>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</si>
  <si>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</si>
  <si>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</si>
  <si>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</si>
  <si>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</si>
  <si>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</si>
  <si>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</si>
  <si>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</si>
  <si>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</si>
  <si>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</si>
  <si>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</si>
  <si>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</si>
  <si>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</si>
  <si>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</si>
  <si>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</si>
  <si>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</si>
  <si>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</si>
  <si>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</si>
  <si>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</si>
  <si>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</si>
  <si>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</si>
  <si>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</si>
  <si>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</si>
  <si>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</si>
  <si>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</si>
  <si>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</si>
  <si>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</si>
  <si>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</si>
  <si>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</si>
  <si>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</si>
  <si>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</si>
  <si>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</si>
  <si>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</si>
  <si>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</si>
  <si>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</si>
  <si>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</si>
  <si>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</si>
  <si>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</si>
  <si>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</si>
  <si>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</si>
  <si>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</si>
  <si>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</si>
  <si>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</si>
  <si>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</si>
  <si>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</si>
  <si>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</si>
  <si>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</si>
  <si>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</si>
  <si>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</si>
  <si>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</si>
  <si>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</si>
  <si>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</si>
  <si>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</si>
  <si>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</si>
  <si>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</si>
  <si>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</si>
  <si>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</si>
  <si>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</si>
  <si>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</si>
  <si>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</si>
  <si>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</si>
  <si>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</si>
  <si>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</si>
  <si>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</si>
  <si>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</si>
  <si>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</si>
  <si>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</si>
  <si>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</si>
  <si>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</si>
  <si>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</si>
  <si>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</si>
  <si>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</si>
  <si>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</si>
  <si>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</si>
  <si>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</si>
  <si>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</si>
  <si>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</si>
  <si>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</si>
  <si>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</si>
  <si>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</si>
  <si>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</si>
  <si>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</si>
  <si>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</si>
  <si>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</si>
  <si>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</si>
  <si>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</si>
  <si>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</si>
  <si>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</si>
  <si>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</si>
  <si>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</si>
  <si>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</si>
  <si>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</si>
  <si>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</si>
  <si>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</si>
  <si>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</si>
  <si>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</si>
  <si>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</si>
  <si>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</si>
  <si>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</si>
  <si>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</si>
  <si>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</si>
  <si>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</si>
  <si>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</si>
  <si>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</si>
  <si>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</si>
  <si>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</si>
  <si>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</si>
  <si>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</si>
  <si>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</si>
  <si>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</si>
  <si>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</si>
  <si>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</si>
  <si>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</si>
  <si>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</si>
  <si>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</si>
  <si>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</si>
  <si>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</si>
  <si>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</si>
  <si>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</si>
  <si>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</si>
  <si>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</si>
  <si>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</si>
  <si>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</si>
  <si>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</si>
  <si>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</si>
  <si>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</si>
  <si>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</si>
  <si>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</si>
  <si>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</si>
  <si>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</si>
  <si>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</si>
  <si>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</si>
  <si>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</si>
  <si>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</si>
  <si>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</si>
  <si>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</si>
  <si>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</si>
  <si>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</si>
  <si>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</si>
  <si>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</si>
  <si>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</si>
  <si>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</si>
  <si>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</si>
  <si>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</si>
  <si>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</si>
  <si>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</si>
  <si>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</si>
  <si>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</si>
  <si>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</si>
  <si>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</si>
  <si>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</si>
  <si>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</si>
  <si>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</si>
  <si>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</si>
  <si>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</si>
  <si>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</si>
  <si>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</si>
  <si>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</si>
  <si>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</si>
  <si>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</si>
  <si>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</si>
  <si>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</si>
  <si>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</si>
  <si>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</si>
  <si>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</si>
  <si>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</si>
  <si>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</si>
  <si>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</si>
  <si>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</si>
  <si>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</si>
  <si>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</si>
  <si>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</si>
  <si>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</si>
  <si>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</si>
  <si>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</si>
  <si>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</si>
  <si>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</si>
  <si>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</si>
  <si>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</si>
  <si>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</si>
  <si>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</si>
  <si>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</si>
  <si>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</si>
  <si>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</si>
  <si>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</si>
  <si>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</si>
  <si>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</si>
  <si>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</si>
  <si>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</si>
  <si>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</si>
  <si>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</si>
  <si>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</si>
  <si>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</si>
  <si>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</si>
  <si>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</si>
  <si>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</si>
  <si>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</si>
  <si>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</si>
  <si>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</si>
  <si>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</si>
  <si>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</si>
  <si>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</si>
  <si>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</si>
  <si>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</si>
  <si>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</si>
  <si>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</si>
  <si>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</si>
  <si>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</si>
  <si>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</si>
  <si>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</si>
  <si>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</si>
  <si>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</si>
  <si>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</si>
  <si>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</si>
  <si>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</si>
  <si>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</si>
  <si>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</si>
  <si>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</si>
  <si>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</si>
  <si>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</si>
  <si>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</si>
  <si>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</si>
  <si>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</si>
  <si>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</si>
  <si>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</si>
  <si>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</si>
  <si>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</si>
  <si>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</si>
  <si>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</si>
  <si>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</si>
  <si>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</si>
  <si>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</si>
  <si>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</si>
  <si>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</si>
  <si>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</si>
  <si>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</si>
  <si>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</si>
  <si>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</si>
  <si>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</si>
  <si>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</si>
  <si>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</si>
  <si>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</si>
  <si>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</si>
  <si>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</si>
  <si>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</si>
  <si>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</si>
  <si>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</si>
  <si>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</si>
  <si>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</si>
  <si>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</si>
  <si>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</si>
  <si>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</si>
  <si>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</si>
  <si>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</si>
  <si>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</si>
  <si>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</si>
  <si>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</si>
  <si>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</si>
  <si>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</si>
  <si>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</si>
  <si>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</si>
  <si>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</si>
  <si>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</si>
  <si>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</si>
  <si>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</si>
  <si>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</si>
  <si>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</si>
  <si>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</si>
  <si>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</si>
  <si>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</si>
  <si>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</si>
  <si>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</si>
  <si>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</si>
  <si>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</si>
  <si>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</si>
  <si>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</si>
  <si>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</si>
  <si>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</si>
  <si>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</si>
  <si>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</si>
  <si>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</si>
  <si>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</si>
  <si>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</si>
  <si>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</si>
  <si>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</si>
  <si>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</si>
  <si>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</si>
  <si>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</si>
  <si>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</si>
  <si>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</si>
  <si>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</si>
  <si>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</si>
  <si>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</si>
  <si>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</si>
  <si>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</si>
  <si>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</si>
  <si>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</si>
  <si>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</si>
  <si>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</si>
  <si>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</si>
  <si>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</si>
  <si>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</si>
  <si>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</si>
  <si>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</si>
  <si>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</si>
  <si>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</si>
  <si>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</si>
  <si>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</si>
  <si>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</si>
  <si>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</si>
  <si>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</si>
  <si>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</si>
  <si>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</si>
  <si>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</si>
  <si>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</si>
  <si>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</si>
  <si>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</si>
  <si>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</si>
  <si>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</si>
  <si>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</si>
  <si>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</si>
  <si>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</si>
  <si>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</si>
  <si>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</si>
  <si>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</si>
  <si>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</si>
  <si>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</si>
  <si>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</si>
  <si>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</si>
  <si>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</si>
  <si>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</si>
  <si>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</si>
  <si>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</si>
  <si>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</si>
  <si>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</si>
  <si>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</si>
  <si>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</si>
  <si>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</si>
  <si>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</si>
  <si>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</si>
  <si>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</si>
  <si>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</si>
  <si>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</si>
  <si>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</si>
  <si>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</si>
  <si>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</si>
  <si>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</si>
  <si>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</si>
  <si>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</si>
  <si>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</si>
  <si>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</si>
  <si>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</si>
  <si>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</si>
  <si>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</si>
  <si>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</si>
  <si>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</si>
  <si>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</si>
  <si>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</si>
  <si>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</si>
  <si>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</si>
  <si>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</si>
  <si>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</si>
  <si>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</si>
  <si>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</si>
  <si>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</si>
  <si>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</si>
  <si>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</si>
  <si>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</si>
  <si>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</si>
  <si>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</si>
  <si>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</si>
  <si>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</si>
  <si>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</si>
  <si>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</si>
  <si>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</si>
  <si>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</si>
  <si>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</si>
  <si>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</si>
  <si>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</si>
  <si>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</si>
  <si>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</si>
  <si>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</si>
  <si>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</si>
  <si>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</si>
  <si>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</si>
  <si>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</si>
  <si>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</si>
  <si>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</si>
  <si>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</si>
  <si>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</si>
  <si>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</si>
  <si>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</si>
  <si>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</si>
  <si>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</si>
  <si>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</si>
  <si>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</si>
  <si>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</si>
  <si>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</si>
  <si>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</si>
  <si>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</si>
  <si>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</si>
  <si>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</si>
  <si>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</si>
  <si>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</si>
  <si>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</si>
  <si>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</si>
  <si>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</si>
  <si>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</si>
  <si>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</si>
  <si>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</si>
  <si>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</si>
  <si>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</si>
  <si>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</si>
  <si>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</si>
  <si>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</si>
  <si>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</si>
  <si>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</si>
  <si>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</si>
  <si>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</si>
  <si>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</si>
  <si>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</si>
  <si>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</si>
  <si>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</si>
  <si>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</si>
  <si>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</si>
  <si>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</si>
  <si>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</si>
  <si>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</si>
  <si>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</si>
  <si>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</si>
  <si>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</si>
  <si>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</si>
  <si>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</si>
  <si>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</si>
  <si>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</si>
  <si>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</si>
  <si>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</si>
  <si>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</si>
  <si>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</si>
  <si>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</si>
  <si>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</si>
  <si>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</si>
  <si>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</si>
  <si>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</si>
  <si>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</si>
  <si>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</si>
  <si>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</si>
  <si>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</si>
  <si>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</si>
  <si>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</si>
  <si>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</si>
  <si>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</si>
  <si>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</si>
  <si>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</si>
  <si>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</si>
  <si>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</si>
  <si>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</si>
  <si>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</si>
  <si>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</si>
  <si>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</si>
  <si>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</si>
  <si>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</si>
  <si>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</si>
  <si>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</si>
  <si>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</si>
  <si>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</si>
  <si>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</si>
  <si>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</si>
  <si>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</si>
  <si>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</si>
  <si>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</si>
  <si>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</si>
  <si>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</si>
  <si>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</si>
  <si>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</si>
  <si>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</si>
  <si>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</si>
  <si>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</si>
  <si>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</si>
  <si>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</si>
  <si>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</si>
  <si>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</si>
  <si>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</si>
  <si>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</si>
  <si>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</si>
  <si>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</si>
  <si>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</si>
  <si>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</si>
  <si>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</si>
  <si>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</si>
  <si>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</si>
  <si>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</si>
  <si>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</si>
  <si>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</si>
  <si>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</si>
  <si>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</si>
  <si>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</si>
  <si>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</si>
  <si>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</si>
  <si>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</si>
  <si>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</si>
  <si>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</si>
  <si>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</si>
  <si>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</si>
  <si>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</si>
  <si>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</si>
  <si>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</si>
  <si>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</si>
  <si>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</si>
  <si>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</si>
  <si>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</si>
  <si>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</si>
  <si>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</si>
  <si>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</si>
  <si>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</si>
  <si>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</si>
  <si>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</si>
  <si>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</si>
  <si>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</si>
  <si>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</si>
  <si>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</si>
  <si>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</si>
  <si>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</si>
  <si>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</si>
  <si>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</si>
  <si>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</si>
  <si>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</si>
  <si>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</si>
  <si>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</si>
  <si>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</si>
  <si>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</si>
  <si>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</si>
  <si>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</si>
  <si>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</si>
  <si>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</si>
  <si>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</si>
  <si>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</si>
  <si>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</si>
  <si>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</si>
  <si>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</si>
  <si>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</si>
  <si>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</si>
  <si>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</si>
  <si>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</si>
  <si>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</si>
  <si>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</si>
  <si>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</si>
  <si>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</si>
  <si>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</si>
  <si>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</si>
  <si>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</si>
  <si>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</si>
  <si>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</si>
  <si>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</si>
  <si>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</si>
  <si>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</si>
  <si>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</si>
  <si>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</si>
  <si>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</si>
  <si>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</si>
  <si>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</si>
  <si>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</si>
  <si>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</si>
  <si>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</si>
  <si>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</si>
  <si>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</si>
  <si>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</si>
  <si>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</si>
  <si>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</si>
  <si>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</si>
  <si>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</si>
  <si>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</si>
  <si>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</si>
  <si>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</si>
  <si>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</si>
  <si>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</si>
  <si>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</si>
  <si>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</si>
  <si>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</si>
  <si>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</si>
  <si>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</si>
  <si>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</si>
  <si>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</si>
  <si>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</si>
  <si>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</si>
  <si>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</si>
  <si>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</si>
  <si>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</si>
  <si>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</si>
  <si>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</si>
  <si>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</si>
  <si>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</si>
  <si>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</si>
  <si>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</si>
  <si>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</si>
  <si>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</si>
  <si>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</si>
  <si>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</si>
  <si>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</si>
  <si>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</si>
  <si>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</si>
  <si>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</si>
  <si>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</si>
  <si>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</si>
  <si>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</si>
  <si>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</si>
  <si>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</si>
  <si>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</si>
  <si>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</si>
  <si>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</si>
  <si>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</si>
  <si>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</si>
  <si>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</si>
  <si>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</si>
  <si>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</si>
  <si>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</si>
  <si>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</si>
  <si>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</si>
  <si>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</si>
  <si>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</si>
  <si>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</si>
  <si>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</si>
  <si>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</si>
  <si>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</si>
  <si>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</si>
  <si>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</si>
  <si>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</si>
  <si>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</si>
  <si>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</si>
  <si>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</si>
  <si>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</si>
  <si>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</si>
  <si>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</si>
  <si>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</si>
  <si>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</si>
  <si>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</si>
  <si>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</si>
  <si>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</si>
  <si>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</si>
  <si>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</si>
  <si>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</si>
  <si>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</si>
  <si>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</si>
  <si>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</si>
  <si>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</si>
  <si>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</si>
  <si>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</si>
  <si>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</si>
  <si>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</si>
  <si>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</si>
  <si>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</si>
  <si>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</si>
  <si>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</si>
  <si>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</si>
  <si>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</si>
  <si>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</si>
  <si>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</si>
  <si>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</si>
  <si>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</si>
  <si>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</si>
  <si>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</si>
  <si>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</si>
  <si>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</si>
  <si>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</si>
  <si>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</si>
  <si>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</si>
  <si>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</si>
  <si>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</si>
  <si>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</si>
  <si>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</si>
  <si>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</si>
  <si>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</si>
  <si>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</si>
  <si>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</si>
  <si>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</si>
  <si>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</si>
  <si>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</si>
  <si>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</si>
  <si>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</si>
  <si>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</si>
  <si>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</si>
  <si>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</si>
  <si>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</si>
  <si>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</si>
  <si>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</si>
  <si>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</si>
  <si>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</si>
  <si>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</si>
  <si>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</si>
  <si>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</si>
  <si>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</si>
  <si>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</si>
  <si>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</si>
  <si>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</si>
  <si>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</si>
  <si>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</si>
  <si>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</si>
  <si>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</si>
  <si>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</si>
  <si>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</si>
  <si>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</si>
  <si>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</si>
  <si>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</si>
  <si>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</si>
  <si>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</si>
  <si>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</si>
  <si>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</si>
  <si>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</si>
  <si>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</si>
  <si>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</si>
  <si>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</si>
  <si>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</si>
  <si>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</si>
  <si>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</si>
  <si>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</si>
  <si>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</si>
  <si>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</si>
  <si>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</si>
  <si>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</si>
  <si>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</si>
  <si>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</si>
  <si>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</si>
  <si>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</si>
  <si>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</si>
  <si>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</si>
  <si>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</si>
  <si>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</si>
  <si>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</si>
  <si>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</si>
  <si>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</si>
  <si>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</si>
  <si>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</si>
  <si>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</si>
  <si>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</si>
  <si>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</si>
  <si>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</si>
  <si>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</si>
  <si>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</si>
  <si>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</si>
  <si>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</si>
  <si>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</si>
  <si>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</si>
  <si>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</si>
  <si>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</si>
  <si>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</si>
  <si>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</si>
  <si>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</si>
  <si>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</si>
  <si>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</si>
  <si>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</si>
  <si>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</si>
  <si>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</si>
  <si>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</si>
  <si>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</si>
  <si>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</si>
  <si>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</si>
  <si>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</si>
  <si>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</si>
  <si>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</si>
  <si>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</si>
  <si>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</si>
  <si>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</si>
  <si>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</si>
  <si>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</si>
  <si>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</si>
  <si>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</si>
  <si>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</si>
  <si>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</si>
  <si>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</si>
  <si>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</si>
  <si>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</si>
  <si>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</si>
  <si>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</si>
  <si>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</si>
  <si>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</si>
  <si>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</si>
  <si>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</si>
  <si>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</si>
  <si>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</si>
  <si>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</si>
  <si>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</si>
  <si>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</si>
  <si>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</si>
  <si>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</si>
  <si>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</si>
  <si>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</si>
  <si>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</si>
  <si>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</si>
  <si>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</si>
  <si>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</si>
  <si>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</si>
  <si>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</si>
  <si>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</si>
  <si>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</si>
  <si>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</si>
  <si>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</si>
  <si>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</si>
  <si>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</si>
  <si>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</si>
  <si>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</si>
  <si>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</si>
  <si>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</si>
  <si>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</si>
  <si>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</si>
  <si>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</si>
  <si>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</si>
  <si>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</si>
  <si>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</si>
  <si>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</si>
  <si>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</si>
  <si>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</si>
  <si>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</si>
  <si>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</si>
  <si>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</si>
  <si>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</si>
  <si>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</si>
  <si>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</si>
  <si>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</si>
  <si>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</si>
  <si>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</si>
  <si>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</si>
  <si>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</si>
  <si>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</si>
  <si>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</si>
  <si>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</si>
  <si>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</si>
  <si>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</si>
  <si>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</si>
  <si>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</si>
  <si>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</si>
  <si>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</si>
  <si>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</si>
  <si>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</si>
  <si>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</si>
  <si>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</si>
  <si>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</si>
  <si>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</si>
  <si>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</si>
  <si>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</si>
  <si>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</si>
  <si>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</si>
  <si>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</si>
  <si>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</si>
  <si>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</si>
  <si>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</si>
  <si>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</si>
  <si>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</si>
  <si>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</si>
  <si>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</si>
  <si>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</si>
  <si>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</si>
  <si>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</si>
  <si>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</si>
  <si>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</si>
  <si>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</si>
  <si>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</si>
  <si>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</si>
  <si>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</si>
  <si>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</si>
  <si>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</si>
  <si>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</si>
  <si>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</si>
  <si>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</si>
  <si>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</si>
  <si>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</si>
  <si>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</si>
  <si>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</si>
  <si>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</si>
  <si>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</si>
  <si>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</si>
  <si>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</si>
  <si>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</si>
  <si>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</si>
  <si>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</si>
  <si>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</si>
  <si>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</si>
  <si>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</si>
  <si>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</si>
  <si>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</si>
  <si>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</si>
  <si>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</si>
  <si>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</si>
  <si>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</si>
  <si>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</si>
  <si>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</si>
  <si>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</si>
  <si>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</si>
  <si>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</si>
  <si>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</si>
  <si>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</si>
  <si>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</si>
  <si>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</si>
  <si>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</si>
  <si>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</si>
  <si>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</si>
  <si>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</si>
  <si>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</si>
  <si>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</si>
  <si>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</si>
  <si>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</si>
  <si>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</si>
  <si>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</si>
  <si>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</si>
  <si>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</si>
  <si>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</si>
  <si>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</si>
  <si>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</si>
  <si>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</si>
  <si>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</si>
  <si>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</si>
  <si>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</si>
  <si>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</si>
  <si>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</si>
  <si>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</si>
  <si>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</si>
  <si>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</si>
  <si>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</si>
  <si>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</si>
  <si>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</si>
  <si>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</si>
  <si>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</si>
  <si>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</si>
  <si>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</si>
  <si>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</si>
  <si>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</si>
  <si>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</si>
  <si>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</si>
  <si>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</si>
  <si>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</si>
  <si>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</si>
  <si>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</si>
  <si>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</si>
  <si>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</si>
  <si>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</si>
  <si>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</si>
  <si>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</si>
  <si>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</si>
  <si>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</si>
  <si>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</si>
  <si>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</si>
  <si>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</si>
  <si>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</si>
  <si>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</si>
  <si>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</si>
  <si>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</si>
  <si>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</si>
  <si>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</si>
  <si>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</si>
  <si>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</si>
  <si>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</si>
  <si>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</si>
  <si>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</si>
  <si>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</si>
  <si>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</si>
  <si>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</si>
  <si>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</si>
  <si>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</si>
  <si>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</si>
  <si>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</si>
  <si>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</si>
  <si>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</si>
  <si>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</si>
  <si>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</si>
  <si>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</si>
  <si>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</si>
  <si>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</si>
  <si>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</si>
  <si>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</si>
  <si>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</si>
  <si>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</si>
  <si>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</si>
  <si>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</si>
  <si>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</si>
  <si>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</si>
  <si>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</si>
  <si>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</si>
  <si>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</si>
  <si>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</si>
  <si>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</si>
  <si>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</si>
  <si>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</si>
  <si>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</si>
  <si>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</si>
  <si>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</si>
  <si>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</si>
  <si>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</si>
  <si>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</si>
  <si>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</si>
  <si>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</si>
  <si>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</si>
  <si>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</si>
  <si>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</si>
  <si>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</si>
  <si>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</si>
  <si>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</si>
  <si>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</si>
  <si>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</si>
  <si>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</si>
  <si>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</si>
  <si>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</si>
  <si>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</si>
  <si>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</si>
  <si>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</si>
  <si>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</si>
  <si>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</si>
  <si>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</si>
  <si>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</si>
  <si>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</si>
  <si>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</si>
  <si>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</si>
  <si>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</si>
  <si>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</si>
  <si>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</si>
  <si>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</si>
  <si>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</si>
  <si>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</si>
  <si>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</si>
  <si>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</si>
  <si>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</si>
  <si>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</si>
  <si>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</si>
  <si>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</si>
  <si>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</si>
  <si>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</si>
  <si>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</si>
  <si>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</si>
  <si>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</si>
  <si>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</si>
  <si>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</si>
  <si>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</si>
  <si>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</si>
  <si>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</si>
  <si>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</si>
  <si>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</si>
  <si>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</si>
  <si>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</si>
  <si>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</si>
  <si>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</si>
  <si>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</si>
  <si>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</si>
  <si>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</si>
  <si>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</si>
  <si>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</si>
  <si>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</si>
  <si>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</si>
  <si>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</si>
  <si>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</si>
  <si>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</si>
  <si>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</si>
  <si>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</si>
  <si>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</si>
  <si>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</si>
  <si>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</si>
  <si>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</si>
  <si>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</si>
  <si>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</si>
  <si>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</si>
  <si>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</si>
  <si>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</si>
  <si>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</si>
  <si>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</si>
  <si>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</si>
  <si>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</si>
  <si>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</si>
  <si>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</si>
  <si>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</si>
  <si>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</si>
  <si>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</si>
  <si>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</si>
  <si>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</si>
  <si>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</si>
  <si>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</si>
  <si>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</si>
  <si>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</si>
  <si>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</si>
  <si>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</si>
  <si>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</si>
  <si>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</si>
  <si>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</si>
  <si>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</si>
  <si>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</si>
  <si>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</si>
  <si>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</si>
  <si>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</si>
  <si>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</si>
  <si>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</si>
  <si>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</si>
  <si>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</si>
  <si>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</si>
  <si>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</si>
  <si>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</si>
  <si>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</si>
  <si>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</si>
  <si>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</si>
  <si>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</si>
  <si>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</si>
  <si>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</si>
  <si>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</si>
  <si>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</si>
  <si>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</si>
  <si>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</si>
  <si>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</si>
  <si>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</si>
  <si>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</si>
  <si>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</si>
  <si>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</si>
  <si>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</si>
  <si>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</si>
  <si>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</si>
  <si>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</si>
  <si>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</si>
  <si>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</si>
  <si>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</si>
  <si>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</si>
  <si>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</si>
  <si>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</si>
  <si>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</si>
  <si>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</si>
  <si>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</si>
  <si>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</si>
  <si>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</si>
  <si>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</si>
  <si>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</si>
  <si>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</si>
  <si>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</si>
  <si>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</si>
  <si>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</si>
  <si>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</si>
  <si>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</si>
  <si>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</si>
  <si>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</si>
  <si>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</si>
  <si>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</si>
  <si>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</si>
  <si>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</si>
  <si>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</si>
  <si>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</si>
  <si>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</si>
  <si>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</si>
  <si>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</si>
  <si>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</si>
  <si>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</si>
  <si>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</si>
  <si>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</si>
  <si>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</si>
  <si>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</si>
  <si>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</si>
  <si>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</si>
  <si>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</si>
  <si>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</si>
  <si>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</si>
  <si>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</si>
  <si>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</si>
  <si>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</si>
  <si>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</si>
  <si>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</si>
  <si>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</si>
  <si>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</si>
  <si>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</si>
  <si>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</si>
  <si>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</si>
  <si>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</si>
  <si>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</si>
  <si>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</si>
  <si>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</si>
  <si>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</si>
  <si>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</si>
  <si>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</si>
  <si>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</si>
  <si>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</si>
  <si>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</si>
  <si>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</si>
  <si>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</si>
  <si>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</si>
  <si>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</si>
  <si>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</si>
  <si>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</si>
  <si>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</si>
  <si>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</si>
  <si>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</si>
  <si>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</si>
  <si>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</si>
  <si>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</si>
  <si>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</si>
  <si>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</si>
  <si>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</si>
  <si>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</si>
  <si>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</si>
  <si>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</si>
  <si>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</si>
  <si>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</si>
  <si>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</si>
  <si>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</si>
  <si>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</si>
  <si>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</si>
  <si>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</si>
  <si>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</si>
  <si>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</si>
  <si>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</si>
  <si>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</si>
  <si>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</si>
  <si>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</si>
  <si>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</si>
  <si>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</si>
  <si>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</si>
  <si>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</si>
  <si>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</si>
  <si>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</si>
  <si>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</si>
  <si>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</si>
  <si>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</si>
  <si>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</si>
  <si>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</si>
  <si>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</si>
  <si>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</si>
  <si>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</si>
  <si>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</si>
  <si>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</si>
  <si>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</si>
  <si>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</si>
  <si>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</si>
  <si>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</si>
  <si>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</si>
  <si>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</si>
  <si>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</si>
  <si>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</si>
  <si>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</si>
  <si>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</si>
  <si>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</si>
  <si>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</si>
  <si>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</si>
  <si>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</si>
  <si>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</si>
  <si>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</si>
  <si>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</si>
  <si>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</si>
  <si>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</si>
  <si>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</si>
  <si>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</si>
  <si>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</si>
  <si>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</si>
  <si>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</si>
  <si>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</si>
  <si>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</si>
  <si>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</si>
  <si>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</si>
  <si>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</si>
  <si>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</si>
  <si>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</si>
  <si>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</si>
  <si>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</si>
  <si>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</si>
  <si>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</si>
  <si>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</si>
  <si>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</si>
  <si>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</si>
  <si>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</si>
  <si>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</si>
  <si>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</si>
  <si>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</si>
  <si>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</si>
  <si>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</si>
  <si>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</si>
  <si>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</si>
  <si>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</si>
  <si>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</si>
  <si>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</si>
  <si>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</si>
  <si>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</si>
  <si>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</si>
  <si>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</si>
  <si>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</si>
  <si>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</si>
  <si>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</si>
  <si>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</si>
  <si>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</si>
  <si>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</si>
  <si>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</si>
  <si>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</si>
  <si>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</si>
  <si>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</si>
  <si>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</si>
  <si>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</si>
  <si>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</si>
  <si>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</si>
  <si>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</si>
  <si>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</si>
  <si>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</si>
  <si>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</si>
  <si>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</si>
  <si>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</si>
  <si>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</si>
  <si>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</si>
  <si>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</si>
  <si>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</si>
  <si>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</si>
  <si>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</si>
  <si>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</si>
  <si>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</si>
  <si>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</si>
  <si>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</si>
  <si>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</si>
  <si>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</si>
  <si>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</si>
  <si>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</si>
  <si>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</si>
  <si>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</si>
  <si>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</si>
  <si>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</si>
  <si>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</si>
  <si>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</si>
  <si>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</si>
  <si>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</si>
  <si>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</si>
  <si>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</si>
  <si>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</si>
  <si>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</si>
  <si>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</si>
  <si>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</si>
  <si>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</si>
  <si>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</si>
  <si>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</si>
  <si>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</si>
  <si>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</si>
  <si>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</si>
  <si>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</si>
  <si>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</si>
  <si>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</si>
  <si>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</si>
  <si>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</si>
  <si>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</si>
  <si>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</si>
  <si>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</si>
  <si>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</si>
  <si>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</si>
  <si>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</si>
  <si>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</si>
  <si>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</si>
  <si>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</si>
  <si>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</si>
  <si>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</si>
  <si>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</si>
  <si>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</si>
  <si>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</si>
  <si>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</si>
  <si>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</si>
  <si>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</si>
  <si>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</si>
  <si>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</si>
  <si>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</si>
  <si>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</si>
  <si>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</si>
  <si>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</si>
  <si>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</si>
  <si>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</si>
  <si>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</si>
  <si>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</si>
  <si>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</si>
  <si>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</si>
  <si>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</si>
  <si>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</si>
  <si>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</si>
  <si>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</si>
  <si>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</si>
  <si>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</si>
  <si>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</si>
  <si>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</si>
  <si>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</si>
  <si>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</si>
  <si>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</si>
  <si>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</si>
  <si>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</si>
  <si>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</si>
  <si>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</si>
  <si>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</si>
  <si>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</si>
  <si>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</si>
  <si>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</si>
  <si>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</si>
  <si>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</si>
  <si>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</si>
  <si>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</si>
  <si>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</si>
  <si>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</si>
  <si>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</si>
  <si>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</si>
  <si>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</si>
  <si>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</si>
  <si>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</si>
  <si>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</si>
  <si>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</si>
  <si>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</si>
  <si>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</si>
  <si>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</si>
  <si>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</si>
  <si>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</si>
  <si>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</si>
  <si>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</si>
  <si>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</si>
  <si>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</si>
  <si>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</si>
  <si>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</si>
  <si>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</si>
  <si>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</si>
  <si>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</si>
  <si>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</si>
  <si>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</si>
  <si>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</si>
  <si>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</si>
  <si>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</si>
  <si>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</si>
  <si>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</si>
  <si>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</si>
  <si>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</si>
  <si>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</si>
  <si>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</si>
  <si>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</si>
  <si>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</si>
  <si>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</si>
  <si>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</si>
  <si>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</si>
  <si>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</si>
  <si>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</si>
  <si>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</si>
  <si>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</si>
  <si>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</si>
  <si>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</si>
  <si>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</si>
  <si>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</si>
  <si>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</si>
  <si>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</si>
  <si>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</si>
  <si>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</si>
  <si>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</si>
  <si>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</si>
  <si>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</si>
  <si>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</si>
  <si>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</si>
  <si>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</si>
  <si>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</si>
  <si>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</si>
  <si>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</si>
  <si>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</si>
  <si>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</si>
  <si>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</si>
  <si>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</si>
  <si>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</si>
  <si>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</si>
  <si>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</si>
  <si>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</si>
  <si>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</si>
  <si>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</si>
  <si>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</si>
  <si>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</si>
  <si>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</si>
  <si>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</si>
  <si>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</si>
  <si>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</si>
  <si>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</si>
  <si>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</si>
  <si>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</si>
  <si>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</si>
  <si>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</si>
  <si>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</si>
  <si>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</si>
  <si>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</si>
  <si>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</si>
  <si>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</si>
  <si>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</si>
  <si>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</si>
  <si>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</si>
  <si>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</si>
  <si>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</si>
  <si>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</si>
  <si>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</si>
  <si>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</si>
  <si>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</si>
  <si>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</si>
  <si>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</si>
  <si>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</si>
  <si>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</si>
  <si>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</si>
  <si>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</si>
  <si>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</si>
  <si>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</si>
  <si>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</si>
  <si>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</si>
  <si>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</si>
  <si>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</si>
  <si>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</si>
  <si>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</si>
  <si>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</si>
  <si>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</si>
  <si>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</si>
  <si>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</si>
  <si>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</si>
  <si>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</si>
  <si>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</si>
  <si>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</si>
  <si>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</si>
  <si>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</si>
  <si>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</si>
  <si>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</si>
  <si>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</si>
  <si>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</si>
  <si>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</si>
  <si>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</si>
  <si>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</si>
  <si>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</si>
  <si>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</si>
  <si>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</si>
  <si>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</si>
  <si>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</si>
  <si>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</si>
  <si>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</si>
  <si>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</si>
  <si>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</si>
  <si>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</si>
  <si>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</si>
  <si>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</si>
  <si>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</si>
  <si>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</si>
  <si>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</si>
  <si>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</si>
  <si>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</si>
  <si>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</si>
  <si>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</si>
  <si>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</si>
  <si>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</si>
  <si>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</si>
  <si>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</si>
  <si>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</si>
  <si>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</si>
  <si>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</si>
  <si>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</si>
  <si>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</si>
  <si>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</si>
  <si>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</si>
  <si>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</si>
  <si>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</si>
  <si>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</si>
  <si>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</si>
  <si>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</si>
  <si>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</si>
  <si>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</si>
  <si>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</si>
  <si>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</si>
  <si>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</si>
  <si>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</si>
  <si>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</si>
  <si>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</si>
  <si>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</si>
  <si>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</si>
  <si>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</si>
  <si>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</si>
  <si>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</si>
  <si>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</si>
  <si>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</si>
  <si>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</si>
  <si>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</si>
  <si>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</si>
  <si>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</si>
  <si>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</si>
  <si>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</si>
  <si>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</si>
  <si>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</si>
  <si>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</si>
  <si>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</si>
  <si>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</si>
  <si>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</si>
  <si>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</si>
  <si>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</si>
  <si>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</si>
  <si>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</si>
  <si>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</si>
  <si>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</si>
  <si>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</si>
  <si>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</si>
  <si>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</si>
  <si>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</si>
  <si>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</si>
  <si>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</si>
  <si>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</si>
  <si>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</si>
  <si>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</si>
  <si>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</si>
  <si>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</si>
  <si>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</si>
  <si>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</si>
  <si>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</si>
  <si>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</si>
  <si>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</si>
  <si>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</si>
  <si>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</si>
  <si>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</si>
  <si>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</si>
  <si>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</si>
  <si>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</si>
  <si>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</si>
  <si>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</si>
  <si>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</si>
  <si>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</si>
  <si>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</si>
  <si>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</si>
  <si>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</si>
  <si>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</si>
  <si>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</si>
  <si>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</si>
  <si>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</si>
  <si>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</si>
  <si>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</si>
  <si>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</si>
  <si>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</si>
  <si>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</si>
  <si>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</si>
  <si>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</si>
  <si>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</si>
  <si>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</si>
  <si>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</si>
  <si>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</si>
  <si>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</si>
  <si>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</si>
  <si>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</si>
  <si>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</si>
  <si>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</si>
  <si>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</si>
  <si>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</si>
  <si>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</si>
  <si>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</si>
  <si>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</si>
  <si>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</si>
  <si>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</si>
  <si>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</si>
  <si>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</si>
  <si>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</si>
  <si>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</si>
  <si>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</si>
  <si>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</si>
  <si>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</si>
  <si>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</si>
  <si>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</si>
  <si>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</si>
  <si>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</si>
  <si>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</si>
  <si>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</si>
  <si>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</si>
  <si>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</si>
  <si>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</si>
  <si>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</si>
  <si>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</si>
  <si>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</si>
  <si>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</si>
  <si>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</si>
  <si>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</si>
  <si>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</si>
  <si>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</si>
  <si>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</si>
  <si>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</si>
  <si>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</si>
  <si>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</si>
  <si>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</si>
  <si>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</si>
  <si>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</si>
  <si>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</si>
  <si>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</si>
  <si>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</si>
  <si>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</si>
  <si>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</si>
  <si>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</si>
  <si>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</si>
  <si>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</si>
  <si>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</si>
  <si>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</si>
  <si>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</si>
  <si>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</si>
  <si>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</si>
  <si>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</si>
  <si>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</si>
  <si>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</si>
  <si>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</si>
  <si>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</si>
  <si>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</si>
  <si>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</si>
  <si>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</si>
  <si>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</si>
  <si>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</si>
  <si>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</si>
  <si>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</si>
  <si>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</si>
  <si>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</si>
  <si>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</si>
  <si>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</si>
  <si>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</si>
  <si>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</si>
  <si>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</si>
  <si>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</si>
  <si>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</si>
  <si>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</si>
  <si>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</si>
  <si>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</si>
  <si>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</si>
  <si>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</si>
  <si>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</si>
  <si>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</si>
  <si>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</si>
  <si>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</si>
  <si>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</si>
  <si>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</si>
  <si>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</si>
  <si>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</si>
  <si>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</si>
  <si>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</si>
  <si>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</si>
  <si>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</si>
  <si>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</si>
  <si>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</si>
  <si>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</si>
  <si>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</si>
  <si>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</si>
  <si>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</si>
  <si>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</si>
  <si>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</si>
  <si>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</si>
  <si>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</si>
  <si>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</si>
  <si>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</si>
  <si>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</si>
  <si>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</si>
  <si>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</si>
  <si>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</si>
  <si>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</si>
  <si>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</si>
  <si>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</si>
  <si>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</si>
  <si>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</si>
  <si>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</si>
  <si>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</si>
  <si>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</si>
  <si>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</si>
  <si>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</si>
  <si>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</si>
  <si>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</si>
  <si>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</si>
  <si>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</si>
  <si>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</si>
  <si>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</si>
  <si>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</si>
  <si>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</si>
  <si>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</si>
  <si>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</si>
  <si>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</si>
  <si>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</si>
  <si>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</si>
  <si>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</si>
  <si>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</si>
  <si>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</si>
  <si>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</si>
  <si>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</si>
  <si>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</si>
  <si>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</si>
  <si>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</si>
  <si>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</si>
  <si>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</si>
  <si>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</si>
  <si>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</si>
  <si>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</si>
  <si>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</si>
  <si>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</si>
  <si>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</si>
  <si>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</si>
  <si>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</si>
  <si>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</si>
  <si>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</si>
  <si>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</si>
  <si>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</si>
  <si>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</si>
  <si>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</si>
  <si>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</si>
  <si>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</si>
  <si>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</si>
  <si>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</si>
  <si>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</si>
  <si>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</si>
  <si>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</si>
  <si>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</si>
  <si>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</si>
  <si>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</si>
  <si>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</si>
  <si>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</si>
  <si>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</si>
  <si>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</si>
  <si>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</si>
  <si>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</si>
  <si>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</si>
  <si>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</si>
  <si>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</si>
  <si>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</si>
  <si>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</si>
  <si>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</si>
  <si>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</si>
  <si>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</si>
  <si>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</si>
  <si>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</si>
  <si>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</si>
  <si>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</si>
  <si>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</si>
  <si>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</si>
  <si>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</si>
  <si>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</si>
  <si>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</si>
  <si>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</si>
  <si>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</si>
  <si>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</si>
  <si>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</si>
  <si>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</si>
  <si>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</si>
  <si>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</si>
  <si>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</si>
  <si>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</si>
  <si>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</si>
  <si>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</si>
  <si>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</si>
  <si>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</si>
  <si>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</si>
  <si>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</si>
  <si>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</si>
  <si>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</si>
  <si>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</si>
  <si>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</si>
  <si>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</si>
  <si>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</si>
  <si>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</si>
  <si>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</si>
  <si>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</si>
  <si>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</si>
  <si>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</si>
  <si>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</si>
  <si>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</si>
  <si>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</si>
  <si>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</si>
  <si>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</si>
  <si>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</si>
  <si>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</si>
  <si>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</si>
  <si>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</si>
  <si>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</si>
  <si>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</si>
  <si>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</si>
  <si>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</si>
  <si>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</si>
  <si>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</si>
  <si>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</si>
  <si>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</si>
  <si>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</si>
  <si>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</si>
  <si>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</si>
  <si>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</si>
  <si>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</si>
  <si>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</si>
  <si>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</si>
  <si>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</si>
  <si>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</si>
  <si>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</si>
  <si>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</si>
  <si>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</si>
  <si>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</si>
  <si>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</si>
  <si>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</si>
  <si>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</si>
  <si>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</si>
  <si>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</si>
  <si>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</si>
  <si>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</si>
  <si>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</si>
  <si>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</si>
  <si>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</si>
  <si>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</si>
  <si>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</si>
  <si>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</si>
  <si>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</si>
  <si>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</si>
  <si>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</si>
  <si>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</si>
  <si>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</si>
  <si>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</si>
  <si>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</si>
  <si>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</si>
  <si>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</si>
  <si>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</si>
  <si>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</si>
  <si>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</si>
  <si>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</si>
  <si>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</si>
  <si>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</si>
  <si>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</si>
  <si>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</si>
  <si>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</si>
  <si>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</si>
  <si>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</si>
  <si>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</si>
  <si>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</si>
  <si>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</si>
  <si>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</si>
  <si>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</si>
  <si>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</si>
  <si>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</si>
  <si>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</si>
  <si>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</si>
  <si>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</si>
  <si>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</si>
  <si>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</si>
  <si>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</si>
  <si>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</si>
  <si>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</si>
  <si>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</si>
  <si>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</si>
  <si>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</si>
  <si>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</si>
  <si>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</si>
  <si>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</si>
  <si>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</si>
  <si>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</si>
  <si>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</si>
  <si>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</si>
  <si>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</si>
  <si>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</si>
  <si>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</si>
  <si>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</si>
  <si>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</si>
  <si>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</si>
  <si>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</si>
  <si>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</si>
  <si>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</si>
  <si>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</si>
  <si>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</si>
  <si>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</si>
  <si>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</si>
  <si>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</si>
  <si>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</si>
  <si>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</si>
  <si>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</si>
  <si>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</si>
  <si>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</si>
  <si>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</si>
  <si>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</si>
  <si>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</si>
  <si>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</si>
  <si>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</si>
  <si>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</si>
  <si>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</si>
  <si>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</si>
  <si>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</si>
  <si>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</si>
  <si>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</si>
  <si>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</si>
  <si>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</si>
  <si>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</si>
  <si>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</si>
  <si>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</si>
  <si>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</si>
  <si>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</si>
  <si>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</si>
  <si>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</si>
  <si>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</si>
  <si>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</si>
  <si>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</si>
  <si>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</si>
  <si>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</si>
  <si>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</si>
  <si>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</si>
  <si>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</si>
  <si>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</si>
  <si>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</si>
  <si>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</si>
  <si>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</si>
  <si>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</si>
  <si>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</si>
  <si>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</si>
  <si>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</si>
  <si>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</si>
  <si>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</si>
  <si>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</si>
  <si>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</si>
  <si>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</si>
  <si>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</si>
  <si>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</si>
  <si>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</si>
  <si>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</si>
  <si>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</si>
  <si>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</si>
  <si>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</si>
  <si>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</si>
  <si>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</si>
  <si>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</si>
  <si>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</si>
  <si>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</si>
  <si>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</si>
  <si>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</si>
  <si>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</si>
  <si>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</si>
  <si>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</si>
  <si>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</si>
  <si>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</si>
  <si>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</si>
  <si>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</si>
  <si>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</si>
  <si>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</si>
  <si>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</si>
  <si>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</si>
  <si>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</si>
  <si>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</si>
  <si>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</si>
  <si>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</si>
  <si>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</si>
  <si>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</si>
  <si>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</si>
  <si>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</si>
  <si>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</si>
  <si>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</si>
  <si>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</si>
  <si>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</si>
  <si>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</si>
  <si>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</si>
  <si>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</si>
  <si>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</si>
  <si>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</si>
  <si>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</si>
  <si>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</si>
  <si>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</si>
  <si>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</si>
  <si>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</si>
  <si>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</si>
  <si>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</si>
  <si>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</si>
  <si>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</si>
  <si>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</si>
  <si>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</si>
  <si>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</si>
  <si>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</si>
  <si>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</si>
  <si>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</si>
  <si>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</si>
  <si>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</si>
  <si>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</si>
  <si>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</si>
  <si>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</si>
  <si>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</si>
  <si>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</si>
  <si>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</si>
  <si>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</si>
  <si>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</si>
  <si>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</si>
  <si>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</si>
  <si>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</si>
  <si>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</si>
  <si>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</si>
  <si>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</si>
  <si>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</si>
  <si>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</si>
  <si>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</si>
  <si>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</si>
  <si>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</si>
  <si>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</si>
  <si>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</si>
  <si>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</si>
  <si>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</si>
  <si>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</si>
  <si>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</si>
  <si>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</si>
  <si>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</si>
  <si>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</si>
  <si>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</si>
  <si>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</si>
  <si>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</si>
  <si>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</si>
  <si>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</si>
  <si>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</si>
  <si>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</si>
  <si>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</si>
  <si>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</si>
  <si>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</si>
  <si>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</si>
  <si>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</si>
  <si>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</si>
  <si>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</si>
  <si>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</si>
  <si>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</si>
  <si>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</si>
  <si>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</si>
  <si>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</si>
  <si>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</si>
  <si>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</si>
  <si>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</si>
  <si>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</si>
  <si>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</si>
  <si>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</si>
  <si>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</si>
  <si>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</si>
  <si>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</si>
  <si>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</si>
  <si>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</si>
  <si>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</si>
  <si>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</si>
  <si>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</si>
  <si>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</si>
  <si>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</si>
  <si>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</si>
  <si>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</si>
  <si>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</si>
  <si>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</si>
  <si>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</si>
  <si>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</si>
  <si>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</si>
  <si>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</si>
  <si>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</si>
  <si>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</si>
  <si>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</si>
  <si>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</si>
  <si>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</si>
  <si>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</si>
  <si>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</si>
  <si>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</si>
  <si>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</si>
  <si>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</si>
  <si>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</si>
  <si>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</si>
  <si>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</si>
  <si>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</si>
  <si>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</si>
  <si>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</si>
  <si>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</si>
  <si>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</si>
  <si>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</si>
  <si>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</si>
  <si>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</si>
  <si>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</si>
  <si>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</si>
  <si>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</si>
  <si>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</si>
  <si>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</si>
  <si>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</si>
  <si>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</si>
  <si>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</si>
  <si>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</si>
  <si>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</si>
  <si>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</si>
  <si>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</si>
  <si>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</si>
  <si>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</si>
  <si>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</si>
  <si>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</si>
  <si>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</si>
  <si>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</si>
  <si>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</si>
  <si>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</si>
  <si>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</si>
  <si>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</si>
  <si>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</si>
  <si>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</si>
  <si>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</si>
  <si>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</si>
  <si>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</si>
  <si>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</si>
  <si>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</si>
  <si>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</si>
  <si>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</si>
  <si>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</si>
  <si>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</si>
  <si>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</si>
  <si>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</si>
  <si>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</si>
  <si>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</si>
  <si>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</si>
  <si>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</si>
  <si>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</si>
  <si>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</si>
  <si>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</si>
  <si>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</si>
  <si>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</si>
  <si>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</si>
  <si>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</si>
  <si>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</si>
  <si>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</si>
  <si>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</si>
  <si>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</si>
  <si>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</si>
  <si>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</si>
  <si>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</si>
  <si>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</si>
  <si>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</si>
  <si>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</si>
  <si>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</si>
  <si>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</si>
  <si>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</si>
  <si>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</si>
  <si>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</si>
  <si>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</si>
  <si>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</si>
  <si>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</si>
  <si>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</si>
  <si>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</si>
  <si>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</si>
  <si>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</si>
  <si>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</si>
  <si>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</si>
  <si>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</si>
  <si>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</si>
  <si>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</si>
  <si>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</si>
  <si>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</si>
  <si>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</si>
  <si>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</si>
  <si>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</si>
  <si>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</si>
  <si>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</si>
  <si>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</si>
  <si>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</si>
  <si>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</si>
  <si>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</si>
  <si>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</si>
  <si>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</si>
  <si>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</si>
  <si>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</si>
  <si>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</si>
  <si>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</si>
  <si>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</si>
  <si>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</si>
  <si>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</si>
  <si>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</si>
  <si>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</si>
  <si>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</si>
  <si>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</si>
  <si>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</si>
  <si>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</si>
  <si>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</si>
  <si>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</si>
  <si>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</si>
  <si>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</si>
  <si>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</si>
  <si>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</si>
  <si>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</si>
  <si>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</si>
  <si>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</si>
  <si>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</si>
  <si>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</si>
  <si>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</si>
  <si>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</si>
  <si>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</si>
  <si>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</si>
  <si>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</si>
  <si>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</si>
  <si>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</si>
  <si>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</si>
  <si>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</si>
  <si>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</si>
  <si>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</si>
  <si>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</si>
  <si>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</si>
  <si>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</si>
  <si>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</si>
  <si>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</si>
  <si>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</si>
  <si>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</si>
  <si>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</si>
  <si>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</si>
  <si>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</si>
  <si>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</si>
  <si>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</si>
  <si>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</si>
  <si>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</si>
  <si>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</si>
  <si>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</si>
  <si>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</si>
  <si>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</si>
  <si>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</si>
  <si>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</si>
  <si>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</si>
  <si>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</si>
  <si>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</si>
  <si>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</si>
  <si>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</si>
  <si>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</si>
  <si>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</si>
  <si>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</si>
  <si>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</si>
  <si>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</si>
  <si>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</si>
  <si>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</si>
  <si>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</si>
  <si>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</si>
  <si>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</si>
  <si>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</si>
  <si>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</si>
  <si>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</si>
  <si>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</si>
  <si>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</si>
  <si>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</si>
  <si>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</si>
  <si>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</si>
  <si>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</si>
  <si>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</si>
  <si>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</si>
  <si>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</si>
  <si>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</si>
  <si>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</si>
  <si>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</si>
  <si>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</si>
  <si>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</si>
  <si>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</si>
  <si>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</si>
  <si>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</si>
  <si>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</si>
  <si>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</si>
  <si>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</si>
  <si>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</si>
  <si>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</si>
  <si>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</si>
  <si>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</si>
  <si>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</si>
  <si>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</si>
  <si>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</si>
  <si>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</si>
  <si>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</si>
  <si>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</si>
  <si>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</si>
  <si>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</si>
  <si>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</si>
  <si>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</si>
  <si>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</si>
  <si>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</si>
  <si>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</si>
  <si>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</si>
  <si>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</si>
  <si>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</si>
  <si>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</si>
  <si>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</si>
  <si>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</si>
  <si>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</si>
  <si>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</si>
  <si>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</si>
  <si>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</si>
  <si>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</si>
  <si>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</si>
  <si>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</si>
  <si>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</si>
  <si>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</si>
  <si>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</si>
  <si>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</si>
  <si>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</si>
  <si>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</si>
  <si>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</si>
  <si>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</si>
  <si>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</si>
  <si>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</si>
  <si>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</si>
  <si>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</si>
  <si>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</si>
  <si>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</si>
  <si>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</si>
  <si>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</si>
  <si>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</si>
  <si>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</si>
  <si>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</si>
  <si>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</si>
  <si>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</si>
  <si>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</si>
  <si>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</si>
  <si>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</si>
  <si>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</si>
  <si>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</si>
  <si>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</si>
  <si>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</si>
  <si>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</si>
  <si>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</si>
  <si>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</si>
  <si>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</si>
  <si>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</si>
  <si>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</si>
  <si>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</si>
  <si>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</si>
  <si>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</si>
  <si>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</si>
  <si>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</si>
  <si>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</si>
  <si>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</si>
  <si>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</si>
  <si>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</si>
  <si>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</si>
  <si>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</si>
  <si>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</si>
  <si>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</si>
  <si>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</si>
  <si>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</si>
  <si>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</si>
  <si>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</si>
  <si>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</si>
  <si>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</si>
  <si>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</si>
  <si>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</si>
  <si>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</si>
  <si>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</si>
  <si>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</si>
  <si>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</si>
  <si>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</si>
  <si>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</si>
  <si>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</si>
  <si>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</si>
  <si>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</si>
  <si>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</si>
  <si>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</si>
  <si>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</si>
  <si>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</si>
  <si>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</si>
  <si>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</si>
  <si>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</si>
  <si>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</si>
  <si>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</si>
  <si>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</si>
  <si>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</si>
  <si>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</si>
  <si>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</si>
  <si>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</si>
  <si>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</si>
  <si>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</si>
  <si>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</si>
  <si>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</si>
  <si>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</si>
  <si>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</si>
  <si>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</si>
  <si>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</si>
  <si>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</si>
  <si>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</si>
  <si>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</si>
  <si>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</si>
  <si>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</si>
  <si>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</si>
  <si>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</si>
  <si>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</si>
  <si>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</si>
  <si>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</si>
  <si>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</si>
  <si>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</si>
  <si>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</si>
  <si>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</si>
  <si>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</si>
  <si>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</si>
  <si>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</si>
  <si>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</si>
  <si>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</si>
  <si>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</si>
  <si>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</si>
  <si>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</si>
  <si>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</si>
  <si>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</si>
  <si>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</si>
  <si>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</si>
  <si>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</si>
  <si>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</si>
  <si>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</si>
  <si>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</si>
  <si>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</si>
  <si>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</si>
  <si>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</si>
  <si>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</si>
  <si>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</si>
  <si>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</si>
  <si>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</si>
  <si>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</si>
  <si>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</si>
  <si>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</si>
  <si>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</si>
  <si>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</si>
  <si>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</si>
  <si>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</si>
  <si>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</si>
  <si>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</si>
  <si>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</si>
  <si>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</si>
  <si>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</si>
  <si>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</si>
  <si>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</si>
  <si>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</si>
  <si>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</si>
  <si>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</si>
  <si>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</si>
  <si>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</si>
  <si>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</si>
  <si>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</si>
  <si>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</si>
  <si>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</si>
  <si>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</si>
  <si>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</si>
  <si>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</si>
  <si>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</si>
  <si>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</si>
  <si>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</si>
  <si>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</si>
  <si>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</si>
  <si>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</si>
  <si>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</si>
  <si>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</si>
  <si>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</si>
  <si>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</si>
  <si>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</si>
  <si>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</si>
  <si>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</si>
  <si>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</si>
  <si>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</si>
  <si>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</si>
  <si>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</si>
  <si>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</si>
  <si>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</si>
  <si>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</si>
  <si>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</si>
  <si>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</si>
  <si>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</si>
  <si>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</si>
  <si>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</si>
  <si>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</si>
  <si>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</si>
  <si>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</si>
  <si>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</si>
  <si>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</si>
  <si>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</si>
  <si>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</si>
  <si>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</si>
  <si>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</si>
  <si>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</si>
  <si>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</si>
  <si>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</si>
  <si>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</si>
  <si>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</si>
  <si>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</si>
  <si>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</si>
  <si>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</si>
  <si>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</si>
  <si>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</si>
  <si>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</si>
  <si>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</si>
  <si>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</si>
  <si>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</si>
  <si>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</si>
  <si>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</si>
  <si>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</si>
  <si>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</si>
  <si>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</si>
  <si>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</si>
  <si>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</si>
  <si>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</si>
  <si>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</si>
  <si>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</si>
  <si>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</si>
  <si>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</si>
  <si>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</si>
  <si>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</si>
  <si>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</si>
  <si>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</si>
  <si>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</si>
  <si>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</si>
  <si>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</si>
  <si>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</si>
  <si>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</si>
  <si>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</si>
  <si>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</si>
  <si>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</si>
  <si>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</si>
  <si>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</si>
  <si>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</si>
  <si>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</si>
  <si>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</si>
  <si>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</si>
  <si>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</si>
  <si>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</si>
  <si>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</si>
  <si>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</si>
  <si>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</si>
  <si>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</si>
  <si>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</si>
  <si>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</si>
  <si>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</si>
  <si>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</si>
  <si>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</si>
  <si>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</si>
  <si>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</si>
  <si>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</si>
  <si>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</si>
  <si>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</si>
  <si>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</si>
  <si>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</si>
  <si>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</si>
  <si>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</si>
  <si>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</si>
  <si>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</si>
  <si>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</si>
  <si>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</si>
  <si>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</si>
  <si>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</si>
  <si>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</si>
  <si>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</si>
  <si>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</si>
  <si>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</si>
  <si>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</si>
  <si>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</si>
  <si>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</si>
  <si>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</si>
  <si>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</si>
  <si>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</si>
  <si>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</si>
  <si>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</si>
  <si>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</si>
  <si>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</si>
  <si>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</si>
  <si>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</si>
  <si>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</si>
  <si>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</si>
  <si>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</si>
  <si>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</si>
  <si>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</si>
  <si>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</si>
  <si>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</si>
  <si>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</si>
  <si>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</si>
  <si>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</si>
  <si>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</si>
  <si>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</si>
  <si>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</si>
  <si>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</si>
  <si>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</si>
  <si>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</si>
  <si>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</si>
  <si>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</si>
  <si>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</si>
  <si>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</si>
  <si>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</si>
  <si>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</si>
  <si>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</si>
  <si>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</si>
  <si>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</si>
  <si>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</si>
  <si>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</si>
  <si>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</si>
  <si>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</si>
  <si>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</si>
  <si>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</si>
  <si>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</si>
  <si>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</si>
  <si>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</si>
  <si>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</si>
  <si>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</si>
  <si>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</si>
  <si>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</si>
  <si>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</si>
  <si>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</si>
  <si>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</si>
  <si>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</si>
  <si>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</si>
  <si>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</si>
  <si>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</si>
  <si>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</si>
  <si>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</si>
  <si>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</si>
  <si>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</si>
  <si>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</si>
  <si>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</si>
  <si>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</si>
  <si>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</si>
  <si>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</si>
  <si>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</si>
  <si>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</si>
  <si>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</si>
  <si>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</si>
  <si>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</si>
  <si>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</si>
  <si>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</si>
  <si>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</si>
  <si>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</si>
  <si>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</si>
  <si>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</si>
  <si>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</si>
  <si>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</si>
  <si>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</si>
  <si>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</si>
  <si>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</si>
  <si>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</si>
  <si>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</si>
  <si>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</si>
  <si>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</si>
  <si>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</si>
  <si>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</si>
  <si>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</si>
  <si>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</si>
  <si>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</si>
  <si>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</si>
  <si>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</si>
  <si>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</si>
  <si>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</si>
  <si>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</si>
  <si>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</si>
  <si>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</si>
  <si>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</si>
  <si>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</si>
  <si>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</si>
  <si>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</si>
  <si>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</si>
  <si>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</si>
  <si>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</si>
  <si>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</si>
  <si>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</si>
  <si>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</si>
  <si>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</si>
  <si>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</si>
  <si>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</si>
  <si>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</si>
  <si>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</si>
  <si>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</si>
  <si>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</si>
  <si>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</si>
  <si>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</si>
  <si>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</si>
  <si>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</si>
  <si>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</si>
  <si>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</si>
  <si>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</si>
  <si>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</si>
  <si>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</si>
  <si>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</si>
  <si>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</si>
  <si>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</si>
  <si>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</si>
  <si>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</si>
  <si>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</si>
  <si>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</si>
  <si>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</si>
  <si>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</si>
  <si>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</si>
  <si>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</si>
  <si>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</si>
  <si>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</si>
  <si>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</si>
  <si>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</si>
  <si>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</si>
  <si>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</si>
  <si>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</si>
  <si>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</si>
  <si>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</si>
  <si>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</si>
  <si>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</si>
  <si>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</si>
  <si>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</si>
  <si>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</si>
  <si>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</si>
  <si>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</si>
  <si>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</si>
  <si>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</si>
  <si>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</si>
  <si>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</si>
  <si>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</si>
  <si>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</si>
  <si>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</si>
  <si>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</si>
  <si>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</si>
  <si>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</si>
  <si>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</si>
  <si>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</si>
  <si>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</si>
  <si>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</si>
  <si>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</si>
  <si>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</si>
  <si>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</si>
  <si>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</si>
  <si>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</si>
  <si>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</si>
  <si>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</si>
  <si>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</si>
  <si>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</si>
  <si>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</si>
  <si>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</si>
  <si>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</si>
  <si>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</si>
  <si>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</si>
  <si>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</si>
  <si>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</si>
  <si>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</si>
  <si>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</si>
  <si>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</si>
  <si>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</si>
  <si>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</si>
  <si>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</si>
  <si>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</si>
  <si>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</si>
  <si>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</si>
  <si>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</si>
  <si>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</si>
  <si>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</si>
  <si>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</si>
  <si>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</si>
  <si>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</si>
  <si>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</si>
  <si>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</si>
  <si>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</si>
  <si>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</si>
  <si>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</si>
  <si>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</si>
  <si>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</si>
  <si>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</si>
  <si>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</si>
  <si>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</si>
  <si>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</si>
  <si>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</si>
  <si>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</si>
  <si>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</si>
  <si>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</si>
  <si>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</si>
  <si>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</si>
  <si>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</si>
  <si>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</si>
  <si>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</si>
  <si>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</si>
  <si>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</si>
  <si>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</si>
  <si>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</si>
  <si>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</si>
  <si>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</si>
  <si>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</si>
  <si>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</si>
  <si>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</si>
  <si>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</si>
  <si>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</si>
  <si>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</si>
  <si>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</si>
  <si>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</si>
  <si>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</si>
  <si>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</si>
  <si>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</si>
  <si>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</si>
  <si>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</si>
  <si>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</si>
  <si>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</si>
  <si>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</si>
  <si>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</si>
  <si>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</si>
  <si>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</si>
  <si>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</si>
  <si>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</si>
  <si>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</si>
  <si>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</si>
  <si>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</si>
  <si>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</si>
  <si>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</si>
  <si>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</si>
  <si>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</si>
  <si>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</si>
  <si>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</si>
  <si>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</si>
  <si>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</si>
  <si>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</si>
  <si>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</si>
  <si>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</si>
  <si>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</si>
  <si>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</si>
  <si>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</si>
  <si>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</si>
  <si>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</si>
  <si>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</si>
  <si>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</si>
  <si>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</si>
  <si>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</si>
  <si>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</si>
  <si>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</si>
  <si>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</si>
  <si>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</si>
  <si>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</si>
  <si>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</si>
  <si>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</si>
  <si>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</si>
  <si>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</si>
  <si>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</si>
  <si>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</si>
  <si>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</si>
  <si>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</si>
  <si>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</si>
  <si>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</si>
  <si>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</si>
  <si>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</si>
  <si>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</si>
  <si>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</si>
  <si>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</si>
  <si>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</si>
  <si>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</si>
  <si>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</si>
  <si>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</si>
  <si>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</si>
  <si>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</si>
  <si>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</si>
  <si>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</si>
  <si>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</si>
  <si>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</si>
  <si>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</si>
  <si>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</si>
  <si>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</si>
  <si>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</si>
  <si>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</si>
  <si>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</si>
  <si>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</si>
  <si>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</si>
  <si>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</si>
  <si>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</si>
  <si>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</si>
  <si>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</si>
  <si>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</si>
  <si>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</si>
  <si>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</si>
  <si>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</si>
  <si>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</si>
  <si>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</si>
  <si>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</si>
  <si>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</si>
  <si>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</si>
  <si>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</si>
  <si>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</si>
  <si>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</si>
  <si>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</si>
  <si>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</si>
  <si>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</si>
  <si>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</si>
  <si>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</si>
  <si>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</si>
  <si>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</si>
  <si>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</si>
  <si>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</si>
  <si>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</si>
  <si>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</si>
  <si>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</si>
  <si>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</si>
  <si>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</si>
  <si>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</si>
  <si>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</si>
  <si>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</si>
  <si>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</si>
  <si>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</si>
  <si>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</si>
  <si>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</si>
  <si>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</si>
  <si>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</si>
  <si>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</si>
  <si>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</si>
  <si>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</si>
  <si>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</si>
  <si>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</si>
  <si>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</si>
  <si>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</si>
  <si>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</si>
  <si>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</si>
  <si>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</si>
  <si>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</si>
  <si>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</si>
  <si>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</si>
  <si>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</si>
  <si>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</si>
  <si>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</si>
  <si>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</si>
  <si>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</si>
  <si>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</si>
  <si>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</si>
  <si>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</si>
  <si>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</si>
  <si>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</si>
  <si>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</si>
  <si>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</si>
  <si>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</si>
  <si>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</si>
  <si>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</si>
  <si>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</si>
  <si>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</si>
  <si>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</si>
  <si>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</si>
  <si>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</si>
  <si>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</si>
  <si>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</si>
  <si>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</si>
  <si>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</si>
  <si>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</si>
  <si>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</si>
  <si>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</si>
  <si>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</si>
  <si>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</si>
  <si>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</si>
  <si>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</si>
  <si>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</si>
  <si>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</si>
  <si>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</si>
  <si>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</si>
  <si>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</si>
  <si>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</si>
  <si>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</si>
  <si>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</si>
  <si>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</si>
  <si>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</si>
  <si>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</si>
  <si>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</si>
  <si>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</si>
  <si>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</si>
  <si>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</si>
  <si>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</si>
  <si>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</si>
  <si>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</si>
  <si>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</si>
  <si>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</si>
  <si>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</si>
  <si>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</si>
  <si>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</si>
  <si>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</si>
  <si>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</si>
  <si>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</si>
  <si>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</si>
  <si>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</si>
  <si>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</si>
  <si>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</si>
  <si>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</si>
  <si>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</si>
  <si>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</si>
  <si>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</si>
  <si>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</si>
  <si>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</si>
  <si>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</si>
  <si>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</si>
  <si>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</si>
  <si>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</si>
  <si>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</si>
  <si>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</si>
  <si>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</si>
  <si>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</si>
  <si>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</si>
  <si>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</si>
  <si>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</si>
  <si>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</si>
  <si>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</si>
  <si>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</si>
  <si>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</si>
  <si>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</si>
  <si>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</si>
  <si>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</si>
  <si>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</si>
  <si>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</si>
  <si>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</si>
  <si>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</si>
  <si>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</si>
  <si>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</si>
  <si>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</si>
  <si>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</si>
  <si>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</si>
  <si>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</si>
  <si>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</si>
  <si>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</si>
  <si>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</si>
  <si>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</si>
  <si>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</si>
  <si>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</si>
  <si>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</si>
  <si>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</si>
  <si>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</si>
  <si>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</si>
  <si>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</si>
  <si>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</si>
  <si>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</si>
  <si>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</si>
  <si>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</si>
  <si>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</si>
  <si>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</si>
  <si>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</si>
  <si>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</si>
  <si>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</si>
  <si>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</si>
  <si>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</si>
  <si>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</si>
  <si>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</si>
  <si>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</si>
  <si>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</si>
  <si>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</si>
  <si>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</si>
  <si>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</si>
  <si>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</si>
  <si>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</si>
  <si>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</si>
  <si>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</si>
  <si>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</si>
  <si>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</si>
  <si>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</si>
  <si>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</si>
  <si>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</si>
  <si>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</si>
  <si>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</si>
  <si>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</si>
  <si>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</si>
  <si>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</si>
  <si>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</si>
  <si>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</si>
  <si>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</si>
  <si>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</si>
  <si>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</si>
  <si>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</si>
  <si>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</si>
  <si>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</si>
  <si>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</si>
  <si>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</si>
  <si>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</si>
  <si>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</si>
  <si>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</si>
  <si>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</si>
  <si>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</si>
  <si>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</si>
  <si>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</si>
  <si>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</si>
  <si>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</si>
  <si>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</si>
  <si>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</si>
  <si>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</si>
  <si>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</si>
  <si>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</si>
  <si>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</si>
  <si>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</si>
  <si>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</si>
  <si>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</si>
  <si>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</si>
  <si>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</si>
  <si>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</si>
  <si>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</si>
  <si>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</si>
  <si>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</si>
  <si>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</si>
  <si>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</si>
  <si>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</si>
  <si>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</si>
  <si>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</si>
  <si>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</si>
  <si>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</si>
  <si>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</si>
  <si>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</si>
  <si>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</si>
  <si>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</si>
  <si>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</si>
  <si>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</si>
  <si>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</si>
  <si>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</si>
  <si>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</si>
  <si>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</si>
  <si>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</si>
  <si>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</si>
  <si>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</si>
  <si>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</si>
  <si>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</si>
  <si>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</si>
  <si>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</si>
  <si>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</si>
  <si>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</si>
  <si>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</si>
  <si>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</si>
  <si>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</si>
  <si>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</si>
  <si>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</si>
  <si>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</si>
  <si>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</si>
  <si>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</si>
  <si>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</si>
  <si>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</si>
  <si>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</si>
  <si>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</si>
  <si>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</si>
  <si>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</si>
  <si>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</si>
  <si>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</si>
  <si>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</si>
  <si>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</si>
  <si>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</si>
  <si>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</si>
  <si>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</si>
  <si>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</si>
  <si>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</si>
  <si>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</si>
  <si>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</si>
  <si>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</si>
  <si>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</si>
  <si>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</si>
  <si>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</si>
  <si>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</si>
  <si>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</si>
  <si>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</si>
  <si>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</si>
  <si>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</si>
  <si>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</si>
  <si>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</si>
  <si>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</si>
  <si>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</si>
  <si>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</si>
  <si>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</si>
  <si>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</si>
  <si>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</si>
  <si>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</si>
  <si>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</si>
  <si>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</si>
  <si>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</si>
  <si>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</si>
  <si>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</si>
  <si>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</si>
  <si>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</si>
  <si>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</si>
  <si>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</si>
  <si>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</si>
  <si>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</si>
  <si>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</si>
  <si>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</si>
  <si>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</si>
  <si>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</si>
  <si>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</si>
  <si>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</si>
  <si>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</si>
  <si>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</si>
  <si>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</si>
  <si>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</si>
  <si>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</si>
  <si>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</si>
  <si>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</si>
  <si>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</si>
  <si>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</si>
  <si>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</si>
  <si>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</si>
  <si>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</si>
  <si>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</si>
  <si>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</si>
  <si>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</si>
  <si>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</si>
  <si>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</si>
  <si>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</si>
  <si>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</si>
  <si>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</si>
  <si>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</si>
  <si>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</si>
  <si>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</si>
  <si>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</si>
  <si>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</si>
  <si>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</si>
  <si>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</si>
  <si>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</si>
  <si>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</si>
  <si>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</si>
  <si>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</si>
  <si>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</si>
  <si>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</si>
  <si>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</si>
  <si>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</si>
  <si>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</si>
  <si>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</si>
  <si>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</si>
  <si>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</si>
  <si>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</si>
  <si>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</si>
  <si>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</si>
  <si>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</si>
  <si>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</si>
  <si>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</si>
  <si>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</si>
  <si>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</si>
  <si>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</si>
  <si>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</si>
  <si>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</si>
  <si>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</si>
  <si>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</si>
  <si>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</si>
  <si>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</si>
  <si>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</si>
  <si>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</si>
  <si>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</si>
  <si>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</si>
  <si>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</si>
  <si>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</si>
  <si>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</si>
  <si>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</si>
  <si>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</si>
  <si>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</si>
  <si>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</si>
  <si>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</si>
  <si>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</si>
  <si>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</si>
  <si>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</si>
  <si>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</si>
  <si>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</si>
  <si>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</si>
  <si>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</si>
  <si>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</si>
  <si>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</si>
  <si>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</si>
  <si>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</si>
  <si>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</si>
  <si>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</si>
  <si>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</si>
  <si>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</si>
  <si>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</si>
  <si>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</si>
  <si>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</si>
  <si>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</si>
  <si>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</si>
  <si>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</si>
  <si>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</si>
  <si>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</si>
  <si>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</si>
  <si>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</si>
  <si>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</si>
  <si>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</si>
  <si>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</si>
  <si>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</si>
  <si>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</si>
  <si>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</si>
  <si>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</si>
  <si>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</si>
  <si>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</si>
  <si>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</si>
  <si>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</si>
  <si>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</si>
  <si>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</si>
  <si>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</si>
  <si>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</si>
  <si>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</si>
  <si>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</si>
  <si>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</si>
  <si>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</si>
  <si>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</si>
  <si>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</si>
  <si>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</si>
  <si>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</si>
  <si>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</si>
  <si>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</si>
  <si>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</si>
  <si>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</si>
  <si>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</si>
  <si>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</si>
  <si>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</si>
  <si>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</si>
  <si>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</si>
  <si>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</si>
  <si>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</si>
  <si>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</si>
  <si>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</si>
  <si>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</si>
  <si>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</si>
  <si>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</si>
  <si>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</si>
  <si>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</si>
  <si>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</si>
  <si>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</si>
  <si>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</si>
  <si>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</si>
  <si>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</si>
  <si>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</si>
  <si>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</si>
  <si>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</si>
  <si>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</si>
  <si>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</si>
  <si>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</si>
  <si>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</si>
  <si>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</si>
  <si>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</si>
  <si>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</si>
  <si>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</si>
  <si>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</si>
  <si>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</si>
  <si>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</si>
  <si>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</si>
  <si>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</si>
  <si>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</si>
  <si>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</si>
  <si>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</si>
  <si>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</si>
  <si>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</si>
  <si>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</si>
  <si>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</si>
  <si>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</si>
  <si>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</si>
  <si>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</si>
  <si>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</si>
  <si>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</si>
  <si>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</si>
  <si>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</si>
  <si>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</si>
  <si>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</si>
  <si>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</si>
  <si>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</si>
  <si>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</si>
  <si>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</si>
  <si>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</si>
  <si>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</si>
  <si>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</si>
  <si>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</si>
  <si>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</si>
  <si>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</si>
  <si>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</si>
  <si>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</si>
  <si>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</si>
  <si>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</si>
  <si>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</si>
  <si>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</si>
  <si>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</si>
  <si>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</si>
  <si>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</si>
  <si>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</si>
  <si>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</si>
  <si>
    <t>22120385</t>
  </si>
  <si>
    <t>22120399</t>
  </si>
  <si>
    <t>22120326</t>
  </si>
  <si>
    <t>22120406</t>
  </si>
  <si>
    <t>SA221219392</t>
  </si>
  <si>
    <t>SA221219393</t>
  </si>
  <si>
    <t>DC</t>
  </si>
  <si>
    <t>22120541</t>
  </si>
  <si>
    <t>SA221219463</t>
  </si>
  <si>
    <t>SA221219494</t>
  </si>
  <si>
    <t>SA221219794</t>
  </si>
  <si>
    <t>SA221219795</t>
  </si>
  <si>
    <t>SA221219857</t>
  </si>
  <si>
    <t>SA221219940</t>
  </si>
  <si>
    <t>SA221219941</t>
  </si>
  <si>
    <t>SA221219942</t>
  </si>
  <si>
    <t>22120891</t>
  </si>
  <si>
    <t>22120986</t>
  </si>
  <si>
    <t>L112043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</si>
</sst>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41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43" fontId="42" fillId="0" borderId="0" xfId="2" applyNumberFormat="1" applyFont="1"/>
    <xf numFmtId="43" fontId="42" fillId="0" borderId="5" xfId="2" applyNumberFormat="1" applyFont="1" applyBorder="1"/>
    <xf numFmtId="43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43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43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63" fillId="0" borderId="0" xfId="0" applyNumberFormat="1" applyFont="1" applyAlignment="1"/>
    <xf numFmtId="165" fontId="11" fillId="0" borderId="0" xfId="0" applyNumberFormat="1" applyFont="1" applyAlignment="1"/>
    <xf numFmtId="165" fontId="46" fillId="0" borderId="0" xfId="0" applyNumberFormat="1" applyFont="1" applyBorder="1" applyAlignment="1"/>
    <xf numFmtId="165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/>
    <xf numFmtId="164" fontId="32" fillId="0" borderId="0" xfId="0" applyNumberFormat="1" applyFont="1" applyAlignment="1"/>
    <xf numFmtId="164" fontId="46" fillId="0" borderId="0" xfId="2" applyNumberFormat="1" applyFont="1"/>
    <xf numFmtId="164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43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41" fontId="67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67" fillId="0" borderId="0" xfId="0" quotePrefix="1" applyNumberFormat="1" applyFont="1" applyFill="1" applyBorder="1" applyAlignment="1">
      <alignment vertical="center"/>
    </xf>
    <xf numFmtId="41" fontId="69" fillId="0" borderId="0" xfId="0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horizontal="center" vertical="center"/>
    </xf>
    <xf numFmtId="41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 wrapText="1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41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41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41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41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41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41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41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77" fillId="0" borderId="0" xfId="1" applyNumberFormat="1" applyFont="1" applyFill="1" applyAlignment="1">
      <alignment vertical="center"/>
    </xf>
    <xf numFmtId="43" fontId="77" fillId="0" borderId="0" xfId="1" applyNumberFormat="1" applyFont="1" applyAlignment="1">
      <alignment vertical="center"/>
    </xf>
    <xf numFmtId="43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46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81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46" fillId="0" borderId="0" xfId="2" applyFont="1" applyFill="1" applyBorder="1"/>
    <xf numFmtId="0" fontId="17" fillId="0" borderId="69" xfId="2" applyNumberFormat="1" applyFont="1" applyBorder="1"/>
    <xf numFmtId="41" fontId="46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66" fillId="2" borderId="8" xfId="2" applyNumberFormat="1" applyFont="1" applyFill="1" applyBorder="1" applyAlignment="1">
      <alignment horizontal="left"/>
    </xf>
    <xf numFmtId="41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164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165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41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41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41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41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41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41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41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41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41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41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41" fontId="30" fillId="2" borderId="73" xfId="0" applyNumberFormat="1" applyFont="1" applyFill="1" applyBorder="1" applyAlignment="1">
      <alignment vertical="center"/>
    </xf>
    <xf numFmtId="41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41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41" fontId="44" fillId="0" borderId="43" xfId="0" applyNumberFormat="1" applyFont="1" applyFill="1" applyBorder="1" applyAlignment="1">
      <alignment vertical="center"/>
    </xf>
    <xf numFmtId="41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165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164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165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164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165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164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164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165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164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165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164" fontId="50" fillId="0" borderId="0" xfId="2" applyNumberFormat="1" applyFont="1" applyAlignment="1">
      <alignment vertical="center"/>
    </xf>
    <xf numFmtId="164" fontId="59" fillId="4" borderId="51" xfId="2" applyNumberFormat="1" applyFont="1" applyFill="1" applyBorder="1" applyAlignment="1">
      <alignment horizontal="center" vertical="center"/>
    </xf>
    <xf numFmtId="164" fontId="50" fillId="0" borderId="64" xfId="2" applyNumberFormat="1" applyFont="1" applyBorder="1" applyAlignment="1">
      <alignment vertical="center"/>
    </xf>
    <xf numFmtId="164" fontId="50" fillId="0" borderId="5" xfId="2" applyNumberFormat="1" applyFont="1" applyFill="1" applyBorder="1" applyAlignment="1">
      <alignment vertical="center"/>
    </xf>
    <xf numFmtId="164" fontId="50" fillId="2" borderId="5" xfId="2" applyNumberFormat="1" applyFont="1" applyFill="1" applyBorder="1" applyAlignment="1">
      <alignment vertical="center"/>
    </xf>
    <xf numFmtId="164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164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165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164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165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164" fontId="50" fillId="0" borderId="3" xfId="2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165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164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165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165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43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43" fontId="3" fillId="2" borderId="0" xfId="1" applyNumberFormat="1" applyFont="1" applyFill="1" applyAlignment="1">
      <alignment vertical="center"/>
    </xf>
    <xf numFmtId="164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41" fontId="3" fillId="10" borderId="7" xfId="2" applyNumberFormat="1" applyFont="1" applyFill="1" applyBorder="1" applyAlignment="1">
      <alignment horizontal="center" vertical="center" wrapText="1"/>
    </xf>
    <xf numFmtId="41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41" fontId="44" fillId="0" borderId="43" xfId="0" applyNumberFormat="1" applyFont="1" applyFill="1" applyBorder="1" applyAlignment="1">
      <alignment horizontal="center" vertical="center"/>
    </xf>
    <xf numFmtId="41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30" fillId="6" borderId="29" xfId="0" applyNumberFormat="1" applyFont="1" applyFill="1" applyBorder="1" applyAlignment="1">
      <alignment horizontal="center" vertical="center"/>
    </xf>
    <xf numFmtId="41" fontId="30" fillId="6" borderId="37" xfId="0" applyNumberFormat="1" applyFont="1" applyFill="1" applyBorder="1" applyAlignment="1">
      <alignment horizontal="center" vertical="center"/>
    </xf>
    <xf numFmtId="41" fontId="30" fillId="6" borderId="42" xfId="0" applyNumberFormat="1" applyFont="1" applyFill="1" applyBorder="1" applyAlignment="1">
      <alignment horizontal="center" vertical="center"/>
    </xf>
    <xf numFmtId="41" fontId="30" fillId="6" borderId="43" xfId="0" applyNumberFormat="1" applyFont="1" applyFill="1" applyBorder="1" applyAlignment="1">
      <alignment horizontal="center" vertical="center"/>
    </xf>
    <xf numFmtId="41" fontId="30" fillId="6" borderId="44" xfId="0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 wrapText="1"/>
    </xf>
    <xf numFmtId="41" fontId="29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vertical="center" wrapText="1"/>
    </xf>
    <xf numFmtId="41" fontId="30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wrapText="1"/>
    </xf>
    <xf numFmtId="41" fontId="30" fillId="6" borderId="37" xfId="0" applyNumberFormat="1" applyFont="1" applyFill="1" applyBorder="1" applyAlignment="1">
      <alignment horizontal="center" wrapText="1"/>
    </xf>
    <xf numFmtId="41" fontId="29" fillId="6" borderId="29" xfId="0" applyNumberFormat="1" applyFont="1" applyFill="1" applyBorder="1" applyAlignment="1">
      <alignment horizontal="center" wrapText="1"/>
    </xf>
    <xf numFmtId="41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41" t="s">
        <v>86</v>
      </c>
      <c r="B4" s="843" t="s">
        <v>148</v>
      </c>
      <c r="C4" s="845" t="s">
        <v>149</v>
      </c>
      <c r="D4" s="845" t="s">
        <v>196</v>
      </c>
      <c r="E4" s="847" t="s">
        <v>197</v>
      </c>
      <c r="F4" s="853" t="s">
        <v>150</v>
      </c>
      <c r="G4" s="851" t="s">
        <v>151</v>
      </c>
      <c r="H4" s="859" t="s">
        <v>22</v>
      </c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1"/>
      <c r="T4" s="849" t="s">
        <v>24</v>
      </c>
      <c r="U4" s="862" t="s">
        <v>152</v>
      </c>
      <c r="V4" s="849" t="s">
        <v>153</v>
      </c>
      <c r="W4" s="849" t="s">
        <v>154</v>
      </c>
      <c r="X4" s="849" t="s">
        <v>155</v>
      </c>
      <c r="Y4" s="849" t="s">
        <v>156</v>
      </c>
      <c r="Z4" s="855" t="s">
        <v>157</v>
      </c>
      <c r="AA4" s="855" t="s">
        <v>158</v>
      </c>
      <c r="AB4" s="857" t="s">
        <v>159</v>
      </c>
      <c r="AC4" s="851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42"/>
      <c r="B5" s="844"/>
      <c r="C5" s="846"/>
      <c r="D5" s="846"/>
      <c r="E5" s="848"/>
      <c r="F5" s="854"/>
      <c r="G5" s="852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50"/>
      <c r="U5" s="863"/>
      <c r="V5" s="850"/>
      <c r="W5" s="850"/>
      <c r="X5" s="850"/>
      <c r="Y5" s="850"/>
      <c r="Z5" s="856"/>
      <c r="AA5" s="856"/>
      <c r="AB5" s="858"/>
      <c r="AC5" s="852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  <mergeCell ref="A4:A5"/>
    <mergeCell ref="B4:B5"/>
    <mergeCell ref="C4:C5"/>
    <mergeCell ref="D4:D5"/>
    <mergeCell ref="E4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1365456675.8748567</v>
      </c>
      <c r="M12" s="11">
        <f>'REKAP PAJAK'!Q20</f>
        <v>548520018.80630636</v>
      </c>
      <c r="N12" s="14">
        <f>SUM(B12:M12)</f>
        <v>15940347293.96888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1365456675.8748567</v>
      </c>
      <c r="M14" s="17">
        <f t="shared" si="2"/>
        <v>548520018.80630636</v>
      </c>
      <c r="N14" s="14">
        <f>SUM(N11:N12)</f>
        <v>21456080555.987061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1365456675.8748567</v>
      </c>
      <c r="M16" s="21">
        <f t="shared" si="3"/>
        <v>548520018.80630636</v>
      </c>
      <c r="N16" s="21">
        <f>N14-N15</f>
        <v>21456080555.987061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-1365456675.8748567</v>
      </c>
      <c r="M17" s="26">
        <f t="shared" si="4"/>
        <v>-548520018.80630636</v>
      </c>
      <c r="N17" s="26">
        <f t="shared" si="4"/>
        <v>-5854688017.5185928</v>
      </c>
      <c r="O17" s="330">
        <f>N17/N6</f>
        <v>-0.37526701562585812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-1365456675.8748567</v>
      </c>
      <c r="M51" s="37">
        <f t="shared" si="14"/>
        <v>-548520018.80630636</v>
      </c>
      <c r="N51" s="37">
        <f t="shared" si="14"/>
        <v>-6490080477.5185928</v>
      </c>
      <c r="O51" s="215">
        <f>N51/N6</f>
        <v>-0.41599366604717841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15940347293.96888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21456080555.987061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-21456080555.987061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-5854688017.5185928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-6550690477.5185928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-6550690477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-6550690477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-5760672234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-5760672234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19" t="s">
        <v>297</v>
      </c>
      <c r="D4" s="820"/>
      <c r="E4" s="820"/>
      <c r="F4" s="821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23" t="s">
        <v>388</v>
      </c>
      <c r="D5" s="824"/>
      <c r="E5" s="824"/>
      <c r="F5" s="825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23" t="s">
        <v>1926</v>
      </c>
      <c r="D29" s="824"/>
      <c r="E29" s="824"/>
      <c r="F29" s="825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23" t="s">
        <v>2599</v>
      </c>
      <c r="D54" s="824"/>
      <c r="E54" s="824"/>
      <c r="F54" s="825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23" t="s">
        <v>3054</v>
      </c>
      <c r="D88" s="824"/>
      <c r="E88" s="824"/>
      <c r="F88" s="825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23" t="s">
        <v>3560</v>
      </c>
      <c r="D115" s="824"/>
      <c r="E115" s="824"/>
      <c r="F115" s="825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23" t="s">
        <v>4134</v>
      </c>
      <c r="D135" s="824"/>
      <c r="E135" s="824"/>
      <c r="F135" s="825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23" t="s">
        <v>4880</v>
      </c>
      <c r="D166" s="824"/>
      <c r="E166" s="824"/>
      <c r="F166" s="825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23" t="s">
        <v>5622</v>
      </c>
      <c r="D190" s="824"/>
      <c r="E190" s="824"/>
      <c r="F190" s="825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23" t="s">
        <v>6141</v>
      </c>
      <c r="D222" s="824"/>
      <c r="E222" s="824"/>
      <c r="F222" s="825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23"/>
      <c r="D254" s="824"/>
      <c r="E254" s="824"/>
      <c r="F254" s="825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23"/>
      <c r="D281" s="824"/>
      <c r="E281" s="824"/>
      <c r="F281" s="825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23"/>
      <c r="D308" s="824"/>
      <c r="E308" s="824"/>
      <c r="F308" s="825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F337:G337"/>
    <mergeCell ref="F338:G338"/>
    <mergeCell ref="F340:G340"/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  <mergeCell ref="C254:F254"/>
    <mergeCell ref="C5:F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PEMBELIAN'!J758</f>
        <v>1365456675.8748567</v>
      </c>
      <c r="R19" s="410">
        <f>'REKAP PEMBELIAN'!K758</f>
        <v>149591214.99514335</v>
      </c>
      <c r="S19" s="55"/>
      <c r="T19" s="53">
        <f t="shared" si="1"/>
        <v>-149591214.99514335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PEMBELIAN'!J853</f>
        <v>548520018.80630636</v>
      </c>
      <c r="R20" s="40">
        <f>'REKAP PEMBELIAN'!K853</f>
        <v>60337202.06869369</v>
      </c>
      <c r="S20" s="55"/>
      <c r="T20" s="53">
        <f t="shared" si="1"/>
        <v>-60337202.06869369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15940347293.96888</v>
      </c>
      <c r="R21" s="45">
        <f t="shared" si="4"/>
        <v>1713351915.8442302</v>
      </c>
      <c r="S21" s="45">
        <f t="shared" si="4"/>
        <v>0</v>
      </c>
      <c r="T21" s="45">
        <f t="shared" si="4"/>
        <v>-38077918.912699006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55"/>
  <sheetViews>
    <sheetView tabSelected="1" zoomScaleNormal="100" workbookViewId="0">
      <pane ySplit="4" topLeftCell="A788" activePane="bottomLeft" state="frozen"/>
      <selection pane="bottomLeft" activeCell="J796" sqref="J796:M796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>
        <v>44872</v>
      </c>
      <c r="B681" s="511">
        <v>44867</v>
      </c>
      <c r="C681" s="381" t="s">
        <v>6618</v>
      </c>
      <c r="D681" s="273" t="s">
        <v>304</v>
      </c>
      <c r="E681" s="669" t="s">
        <v>392</v>
      </c>
      <c r="F681" s="272" t="s">
        <v>2644</v>
      </c>
      <c r="G681" s="255"/>
      <c r="H681" s="333">
        <v>21388727.5</v>
      </c>
      <c r="I681" s="334">
        <v>0</v>
      </c>
      <c r="J681" s="682">
        <f t="shared" ref="J681:J696" si="202">(H681-I681)/1.11</f>
        <v>19269123.873873871</v>
      </c>
      <c r="K681" s="682">
        <f t="shared" ref="K681:K696" si="203">J681*11%</f>
        <v>2119603.6261261259</v>
      </c>
      <c r="L681" s="333">
        <f t="shared" ref="L681:L696" si="204">SUM(J681:K681)</f>
        <v>21388727.499999996</v>
      </c>
      <c r="M681" s="333">
        <f t="shared" ref="M681:M696" si="205">H681-I681</f>
        <v>21388727.5</v>
      </c>
    </row>
    <row r="682" spans="1:13" s="256" customFormat="1" x14ac:dyDescent="0.25">
      <c r="A682" s="274">
        <v>44872</v>
      </c>
      <c r="B682" s="511">
        <v>44868</v>
      </c>
      <c r="C682" s="381" t="s">
        <v>6619</v>
      </c>
      <c r="D682" s="273" t="s">
        <v>304</v>
      </c>
      <c r="E682" s="669" t="s">
        <v>392</v>
      </c>
      <c r="F682" s="272" t="s">
        <v>2644</v>
      </c>
      <c r="G682" s="255"/>
      <c r="H682" s="333">
        <v>30876615</v>
      </c>
      <c r="I682" s="334">
        <v>0</v>
      </c>
      <c r="J682" s="682">
        <f t="shared" si="202"/>
        <v>27816770.270270269</v>
      </c>
      <c r="K682" s="682">
        <f t="shared" si="203"/>
        <v>3059844.7297297297</v>
      </c>
      <c r="L682" s="333">
        <f t="shared" si="204"/>
        <v>30876615</v>
      </c>
      <c r="M682" s="333">
        <f t="shared" si="205"/>
        <v>30876615</v>
      </c>
    </row>
    <row r="683" spans="1:13" s="256" customFormat="1" x14ac:dyDescent="0.25">
      <c r="A683" s="274">
        <v>44872</v>
      </c>
      <c r="B683" s="511">
        <v>44868</v>
      </c>
      <c r="C683" s="381" t="s">
        <v>6620</v>
      </c>
      <c r="D683" s="273" t="s">
        <v>304</v>
      </c>
      <c r="E683" s="669" t="s">
        <v>392</v>
      </c>
      <c r="F683" s="272" t="s">
        <v>2644</v>
      </c>
      <c r="G683" s="255"/>
      <c r="H683" s="333">
        <v>14282898.5</v>
      </c>
      <c r="I683" s="334">
        <v>144666</v>
      </c>
      <c r="J683" s="682">
        <f t="shared" si="202"/>
        <v>12737146.396396395</v>
      </c>
      <c r="K683" s="682">
        <f t="shared" si="203"/>
        <v>1401086.1036036036</v>
      </c>
      <c r="L683" s="333">
        <f t="shared" si="204"/>
        <v>14138232.499999998</v>
      </c>
      <c r="M683" s="333">
        <f t="shared" si="205"/>
        <v>14138232.5</v>
      </c>
    </row>
    <row r="684" spans="1:13" s="256" customFormat="1" x14ac:dyDescent="0.25">
      <c r="A684" s="274">
        <v>44874</v>
      </c>
      <c r="B684" s="511">
        <v>44869</v>
      </c>
      <c r="C684" s="381" t="s">
        <v>6621</v>
      </c>
      <c r="D684" s="273" t="s">
        <v>304</v>
      </c>
      <c r="E684" s="669" t="s">
        <v>392</v>
      </c>
      <c r="F684" s="272" t="s">
        <v>2644</v>
      </c>
      <c r="G684" s="255"/>
      <c r="H684" s="333">
        <v>36880567.5</v>
      </c>
      <c r="I684" s="334">
        <v>1951261</v>
      </c>
      <c r="J684" s="682">
        <f t="shared" si="202"/>
        <v>31467843.69369369</v>
      </c>
      <c r="K684" s="682">
        <f t="shared" si="203"/>
        <v>3461462.8063063058</v>
      </c>
      <c r="L684" s="333">
        <f t="shared" si="204"/>
        <v>34929306.499999993</v>
      </c>
      <c r="M684" s="333">
        <f t="shared" si="205"/>
        <v>34929306.5</v>
      </c>
    </row>
    <row r="685" spans="1:13" s="256" customFormat="1" x14ac:dyDescent="0.25">
      <c r="A685" s="274">
        <v>44874</v>
      </c>
      <c r="B685" s="788">
        <v>44870</v>
      </c>
      <c r="C685" s="381" t="s">
        <v>6622</v>
      </c>
      <c r="D685" s="273" t="s">
        <v>304</v>
      </c>
      <c r="E685" s="669" t="s">
        <v>392</v>
      </c>
      <c r="F685" s="272" t="s">
        <v>2644</v>
      </c>
      <c r="G685" s="255"/>
      <c r="H685" s="333">
        <v>17707620</v>
      </c>
      <c r="I685" s="334">
        <v>0</v>
      </c>
      <c r="J685" s="682">
        <f t="shared" si="202"/>
        <v>15952810.81081081</v>
      </c>
      <c r="K685" s="682">
        <f t="shared" si="203"/>
        <v>1754809.1891891891</v>
      </c>
      <c r="L685" s="333">
        <f t="shared" si="204"/>
        <v>17707620</v>
      </c>
      <c r="M685" s="333">
        <f t="shared" si="205"/>
        <v>17707620</v>
      </c>
    </row>
    <row r="686" spans="1:13" s="256" customFormat="1" x14ac:dyDescent="0.25">
      <c r="A686" s="274">
        <v>44874</v>
      </c>
      <c r="B686" s="788">
        <v>44870</v>
      </c>
      <c r="C686" s="381" t="s">
        <v>6623</v>
      </c>
      <c r="D686" s="273" t="s">
        <v>304</v>
      </c>
      <c r="E686" s="669" t="s">
        <v>392</v>
      </c>
      <c r="F686" s="272" t="s">
        <v>2644</v>
      </c>
      <c r="G686" s="255"/>
      <c r="H686" s="333">
        <v>5253519</v>
      </c>
      <c r="I686" s="334">
        <v>96444</v>
      </c>
      <c r="J686" s="682">
        <f t="shared" si="202"/>
        <v>4646013.5135135129</v>
      </c>
      <c r="K686" s="682">
        <f t="shared" si="203"/>
        <v>511061.48648648645</v>
      </c>
      <c r="L686" s="333">
        <f t="shared" si="204"/>
        <v>5157074.9999999991</v>
      </c>
      <c r="M686" s="333">
        <f t="shared" si="205"/>
        <v>5157075</v>
      </c>
    </row>
    <row r="687" spans="1:13" s="256" customFormat="1" x14ac:dyDescent="0.25">
      <c r="A687" s="274">
        <v>44874</v>
      </c>
      <c r="B687" s="788">
        <v>44870</v>
      </c>
      <c r="C687" s="381" t="s">
        <v>6624</v>
      </c>
      <c r="D687" s="273" t="s">
        <v>304</v>
      </c>
      <c r="E687" s="669" t="s">
        <v>392</v>
      </c>
      <c r="F687" s="272" t="s">
        <v>2644</v>
      </c>
      <c r="G687" s="255"/>
      <c r="H687" s="333">
        <v>26286120</v>
      </c>
      <c r="I687" s="334">
        <v>0</v>
      </c>
      <c r="J687" s="682">
        <f t="shared" si="202"/>
        <v>23681189.189189188</v>
      </c>
      <c r="K687" s="682">
        <f t="shared" si="203"/>
        <v>2604930.8108108109</v>
      </c>
      <c r="L687" s="333">
        <f t="shared" si="204"/>
        <v>26286120</v>
      </c>
      <c r="M687" s="333">
        <f t="shared" si="205"/>
        <v>26286120</v>
      </c>
    </row>
    <row r="688" spans="1:13" s="256" customFormat="1" x14ac:dyDescent="0.25">
      <c r="A688" s="274">
        <v>44874</v>
      </c>
      <c r="B688" s="788">
        <v>44870</v>
      </c>
      <c r="C688" s="381" t="s">
        <v>6625</v>
      </c>
      <c r="D688" s="273" t="s">
        <v>304</v>
      </c>
      <c r="E688" s="669" t="s">
        <v>392</v>
      </c>
      <c r="F688" s="272" t="s">
        <v>2644</v>
      </c>
      <c r="G688" s="255"/>
      <c r="H688" s="333">
        <v>21017325</v>
      </c>
      <c r="I688" s="334">
        <v>0</v>
      </c>
      <c r="J688" s="682">
        <f t="shared" si="202"/>
        <v>18934527.027027026</v>
      </c>
      <c r="K688" s="682">
        <f t="shared" si="203"/>
        <v>2082797.9729729728</v>
      </c>
      <c r="L688" s="333">
        <f t="shared" si="204"/>
        <v>21017325</v>
      </c>
      <c r="M688" s="333">
        <f t="shared" si="205"/>
        <v>21017325</v>
      </c>
    </row>
    <row r="689" spans="1:13" s="256" customFormat="1" x14ac:dyDescent="0.25">
      <c r="A689" s="274">
        <v>44876</v>
      </c>
      <c r="B689" s="788">
        <v>44872</v>
      </c>
      <c r="C689" s="381" t="s">
        <v>6626</v>
      </c>
      <c r="D689" s="273" t="s">
        <v>304</v>
      </c>
      <c r="E689" s="669" t="s">
        <v>392</v>
      </c>
      <c r="F689" s="272" t="s">
        <v>2644</v>
      </c>
      <c r="G689" s="255"/>
      <c r="H689" s="333">
        <v>11881222.5</v>
      </c>
      <c r="I689" s="334">
        <v>0</v>
      </c>
      <c r="J689" s="682">
        <f t="shared" si="202"/>
        <v>10703804.054054054</v>
      </c>
      <c r="K689" s="682">
        <f t="shared" si="203"/>
        <v>1177418.4459459458</v>
      </c>
      <c r="L689" s="333">
        <f t="shared" si="204"/>
        <v>11881222.5</v>
      </c>
      <c r="M689" s="333">
        <f t="shared" si="205"/>
        <v>11881222.5</v>
      </c>
    </row>
    <row r="690" spans="1:13" s="256" customFormat="1" x14ac:dyDescent="0.25">
      <c r="A690" s="274">
        <v>44879</v>
      </c>
      <c r="B690" s="788">
        <v>44874</v>
      </c>
      <c r="C690" s="381" t="s">
        <v>6627</v>
      </c>
      <c r="D690" s="273" t="s">
        <v>304</v>
      </c>
      <c r="E690" s="669" t="s">
        <v>392</v>
      </c>
      <c r="F690" s="272" t="s">
        <v>2644</v>
      </c>
      <c r="G690" s="255"/>
      <c r="H690" s="333">
        <v>17622633</v>
      </c>
      <c r="I690" s="334">
        <v>64638</v>
      </c>
      <c r="J690" s="682">
        <f t="shared" si="202"/>
        <v>15818013.513513513</v>
      </c>
      <c r="K690" s="682">
        <f t="shared" si="203"/>
        <v>1739981.4864864864</v>
      </c>
      <c r="L690" s="333">
        <f t="shared" si="204"/>
        <v>17557995</v>
      </c>
      <c r="M690" s="333">
        <f t="shared" si="205"/>
        <v>17557995</v>
      </c>
    </row>
    <row r="691" spans="1:13" s="256" customFormat="1" x14ac:dyDescent="0.25">
      <c r="A691" s="274">
        <v>44879</v>
      </c>
      <c r="B691" s="788">
        <v>44874</v>
      </c>
      <c r="C691" s="381" t="s">
        <v>6628</v>
      </c>
      <c r="D691" s="273" t="s">
        <v>304</v>
      </c>
      <c r="E691" s="669" t="s">
        <v>392</v>
      </c>
      <c r="F691" s="272" t="s">
        <v>2644</v>
      </c>
      <c r="G691" s="255"/>
      <c r="H691" s="333">
        <v>8416406.25</v>
      </c>
      <c r="I691" s="334">
        <v>0</v>
      </c>
      <c r="J691" s="682">
        <f t="shared" si="202"/>
        <v>7582347.9729729723</v>
      </c>
      <c r="K691" s="682">
        <f t="shared" si="203"/>
        <v>834058.27702702698</v>
      </c>
      <c r="L691" s="333">
        <f t="shared" si="204"/>
        <v>8416406.25</v>
      </c>
      <c r="M691" s="333">
        <f t="shared" si="205"/>
        <v>8416406.25</v>
      </c>
    </row>
    <row r="692" spans="1:13" s="256" customFormat="1" x14ac:dyDescent="0.25">
      <c r="A692" s="274">
        <v>44879</v>
      </c>
      <c r="B692" s="788">
        <v>44875</v>
      </c>
      <c r="C692" s="381" t="s">
        <v>6629</v>
      </c>
      <c r="D692" s="273" t="s">
        <v>304</v>
      </c>
      <c r="E692" s="669" t="s">
        <v>392</v>
      </c>
      <c r="F692" s="272" t="s">
        <v>2644</v>
      </c>
      <c r="G692" s="255"/>
      <c r="H692" s="333">
        <v>25286292.5</v>
      </c>
      <c r="I692" s="334">
        <v>0</v>
      </c>
      <c r="J692" s="682">
        <f t="shared" si="202"/>
        <v>22780443.69369369</v>
      </c>
      <c r="K692" s="682">
        <f t="shared" si="203"/>
        <v>2505848.8063063058</v>
      </c>
      <c r="L692" s="333">
        <f t="shared" si="204"/>
        <v>25286292.499999996</v>
      </c>
      <c r="M692" s="333">
        <f t="shared" si="205"/>
        <v>25286292.5</v>
      </c>
    </row>
    <row r="693" spans="1:13" s="256" customFormat="1" x14ac:dyDescent="0.25">
      <c r="A693" s="274">
        <v>44879</v>
      </c>
      <c r="B693" s="788">
        <v>44875</v>
      </c>
      <c r="C693" s="381" t="s">
        <v>6630</v>
      </c>
      <c r="D693" s="273" t="s">
        <v>304</v>
      </c>
      <c r="E693" s="669" t="s">
        <v>392</v>
      </c>
      <c r="F693" s="272" t="s">
        <v>2644</v>
      </c>
      <c r="G693" s="255"/>
      <c r="H693" s="333">
        <v>9895865</v>
      </c>
      <c r="I693" s="334">
        <v>0</v>
      </c>
      <c r="J693" s="682">
        <f t="shared" si="202"/>
        <v>8915193.6936936937</v>
      </c>
      <c r="K693" s="682">
        <f t="shared" si="203"/>
        <v>980671.30630630627</v>
      </c>
      <c r="L693" s="333">
        <f t="shared" si="204"/>
        <v>9895865</v>
      </c>
      <c r="M693" s="333">
        <f t="shared" si="205"/>
        <v>9895865</v>
      </c>
    </row>
    <row r="694" spans="1:13" s="256" customFormat="1" x14ac:dyDescent="0.25">
      <c r="A694" s="274">
        <v>44881</v>
      </c>
      <c r="B694" s="788">
        <v>44876</v>
      </c>
      <c r="C694" s="381" t="s">
        <v>6631</v>
      </c>
      <c r="D694" s="273" t="s">
        <v>304</v>
      </c>
      <c r="E694" s="669" t="s">
        <v>392</v>
      </c>
      <c r="F694" s="272" t="s">
        <v>2644</v>
      </c>
      <c r="G694" s="255"/>
      <c r="H694" s="333">
        <v>24395026.25</v>
      </c>
      <c r="I694" s="334">
        <v>0</v>
      </c>
      <c r="J694" s="682">
        <f t="shared" si="202"/>
        <v>21977501.126126125</v>
      </c>
      <c r="K694" s="682">
        <f t="shared" si="203"/>
        <v>2417525.1238738736</v>
      </c>
      <c r="L694" s="333">
        <f t="shared" si="204"/>
        <v>24395026.25</v>
      </c>
      <c r="M694" s="333">
        <f t="shared" si="205"/>
        <v>24395026.25</v>
      </c>
    </row>
    <row r="695" spans="1:13" s="256" customFormat="1" x14ac:dyDescent="0.25">
      <c r="A695" s="274">
        <v>44881</v>
      </c>
      <c r="B695" s="788">
        <v>44876</v>
      </c>
      <c r="C695" s="381" t="s">
        <v>6632</v>
      </c>
      <c r="D695" s="273" t="s">
        <v>304</v>
      </c>
      <c r="E695" s="669" t="s">
        <v>392</v>
      </c>
      <c r="F695" s="272" t="s">
        <v>2644</v>
      </c>
      <c r="G695" s="255"/>
      <c r="H695" s="333">
        <v>11375974.5</v>
      </c>
      <c r="I695" s="334">
        <v>161082</v>
      </c>
      <c r="J695" s="682">
        <f t="shared" si="202"/>
        <v>10103506.756756756</v>
      </c>
      <c r="K695" s="682">
        <f t="shared" si="203"/>
        <v>1111385.7432432433</v>
      </c>
      <c r="L695" s="333">
        <f t="shared" si="204"/>
        <v>11214892.5</v>
      </c>
      <c r="M695" s="333">
        <f t="shared" si="205"/>
        <v>11214892.5</v>
      </c>
    </row>
    <row r="696" spans="1:13" s="256" customFormat="1" x14ac:dyDescent="0.25">
      <c r="A696" s="274">
        <v>44881</v>
      </c>
      <c r="B696" s="788" t="s">
        <v>6633</v>
      </c>
      <c r="C696" s="381" t="s">
        <v>6634</v>
      </c>
      <c r="D696" s="273" t="s">
        <v>304</v>
      </c>
      <c r="E696" s="669" t="s">
        <v>392</v>
      </c>
      <c r="F696" s="272" t="s">
        <v>2644</v>
      </c>
      <c r="G696" s="255"/>
      <c r="H696" s="333">
        <v>40752696.25</v>
      </c>
      <c r="I696" s="334">
        <v>0</v>
      </c>
      <c r="J696" s="682">
        <f t="shared" si="202"/>
        <v>36714140.765765764</v>
      </c>
      <c r="K696" s="682">
        <f t="shared" si="203"/>
        <v>4038555.4842342339</v>
      </c>
      <c r="L696" s="333">
        <f t="shared" si="204"/>
        <v>40752696.25</v>
      </c>
      <c r="M696" s="333">
        <f t="shared" si="205"/>
        <v>40752696.25</v>
      </c>
    </row>
    <row r="697" spans="1:13" s="256" customFormat="1" x14ac:dyDescent="0.25">
      <c r="A697" s="274">
        <v>44884</v>
      </c>
      <c r="B697" s="788">
        <v>44880</v>
      </c>
      <c r="C697" s="381" t="s">
        <v>6650</v>
      </c>
      <c r="D697" s="273" t="s">
        <v>304</v>
      </c>
      <c r="E697" s="669" t="s">
        <v>392</v>
      </c>
      <c r="F697" s="272" t="s">
        <v>2644</v>
      </c>
      <c r="G697" s="255"/>
      <c r="H697" s="333">
        <v>42868560</v>
      </c>
      <c r="I697" s="334">
        <v>0</v>
      </c>
      <c r="J697" s="682">
        <f t="shared" ref="J697" si="206">(H697-I697)/1.11</f>
        <v>38620324.324324317</v>
      </c>
      <c r="K697" s="682">
        <f t="shared" ref="K697" si="207">J697*11%</f>
        <v>4248235.6756756753</v>
      </c>
      <c r="L697" s="333">
        <f t="shared" ref="L697" si="208">SUM(J697:K697)</f>
        <v>42868559.999999993</v>
      </c>
      <c r="M697" s="333">
        <f t="shared" ref="M697" si="209">H697-I697</f>
        <v>42868560</v>
      </c>
    </row>
    <row r="698" spans="1:13" s="256" customFormat="1" x14ac:dyDescent="0.25">
      <c r="A698" s="274">
        <v>44886</v>
      </c>
      <c r="B698" s="788">
        <v>44883</v>
      </c>
      <c r="C698" s="381" t="s">
        <v>6655</v>
      </c>
      <c r="D698" s="273" t="s">
        <v>304</v>
      </c>
      <c r="E698" s="669" t="s">
        <v>392</v>
      </c>
      <c r="F698" s="272" t="s">
        <v>2644</v>
      </c>
      <c r="G698" s="255"/>
      <c r="H698" s="333">
        <v>6442852.5</v>
      </c>
      <c r="I698" s="334">
        <v>0</v>
      </c>
      <c r="J698" s="682">
        <f t="shared" ref="J698:J699" si="210">(H698-I698)/1.11</f>
        <v>5804371.6216216208</v>
      </c>
      <c r="K698" s="682">
        <f t="shared" ref="K698:K699" si="211">J698*11%</f>
        <v>638480.87837837834</v>
      </c>
      <c r="L698" s="333">
        <f t="shared" ref="L698:L699" si="212">SUM(J698:K698)</f>
        <v>6442852.4999999991</v>
      </c>
      <c r="M698" s="333">
        <f t="shared" ref="M698:M699" si="213">H698-I698</f>
        <v>6442852.5</v>
      </c>
    </row>
    <row r="699" spans="1:13" s="256" customFormat="1" x14ac:dyDescent="0.25">
      <c r="A699" s="274">
        <v>44886</v>
      </c>
      <c r="B699" s="511">
        <v>44883</v>
      </c>
      <c r="C699" s="381" t="s">
        <v>6656</v>
      </c>
      <c r="D699" s="273" t="s">
        <v>304</v>
      </c>
      <c r="E699" s="669" t="s">
        <v>392</v>
      </c>
      <c r="F699" s="272" t="s">
        <v>2644</v>
      </c>
      <c r="G699" s="255"/>
      <c r="H699" s="333">
        <v>11587558.5</v>
      </c>
      <c r="I699" s="334">
        <v>129276</v>
      </c>
      <c r="J699" s="682">
        <f t="shared" si="210"/>
        <v>10322777.027027026</v>
      </c>
      <c r="K699" s="682">
        <f t="shared" si="211"/>
        <v>1135505.4729729728</v>
      </c>
      <c r="L699" s="333">
        <f t="shared" si="212"/>
        <v>11458282.499999998</v>
      </c>
      <c r="M699" s="333">
        <f t="shared" si="213"/>
        <v>11458282.5</v>
      </c>
    </row>
    <row r="700" spans="1:13" s="256" customFormat="1" x14ac:dyDescent="0.25">
      <c r="A700" s="274">
        <v>44890</v>
      </c>
      <c r="B700" s="511">
        <v>44886</v>
      </c>
      <c r="C700" s="381" t="s">
        <v>6658</v>
      </c>
      <c r="D700" s="273" t="s">
        <v>304</v>
      </c>
      <c r="E700" s="669" t="s">
        <v>392</v>
      </c>
      <c r="F700" s="272" t="s">
        <v>2644</v>
      </c>
      <c r="G700" s="255"/>
      <c r="H700" s="333">
        <v>16051770</v>
      </c>
      <c r="I700" s="334">
        <v>0</v>
      </c>
      <c r="J700" s="682">
        <f t="shared" ref="J700:J704" si="214">(H700-I700)/1.11</f>
        <v>14461054.054054054</v>
      </c>
      <c r="K700" s="682">
        <f t="shared" ref="K700:K704" si="215">J700*11%</f>
        <v>1590715.9459459458</v>
      </c>
      <c r="L700" s="333">
        <f t="shared" ref="L700:L704" si="216">SUM(J700:K700)</f>
        <v>16051770</v>
      </c>
      <c r="M700" s="333">
        <f t="shared" ref="M700:M704" si="217">H700-I700</f>
        <v>16051770</v>
      </c>
    </row>
    <row r="701" spans="1:13" s="256" customFormat="1" x14ac:dyDescent="0.25">
      <c r="A701" s="274">
        <v>44890</v>
      </c>
      <c r="B701" s="511">
        <v>44887</v>
      </c>
      <c r="C701" s="381" t="s">
        <v>6665</v>
      </c>
      <c r="D701" s="273" t="s">
        <v>304</v>
      </c>
      <c r="E701" s="669" t="s">
        <v>392</v>
      </c>
      <c r="F701" s="272" t="s">
        <v>2644</v>
      </c>
      <c r="G701" s="255"/>
      <c r="H701" s="333">
        <v>16258630.5</v>
      </c>
      <c r="I701" s="334">
        <v>1</v>
      </c>
      <c r="J701" s="682">
        <f t="shared" ref="J701:J702" si="218">(H701-I701)/1.11</f>
        <v>14647413.963963963</v>
      </c>
      <c r="K701" s="682">
        <f t="shared" ref="K701:K702" si="219">J701*11%</f>
        <v>1611215.536036036</v>
      </c>
      <c r="L701" s="333">
        <f t="shared" ref="L701:L702" si="220">SUM(J701:K701)</f>
        <v>16258629.5</v>
      </c>
      <c r="M701" s="333">
        <f t="shared" ref="M701:M702" si="221">H701-I701</f>
        <v>16258629.5</v>
      </c>
    </row>
    <row r="702" spans="1:13" s="256" customFormat="1" x14ac:dyDescent="0.25">
      <c r="A702" s="274">
        <v>44890</v>
      </c>
      <c r="B702" s="511">
        <v>44887</v>
      </c>
      <c r="C702" s="381" t="s">
        <v>6666</v>
      </c>
      <c r="D702" s="273" t="s">
        <v>304</v>
      </c>
      <c r="E702" s="669" t="s">
        <v>392</v>
      </c>
      <c r="F702" s="272" t="s">
        <v>2644</v>
      </c>
      <c r="G702" s="255"/>
      <c r="H702" s="333">
        <v>11989950</v>
      </c>
      <c r="I702" s="334">
        <v>2</v>
      </c>
      <c r="J702" s="682">
        <f t="shared" si="218"/>
        <v>10801754.954954954</v>
      </c>
      <c r="K702" s="682">
        <f t="shared" si="219"/>
        <v>1188193.045045045</v>
      </c>
      <c r="L702" s="333">
        <f t="shared" si="220"/>
        <v>11989947.999999998</v>
      </c>
      <c r="M702" s="333">
        <f t="shared" si="221"/>
        <v>11989948</v>
      </c>
    </row>
    <row r="703" spans="1:13" s="256" customFormat="1" x14ac:dyDescent="0.25">
      <c r="A703" s="274">
        <v>44890</v>
      </c>
      <c r="B703" s="511">
        <v>44888</v>
      </c>
      <c r="C703" s="381" t="s">
        <v>6659</v>
      </c>
      <c r="D703" s="273" t="s">
        <v>304</v>
      </c>
      <c r="E703" s="669" t="s">
        <v>392</v>
      </c>
      <c r="F703" s="272" t="s">
        <v>2644</v>
      </c>
      <c r="G703" s="255"/>
      <c r="H703" s="333">
        <v>13616872.5</v>
      </c>
      <c r="I703" s="334">
        <v>0</v>
      </c>
      <c r="J703" s="682">
        <f t="shared" si="214"/>
        <v>12267452.702702701</v>
      </c>
      <c r="K703" s="682">
        <f t="shared" si="215"/>
        <v>1349419.797297297</v>
      </c>
      <c r="L703" s="333">
        <f t="shared" si="216"/>
        <v>13616872.499999998</v>
      </c>
      <c r="M703" s="333">
        <f t="shared" si="217"/>
        <v>13616872.5</v>
      </c>
    </row>
    <row r="704" spans="1:13" s="256" customFormat="1" x14ac:dyDescent="0.25">
      <c r="A704" s="274">
        <v>44890</v>
      </c>
      <c r="B704" s="511">
        <v>44888</v>
      </c>
      <c r="C704" s="381" t="s">
        <v>6660</v>
      </c>
      <c r="D704" s="273" t="s">
        <v>304</v>
      </c>
      <c r="E704" s="669" t="s">
        <v>392</v>
      </c>
      <c r="F704" s="272" t="s">
        <v>2644</v>
      </c>
      <c r="G704" s="255"/>
      <c r="H704" s="333">
        <v>5810238</v>
      </c>
      <c r="I704" s="334">
        <v>64638</v>
      </c>
      <c r="J704" s="682">
        <f t="shared" si="214"/>
        <v>5176216.2162162159</v>
      </c>
      <c r="K704" s="682">
        <f t="shared" si="215"/>
        <v>569383.78378378379</v>
      </c>
      <c r="L704" s="333">
        <f t="shared" si="216"/>
        <v>5745600</v>
      </c>
      <c r="M704" s="333">
        <f t="shared" si="217"/>
        <v>5745600</v>
      </c>
    </row>
    <row r="705" spans="1:13" s="256" customFormat="1" x14ac:dyDescent="0.25">
      <c r="A705" s="274">
        <v>44895</v>
      </c>
      <c r="B705" s="511">
        <v>44891</v>
      </c>
      <c r="C705" s="381" t="s">
        <v>6671</v>
      </c>
      <c r="D705" s="273" t="s">
        <v>304</v>
      </c>
      <c r="E705" s="669" t="s">
        <v>392</v>
      </c>
      <c r="F705" s="272" t="s">
        <v>2644</v>
      </c>
      <c r="G705" s="255"/>
      <c r="H705" s="333">
        <v>47853067.5</v>
      </c>
      <c r="I705" s="334">
        <v>0</v>
      </c>
      <c r="J705" s="682">
        <f t="shared" ref="J705:J712" si="222">(H705-I705)/1.11</f>
        <v>43110871.621621616</v>
      </c>
      <c r="K705" s="682">
        <f t="shared" ref="K705:K712" si="223">J705*11%</f>
        <v>4742195.8783783782</v>
      </c>
      <c r="L705" s="333">
        <f t="shared" ref="L705:L712" si="224">SUM(J705:K705)</f>
        <v>47853067.499999993</v>
      </c>
      <c r="M705" s="333">
        <f t="shared" ref="M705:M712" si="225">H705-I705</f>
        <v>47853067.5</v>
      </c>
    </row>
    <row r="706" spans="1:13" s="256" customFormat="1" x14ac:dyDescent="0.25">
      <c r="A706" s="274">
        <v>44895</v>
      </c>
      <c r="B706" s="511">
        <v>44891</v>
      </c>
      <c r="C706" s="381" t="s">
        <v>6672</v>
      </c>
      <c r="D706" s="273" t="s">
        <v>304</v>
      </c>
      <c r="E706" s="669" t="s">
        <v>392</v>
      </c>
      <c r="F706" s="272" t="s">
        <v>2644</v>
      </c>
      <c r="G706" s="255"/>
      <c r="H706" s="333">
        <v>11215890</v>
      </c>
      <c r="I706" s="334">
        <v>0</v>
      </c>
      <c r="J706" s="682">
        <f t="shared" si="222"/>
        <v>10104405.405405404</v>
      </c>
      <c r="K706" s="682">
        <f t="shared" si="223"/>
        <v>1111484.5945945946</v>
      </c>
      <c r="L706" s="333">
        <f t="shared" si="224"/>
        <v>11215889.999999998</v>
      </c>
      <c r="M706" s="333">
        <f t="shared" si="225"/>
        <v>11215890</v>
      </c>
    </row>
    <row r="707" spans="1:13" s="256" customFormat="1" x14ac:dyDescent="0.25">
      <c r="A707" s="274">
        <v>44895</v>
      </c>
      <c r="B707" s="511">
        <v>44891</v>
      </c>
      <c r="C707" s="381" t="s">
        <v>6673</v>
      </c>
      <c r="D707" s="273" t="s">
        <v>304</v>
      </c>
      <c r="E707" s="669" t="s">
        <v>392</v>
      </c>
      <c r="F707" s="272" t="s">
        <v>2644</v>
      </c>
      <c r="G707" s="255"/>
      <c r="H707" s="333">
        <v>5021415</v>
      </c>
      <c r="I707" s="334">
        <v>0</v>
      </c>
      <c r="J707" s="682">
        <f t="shared" si="222"/>
        <v>4523797.297297297</v>
      </c>
      <c r="K707" s="682">
        <f t="shared" si="223"/>
        <v>497617.70270270266</v>
      </c>
      <c r="L707" s="333">
        <f t="shared" si="224"/>
        <v>5021415</v>
      </c>
      <c r="M707" s="333">
        <f t="shared" si="225"/>
        <v>5021415</v>
      </c>
    </row>
    <row r="708" spans="1:13" s="256" customFormat="1" x14ac:dyDescent="0.25">
      <c r="A708" s="274">
        <v>44895</v>
      </c>
      <c r="B708" s="511">
        <v>44891</v>
      </c>
      <c r="C708" s="381" t="s">
        <v>6674</v>
      </c>
      <c r="D708" s="273" t="s">
        <v>304</v>
      </c>
      <c r="E708" s="669" t="s">
        <v>392</v>
      </c>
      <c r="F708" s="272" t="s">
        <v>2644</v>
      </c>
      <c r="G708" s="255"/>
      <c r="H708" s="333">
        <v>47931135</v>
      </c>
      <c r="I708" s="334">
        <v>0</v>
      </c>
      <c r="J708" s="682">
        <f t="shared" si="222"/>
        <v>43181202.702702701</v>
      </c>
      <c r="K708" s="682">
        <f t="shared" si="223"/>
        <v>4749932.297297297</v>
      </c>
      <c r="L708" s="333">
        <f t="shared" si="224"/>
        <v>47931135</v>
      </c>
      <c r="M708" s="333">
        <f t="shared" si="225"/>
        <v>47931135</v>
      </c>
    </row>
    <row r="709" spans="1:13" s="256" customFormat="1" x14ac:dyDescent="0.25">
      <c r="A709" s="274">
        <v>44895</v>
      </c>
      <c r="B709" s="511">
        <v>44891</v>
      </c>
      <c r="C709" s="381" t="s">
        <v>6675</v>
      </c>
      <c r="D709" s="273" t="s">
        <v>304</v>
      </c>
      <c r="E709" s="669" t="s">
        <v>392</v>
      </c>
      <c r="F709" s="272" t="s">
        <v>2644</v>
      </c>
      <c r="G709" s="255"/>
      <c r="H709" s="333">
        <v>9113160</v>
      </c>
      <c r="I709" s="334">
        <v>0</v>
      </c>
      <c r="J709" s="682">
        <f t="shared" si="222"/>
        <v>8210054.0540540535</v>
      </c>
      <c r="K709" s="682">
        <f t="shared" si="223"/>
        <v>903105.94594594592</v>
      </c>
      <c r="L709" s="333">
        <f t="shared" si="224"/>
        <v>9113160</v>
      </c>
      <c r="M709" s="333">
        <f t="shared" si="225"/>
        <v>9113160</v>
      </c>
    </row>
    <row r="710" spans="1:13" s="256" customFormat="1" x14ac:dyDescent="0.25">
      <c r="A710" s="274">
        <v>44895</v>
      </c>
      <c r="B710" s="511">
        <v>44891</v>
      </c>
      <c r="C710" s="381" t="s">
        <v>6676</v>
      </c>
      <c r="D710" s="273" t="s">
        <v>304</v>
      </c>
      <c r="E710" s="669" t="s">
        <v>392</v>
      </c>
      <c r="F710" s="272" t="s">
        <v>2644</v>
      </c>
      <c r="G710" s="255"/>
      <c r="H710" s="333">
        <v>21339517.5</v>
      </c>
      <c r="I710" s="334">
        <v>323190</v>
      </c>
      <c r="J710" s="682">
        <f t="shared" si="222"/>
        <v>18933628.378378376</v>
      </c>
      <c r="K710" s="682">
        <f t="shared" si="223"/>
        <v>2082699.1216216213</v>
      </c>
      <c r="L710" s="333">
        <f t="shared" si="224"/>
        <v>21016327.499999996</v>
      </c>
      <c r="M710" s="333">
        <f t="shared" si="225"/>
        <v>21016327.5</v>
      </c>
    </row>
    <row r="711" spans="1:13" s="256" customFormat="1" x14ac:dyDescent="0.25">
      <c r="A711" s="274">
        <v>44895</v>
      </c>
      <c r="B711" s="511">
        <v>44893</v>
      </c>
      <c r="C711" s="381" t="s">
        <v>6677</v>
      </c>
      <c r="D711" s="273" t="s">
        <v>304</v>
      </c>
      <c r="E711" s="669" t="s">
        <v>392</v>
      </c>
      <c r="F711" s="272" t="s">
        <v>2644</v>
      </c>
      <c r="G711" s="255"/>
      <c r="H711" s="333">
        <v>8677053</v>
      </c>
      <c r="I711" s="334">
        <v>64638</v>
      </c>
      <c r="J711" s="682">
        <f t="shared" si="222"/>
        <v>7758932.4324324317</v>
      </c>
      <c r="K711" s="682">
        <f t="shared" si="223"/>
        <v>853482.56756756746</v>
      </c>
      <c r="L711" s="333">
        <f t="shared" si="224"/>
        <v>8612415</v>
      </c>
      <c r="M711" s="333">
        <f t="shared" si="225"/>
        <v>8612415</v>
      </c>
    </row>
    <row r="712" spans="1:13" s="256" customFormat="1" x14ac:dyDescent="0.25">
      <c r="A712" s="274">
        <v>44895</v>
      </c>
      <c r="B712" s="511">
        <v>44893</v>
      </c>
      <c r="C712" s="381" t="s">
        <v>6678</v>
      </c>
      <c r="D712" s="273" t="s">
        <v>304</v>
      </c>
      <c r="E712" s="669" t="s">
        <v>392</v>
      </c>
      <c r="F712" s="272" t="s">
        <v>2644</v>
      </c>
      <c r="G712" s="255"/>
      <c r="H712" s="333">
        <v>17251762.5</v>
      </c>
      <c r="I712" s="334">
        <v>251370</v>
      </c>
      <c r="J712" s="682">
        <f t="shared" si="222"/>
        <v>15315668.918918917</v>
      </c>
      <c r="K712" s="682">
        <f t="shared" si="223"/>
        <v>1684723.5810810809</v>
      </c>
      <c r="L712" s="333">
        <f t="shared" si="224"/>
        <v>17000392.499999996</v>
      </c>
      <c r="M712" s="333">
        <f t="shared" si="225"/>
        <v>17000392.5</v>
      </c>
    </row>
    <row r="713" spans="1:13" s="256" customFormat="1" x14ac:dyDescent="0.25">
      <c r="A713" s="274">
        <v>44897</v>
      </c>
      <c r="B713" s="511">
        <v>44894</v>
      </c>
      <c r="C713" s="381" t="s">
        <v>6707</v>
      </c>
      <c r="D713" s="273" t="s">
        <v>304</v>
      </c>
      <c r="E713" s="669" t="s">
        <v>392</v>
      </c>
      <c r="F713" s="272" t="s">
        <v>2644</v>
      </c>
      <c r="G713" s="255"/>
      <c r="H713" s="333">
        <v>8402940</v>
      </c>
      <c r="I713" s="334">
        <v>0</v>
      </c>
      <c r="J713" s="682">
        <f t="shared" ref="J713:J714" si="226">(H713-I713)/1.11</f>
        <v>7570216.2162162159</v>
      </c>
      <c r="K713" s="682">
        <f t="shared" ref="K713:K714" si="227">J713*11%</f>
        <v>832723.78378378379</v>
      </c>
      <c r="L713" s="333">
        <f t="shared" ref="L713:L714" si="228">SUM(J713:K713)</f>
        <v>8402940</v>
      </c>
      <c r="M713" s="333">
        <f t="shared" ref="M713:M714" si="229">H713-I713</f>
        <v>8402940</v>
      </c>
    </row>
    <row r="714" spans="1:13" s="256" customFormat="1" x14ac:dyDescent="0.25">
      <c r="A714" s="274">
        <v>44897</v>
      </c>
      <c r="B714" s="511">
        <v>44895</v>
      </c>
      <c r="C714" s="381" t="s">
        <v>6708</v>
      </c>
      <c r="D714" s="273" t="s">
        <v>304</v>
      </c>
      <c r="E714" s="669" t="s">
        <v>392</v>
      </c>
      <c r="F714" s="272" t="s">
        <v>2644</v>
      </c>
      <c r="G714" s="255"/>
      <c r="H714" s="333">
        <v>19064220</v>
      </c>
      <c r="I714" s="334">
        <v>0</v>
      </c>
      <c r="J714" s="682">
        <f t="shared" si="226"/>
        <v>17174972.97297297</v>
      </c>
      <c r="K714" s="682">
        <f t="shared" si="227"/>
        <v>1889247.0270270268</v>
      </c>
      <c r="L714" s="333">
        <f t="shared" si="228"/>
        <v>19064219.999999996</v>
      </c>
      <c r="M714" s="333">
        <f t="shared" si="229"/>
        <v>19064220</v>
      </c>
    </row>
    <row r="715" spans="1:13" s="256" customFormat="1" x14ac:dyDescent="0.25">
      <c r="A715" s="274"/>
      <c r="B715" s="511"/>
      <c r="C715" s="381"/>
      <c r="D715" s="670"/>
      <c r="E715" s="669"/>
      <c r="F715" s="668"/>
      <c r="G715" s="255"/>
      <c r="H715" s="333"/>
      <c r="I715" s="334"/>
      <c r="J715" s="682"/>
      <c r="K715" s="682"/>
      <c r="L715" s="333"/>
      <c r="M715" s="333"/>
    </row>
    <row r="716" spans="1:13" s="256" customFormat="1" x14ac:dyDescent="0.25">
      <c r="A716" s="274">
        <v>44884</v>
      </c>
      <c r="B716" s="511">
        <v>44881</v>
      </c>
      <c r="C716" s="381" t="s">
        <v>6648</v>
      </c>
      <c r="D716" s="670" t="s">
        <v>321</v>
      </c>
      <c r="E716" s="669" t="s">
        <v>393</v>
      </c>
      <c r="F716" s="668" t="s">
        <v>394</v>
      </c>
      <c r="G716" s="255"/>
      <c r="H716" s="333">
        <v>12474297</v>
      </c>
      <c r="I716" s="334"/>
      <c r="J716" s="682">
        <f t="shared" ref="J716:J717" si="230">(H716-I716)/1.1</f>
        <v>11340270</v>
      </c>
      <c r="K716" s="682">
        <f t="shared" ref="K716:K717" si="231">J716*10%</f>
        <v>1134027</v>
      </c>
      <c r="L716" s="333">
        <f t="shared" ref="L716:L717" si="232">SUM(J716:K716)</f>
        <v>12474297</v>
      </c>
      <c r="M716" s="333">
        <f t="shared" ref="M716:M717" si="233">H716-I716</f>
        <v>12474297</v>
      </c>
    </row>
    <row r="717" spans="1:13" s="256" customFormat="1" x14ac:dyDescent="0.25">
      <c r="A717" s="274">
        <v>44884</v>
      </c>
      <c r="B717" s="511">
        <v>44881</v>
      </c>
      <c r="C717" s="381" t="s">
        <v>6649</v>
      </c>
      <c r="D717" s="670" t="s">
        <v>321</v>
      </c>
      <c r="E717" s="669" t="s">
        <v>393</v>
      </c>
      <c r="F717" s="668" t="s">
        <v>394</v>
      </c>
      <c r="G717" s="255"/>
      <c r="H717" s="333">
        <v>4628646</v>
      </c>
      <c r="I717" s="334"/>
      <c r="J717" s="682">
        <f t="shared" si="230"/>
        <v>4207860</v>
      </c>
      <c r="K717" s="682">
        <f t="shared" si="231"/>
        <v>420786</v>
      </c>
      <c r="L717" s="333">
        <f t="shared" si="232"/>
        <v>4628646</v>
      </c>
      <c r="M717" s="333">
        <f t="shared" si="233"/>
        <v>4628646</v>
      </c>
    </row>
    <row r="718" spans="1:13" s="256" customFormat="1" x14ac:dyDescent="0.25">
      <c r="A718" s="274">
        <v>44895</v>
      </c>
      <c r="B718" s="511">
        <v>44894</v>
      </c>
      <c r="C718" s="381" t="s">
        <v>6679</v>
      </c>
      <c r="D718" s="670" t="s">
        <v>321</v>
      </c>
      <c r="E718" s="669" t="s">
        <v>393</v>
      </c>
      <c r="F718" s="668" t="s">
        <v>394</v>
      </c>
      <c r="G718" s="255"/>
      <c r="H718" s="333">
        <v>36003247.619999997</v>
      </c>
      <c r="I718" s="334"/>
      <c r="J718" s="682">
        <f t="shared" ref="J718:J719" si="234">(H718-I718)/1.1</f>
        <v>32730225.109090906</v>
      </c>
      <c r="K718" s="682">
        <f t="shared" ref="K718:K719" si="235">J718*10%</f>
        <v>3273022.5109090907</v>
      </c>
      <c r="L718" s="333">
        <f t="shared" ref="L718:L719" si="236">SUM(J718:K718)</f>
        <v>36003247.619999997</v>
      </c>
      <c r="M718" s="333">
        <f t="shared" ref="M718:M719" si="237">H718-I718</f>
        <v>36003247.619999997</v>
      </c>
    </row>
    <row r="719" spans="1:13" s="256" customFormat="1" x14ac:dyDescent="0.25">
      <c r="A719" s="274">
        <v>44895</v>
      </c>
      <c r="B719" s="511">
        <v>44894</v>
      </c>
      <c r="C719" s="381" t="s">
        <v>6680</v>
      </c>
      <c r="D719" s="670" t="s">
        <v>321</v>
      </c>
      <c r="E719" s="669" t="s">
        <v>393</v>
      </c>
      <c r="F719" s="668" t="s">
        <v>394</v>
      </c>
      <c r="G719" s="255"/>
      <c r="H719" s="333">
        <v>13885938</v>
      </c>
      <c r="I719" s="334"/>
      <c r="J719" s="682">
        <f t="shared" si="234"/>
        <v>12623579.999999998</v>
      </c>
      <c r="K719" s="682">
        <f t="shared" si="235"/>
        <v>1262358</v>
      </c>
      <c r="L719" s="333">
        <f t="shared" si="236"/>
        <v>13885937.999999998</v>
      </c>
      <c r="M719" s="333">
        <f t="shared" si="237"/>
        <v>13885938</v>
      </c>
    </row>
    <row r="720" spans="1:13" s="256" customFormat="1" x14ac:dyDescent="0.25">
      <c r="A720" s="274"/>
      <c r="B720" s="511"/>
      <c r="C720" s="381"/>
      <c r="D720" s="670"/>
      <c r="E720" s="669"/>
      <c r="F720" s="668"/>
      <c r="G720" s="255"/>
      <c r="H720" s="333"/>
      <c r="I720" s="334"/>
      <c r="J720" s="682"/>
      <c r="K720" s="682"/>
      <c r="L720" s="333"/>
      <c r="M720" s="333"/>
    </row>
    <row r="721" spans="1:13" s="256" customFormat="1" x14ac:dyDescent="0.25">
      <c r="A721" s="274">
        <v>44890</v>
      </c>
      <c r="B721" s="511">
        <v>44886</v>
      </c>
      <c r="C721" s="381" t="s">
        <v>6663</v>
      </c>
      <c r="D721" s="273" t="s">
        <v>317</v>
      </c>
      <c r="E721" s="275" t="s">
        <v>395</v>
      </c>
      <c r="F721" s="272"/>
      <c r="G721" s="255"/>
      <c r="H721" s="333">
        <v>34292910</v>
      </c>
      <c r="I721" s="334">
        <v>890617</v>
      </c>
      <c r="J721" s="682">
        <f t="shared" ref="J721:J722" si="238">(H721-I721)/1.11</f>
        <v>30092155.855855852</v>
      </c>
      <c r="K721" s="682">
        <f t="shared" ref="K721:K722" si="239">J721*11%</f>
        <v>3310137.1441441439</v>
      </c>
      <c r="L721" s="333">
        <f t="shared" ref="L721:L722" si="240">SUM(J721:K721)</f>
        <v>33402292.999999996</v>
      </c>
      <c r="M721" s="333">
        <f t="shared" ref="M721:M722" si="241">H721-I721</f>
        <v>33402293</v>
      </c>
    </row>
    <row r="722" spans="1:13" s="256" customFormat="1" x14ac:dyDescent="0.25">
      <c r="A722" s="274">
        <v>44890</v>
      </c>
      <c r="B722" s="511">
        <v>44886</v>
      </c>
      <c r="C722" s="381" t="s">
        <v>6664</v>
      </c>
      <c r="D722" s="273" t="s">
        <v>317</v>
      </c>
      <c r="E722" s="275" t="s">
        <v>395</v>
      </c>
      <c r="F722" s="272" t="s">
        <v>396</v>
      </c>
      <c r="G722" s="255"/>
      <c r="H722" s="333">
        <v>23284120</v>
      </c>
      <c r="I722" s="334">
        <v>507870</v>
      </c>
      <c r="J722" s="682">
        <f t="shared" si="238"/>
        <v>20519144.144144144</v>
      </c>
      <c r="K722" s="682">
        <f t="shared" si="239"/>
        <v>2257105.8558558556</v>
      </c>
      <c r="L722" s="333">
        <f t="shared" si="240"/>
        <v>22776250</v>
      </c>
      <c r="M722" s="333">
        <f t="shared" si="241"/>
        <v>22776250</v>
      </c>
    </row>
    <row r="723" spans="1:13" s="256" customFormat="1" x14ac:dyDescent="0.25">
      <c r="A723" s="274">
        <v>44896</v>
      </c>
      <c r="B723" s="511">
        <v>44891</v>
      </c>
      <c r="C723" s="381" t="s">
        <v>6681</v>
      </c>
      <c r="D723" s="273" t="s">
        <v>317</v>
      </c>
      <c r="E723" s="275" t="s">
        <v>395</v>
      </c>
      <c r="F723" s="272" t="s">
        <v>396</v>
      </c>
      <c r="G723" s="255"/>
      <c r="H723" s="333">
        <v>4688250</v>
      </c>
      <c r="I723" s="334">
        <v>0</v>
      </c>
      <c r="J723" s="682">
        <f t="shared" ref="J723" si="242">(H723-I723)/1.11</f>
        <v>4223648.6486486485</v>
      </c>
      <c r="K723" s="682">
        <f t="shared" ref="K723" si="243">J723*11%</f>
        <v>464601.35135135136</v>
      </c>
      <c r="L723" s="333">
        <f t="shared" ref="L723" si="244">SUM(J723:K723)</f>
        <v>4688250</v>
      </c>
      <c r="M723" s="333">
        <f t="shared" ref="M723" si="245">H723-I723</f>
        <v>4688250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/>
      <c r="K724" s="682"/>
      <c r="L724" s="333"/>
      <c r="M724" s="333"/>
    </row>
    <row r="725" spans="1:13" s="256" customFormat="1" x14ac:dyDescent="0.25">
      <c r="A725" s="274">
        <v>44865</v>
      </c>
      <c r="B725" s="511">
        <v>44866</v>
      </c>
      <c r="C725" s="381" t="s">
        <v>6432</v>
      </c>
      <c r="D725" s="273" t="s">
        <v>400</v>
      </c>
      <c r="E725" s="275" t="s">
        <v>401</v>
      </c>
      <c r="F725" s="272" t="s">
        <v>402</v>
      </c>
      <c r="G725" s="255"/>
      <c r="H725" s="333">
        <v>68610000</v>
      </c>
      <c r="I725" s="334">
        <v>11663700</v>
      </c>
      <c r="J725" s="682">
        <f t="shared" ref="J725:J743" si="246">(H725-I725)/1.11</f>
        <v>51302972.972972967</v>
      </c>
      <c r="K725" s="682">
        <f t="shared" ref="K725:K743" si="247">J725*11%</f>
        <v>5643327.0270270268</v>
      </c>
      <c r="L725" s="333">
        <f t="shared" ref="L725:L743" si="248">SUM(J725:K725)</f>
        <v>56946299.999999993</v>
      </c>
      <c r="M725" s="333">
        <f t="shared" ref="M725:M743" si="249">H725-I725</f>
        <v>56946300</v>
      </c>
    </row>
    <row r="726" spans="1:13" s="256" customFormat="1" x14ac:dyDescent="0.25">
      <c r="A726" s="274">
        <v>44865</v>
      </c>
      <c r="B726" s="511">
        <v>44866</v>
      </c>
      <c r="C726" s="381" t="s">
        <v>6433</v>
      </c>
      <c r="D726" s="273" t="s">
        <v>400</v>
      </c>
      <c r="E726" s="275" t="s">
        <v>401</v>
      </c>
      <c r="F726" s="272" t="s">
        <v>402</v>
      </c>
      <c r="G726" s="255"/>
      <c r="H726" s="333">
        <v>41394000</v>
      </c>
      <c r="I726" s="334">
        <v>7036980</v>
      </c>
      <c r="J726" s="682">
        <f t="shared" si="246"/>
        <v>30952270.270270269</v>
      </c>
      <c r="K726" s="682">
        <f t="shared" si="247"/>
        <v>3404749.7297297297</v>
      </c>
      <c r="L726" s="333">
        <f t="shared" si="248"/>
        <v>34357020</v>
      </c>
      <c r="M726" s="333">
        <f t="shared" si="249"/>
        <v>34357020</v>
      </c>
    </row>
    <row r="727" spans="1:13" s="256" customFormat="1" x14ac:dyDescent="0.25">
      <c r="A727" s="274">
        <v>44865</v>
      </c>
      <c r="B727" s="511">
        <v>44866</v>
      </c>
      <c r="C727" s="381" t="s">
        <v>6434</v>
      </c>
      <c r="D727" s="273" t="s">
        <v>400</v>
      </c>
      <c r="E727" s="275" t="s">
        <v>401</v>
      </c>
      <c r="F727" s="272" t="s">
        <v>402</v>
      </c>
      <c r="G727" s="255"/>
      <c r="H727" s="333">
        <v>26626800</v>
      </c>
      <c r="I727" s="334">
        <v>4526556</v>
      </c>
      <c r="J727" s="682">
        <f t="shared" si="246"/>
        <v>19910129.729729727</v>
      </c>
      <c r="K727" s="682">
        <f t="shared" si="247"/>
        <v>2190114.2702702698</v>
      </c>
      <c r="L727" s="333">
        <f t="shared" si="248"/>
        <v>22100243.999999996</v>
      </c>
      <c r="M727" s="333">
        <f t="shared" si="249"/>
        <v>22100244</v>
      </c>
    </row>
    <row r="728" spans="1:13" s="256" customFormat="1" x14ac:dyDescent="0.25">
      <c r="A728" s="274">
        <v>44865</v>
      </c>
      <c r="B728" s="511">
        <v>44866</v>
      </c>
      <c r="C728" s="381" t="s">
        <v>6435</v>
      </c>
      <c r="D728" s="273" t="s">
        <v>400</v>
      </c>
      <c r="E728" s="275" t="s">
        <v>401</v>
      </c>
      <c r="F728" s="272" t="s">
        <v>402</v>
      </c>
      <c r="G728" s="255"/>
      <c r="H728" s="333">
        <v>29394000</v>
      </c>
      <c r="I728" s="334">
        <v>4996980</v>
      </c>
      <c r="J728" s="682">
        <f t="shared" si="246"/>
        <v>21979297.297297295</v>
      </c>
      <c r="K728" s="682">
        <f t="shared" si="247"/>
        <v>2417722.7027027025</v>
      </c>
      <c r="L728" s="333">
        <f t="shared" si="248"/>
        <v>24397019.999999996</v>
      </c>
      <c r="M728" s="333">
        <f t="shared" si="249"/>
        <v>24397020</v>
      </c>
    </row>
    <row r="729" spans="1:13" s="256" customFormat="1" x14ac:dyDescent="0.25">
      <c r="A729" s="274">
        <v>44865</v>
      </c>
      <c r="B729" s="511">
        <v>44866</v>
      </c>
      <c r="C729" s="381" t="s">
        <v>6436</v>
      </c>
      <c r="D729" s="273" t="s">
        <v>400</v>
      </c>
      <c r="E729" s="275" t="s">
        <v>401</v>
      </c>
      <c r="F729" s="272" t="s">
        <v>402</v>
      </c>
      <c r="G729" s="255"/>
      <c r="H729" s="333">
        <v>16718400</v>
      </c>
      <c r="I729" s="334">
        <v>2842128</v>
      </c>
      <c r="J729" s="682">
        <f t="shared" si="246"/>
        <v>12501145.945945945</v>
      </c>
      <c r="K729" s="682">
        <f t="shared" si="247"/>
        <v>1375126.054054054</v>
      </c>
      <c r="L729" s="333">
        <f t="shared" si="248"/>
        <v>13876271.999999998</v>
      </c>
      <c r="M729" s="333">
        <f t="shared" si="249"/>
        <v>13876272</v>
      </c>
    </row>
    <row r="730" spans="1:13" s="256" customFormat="1" x14ac:dyDescent="0.25">
      <c r="A730" s="274">
        <v>44865</v>
      </c>
      <c r="B730" s="511">
        <v>44866</v>
      </c>
      <c r="C730" s="381" t="s">
        <v>6437</v>
      </c>
      <c r="D730" s="273" t="s">
        <v>400</v>
      </c>
      <c r="E730" s="275" t="s">
        <v>401</v>
      </c>
      <c r="F730" s="272" t="s">
        <v>402</v>
      </c>
      <c r="G730" s="255"/>
      <c r="H730" s="333">
        <v>5286000</v>
      </c>
      <c r="I730" s="334">
        <v>898620</v>
      </c>
      <c r="J730" s="682">
        <f t="shared" si="246"/>
        <v>3952594.5945945941</v>
      </c>
      <c r="K730" s="682">
        <f t="shared" si="247"/>
        <v>434785.40540540533</v>
      </c>
      <c r="L730" s="333">
        <f t="shared" si="248"/>
        <v>4387379.9999999991</v>
      </c>
      <c r="M730" s="333">
        <f t="shared" si="249"/>
        <v>4387380</v>
      </c>
    </row>
    <row r="731" spans="1:13" s="256" customFormat="1" x14ac:dyDescent="0.25">
      <c r="A731" s="274">
        <v>44867</v>
      </c>
      <c r="B731" s="511">
        <v>44867</v>
      </c>
      <c r="C731" s="381" t="s">
        <v>6438</v>
      </c>
      <c r="D731" s="273" t="s">
        <v>400</v>
      </c>
      <c r="E731" s="275" t="s">
        <v>401</v>
      </c>
      <c r="F731" s="272" t="s">
        <v>402</v>
      </c>
      <c r="G731" s="255"/>
      <c r="H731" s="333">
        <v>14846400</v>
      </c>
      <c r="I731" s="334">
        <v>2523888</v>
      </c>
      <c r="J731" s="682">
        <f t="shared" si="246"/>
        <v>11101362.162162161</v>
      </c>
      <c r="K731" s="682">
        <f t="shared" si="247"/>
        <v>1221149.8378378376</v>
      </c>
      <c r="L731" s="333">
        <f t="shared" si="248"/>
        <v>12322511.999999998</v>
      </c>
      <c r="M731" s="333">
        <f t="shared" si="249"/>
        <v>12322512</v>
      </c>
    </row>
    <row r="732" spans="1:13" s="256" customFormat="1" x14ac:dyDescent="0.25">
      <c r="A732" s="274">
        <v>44867</v>
      </c>
      <c r="B732" s="511">
        <v>44867</v>
      </c>
      <c r="C732" s="381" t="s">
        <v>6439</v>
      </c>
      <c r="D732" s="273" t="s">
        <v>400</v>
      </c>
      <c r="E732" s="275" t="s">
        <v>401</v>
      </c>
      <c r="F732" s="272" t="s">
        <v>402</v>
      </c>
      <c r="G732" s="255"/>
      <c r="H732" s="333">
        <v>24656400</v>
      </c>
      <c r="I732" s="334">
        <v>4191588</v>
      </c>
      <c r="J732" s="682">
        <f t="shared" si="246"/>
        <v>18436767.567567565</v>
      </c>
      <c r="K732" s="682">
        <f t="shared" si="247"/>
        <v>2028044.4324324322</v>
      </c>
      <c r="L732" s="333">
        <f t="shared" si="248"/>
        <v>20464811.999999996</v>
      </c>
      <c r="M732" s="333">
        <f t="shared" si="249"/>
        <v>20464812</v>
      </c>
    </row>
    <row r="733" spans="1:13" s="256" customFormat="1" x14ac:dyDescent="0.25">
      <c r="A733" s="274">
        <v>44872</v>
      </c>
      <c r="B733" s="511">
        <v>44868</v>
      </c>
      <c r="C733" s="381" t="s">
        <v>6635</v>
      </c>
      <c r="D733" s="273" t="s">
        <v>400</v>
      </c>
      <c r="E733" s="275" t="s">
        <v>401</v>
      </c>
      <c r="F733" s="272" t="s">
        <v>402</v>
      </c>
      <c r="G733" s="255"/>
      <c r="H733" s="333">
        <v>79725600</v>
      </c>
      <c r="I733" s="334">
        <v>13553352</v>
      </c>
      <c r="J733" s="682">
        <f t="shared" si="246"/>
        <v>59614637.83783783</v>
      </c>
      <c r="K733" s="682">
        <f t="shared" si="247"/>
        <v>6557610.1621621614</v>
      </c>
      <c r="L733" s="333">
        <f t="shared" si="248"/>
        <v>66172247.999999993</v>
      </c>
      <c r="M733" s="333">
        <f t="shared" si="249"/>
        <v>66172248</v>
      </c>
    </row>
    <row r="734" spans="1:13" s="256" customFormat="1" x14ac:dyDescent="0.25">
      <c r="A734" s="274">
        <v>44872</v>
      </c>
      <c r="B734" s="511">
        <v>44869</v>
      </c>
      <c r="C734" s="381" t="s">
        <v>6636</v>
      </c>
      <c r="D734" s="273" t="s">
        <v>400</v>
      </c>
      <c r="E734" s="275" t="s">
        <v>401</v>
      </c>
      <c r="F734" s="272" t="s">
        <v>402</v>
      </c>
      <c r="G734" s="255"/>
      <c r="H734" s="333">
        <v>38002200</v>
      </c>
      <c r="I734" s="334">
        <v>6460374</v>
      </c>
      <c r="J734" s="682">
        <f t="shared" si="246"/>
        <v>28416059.459459458</v>
      </c>
      <c r="K734" s="682">
        <f t="shared" si="247"/>
        <v>3125766.5405405401</v>
      </c>
      <c r="L734" s="333">
        <f t="shared" si="248"/>
        <v>31541825.999999996</v>
      </c>
      <c r="M734" s="333">
        <f t="shared" si="249"/>
        <v>31541826</v>
      </c>
    </row>
    <row r="735" spans="1:13" s="256" customFormat="1" x14ac:dyDescent="0.25">
      <c r="A735" s="274">
        <v>44874</v>
      </c>
      <c r="B735" s="511">
        <v>44870</v>
      </c>
      <c r="C735" s="381" t="s">
        <v>6637</v>
      </c>
      <c r="D735" s="273" t="s">
        <v>400</v>
      </c>
      <c r="E735" s="275" t="s">
        <v>401</v>
      </c>
      <c r="F735" s="272" t="s">
        <v>402</v>
      </c>
      <c r="G735" s="255"/>
      <c r="H735" s="333">
        <v>34899000</v>
      </c>
      <c r="I735" s="334">
        <v>5932830</v>
      </c>
      <c r="J735" s="682">
        <f t="shared" si="246"/>
        <v>26095648.648648646</v>
      </c>
      <c r="K735" s="682">
        <f t="shared" si="247"/>
        <v>2870521.351351351</v>
      </c>
      <c r="L735" s="333">
        <f t="shared" si="248"/>
        <v>28966169.999999996</v>
      </c>
      <c r="M735" s="333">
        <f t="shared" si="249"/>
        <v>28966170</v>
      </c>
    </row>
    <row r="736" spans="1:13" s="256" customFormat="1" x14ac:dyDescent="0.25">
      <c r="A736" s="274">
        <v>44874</v>
      </c>
      <c r="B736" s="511">
        <v>44872</v>
      </c>
      <c r="C736" s="381" t="s">
        <v>6638</v>
      </c>
      <c r="D736" s="273" t="s">
        <v>400</v>
      </c>
      <c r="E736" s="275" t="s">
        <v>401</v>
      </c>
      <c r="F736" s="272" t="s">
        <v>402</v>
      </c>
      <c r="G736" s="255"/>
      <c r="H736" s="333">
        <v>23827200</v>
      </c>
      <c r="I736" s="334">
        <v>4050624</v>
      </c>
      <c r="J736" s="682">
        <f t="shared" si="246"/>
        <v>17816735.135135133</v>
      </c>
      <c r="K736" s="682">
        <f t="shared" si="247"/>
        <v>1959840.8648648646</v>
      </c>
      <c r="L736" s="333">
        <f t="shared" si="248"/>
        <v>19776575.999999996</v>
      </c>
      <c r="M736" s="333">
        <f t="shared" si="249"/>
        <v>19776576</v>
      </c>
    </row>
    <row r="737" spans="1:13" s="256" customFormat="1" x14ac:dyDescent="0.25">
      <c r="A737" s="274">
        <v>44876</v>
      </c>
      <c r="B737" s="511">
        <v>44873</v>
      </c>
      <c r="C737" s="381" t="s">
        <v>6639</v>
      </c>
      <c r="D737" s="273" t="s">
        <v>400</v>
      </c>
      <c r="E737" s="275" t="s">
        <v>401</v>
      </c>
      <c r="F737" s="272" t="s">
        <v>402</v>
      </c>
      <c r="G737" s="255"/>
      <c r="H737" s="333">
        <v>52160400</v>
      </c>
      <c r="I737" s="334">
        <v>8867268</v>
      </c>
      <c r="J737" s="682">
        <f t="shared" si="246"/>
        <v>39002821.621621616</v>
      </c>
      <c r="K737" s="682">
        <f t="shared" si="247"/>
        <v>4290310.3783783782</v>
      </c>
      <c r="L737" s="333">
        <f t="shared" si="248"/>
        <v>43293131.999999993</v>
      </c>
      <c r="M737" s="333">
        <f t="shared" si="249"/>
        <v>43293132</v>
      </c>
    </row>
    <row r="738" spans="1:13" s="256" customFormat="1" x14ac:dyDescent="0.25">
      <c r="A738" s="274">
        <v>44876</v>
      </c>
      <c r="B738" s="788" t="s">
        <v>6640</v>
      </c>
      <c r="C738" s="381" t="s">
        <v>6641</v>
      </c>
      <c r="D738" s="273" t="s">
        <v>400</v>
      </c>
      <c r="E738" s="275" t="s">
        <v>401</v>
      </c>
      <c r="F738" s="272" t="s">
        <v>402</v>
      </c>
      <c r="G738" s="255"/>
      <c r="H738" s="333">
        <v>5870400</v>
      </c>
      <c r="I738" s="334">
        <v>997968</v>
      </c>
      <c r="J738" s="682">
        <f t="shared" si="246"/>
        <v>4389578.3783783782</v>
      </c>
      <c r="K738" s="682">
        <f t="shared" si="247"/>
        <v>482853.6216216216</v>
      </c>
      <c r="L738" s="333">
        <f t="shared" si="248"/>
        <v>4872432</v>
      </c>
      <c r="M738" s="333">
        <f t="shared" si="249"/>
        <v>4872432</v>
      </c>
    </row>
    <row r="739" spans="1:13" s="256" customFormat="1" x14ac:dyDescent="0.25">
      <c r="A739" s="274">
        <v>44876</v>
      </c>
      <c r="B739" s="511">
        <v>44874</v>
      </c>
      <c r="C739" s="381" t="s">
        <v>6642</v>
      </c>
      <c r="D739" s="273" t="s">
        <v>400</v>
      </c>
      <c r="E739" s="275" t="s">
        <v>401</v>
      </c>
      <c r="F739" s="272" t="s">
        <v>402</v>
      </c>
      <c r="G739" s="255"/>
      <c r="H739" s="333">
        <v>18381600</v>
      </c>
      <c r="I739" s="334">
        <v>3124872</v>
      </c>
      <c r="J739" s="682">
        <f t="shared" si="246"/>
        <v>13744799.999999998</v>
      </c>
      <c r="K739" s="682">
        <f t="shared" si="247"/>
        <v>1511927.9999999998</v>
      </c>
      <c r="L739" s="333">
        <f t="shared" si="248"/>
        <v>15256727.999999998</v>
      </c>
      <c r="M739" s="333">
        <f t="shared" si="249"/>
        <v>15256728</v>
      </c>
    </row>
    <row r="740" spans="1:13" s="256" customFormat="1" x14ac:dyDescent="0.25">
      <c r="A740" s="274">
        <v>44879</v>
      </c>
      <c r="B740" s="511">
        <v>44875</v>
      </c>
      <c r="C740" s="381" t="s">
        <v>6643</v>
      </c>
      <c r="D740" s="273" t="s">
        <v>400</v>
      </c>
      <c r="E740" s="275" t="s">
        <v>401</v>
      </c>
      <c r="F740" s="272" t="s">
        <v>402</v>
      </c>
      <c r="G740" s="255"/>
      <c r="H740" s="333">
        <v>43402000</v>
      </c>
      <c r="I740" s="334">
        <v>7378340</v>
      </c>
      <c r="J740" s="682">
        <f t="shared" si="246"/>
        <v>32453747.747747745</v>
      </c>
      <c r="K740" s="682">
        <f t="shared" si="247"/>
        <v>3569912.2522522518</v>
      </c>
      <c r="L740" s="333">
        <f t="shared" si="248"/>
        <v>36023660</v>
      </c>
      <c r="M740" s="333">
        <f t="shared" si="249"/>
        <v>36023660</v>
      </c>
    </row>
    <row r="741" spans="1:13" s="256" customFormat="1" x14ac:dyDescent="0.25">
      <c r="A741" s="274">
        <v>44879</v>
      </c>
      <c r="B741" s="511">
        <v>44876</v>
      </c>
      <c r="C741" s="381" t="s">
        <v>6644</v>
      </c>
      <c r="D741" s="273" t="s">
        <v>400</v>
      </c>
      <c r="E741" s="275" t="s">
        <v>401</v>
      </c>
      <c r="F741" s="272" t="s">
        <v>402</v>
      </c>
      <c r="G741" s="255"/>
      <c r="H741" s="333">
        <v>21420000</v>
      </c>
      <c r="I741" s="334">
        <v>3641400</v>
      </c>
      <c r="J741" s="682">
        <f t="shared" si="246"/>
        <v>16016756.756756755</v>
      </c>
      <c r="K741" s="682">
        <f t="shared" si="247"/>
        <v>1761843.2432432431</v>
      </c>
      <c r="L741" s="333">
        <f t="shared" si="248"/>
        <v>17778599.999999996</v>
      </c>
      <c r="M741" s="333">
        <f t="shared" si="249"/>
        <v>17778600</v>
      </c>
    </row>
    <row r="742" spans="1:13" s="256" customFormat="1" x14ac:dyDescent="0.25">
      <c r="A742" s="274">
        <v>44881</v>
      </c>
      <c r="B742" s="511">
        <v>44877</v>
      </c>
      <c r="C742" s="381" t="s">
        <v>6645</v>
      </c>
      <c r="D742" s="273" t="s">
        <v>400</v>
      </c>
      <c r="E742" s="275" t="s">
        <v>401</v>
      </c>
      <c r="F742" s="272" t="s">
        <v>402</v>
      </c>
      <c r="G742" s="255"/>
      <c r="H742" s="333">
        <v>42990000</v>
      </c>
      <c r="I742" s="334">
        <v>7308300</v>
      </c>
      <c r="J742" s="682">
        <f t="shared" si="246"/>
        <v>32145675.675675672</v>
      </c>
      <c r="K742" s="682">
        <f t="shared" si="247"/>
        <v>3536024.3243243238</v>
      </c>
      <c r="L742" s="333">
        <f t="shared" si="248"/>
        <v>35681699.999999993</v>
      </c>
      <c r="M742" s="333">
        <f t="shared" si="249"/>
        <v>35681700</v>
      </c>
    </row>
    <row r="743" spans="1:13" s="256" customFormat="1" x14ac:dyDescent="0.25">
      <c r="A743" s="274">
        <v>44881</v>
      </c>
      <c r="B743" s="511">
        <v>44879</v>
      </c>
      <c r="C743" s="381" t="s">
        <v>6646</v>
      </c>
      <c r="D743" s="273" t="s">
        <v>400</v>
      </c>
      <c r="E743" s="275" t="s">
        <v>401</v>
      </c>
      <c r="F743" s="272" t="s">
        <v>402</v>
      </c>
      <c r="G743" s="255"/>
      <c r="H743" s="333">
        <v>9204000</v>
      </c>
      <c r="I743" s="334">
        <v>1564680</v>
      </c>
      <c r="J743" s="682">
        <f t="shared" si="246"/>
        <v>6882270.2702702694</v>
      </c>
      <c r="K743" s="682">
        <f t="shared" si="247"/>
        <v>757049.72972972959</v>
      </c>
      <c r="L743" s="333">
        <f t="shared" si="248"/>
        <v>7639319.9999999991</v>
      </c>
      <c r="M743" s="333">
        <f t="shared" si="249"/>
        <v>7639320</v>
      </c>
    </row>
    <row r="744" spans="1:13" s="256" customFormat="1" x14ac:dyDescent="0.25">
      <c r="A744" s="274">
        <v>44884</v>
      </c>
      <c r="B744" s="511">
        <v>44880</v>
      </c>
      <c r="C744" s="381" t="s">
        <v>6651</v>
      </c>
      <c r="D744" s="273" t="s">
        <v>400</v>
      </c>
      <c r="E744" s="275" t="s">
        <v>401</v>
      </c>
      <c r="F744" s="272" t="s">
        <v>402</v>
      </c>
      <c r="G744" s="255"/>
      <c r="H744" s="333">
        <v>40883400</v>
      </c>
      <c r="I744" s="334">
        <v>6950178</v>
      </c>
      <c r="J744" s="682">
        <f t="shared" ref="J744:J746" si="250">(H744-I744)/1.11</f>
        <v>30570470.270270269</v>
      </c>
      <c r="K744" s="682">
        <f t="shared" ref="K744:K746" si="251">J744*11%</f>
        <v>3362751.7297297297</v>
      </c>
      <c r="L744" s="333">
        <f t="shared" ref="L744:L746" si="252">SUM(J744:K744)</f>
        <v>33933222</v>
      </c>
      <c r="M744" s="333">
        <f t="shared" ref="M744:M746" si="253">H744-I744</f>
        <v>33933222</v>
      </c>
    </row>
    <row r="745" spans="1:13" s="256" customFormat="1" x14ac:dyDescent="0.25">
      <c r="A745" s="274">
        <v>44884</v>
      </c>
      <c r="B745" s="511">
        <v>44881</v>
      </c>
      <c r="C745" s="381" t="s">
        <v>6652</v>
      </c>
      <c r="D745" s="273" t="s">
        <v>400</v>
      </c>
      <c r="E745" s="275" t="s">
        <v>401</v>
      </c>
      <c r="F745" s="272" t="s">
        <v>402</v>
      </c>
      <c r="G745" s="255"/>
      <c r="H745" s="333">
        <v>11702000</v>
      </c>
      <c r="I745" s="334">
        <v>1989340</v>
      </c>
      <c r="J745" s="682">
        <f t="shared" si="250"/>
        <v>8750144.1441441439</v>
      </c>
      <c r="K745" s="682">
        <f t="shared" si="251"/>
        <v>962515.85585585586</v>
      </c>
      <c r="L745" s="333">
        <f t="shared" si="252"/>
        <v>9712660</v>
      </c>
      <c r="M745" s="333">
        <f t="shared" si="253"/>
        <v>9712660</v>
      </c>
    </row>
    <row r="746" spans="1:13" s="256" customFormat="1" x14ac:dyDescent="0.25">
      <c r="A746" s="274">
        <v>44884</v>
      </c>
      <c r="B746" s="511">
        <v>44882</v>
      </c>
      <c r="C746" s="381" t="s">
        <v>6653</v>
      </c>
      <c r="D746" s="273" t="s">
        <v>400</v>
      </c>
      <c r="E746" s="275" t="s">
        <v>401</v>
      </c>
      <c r="F746" s="272" t="s">
        <v>402</v>
      </c>
      <c r="G746" s="255"/>
      <c r="H746" s="333">
        <v>18792000</v>
      </c>
      <c r="I746" s="334">
        <v>3194640</v>
      </c>
      <c r="J746" s="682">
        <f t="shared" si="250"/>
        <v>14051675.675675675</v>
      </c>
      <c r="K746" s="682">
        <f t="shared" si="251"/>
        <v>1545684.3243243243</v>
      </c>
      <c r="L746" s="333">
        <f t="shared" si="252"/>
        <v>15597360</v>
      </c>
      <c r="M746" s="333">
        <f t="shared" si="253"/>
        <v>15597360</v>
      </c>
    </row>
    <row r="747" spans="1:13" s="256" customFormat="1" x14ac:dyDescent="0.25">
      <c r="A747" s="274">
        <v>44886</v>
      </c>
      <c r="B747" s="511">
        <v>44884</v>
      </c>
      <c r="C747" s="381" t="s">
        <v>6654</v>
      </c>
      <c r="D747" s="273" t="s">
        <v>400</v>
      </c>
      <c r="E747" s="275" t="s">
        <v>401</v>
      </c>
      <c r="F747" s="272" t="s">
        <v>402</v>
      </c>
      <c r="G747" s="255"/>
      <c r="H747" s="333">
        <v>32482800</v>
      </c>
      <c r="I747" s="334">
        <v>5522076</v>
      </c>
      <c r="J747" s="682">
        <f t="shared" ref="J747" si="254">(H747-I747)/1.11</f>
        <v>24288940.540540539</v>
      </c>
      <c r="K747" s="682">
        <f t="shared" ref="K747" si="255">J747*11%</f>
        <v>2671783.4594594594</v>
      </c>
      <c r="L747" s="333">
        <f t="shared" ref="L747" si="256">SUM(J747:K747)</f>
        <v>26960724</v>
      </c>
      <c r="M747" s="333">
        <f t="shared" ref="M747" si="257">H747-I747</f>
        <v>26960724</v>
      </c>
    </row>
    <row r="748" spans="1:13" s="256" customFormat="1" x14ac:dyDescent="0.25">
      <c r="A748" s="274">
        <v>44889</v>
      </c>
      <c r="B748" s="511">
        <v>44887</v>
      </c>
      <c r="C748" s="381" t="s">
        <v>6657</v>
      </c>
      <c r="D748" s="273" t="s">
        <v>400</v>
      </c>
      <c r="E748" s="275" t="s">
        <v>401</v>
      </c>
      <c r="F748" s="272" t="s">
        <v>402</v>
      </c>
      <c r="G748" s="255"/>
      <c r="H748" s="333">
        <v>6165600</v>
      </c>
      <c r="I748" s="334">
        <v>1048152</v>
      </c>
      <c r="J748" s="682">
        <f t="shared" ref="J748" si="258">(H748-I748)/1.11</f>
        <v>4610313.5135135129</v>
      </c>
      <c r="K748" s="682">
        <f t="shared" ref="K748" si="259">J748*11%</f>
        <v>507134.48648648645</v>
      </c>
      <c r="L748" s="333">
        <f t="shared" ref="L748" si="260">SUM(J748:K748)</f>
        <v>5117447.9999999991</v>
      </c>
      <c r="M748" s="333">
        <f t="shared" ref="M748" si="261">H748-I748</f>
        <v>5117448</v>
      </c>
    </row>
    <row r="749" spans="1:13" s="256" customFormat="1" x14ac:dyDescent="0.25">
      <c r="A749" s="274">
        <v>44890</v>
      </c>
      <c r="B749" s="511">
        <v>44888</v>
      </c>
      <c r="C749" s="381" t="s">
        <v>6662</v>
      </c>
      <c r="D749" s="273" t="s">
        <v>400</v>
      </c>
      <c r="E749" s="275" t="s">
        <v>401</v>
      </c>
      <c r="F749" s="272" t="s">
        <v>402</v>
      </c>
      <c r="G749" s="255"/>
      <c r="H749" s="333">
        <v>15350400</v>
      </c>
      <c r="I749" s="334">
        <v>2609568</v>
      </c>
      <c r="J749" s="682">
        <f t="shared" ref="J749" si="262">(H749-I749)/1.11</f>
        <v>11478227.027027026</v>
      </c>
      <c r="K749" s="682">
        <f t="shared" ref="K749" si="263">J749*11%</f>
        <v>1262604.9729729728</v>
      </c>
      <c r="L749" s="333">
        <f t="shared" ref="L749" si="264">SUM(J749:K749)</f>
        <v>12740831.999999998</v>
      </c>
      <c r="M749" s="333">
        <f t="shared" ref="M749" si="265">H749-I749</f>
        <v>12740832</v>
      </c>
    </row>
    <row r="750" spans="1:13" s="256" customFormat="1" x14ac:dyDescent="0.25">
      <c r="A750" s="274">
        <v>44894</v>
      </c>
      <c r="B750" s="511">
        <v>44889</v>
      </c>
      <c r="C750" s="381" t="s">
        <v>6667</v>
      </c>
      <c r="D750" s="273" t="s">
        <v>400</v>
      </c>
      <c r="E750" s="275" t="s">
        <v>401</v>
      </c>
      <c r="F750" s="272" t="s">
        <v>402</v>
      </c>
      <c r="G750" s="255"/>
      <c r="H750" s="333">
        <v>52300800</v>
      </c>
      <c r="I750" s="334">
        <v>8891136</v>
      </c>
      <c r="J750" s="682">
        <f t="shared" ref="J750:J753" si="266">(H750-I750)/1.11</f>
        <v>39107805.405405402</v>
      </c>
      <c r="K750" s="682">
        <f t="shared" ref="K750:K753" si="267">J750*11%</f>
        <v>4301858.5945945941</v>
      </c>
      <c r="L750" s="333">
        <f t="shared" ref="L750:L753" si="268">SUM(J750:K750)</f>
        <v>43409664</v>
      </c>
      <c r="M750" s="333">
        <f t="shared" ref="M750:M753" si="269">H750-I750</f>
        <v>43409664</v>
      </c>
    </row>
    <row r="751" spans="1:13" s="256" customFormat="1" x14ac:dyDescent="0.25">
      <c r="A751" s="274">
        <v>44894</v>
      </c>
      <c r="B751" s="511">
        <v>44889</v>
      </c>
      <c r="C751" s="381" t="s">
        <v>6668</v>
      </c>
      <c r="D751" s="273" t="s">
        <v>400</v>
      </c>
      <c r="E751" s="275" t="s">
        <v>401</v>
      </c>
      <c r="F751" s="272" t="s">
        <v>402</v>
      </c>
      <c r="G751" s="255"/>
      <c r="H751" s="333">
        <v>17096000</v>
      </c>
      <c r="I751" s="334">
        <v>3205120</v>
      </c>
      <c r="J751" s="682">
        <f t="shared" si="266"/>
        <v>12514306.306306304</v>
      </c>
      <c r="K751" s="682">
        <f t="shared" si="267"/>
        <v>1376573.6936936935</v>
      </c>
      <c r="L751" s="333">
        <f t="shared" si="268"/>
        <v>13890879.999999998</v>
      </c>
      <c r="M751" s="333">
        <f t="shared" si="269"/>
        <v>13890880</v>
      </c>
    </row>
    <row r="752" spans="1:13" s="256" customFormat="1" x14ac:dyDescent="0.25">
      <c r="A752" s="274">
        <v>44893</v>
      </c>
      <c r="B752" s="511">
        <v>44890</v>
      </c>
      <c r="C752" s="381" t="s">
        <v>6669</v>
      </c>
      <c r="D752" s="273" t="s">
        <v>400</v>
      </c>
      <c r="E752" s="275" t="s">
        <v>401</v>
      </c>
      <c r="F752" s="272" t="s">
        <v>402</v>
      </c>
      <c r="G752" s="255"/>
      <c r="H752" s="333">
        <v>29095200</v>
      </c>
      <c r="I752" s="334">
        <v>4946184</v>
      </c>
      <c r="J752" s="682">
        <f t="shared" si="266"/>
        <v>21755870.270270269</v>
      </c>
      <c r="K752" s="682">
        <f t="shared" si="267"/>
        <v>2393145.7297297297</v>
      </c>
      <c r="L752" s="333">
        <f t="shared" si="268"/>
        <v>24149016</v>
      </c>
      <c r="M752" s="333">
        <f t="shared" si="269"/>
        <v>24149016</v>
      </c>
    </row>
    <row r="753" spans="1:13" s="256" customFormat="1" x14ac:dyDescent="0.25">
      <c r="A753" s="274">
        <v>44893</v>
      </c>
      <c r="B753" s="511">
        <v>44891</v>
      </c>
      <c r="C753" s="381" t="s">
        <v>6670</v>
      </c>
      <c r="D753" s="273" t="s">
        <v>400</v>
      </c>
      <c r="E753" s="275" t="s">
        <v>401</v>
      </c>
      <c r="F753" s="272" t="s">
        <v>402</v>
      </c>
      <c r="G753" s="255"/>
      <c r="H753" s="333">
        <v>33805200</v>
      </c>
      <c r="I753" s="334">
        <v>5746884</v>
      </c>
      <c r="J753" s="682">
        <f t="shared" si="266"/>
        <v>25277762.162162159</v>
      </c>
      <c r="K753" s="682">
        <f t="shared" si="267"/>
        <v>2780553.8378378376</v>
      </c>
      <c r="L753" s="333">
        <f t="shared" si="268"/>
        <v>28058315.999999996</v>
      </c>
      <c r="M753" s="333">
        <f t="shared" si="269"/>
        <v>28058316</v>
      </c>
    </row>
    <row r="754" spans="1:13" s="256" customFormat="1" x14ac:dyDescent="0.25">
      <c r="A754" s="274"/>
      <c r="B754" s="511"/>
      <c r="C754" s="381"/>
      <c r="D754" s="273"/>
      <c r="E754" s="275"/>
      <c r="F754" s="272"/>
      <c r="G754" s="255"/>
      <c r="H754" s="333"/>
      <c r="I754" s="334"/>
      <c r="J754" s="682"/>
      <c r="K754" s="682"/>
      <c r="L754" s="333"/>
      <c r="M754" s="333"/>
    </row>
    <row r="755" spans="1:13" s="256" customFormat="1" x14ac:dyDescent="0.25">
      <c r="A755" s="274">
        <v>44884</v>
      </c>
      <c r="B755" s="511">
        <v>44881</v>
      </c>
      <c r="C755" s="381" t="s">
        <v>6647</v>
      </c>
      <c r="D755" s="273" t="s">
        <v>322</v>
      </c>
      <c r="E755" s="275" t="s">
        <v>397</v>
      </c>
      <c r="F755" s="272" t="s">
        <v>2645</v>
      </c>
      <c r="G755" s="255"/>
      <c r="H755" s="333">
        <v>34000000</v>
      </c>
      <c r="I755" s="334">
        <v>2800000</v>
      </c>
      <c r="J755" s="682">
        <f t="shared" ref="J755:J756" si="270">(H755-I755)/1.11</f>
        <v>28108108.108108107</v>
      </c>
      <c r="K755" s="682">
        <f t="shared" ref="K755:K756" si="271">J755*11%</f>
        <v>3091891.8918918916</v>
      </c>
      <c r="L755" s="333">
        <f t="shared" ref="L755:L756" si="272">SUM(J755:K755)</f>
        <v>31200000</v>
      </c>
      <c r="M755" s="333">
        <f t="shared" ref="M755:M756" si="273">H755-I755</f>
        <v>31200000</v>
      </c>
    </row>
    <row r="756" spans="1:13" s="256" customFormat="1" x14ac:dyDescent="0.25">
      <c r="A756" s="274">
        <v>44890</v>
      </c>
      <c r="B756" s="511">
        <v>44889</v>
      </c>
      <c r="C756" s="381" t="s">
        <v>6661</v>
      </c>
      <c r="D756" s="273" t="s">
        <v>322</v>
      </c>
      <c r="E756" s="275" t="s">
        <v>397</v>
      </c>
      <c r="F756" s="272" t="s">
        <v>2645</v>
      </c>
      <c r="G756" s="255"/>
      <c r="H756" s="333">
        <v>6000000</v>
      </c>
      <c r="I756" s="334">
        <v>0</v>
      </c>
      <c r="J756" s="682">
        <f t="shared" si="270"/>
        <v>5405405.405405405</v>
      </c>
      <c r="K756" s="682">
        <f t="shared" si="271"/>
        <v>594594.59459459456</v>
      </c>
      <c r="L756" s="333">
        <f t="shared" si="272"/>
        <v>6000000</v>
      </c>
      <c r="M756" s="333">
        <f t="shared" si="273"/>
        <v>6000000</v>
      </c>
    </row>
    <row r="757" spans="1:13" s="256" customFormat="1" x14ac:dyDescent="0.25">
      <c r="A757" s="274"/>
      <c r="B757" s="511"/>
      <c r="C757" s="381"/>
      <c r="D757" s="273"/>
      <c r="E757" s="272"/>
      <c r="F757" s="275"/>
      <c r="G757" s="255"/>
      <c r="H757" s="333"/>
      <c r="I757" s="334"/>
      <c r="J757" s="682">
        <f t="shared" ref="J757" si="274">(H757-I757)/1.11</f>
        <v>0</v>
      </c>
      <c r="K757" s="682">
        <f t="shared" ref="K757" si="275">J757*11%</f>
        <v>0</v>
      </c>
      <c r="L757" s="333">
        <f t="shared" ref="L757" si="276">SUM(J757:K757)</f>
        <v>0</v>
      </c>
      <c r="M757" s="333">
        <f t="shared" ref="M757" si="277">H757-I757</f>
        <v>0</v>
      </c>
    </row>
    <row r="758" spans="1:13" ht="18" x14ac:dyDescent="0.25">
      <c r="A758" s="513" t="s">
        <v>38</v>
      </c>
      <c r="B758" s="512"/>
      <c r="C758" s="515"/>
      <c r="D758" s="514"/>
      <c r="E758" s="519"/>
      <c r="F758" s="519"/>
      <c r="G758" s="516"/>
      <c r="H758" s="413">
        <f>SUM(H681:H757)</f>
        <v>1668161309.8699999</v>
      </c>
      <c r="I758" s="412"/>
      <c r="J758" s="683">
        <f>SUM(J681:J757)</f>
        <v>1365456675.8748567</v>
      </c>
      <c r="K758" s="683">
        <f>SUM(K681:K757)</f>
        <v>149591214.99514335</v>
      </c>
      <c r="L758" s="414">
        <f>SUM(L681:L757)</f>
        <v>1515047890.8699999</v>
      </c>
      <c r="M758" s="414">
        <f>SUM(M681:M757)</f>
        <v>1515047890.8699999</v>
      </c>
    </row>
    <row r="759" spans="1:13" ht="18" x14ac:dyDescent="0.25">
      <c r="A759" s="510" t="s">
        <v>109</v>
      </c>
      <c r="B759" s="510"/>
      <c r="C759" s="421"/>
      <c r="D759" s="420"/>
      <c r="E759" s="518"/>
      <c r="F759" s="518"/>
      <c r="G759" s="420"/>
      <c r="H759" s="422"/>
      <c r="I759" s="422"/>
      <c r="J759" s="681"/>
      <c r="K759" s="681"/>
      <c r="L759" s="423"/>
      <c r="M759" s="423"/>
    </row>
    <row r="760" spans="1:13" s="256" customFormat="1" x14ac:dyDescent="0.25">
      <c r="A760" s="274"/>
      <c r="B760" s="511"/>
      <c r="C760" s="381"/>
      <c r="D760" s="273" t="s">
        <v>403</v>
      </c>
      <c r="E760" s="275" t="s">
        <v>404</v>
      </c>
      <c r="F760" s="272" t="s">
        <v>405</v>
      </c>
      <c r="G760" s="255"/>
      <c r="H760" s="333"/>
      <c r="I760" s="334"/>
      <c r="J760" s="682">
        <f>(H760-I760)/1.11</f>
        <v>0</v>
      </c>
      <c r="K760" s="682">
        <f t="shared" ref="K760:K852" si="278">J760*11%</f>
        <v>0</v>
      </c>
      <c r="L760" s="333">
        <f t="shared" ref="L760:L838" si="279">SUM(J760:K760)</f>
        <v>0</v>
      </c>
      <c r="M760" s="333">
        <f t="shared" ref="M760:M820" si="280">H760-I760</f>
        <v>0</v>
      </c>
    </row>
    <row r="761" spans="1:13" s="256" customFormat="1" x14ac:dyDescent="0.25">
      <c r="A761" s="274"/>
      <c r="B761" s="511"/>
      <c r="C761" s="381"/>
      <c r="D761" s="273" t="s">
        <v>4003</v>
      </c>
      <c r="E761" s="275" t="s">
        <v>3897</v>
      </c>
      <c r="F761" s="272" t="s">
        <v>3898</v>
      </c>
      <c r="G761" s="255"/>
      <c r="H761" s="333"/>
      <c r="I761" s="334"/>
      <c r="J761" s="682">
        <f>(H761-I761)/1.11</f>
        <v>0</v>
      </c>
      <c r="K761" s="682">
        <f t="shared" si="278"/>
        <v>0</v>
      </c>
      <c r="L761" s="333">
        <f t="shared" si="279"/>
        <v>0</v>
      </c>
      <c r="M761" s="333">
        <f t="shared" si="280"/>
        <v>0</v>
      </c>
    </row>
    <row r="762" spans="1:13" s="256" customFormat="1" x14ac:dyDescent="0.25">
      <c r="A762" s="274"/>
      <c r="B762" s="511"/>
      <c r="C762" s="381"/>
      <c r="D762" s="273"/>
      <c r="E762" s="275"/>
      <c r="F762" s="272"/>
      <c r="G762" s="255"/>
      <c r="H762" s="333"/>
      <c r="I762" s="334"/>
      <c r="J762" s="682"/>
      <c r="K762" s="682"/>
      <c r="L762" s="333"/>
      <c r="M762" s="333"/>
    </row>
    <row r="763" spans="1:13" s="256" customFormat="1" x14ac:dyDescent="0.25">
      <c r="A763" s="274">
        <v>44902</v>
      </c>
      <c r="B763" s="511">
        <v>44898</v>
      </c>
      <c r="C763" s="381" t="s">
        <v>6716</v>
      </c>
      <c r="D763" s="273" t="s">
        <v>304</v>
      </c>
      <c r="E763" s="669" t="s">
        <v>392</v>
      </c>
      <c r="F763" s="272" t="s">
        <v>2644</v>
      </c>
      <c r="G763" s="255"/>
      <c r="H763" s="333">
        <v>26714546.25</v>
      </c>
      <c r="I763" s="334">
        <v>0</v>
      </c>
      <c r="J763" s="682">
        <f>(H763-I763)/1.11</f>
        <v>24067158.783783782</v>
      </c>
      <c r="K763" s="682">
        <f>J763*11%</f>
        <v>2647387.4662162159</v>
      </c>
      <c r="L763" s="333">
        <f>SUM(J763:K763)</f>
        <v>26714546.25</v>
      </c>
      <c r="M763" s="333">
        <f>H763-I763</f>
        <v>26714546.25</v>
      </c>
    </row>
    <row r="764" spans="1:13" s="256" customFormat="1" x14ac:dyDescent="0.25">
      <c r="A764" s="274">
        <v>44902</v>
      </c>
      <c r="B764" s="511">
        <v>44898</v>
      </c>
      <c r="C764" s="381" t="s">
        <v>6717</v>
      </c>
      <c r="D764" s="273" t="s">
        <v>304</v>
      </c>
      <c r="E764" s="669" t="s">
        <v>392</v>
      </c>
      <c r="F764" s="272" t="s">
        <v>2644</v>
      </c>
      <c r="G764" s="255"/>
      <c r="H764" s="333">
        <v>44995230</v>
      </c>
      <c r="I764" s="334">
        <v>754110</v>
      </c>
      <c r="J764" s="682">
        <f>(H764-I764)/1.11</f>
        <v>39856864.864864863</v>
      </c>
      <c r="K764" s="682">
        <f>J764*11%</f>
        <v>4384255.1351351347</v>
      </c>
      <c r="L764" s="333">
        <f>SUM(J764:K764)</f>
        <v>44241120</v>
      </c>
      <c r="M764" s="333">
        <f>H764-I764</f>
        <v>44241120</v>
      </c>
    </row>
    <row r="765" spans="1:13" s="256" customFormat="1" x14ac:dyDescent="0.25">
      <c r="A765" s="274">
        <v>44905</v>
      </c>
      <c r="B765" s="511">
        <v>44900</v>
      </c>
      <c r="C765" s="381" t="s">
        <v>6720</v>
      </c>
      <c r="D765" s="670"/>
      <c r="E765" s="669" t="s">
        <v>392</v>
      </c>
      <c r="F765" s="668"/>
      <c r="G765" s="255"/>
      <c r="H765" s="333">
        <v>13429508.75</v>
      </c>
      <c r="I765" s="334">
        <v>0</v>
      </c>
      <c r="J765" s="682">
        <f t="shared" ref="J765:J766" si="281">(H765-I765)/1.11</f>
        <v>12098656.531531531</v>
      </c>
      <c r="K765" s="682">
        <f t="shared" ref="K765:K766" si="282">J765*11%</f>
        <v>1330852.2184684684</v>
      </c>
      <c r="L765" s="333">
        <f t="shared" ref="L765:L766" si="283">SUM(J765:K765)</f>
        <v>13429508.75</v>
      </c>
      <c r="M765" s="333">
        <f t="shared" ref="M765:M766" si="284">H765-I765</f>
        <v>13429508.75</v>
      </c>
    </row>
    <row r="766" spans="1:13" s="256" customFormat="1" x14ac:dyDescent="0.25">
      <c r="A766" s="274">
        <v>44905</v>
      </c>
      <c r="B766" s="511">
        <v>44900</v>
      </c>
      <c r="C766" s="381" t="s">
        <v>6721</v>
      </c>
      <c r="D766" s="670"/>
      <c r="E766" s="669" t="s">
        <v>392</v>
      </c>
      <c r="F766" s="668"/>
      <c r="G766" s="255"/>
      <c r="H766" s="333">
        <v>28728000</v>
      </c>
      <c r="I766" s="334">
        <v>0</v>
      </c>
      <c r="J766" s="682">
        <f t="shared" si="281"/>
        <v>25881081.081081077</v>
      </c>
      <c r="K766" s="682">
        <f t="shared" si="282"/>
        <v>2846918.9189189184</v>
      </c>
      <c r="L766" s="333">
        <f t="shared" si="283"/>
        <v>28727999.999999996</v>
      </c>
      <c r="M766" s="333">
        <f t="shared" si="284"/>
        <v>28728000</v>
      </c>
    </row>
    <row r="767" spans="1:13" s="256" customFormat="1" x14ac:dyDescent="0.25">
      <c r="A767" s="274">
        <v>44907</v>
      </c>
      <c r="B767" s="511">
        <v>44904</v>
      </c>
      <c r="C767" s="381" t="s">
        <v>6722</v>
      </c>
      <c r="D767" s="670"/>
      <c r="E767" s="669" t="s">
        <v>392</v>
      </c>
      <c r="F767" s="668"/>
      <c r="G767" s="255"/>
      <c r="H767" s="333">
        <v>26701246.25</v>
      </c>
      <c r="I767" s="334">
        <v>0</v>
      </c>
      <c r="J767" s="682">
        <f t="shared" ref="J767:J772" si="285">(H767-I767)/1.11</f>
        <v>24055176.801801801</v>
      </c>
      <c r="K767" s="682">
        <f t="shared" ref="K767:K772" si="286">J767*11%</f>
        <v>2646069.4481981979</v>
      </c>
      <c r="L767" s="333">
        <f t="shared" ref="L767:L772" si="287">SUM(J767:K767)</f>
        <v>26701246.25</v>
      </c>
      <c r="M767" s="333">
        <f t="shared" ref="M767:M772" si="288">H767-I767</f>
        <v>26701246.25</v>
      </c>
    </row>
    <row r="768" spans="1:13" s="256" customFormat="1" x14ac:dyDescent="0.25">
      <c r="A768" s="274">
        <v>44907</v>
      </c>
      <c r="B768" s="511">
        <v>44904</v>
      </c>
      <c r="C768" s="381" t="s">
        <v>6723</v>
      </c>
      <c r="D768" s="670"/>
      <c r="E768" s="669" t="s">
        <v>392</v>
      </c>
      <c r="F768" s="668"/>
      <c r="G768" s="255"/>
      <c r="H768" s="333">
        <v>6357960</v>
      </c>
      <c r="I768" s="334">
        <v>0</v>
      </c>
      <c r="J768" s="682">
        <f t="shared" si="285"/>
        <v>5727891.8918918911</v>
      </c>
      <c r="K768" s="682">
        <f t="shared" si="286"/>
        <v>630068.10810810805</v>
      </c>
      <c r="L768" s="333">
        <f t="shared" si="287"/>
        <v>6357959.9999999991</v>
      </c>
      <c r="M768" s="333">
        <f t="shared" si="288"/>
        <v>6357960</v>
      </c>
    </row>
    <row r="769" spans="1:13" s="256" customFormat="1" x14ac:dyDescent="0.25">
      <c r="A769" s="274">
        <v>44907</v>
      </c>
      <c r="B769" s="511">
        <v>44904</v>
      </c>
      <c r="C769" s="381" t="s">
        <v>6724</v>
      </c>
      <c r="D769" s="670"/>
      <c r="E769" s="669" t="s">
        <v>392</v>
      </c>
      <c r="F769" s="668"/>
      <c r="G769" s="255"/>
      <c r="H769" s="333">
        <v>68459422.5</v>
      </c>
      <c r="I769" s="334">
        <v>0</v>
      </c>
      <c r="J769" s="682">
        <f t="shared" si="285"/>
        <v>61675155.405405402</v>
      </c>
      <c r="K769" s="682">
        <f t="shared" si="286"/>
        <v>6784267.0945945941</v>
      </c>
      <c r="L769" s="333">
        <f t="shared" si="287"/>
        <v>68459422.5</v>
      </c>
      <c r="M769" s="333">
        <f t="shared" si="288"/>
        <v>68459422.5</v>
      </c>
    </row>
    <row r="770" spans="1:13" s="256" customFormat="1" x14ac:dyDescent="0.25">
      <c r="A770" s="274">
        <v>44910</v>
      </c>
      <c r="B770" s="511">
        <v>44907</v>
      </c>
      <c r="C770" s="381" t="s">
        <v>6725</v>
      </c>
      <c r="D770" s="670"/>
      <c r="E770" s="669" t="s">
        <v>392</v>
      </c>
      <c r="F770" s="668"/>
      <c r="G770" s="255"/>
      <c r="H770" s="333">
        <v>28304574.375</v>
      </c>
      <c r="I770" s="334">
        <v>0</v>
      </c>
      <c r="J770" s="682">
        <f t="shared" si="285"/>
        <v>25499616.554054052</v>
      </c>
      <c r="K770" s="682">
        <f t="shared" si="286"/>
        <v>2804957.8209459456</v>
      </c>
      <c r="L770" s="333">
        <f t="shared" si="287"/>
        <v>28304574.374999996</v>
      </c>
      <c r="M770" s="333">
        <f t="shared" si="288"/>
        <v>28304574.375</v>
      </c>
    </row>
    <row r="771" spans="1:13" s="256" customFormat="1" x14ac:dyDescent="0.25">
      <c r="A771" s="274">
        <v>44910</v>
      </c>
      <c r="B771" s="511">
        <v>44907</v>
      </c>
      <c r="C771" s="381" t="s">
        <v>6726</v>
      </c>
      <c r="D771" s="670"/>
      <c r="E771" s="669" t="s">
        <v>392</v>
      </c>
      <c r="F771" s="668"/>
      <c r="G771" s="255"/>
      <c r="H771" s="333">
        <v>28104562.5</v>
      </c>
      <c r="I771" s="334">
        <v>0</v>
      </c>
      <c r="J771" s="682">
        <f t="shared" si="285"/>
        <v>25319425.675675675</v>
      </c>
      <c r="K771" s="682">
        <f t="shared" si="286"/>
        <v>2785136.8243243243</v>
      </c>
      <c r="L771" s="333">
        <f t="shared" si="287"/>
        <v>28104562.5</v>
      </c>
      <c r="M771" s="333">
        <f t="shared" si="288"/>
        <v>28104562.5</v>
      </c>
    </row>
    <row r="772" spans="1:13" s="256" customFormat="1" x14ac:dyDescent="0.25">
      <c r="A772" s="274">
        <v>44910</v>
      </c>
      <c r="B772" s="511">
        <v>44907</v>
      </c>
      <c r="C772" s="381" t="s">
        <v>6727</v>
      </c>
      <c r="D772" s="670"/>
      <c r="E772" s="669" t="s">
        <v>392</v>
      </c>
      <c r="F772" s="668"/>
      <c r="G772" s="255"/>
      <c r="H772" s="333">
        <v>25145526.25</v>
      </c>
      <c r="I772" s="334">
        <v>241110</v>
      </c>
      <c r="J772" s="682">
        <f t="shared" si="285"/>
        <v>22436411.036036033</v>
      </c>
      <c r="K772" s="682">
        <f t="shared" si="286"/>
        <v>2468005.2139639636</v>
      </c>
      <c r="L772" s="333">
        <f t="shared" si="287"/>
        <v>24904416.249999996</v>
      </c>
      <c r="M772" s="333">
        <f t="shared" si="288"/>
        <v>24904416.25</v>
      </c>
    </row>
    <row r="773" spans="1:13" s="256" customFormat="1" x14ac:dyDescent="0.25">
      <c r="A773" s="274"/>
      <c r="B773" s="511"/>
      <c r="C773" s="381"/>
      <c r="D773" s="670"/>
      <c r="E773" s="669"/>
      <c r="F773" s="668"/>
      <c r="G773" s="255"/>
      <c r="H773" s="333"/>
      <c r="I773" s="334"/>
      <c r="J773" s="682"/>
      <c r="K773" s="682"/>
      <c r="L773" s="333"/>
      <c r="M773" s="333"/>
    </row>
    <row r="774" spans="1:13" s="256" customFormat="1" x14ac:dyDescent="0.25">
      <c r="A774" s="274"/>
      <c r="B774" s="511"/>
      <c r="C774" s="381"/>
      <c r="D774" s="670" t="s">
        <v>321</v>
      </c>
      <c r="E774" s="669" t="s">
        <v>393</v>
      </c>
      <c r="F774" s="668" t="s">
        <v>394</v>
      </c>
      <c r="G774" s="255"/>
      <c r="H774" s="333"/>
      <c r="I774" s="334"/>
      <c r="J774" s="682">
        <f>(H774-I774)/1.1</f>
        <v>0</v>
      </c>
      <c r="K774" s="682">
        <f t="shared" ref="K774" si="289">J774*10%</f>
        <v>0</v>
      </c>
      <c r="L774" s="333">
        <f t="shared" ref="L774" si="290">SUM(J774:K774)</f>
        <v>0</v>
      </c>
      <c r="M774" s="333">
        <f t="shared" si="280"/>
        <v>0</v>
      </c>
    </row>
    <row r="775" spans="1:13" s="256" customFormat="1" x14ac:dyDescent="0.25">
      <c r="A775" s="274"/>
      <c r="B775" s="511"/>
      <c r="C775" s="381"/>
      <c r="D775" s="273" t="s">
        <v>716</v>
      </c>
      <c r="E775" s="275" t="s">
        <v>717</v>
      </c>
      <c r="F775" s="272" t="s">
        <v>2642</v>
      </c>
      <c r="G775" s="255"/>
      <c r="H775" s="333"/>
      <c r="I775" s="334"/>
      <c r="J775" s="682">
        <f t="shared" ref="J775:J824" si="291">(H775-I775)/1.11</f>
        <v>0</v>
      </c>
      <c r="K775" s="682">
        <f t="shared" si="278"/>
        <v>0</v>
      </c>
      <c r="L775" s="333">
        <f t="shared" si="279"/>
        <v>0</v>
      </c>
      <c r="M775" s="333">
        <f t="shared" si="280"/>
        <v>0</v>
      </c>
    </row>
    <row r="776" spans="1:13" s="256" customFormat="1" x14ac:dyDescent="0.25">
      <c r="A776" s="274"/>
      <c r="B776" s="511"/>
      <c r="C776" s="381"/>
      <c r="D776" s="273" t="s">
        <v>317</v>
      </c>
      <c r="E776" s="275" t="s">
        <v>395</v>
      </c>
      <c r="F776" s="272" t="s">
        <v>396</v>
      </c>
      <c r="G776" s="255"/>
      <c r="H776" s="333"/>
      <c r="I776" s="334"/>
      <c r="J776" s="682">
        <f t="shared" si="291"/>
        <v>0</v>
      </c>
      <c r="K776" s="682">
        <f t="shared" si="278"/>
        <v>0</v>
      </c>
      <c r="L776" s="333">
        <f t="shared" si="279"/>
        <v>0</v>
      </c>
      <c r="M776" s="333">
        <f t="shared" si="280"/>
        <v>0</v>
      </c>
    </row>
    <row r="777" spans="1:13" s="256" customFormat="1" x14ac:dyDescent="0.25">
      <c r="A777" s="274"/>
      <c r="B777" s="511"/>
      <c r="C777" s="381"/>
      <c r="D777" s="273"/>
      <c r="E777" s="275"/>
      <c r="F777" s="272"/>
      <c r="G777" s="255"/>
      <c r="H777" s="333"/>
      <c r="I777" s="334"/>
      <c r="J777" s="682"/>
      <c r="K777" s="682"/>
      <c r="L777" s="333"/>
      <c r="M777" s="333"/>
    </row>
    <row r="778" spans="1:13" s="256" customFormat="1" x14ac:dyDescent="0.25">
      <c r="A778" s="274">
        <v>44895</v>
      </c>
      <c r="B778" s="511">
        <v>44896</v>
      </c>
      <c r="C778" s="381" t="s">
        <v>6684</v>
      </c>
      <c r="D778" s="273" t="s">
        <v>400</v>
      </c>
      <c r="E778" s="275" t="s">
        <v>401</v>
      </c>
      <c r="F778" s="272" t="s">
        <v>402</v>
      </c>
      <c r="G778" s="255"/>
      <c r="H778" s="333">
        <v>41274000</v>
      </c>
      <c r="I778" s="334">
        <v>7016580</v>
      </c>
      <c r="J778" s="682">
        <f>(H778-I778)/1.11</f>
        <v>30862540.540540539</v>
      </c>
      <c r="K778" s="682">
        <f>J778*11%</f>
        <v>3394879.4594594594</v>
      </c>
      <c r="L778" s="333">
        <f>SUM(J778:K778)</f>
        <v>34257420</v>
      </c>
      <c r="M778" s="333">
        <f>H778-I778</f>
        <v>34257420</v>
      </c>
    </row>
    <row r="779" spans="1:13" s="256" customFormat="1" x14ac:dyDescent="0.25">
      <c r="A779" s="274">
        <v>44898</v>
      </c>
      <c r="B779" s="511">
        <v>44896</v>
      </c>
      <c r="C779" s="381" t="s">
        <v>6705</v>
      </c>
      <c r="D779" s="273" t="s">
        <v>400</v>
      </c>
      <c r="E779" s="275" t="s">
        <v>401</v>
      </c>
      <c r="F779" s="272" t="s">
        <v>402</v>
      </c>
      <c r="G779" s="255"/>
      <c r="H779" s="333">
        <v>29617600</v>
      </c>
      <c r="I779" s="334">
        <v>5034992</v>
      </c>
      <c r="J779" s="682">
        <f t="shared" ref="J779:J782" si="292">(H779-I779)/1.11</f>
        <v>22146493.69369369</v>
      </c>
      <c r="K779" s="682">
        <f t="shared" ref="K779:K782" si="293">J779*11%</f>
        <v>2436114.3063063058</v>
      </c>
      <c r="L779" s="333">
        <f t="shared" ref="L779:L782" si="294">SUM(J779:K779)</f>
        <v>24582607.999999996</v>
      </c>
      <c r="M779" s="333">
        <f t="shared" ref="M779:M782" si="295">H779-I779</f>
        <v>24582608</v>
      </c>
    </row>
    <row r="780" spans="1:13" s="256" customFormat="1" x14ac:dyDescent="0.25">
      <c r="A780" s="274">
        <v>44895</v>
      </c>
      <c r="B780" s="511">
        <v>44896</v>
      </c>
      <c r="C780" s="381" t="s">
        <v>6682</v>
      </c>
      <c r="D780" s="273" t="s">
        <v>400</v>
      </c>
      <c r="E780" s="275" t="s">
        <v>401</v>
      </c>
      <c r="F780" s="272" t="s">
        <v>402</v>
      </c>
      <c r="G780" s="255"/>
      <c r="H780" s="333">
        <v>20348000</v>
      </c>
      <c r="I780" s="334">
        <v>3459160.0000000005</v>
      </c>
      <c r="J780" s="682">
        <f t="shared" si="292"/>
        <v>15215171.17117117</v>
      </c>
      <c r="K780" s="682">
        <f t="shared" si="293"/>
        <v>1673668.8288288286</v>
      </c>
      <c r="L780" s="333">
        <f t="shared" si="294"/>
        <v>16888840</v>
      </c>
      <c r="M780" s="333">
        <f t="shared" si="295"/>
        <v>16888840</v>
      </c>
    </row>
    <row r="781" spans="1:13" s="256" customFormat="1" x14ac:dyDescent="0.25">
      <c r="A781" s="274">
        <v>44895</v>
      </c>
      <c r="B781" s="511">
        <v>44896</v>
      </c>
      <c r="C781" s="381" t="s">
        <v>6683</v>
      </c>
      <c r="D781" s="273" t="s">
        <v>400</v>
      </c>
      <c r="E781" s="275" t="s">
        <v>401</v>
      </c>
      <c r="F781" s="272" t="s">
        <v>402</v>
      </c>
      <c r="G781" s="255"/>
      <c r="H781" s="333">
        <v>6264000</v>
      </c>
      <c r="I781" s="334">
        <v>1064880</v>
      </c>
      <c r="J781" s="682">
        <f t="shared" si="292"/>
        <v>4683891.8918918911</v>
      </c>
      <c r="K781" s="682">
        <f t="shared" si="293"/>
        <v>515228.10810810805</v>
      </c>
      <c r="L781" s="333">
        <f t="shared" si="294"/>
        <v>5199119.9999999991</v>
      </c>
      <c r="M781" s="333">
        <f t="shared" si="295"/>
        <v>5199120</v>
      </c>
    </row>
    <row r="782" spans="1:13" s="256" customFormat="1" x14ac:dyDescent="0.25">
      <c r="A782" s="274">
        <v>44898</v>
      </c>
      <c r="B782" s="511">
        <v>44896</v>
      </c>
      <c r="C782" s="381" t="s">
        <v>6706</v>
      </c>
      <c r="D782" s="273"/>
      <c r="E782" s="275" t="s">
        <v>401</v>
      </c>
      <c r="F782" s="272"/>
      <c r="G782" s="255"/>
      <c r="H782" s="333">
        <v>7776000</v>
      </c>
      <c r="I782" s="334">
        <v>1321920</v>
      </c>
      <c r="J782" s="682">
        <f t="shared" si="292"/>
        <v>5814486.4864864862</v>
      </c>
      <c r="K782" s="682">
        <f t="shared" si="293"/>
        <v>639593.51351351349</v>
      </c>
      <c r="L782" s="333">
        <f t="shared" si="294"/>
        <v>6454080</v>
      </c>
      <c r="M782" s="333">
        <f t="shared" si="295"/>
        <v>6454080</v>
      </c>
    </row>
    <row r="783" spans="1:13" s="256" customFormat="1" x14ac:dyDescent="0.25">
      <c r="A783" s="274">
        <v>44900</v>
      </c>
      <c r="B783" s="511">
        <v>44897</v>
      </c>
      <c r="C783" s="381" t="s">
        <v>6709</v>
      </c>
      <c r="D783" s="273"/>
      <c r="E783" s="275" t="s">
        <v>401</v>
      </c>
      <c r="F783" s="272"/>
      <c r="G783" s="255"/>
      <c r="H783" s="333">
        <v>37267200</v>
      </c>
      <c r="I783" s="334">
        <v>6335424</v>
      </c>
      <c r="J783" s="682">
        <f t="shared" ref="J783:J785" si="296">(H783-I783)/1.11</f>
        <v>27866464.864864863</v>
      </c>
      <c r="K783" s="682">
        <f t="shared" ref="K783:K785" si="297">J783*11%</f>
        <v>3065311.1351351351</v>
      </c>
      <c r="L783" s="333">
        <f t="shared" ref="L783:L785" si="298">SUM(J783:K783)</f>
        <v>30931776</v>
      </c>
      <c r="M783" s="333">
        <f t="shared" ref="M783:M785" si="299">H783-I783</f>
        <v>30931776</v>
      </c>
    </row>
    <row r="784" spans="1:13" s="256" customFormat="1" x14ac:dyDescent="0.25">
      <c r="A784" s="274">
        <v>44900</v>
      </c>
      <c r="B784" s="511">
        <v>44897</v>
      </c>
      <c r="C784" s="381" t="s">
        <v>6710</v>
      </c>
      <c r="D784" s="273"/>
      <c r="E784" s="275" t="s">
        <v>401</v>
      </c>
      <c r="F784" s="272"/>
      <c r="G784" s="255"/>
      <c r="H784" s="333">
        <v>12844000</v>
      </c>
      <c r="I784" s="334">
        <v>2183480</v>
      </c>
      <c r="J784" s="682">
        <f t="shared" si="296"/>
        <v>9604072.072072072</v>
      </c>
      <c r="K784" s="682">
        <f t="shared" si="297"/>
        <v>1056447.9279279278</v>
      </c>
      <c r="L784" s="333">
        <f t="shared" si="298"/>
        <v>10660520</v>
      </c>
      <c r="M784" s="333">
        <f t="shared" si="299"/>
        <v>10660520</v>
      </c>
    </row>
    <row r="785" spans="1:13" s="256" customFormat="1" x14ac:dyDescent="0.25">
      <c r="A785" s="274">
        <v>44900</v>
      </c>
      <c r="B785" s="511">
        <v>44898</v>
      </c>
      <c r="C785" s="381" t="s">
        <v>6711</v>
      </c>
      <c r="D785" s="273"/>
      <c r="E785" s="275" t="s">
        <v>401</v>
      </c>
      <c r="F785" s="272"/>
      <c r="G785" s="255"/>
      <c r="H785" s="333">
        <v>35352000</v>
      </c>
      <c r="I785" s="334">
        <v>6009840.0000000009</v>
      </c>
      <c r="J785" s="682">
        <f t="shared" si="296"/>
        <v>26434378.378378376</v>
      </c>
      <c r="K785" s="682">
        <f t="shared" si="297"/>
        <v>2907781.6216216213</v>
      </c>
      <c r="L785" s="333">
        <f t="shared" si="298"/>
        <v>29342159.999999996</v>
      </c>
      <c r="M785" s="333">
        <f t="shared" si="299"/>
        <v>29342160</v>
      </c>
    </row>
    <row r="786" spans="1:13" s="256" customFormat="1" x14ac:dyDescent="0.25">
      <c r="A786" s="274">
        <v>44902</v>
      </c>
      <c r="B786" s="511">
        <v>44900</v>
      </c>
      <c r="C786" s="381" t="s">
        <v>6712</v>
      </c>
      <c r="D786" s="273"/>
      <c r="E786" s="275" t="s">
        <v>401</v>
      </c>
      <c r="F786" s="272"/>
      <c r="G786" s="255"/>
      <c r="H786" s="333">
        <v>5250000</v>
      </c>
      <c r="I786" s="334">
        <v>892500.00000000012</v>
      </c>
      <c r="J786" s="682">
        <f t="shared" ref="J786:J789" si="300">(H786-I786)/1.11</f>
        <v>3925675.6756756753</v>
      </c>
      <c r="K786" s="682">
        <f t="shared" ref="K786:K789" si="301">J786*11%</f>
        <v>431824.32432432426</v>
      </c>
      <c r="L786" s="333">
        <f t="shared" ref="L786:L789" si="302">SUM(J786:K786)</f>
        <v>4357500</v>
      </c>
      <c r="M786" s="333">
        <f t="shared" ref="M786:M789" si="303">H786-I786</f>
        <v>4357500</v>
      </c>
    </row>
    <row r="787" spans="1:13" s="256" customFormat="1" x14ac:dyDescent="0.25">
      <c r="A787" s="274">
        <v>44902</v>
      </c>
      <c r="B787" s="511">
        <v>44901</v>
      </c>
      <c r="C787" s="381" t="s">
        <v>6713</v>
      </c>
      <c r="D787" s="273"/>
      <c r="E787" s="275" t="s">
        <v>401</v>
      </c>
      <c r="F787" s="272"/>
      <c r="G787" s="255"/>
      <c r="H787" s="333">
        <v>23121600</v>
      </c>
      <c r="I787" s="334">
        <v>3930672</v>
      </c>
      <c r="J787" s="682">
        <f t="shared" si="300"/>
        <v>17289124.324324321</v>
      </c>
      <c r="K787" s="682">
        <f t="shared" si="301"/>
        <v>1901803.6756756753</v>
      </c>
      <c r="L787" s="333">
        <f t="shared" si="302"/>
        <v>19190927.999999996</v>
      </c>
      <c r="M787" s="333">
        <f t="shared" si="303"/>
        <v>19190928</v>
      </c>
    </row>
    <row r="788" spans="1:13" s="256" customFormat="1" x14ac:dyDescent="0.25">
      <c r="A788" s="274">
        <v>44902</v>
      </c>
      <c r="B788" s="511">
        <v>44900</v>
      </c>
      <c r="C788" s="381" t="s">
        <v>6714</v>
      </c>
      <c r="D788" s="273"/>
      <c r="E788" s="275" t="s">
        <v>401</v>
      </c>
      <c r="F788" s="272"/>
      <c r="G788" s="255"/>
      <c r="H788" s="333">
        <v>14784000</v>
      </c>
      <c r="I788" s="334">
        <v>2513280.0000000005</v>
      </c>
      <c r="J788" s="682">
        <f t="shared" si="300"/>
        <v>11054702.702702701</v>
      </c>
      <c r="K788" s="682">
        <f t="shared" si="301"/>
        <v>1216017.297297297</v>
      </c>
      <c r="L788" s="333">
        <f t="shared" si="302"/>
        <v>12270719.999999998</v>
      </c>
      <c r="M788" s="333">
        <f t="shared" si="303"/>
        <v>12270720</v>
      </c>
    </row>
    <row r="789" spans="1:13" s="256" customFormat="1" x14ac:dyDescent="0.25">
      <c r="A789" s="274">
        <v>44902</v>
      </c>
      <c r="B789" s="511">
        <v>44901</v>
      </c>
      <c r="C789" s="381" t="s">
        <v>6715</v>
      </c>
      <c r="D789" s="273"/>
      <c r="E789" s="275" t="s">
        <v>401</v>
      </c>
      <c r="F789" s="272"/>
      <c r="G789" s="255"/>
      <c r="H789" s="333">
        <v>23100000</v>
      </c>
      <c r="I789" s="334">
        <v>3927000.0000000005</v>
      </c>
      <c r="J789" s="682">
        <f t="shared" si="300"/>
        <v>17272972.97297297</v>
      </c>
      <c r="K789" s="682">
        <f t="shared" si="301"/>
        <v>1900027.0270270268</v>
      </c>
      <c r="L789" s="333">
        <f t="shared" si="302"/>
        <v>19172999.999999996</v>
      </c>
      <c r="M789" s="333">
        <f t="shared" si="303"/>
        <v>19173000</v>
      </c>
    </row>
    <row r="790" spans="1:13" s="256" customFormat="1" x14ac:dyDescent="0.25">
      <c r="A790" s="274">
        <v>44905</v>
      </c>
      <c r="B790" s="511">
        <v>44902</v>
      </c>
      <c r="C790" s="381" t="s">
        <v>6719</v>
      </c>
      <c r="D790" s="273"/>
      <c r="E790" s="275" t="s">
        <v>401</v>
      </c>
      <c r="F790" s="272"/>
      <c r="G790" s="255"/>
      <c r="H790" s="333">
        <v>15162000</v>
      </c>
      <c r="I790" s="334">
        <v>2577540.0000000005</v>
      </c>
      <c r="J790" s="682">
        <f t="shared" ref="J790" si="304">(H790-I790)/1.11</f>
        <v>11337351.351351351</v>
      </c>
      <c r="K790" s="682">
        <f t="shared" ref="K790" si="305">J790*11%</f>
        <v>1247108.6486486485</v>
      </c>
      <c r="L790" s="333">
        <f t="shared" ref="L790" si="306">SUM(J790:K790)</f>
        <v>12584460</v>
      </c>
      <c r="M790" s="333">
        <f t="shared" ref="M790" si="307">H790-I790</f>
        <v>12584460</v>
      </c>
    </row>
    <row r="791" spans="1:13" s="256" customFormat="1" x14ac:dyDescent="0.25">
      <c r="A791" s="274">
        <v>44907</v>
      </c>
      <c r="B791" s="511">
        <v>44905</v>
      </c>
      <c r="C791" s="381" t="s">
        <v>6728</v>
      </c>
      <c r="D791" s="273"/>
      <c r="E791" s="275" t="s">
        <v>401</v>
      </c>
      <c r="F791" s="272"/>
      <c r="G791" s="255"/>
      <c r="H791" s="333">
        <v>30956400</v>
      </c>
      <c r="I791" s="334">
        <v>5262588</v>
      </c>
      <c r="J791" s="682">
        <f t="shared" ref="J791:J792" si="308">(H791-I791)/1.11</f>
        <v>23147578.378378376</v>
      </c>
      <c r="K791" s="682">
        <f t="shared" ref="K791:K792" si="309">J791*11%</f>
        <v>2546233.6216216213</v>
      </c>
      <c r="L791" s="333">
        <f t="shared" ref="L791:L792" si="310">SUM(J791:K791)</f>
        <v>25693811.999999996</v>
      </c>
      <c r="M791" s="333">
        <f t="shared" ref="M791:M792" si="311">H791-I791</f>
        <v>25693812</v>
      </c>
    </row>
    <row r="792" spans="1:13" s="256" customFormat="1" x14ac:dyDescent="0.25">
      <c r="A792" s="274">
        <v>44910</v>
      </c>
      <c r="B792" s="511">
        <v>44908</v>
      </c>
      <c r="C792" s="381" t="s">
        <v>6729</v>
      </c>
      <c r="D792" s="273"/>
      <c r="E792" s="275" t="s">
        <v>401</v>
      </c>
      <c r="F792" s="272"/>
      <c r="G792" s="255"/>
      <c r="H792" s="333">
        <v>43524000</v>
      </c>
      <c r="I792" s="334">
        <v>7399080</v>
      </c>
      <c r="J792" s="682">
        <f t="shared" si="308"/>
        <v>32544972.97297297</v>
      </c>
      <c r="K792" s="682">
        <f t="shared" si="309"/>
        <v>3579947.0270270268</v>
      </c>
      <c r="L792" s="333">
        <f t="shared" si="310"/>
        <v>36124920</v>
      </c>
      <c r="M792" s="333">
        <f t="shared" si="311"/>
        <v>36124920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/>
      <c r="K793" s="682"/>
      <c r="L793" s="333"/>
      <c r="M793" s="333"/>
    </row>
    <row r="794" spans="1:13" s="256" customFormat="1" x14ac:dyDescent="0.25">
      <c r="A794" s="274"/>
      <c r="B794" s="511"/>
      <c r="C794" s="381"/>
      <c r="D794" s="272" t="s">
        <v>811</v>
      </c>
      <c r="E794" s="272" t="s">
        <v>812</v>
      </c>
      <c r="F794" s="275" t="s">
        <v>2643</v>
      </c>
      <c r="G794" s="255"/>
      <c r="H794" s="333"/>
      <c r="I794" s="334"/>
      <c r="J794" s="682">
        <f t="shared" si="291"/>
        <v>0</v>
      </c>
      <c r="K794" s="682">
        <f t="shared" si="278"/>
        <v>0</v>
      </c>
      <c r="L794" s="333">
        <f t="shared" si="279"/>
        <v>0</v>
      </c>
      <c r="M794" s="333">
        <f t="shared" si="280"/>
        <v>0</v>
      </c>
    </row>
    <row r="795" spans="1:13" s="256" customFormat="1" x14ac:dyDescent="0.25">
      <c r="A795" s="274"/>
      <c r="B795" s="511"/>
      <c r="C795" s="381"/>
      <c r="D795" s="272"/>
      <c r="E795" s="272"/>
      <c r="F795" s="275"/>
      <c r="G795" s="255"/>
      <c r="H795" s="333"/>
      <c r="I795" s="334"/>
      <c r="J795" s="682"/>
      <c r="K795" s="682"/>
      <c r="L795" s="333"/>
      <c r="M795" s="333"/>
    </row>
    <row r="796" spans="1:13" s="256" customFormat="1" x14ac:dyDescent="0.25">
      <c r="A796" s="274">
        <v>44907</v>
      </c>
      <c r="B796" s="511">
        <v>44905</v>
      </c>
      <c r="C796" s="381" t="s">
        <v>6730</v>
      </c>
      <c r="D796" s="273" t="s">
        <v>322</v>
      </c>
      <c r="E796" s="275" t="s">
        <v>397</v>
      </c>
      <c r="F796" s="272"/>
      <c r="G796" s="255"/>
      <c r="H796" s="333">
        <v>28000000</v>
      </c>
      <c r="I796" s="334">
        <v>2800000</v>
      </c>
      <c r="J796" s="682">
        <f t="shared" ref="J796" si="312">(H796-I796)/1.11</f>
        <v>22702702.702702701</v>
      </c>
      <c r="K796" s="682">
        <f t="shared" ref="K796" si="313">J796*11%</f>
        <v>2497297.297297297</v>
      </c>
      <c r="L796" s="333">
        <f t="shared" ref="L796" si="314">SUM(J796:K796)</f>
        <v>25200000</v>
      </c>
      <c r="M796" s="333">
        <f t="shared" ref="M796" si="315">H796-I796</f>
        <v>25200000</v>
      </c>
    </row>
    <row r="797" spans="1:13" s="256" customFormat="1" x14ac:dyDescent="0.25">
      <c r="A797" s="274"/>
      <c r="B797" s="511"/>
      <c r="C797" s="381"/>
      <c r="D797" s="273"/>
      <c r="E797" s="275"/>
      <c r="F797" s="272"/>
      <c r="G797" s="255"/>
      <c r="H797" s="333"/>
      <c r="I797" s="334"/>
      <c r="J797" s="682"/>
      <c r="K797" s="682"/>
      <c r="L797" s="333"/>
      <c r="M797" s="333"/>
    </row>
    <row r="798" spans="1:13" s="256" customFormat="1" x14ac:dyDescent="0.25">
      <c r="A798" s="274"/>
      <c r="B798" s="511"/>
      <c r="C798" s="381"/>
      <c r="D798" s="273" t="s">
        <v>305</v>
      </c>
      <c r="E798" s="275" t="s">
        <v>398</v>
      </c>
      <c r="F798" s="272" t="s">
        <v>399</v>
      </c>
      <c r="G798" s="255"/>
      <c r="H798" s="333"/>
      <c r="I798" s="334"/>
      <c r="J798" s="682">
        <f t="shared" si="291"/>
        <v>0</v>
      </c>
      <c r="K798" s="682">
        <f t="shared" si="278"/>
        <v>0</v>
      </c>
      <c r="L798" s="333">
        <f t="shared" si="279"/>
        <v>0</v>
      </c>
      <c r="M798" s="333">
        <f t="shared" si="280"/>
        <v>0</v>
      </c>
    </row>
    <row r="799" spans="1:13" s="256" customFormat="1" x14ac:dyDescent="0.25">
      <c r="A799" s="274"/>
      <c r="B799" s="511"/>
      <c r="C799" s="381"/>
      <c r="D799" s="273"/>
      <c r="E799" s="275"/>
      <c r="F799" s="272"/>
      <c r="G799" s="255"/>
      <c r="H799" s="333"/>
      <c r="I799" s="334"/>
      <c r="J799" s="682">
        <f t="shared" si="291"/>
        <v>0</v>
      </c>
      <c r="K799" s="682">
        <f t="shared" si="278"/>
        <v>0</v>
      </c>
      <c r="L799" s="333">
        <f t="shared" si="279"/>
        <v>0</v>
      </c>
      <c r="M799" s="333">
        <f t="shared" si="280"/>
        <v>0</v>
      </c>
    </row>
    <row r="800" spans="1:13" s="256" customFormat="1" x14ac:dyDescent="0.25">
      <c r="A800" s="274"/>
      <c r="B800" s="511"/>
      <c r="C800" s="381"/>
      <c r="D800" s="273"/>
      <c r="E800" s="275"/>
      <c r="F800" s="272"/>
      <c r="G800" s="255"/>
      <c r="H800" s="333"/>
      <c r="I800" s="334"/>
      <c r="J800" s="682">
        <f t="shared" si="291"/>
        <v>0</v>
      </c>
      <c r="K800" s="682">
        <f t="shared" si="278"/>
        <v>0</v>
      </c>
      <c r="L800" s="333">
        <f t="shared" si="279"/>
        <v>0</v>
      </c>
      <c r="M800" s="333">
        <f t="shared" si="280"/>
        <v>0</v>
      </c>
    </row>
    <row r="801" spans="1:13" s="256" customFormat="1" x14ac:dyDescent="0.25">
      <c r="A801" s="274"/>
      <c r="B801" s="511"/>
      <c r="C801" s="381"/>
      <c r="D801" s="273"/>
      <c r="E801" s="275"/>
      <c r="F801" s="272"/>
      <c r="G801" s="255"/>
      <c r="H801" s="333"/>
      <c r="I801" s="334"/>
      <c r="J801" s="682">
        <f t="shared" si="291"/>
        <v>0</v>
      </c>
      <c r="K801" s="682">
        <f t="shared" si="278"/>
        <v>0</v>
      </c>
      <c r="L801" s="333">
        <f t="shared" si="279"/>
        <v>0</v>
      </c>
      <c r="M801" s="333">
        <f t="shared" si="280"/>
        <v>0</v>
      </c>
    </row>
    <row r="802" spans="1:13" s="256" customFormat="1" x14ac:dyDescent="0.25">
      <c r="A802" s="274"/>
      <c r="B802" s="511"/>
      <c r="C802" s="381"/>
      <c r="D802" s="273"/>
      <c r="E802" s="272"/>
      <c r="F802" s="272"/>
      <c r="G802" s="255"/>
      <c r="H802" s="333"/>
      <c r="I802" s="334"/>
      <c r="J802" s="682">
        <f t="shared" si="291"/>
        <v>0</v>
      </c>
      <c r="K802" s="682">
        <f t="shared" si="278"/>
        <v>0</v>
      </c>
      <c r="L802" s="333">
        <f t="shared" si="279"/>
        <v>0</v>
      </c>
      <c r="M802" s="333">
        <f t="shared" si="280"/>
        <v>0</v>
      </c>
    </row>
    <row r="803" spans="1:13" s="256" customFormat="1" x14ac:dyDescent="0.25">
      <c r="A803" s="274"/>
      <c r="B803" s="511"/>
      <c r="C803" s="381"/>
      <c r="D803" s="273"/>
      <c r="E803" s="272"/>
      <c r="F803" s="272"/>
      <c r="G803" s="255"/>
      <c r="H803" s="333"/>
      <c r="I803" s="334"/>
      <c r="J803" s="682">
        <f t="shared" si="291"/>
        <v>0</v>
      </c>
      <c r="K803" s="682">
        <f t="shared" si="278"/>
        <v>0</v>
      </c>
      <c r="L803" s="333">
        <f t="shared" si="279"/>
        <v>0</v>
      </c>
      <c r="M803" s="333">
        <f t="shared" si="280"/>
        <v>0</v>
      </c>
    </row>
    <row r="804" spans="1:13" s="256" customFormat="1" x14ac:dyDescent="0.25">
      <c r="A804" s="274"/>
      <c r="B804" s="511"/>
      <c r="C804" s="381"/>
      <c r="D804" s="273"/>
      <c r="E804" s="275"/>
      <c r="F804" s="272"/>
      <c r="G804" s="255"/>
      <c r="H804" s="333"/>
      <c r="I804" s="334"/>
      <c r="J804" s="682">
        <f t="shared" si="291"/>
        <v>0</v>
      </c>
      <c r="K804" s="682">
        <f t="shared" si="278"/>
        <v>0</v>
      </c>
      <c r="L804" s="333">
        <f t="shared" si="279"/>
        <v>0</v>
      </c>
      <c r="M804" s="333">
        <f t="shared" si="280"/>
        <v>0</v>
      </c>
    </row>
    <row r="805" spans="1:13" s="256" customFormat="1" x14ac:dyDescent="0.25">
      <c r="A805" s="274"/>
      <c r="B805" s="511"/>
      <c r="C805" s="381"/>
      <c r="D805" s="273"/>
      <c r="E805" s="275"/>
      <c r="F805" s="272"/>
      <c r="G805" s="255"/>
      <c r="H805" s="333"/>
      <c r="I805" s="334"/>
      <c r="J805" s="682">
        <f t="shared" si="291"/>
        <v>0</v>
      </c>
      <c r="K805" s="682">
        <f t="shared" si="278"/>
        <v>0</v>
      </c>
      <c r="L805" s="333">
        <f t="shared" si="279"/>
        <v>0</v>
      </c>
      <c r="M805" s="333">
        <f t="shared" si="280"/>
        <v>0</v>
      </c>
    </row>
    <row r="806" spans="1:13" s="256" customFormat="1" x14ac:dyDescent="0.25">
      <c r="A806" s="274"/>
      <c r="B806" s="511"/>
      <c r="C806" s="381"/>
      <c r="D806" s="273"/>
      <c r="E806" s="275" t="s">
        <v>6718</v>
      </c>
      <c r="F806" s="272"/>
      <c r="G806" s="255"/>
      <c r="H806" s="333"/>
      <c r="I806" s="334"/>
      <c r="J806" s="682">
        <f t="shared" si="291"/>
        <v>0</v>
      </c>
      <c r="K806" s="682">
        <f t="shared" si="278"/>
        <v>0</v>
      </c>
      <c r="L806" s="333">
        <f t="shared" si="279"/>
        <v>0</v>
      </c>
      <c r="M806" s="333">
        <f t="shared" si="280"/>
        <v>0</v>
      </c>
    </row>
    <row r="807" spans="1:13" s="256" customFormat="1" x14ac:dyDescent="0.25">
      <c r="A807" s="274"/>
      <c r="B807" s="511"/>
      <c r="C807" s="381"/>
      <c r="D807" s="273"/>
      <c r="E807" s="275"/>
      <c r="F807" s="272"/>
      <c r="G807" s="255"/>
      <c r="H807" s="333"/>
      <c r="I807" s="334"/>
      <c r="J807" s="682">
        <f t="shared" si="291"/>
        <v>0</v>
      </c>
      <c r="K807" s="682">
        <f t="shared" si="278"/>
        <v>0</v>
      </c>
      <c r="L807" s="333">
        <f t="shared" si="279"/>
        <v>0</v>
      </c>
      <c r="M807" s="333">
        <f t="shared" si="280"/>
        <v>0</v>
      </c>
    </row>
    <row r="808" spans="1:13" s="256" customFormat="1" x14ac:dyDescent="0.25">
      <c r="A808" s="274"/>
      <c r="B808" s="511"/>
      <c r="C808" s="381"/>
      <c r="D808" s="273"/>
      <c r="E808" s="275"/>
      <c r="F808" s="272"/>
      <c r="G808" s="255"/>
      <c r="H808" s="333"/>
      <c r="I808" s="334"/>
      <c r="J808" s="682">
        <f t="shared" si="291"/>
        <v>0</v>
      </c>
      <c r="K808" s="682">
        <f t="shared" si="278"/>
        <v>0</v>
      </c>
      <c r="L808" s="333">
        <f t="shared" si="279"/>
        <v>0</v>
      </c>
      <c r="M808" s="333">
        <f t="shared" si="280"/>
        <v>0</v>
      </c>
    </row>
    <row r="809" spans="1:13" s="256" customFormat="1" x14ac:dyDescent="0.25">
      <c r="A809" s="274"/>
      <c r="B809" s="511"/>
      <c r="C809" s="381"/>
      <c r="D809" s="273"/>
      <c r="E809" s="275"/>
      <c r="F809" s="272"/>
      <c r="G809" s="255"/>
      <c r="H809" s="333"/>
      <c r="I809" s="334"/>
      <c r="J809" s="682">
        <f t="shared" si="291"/>
        <v>0</v>
      </c>
      <c r="K809" s="682">
        <f t="shared" si="278"/>
        <v>0</v>
      </c>
      <c r="L809" s="333">
        <f t="shared" si="279"/>
        <v>0</v>
      </c>
      <c r="M809" s="333">
        <f t="shared" si="280"/>
        <v>0</v>
      </c>
    </row>
    <row r="810" spans="1:13" s="256" customFormat="1" x14ac:dyDescent="0.25">
      <c r="A810" s="274"/>
      <c r="B810" s="511"/>
      <c r="C810" s="381"/>
      <c r="D810" s="273"/>
      <c r="E810" s="275"/>
      <c r="F810" s="272"/>
      <c r="G810" s="255"/>
      <c r="H810" s="333"/>
      <c r="I810" s="334"/>
      <c r="J810" s="682">
        <f t="shared" si="291"/>
        <v>0</v>
      </c>
      <c r="K810" s="682">
        <f t="shared" si="278"/>
        <v>0</v>
      </c>
      <c r="L810" s="333">
        <f t="shared" si="279"/>
        <v>0</v>
      </c>
      <c r="M810" s="333">
        <f t="shared" si="280"/>
        <v>0</v>
      </c>
    </row>
    <row r="811" spans="1:13" s="256" customFormat="1" x14ac:dyDescent="0.25">
      <c r="A811" s="274"/>
      <c r="B811" s="511"/>
      <c r="C811" s="381"/>
      <c r="D811" s="273"/>
      <c r="E811" s="275"/>
      <c r="F811" s="272"/>
      <c r="G811" s="255"/>
      <c r="H811" s="333"/>
      <c r="I811" s="334"/>
      <c r="J811" s="682">
        <f t="shared" si="291"/>
        <v>0</v>
      </c>
      <c r="K811" s="682">
        <f t="shared" si="278"/>
        <v>0</v>
      </c>
      <c r="L811" s="333">
        <f t="shared" si="279"/>
        <v>0</v>
      </c>
      <c r="M811" s="333">
        <f t="shared" si="280"/>
        <v>0</v>
      </c>
    </row>
    <row r="812" spans="1:13" s="256" customFormat="1" x14ac:dyDescent="0.25">
      <c r="A812" s="274"/>
      <c r="B812" s="511"/>
      <c r="C812" s="381"/>
      <c r="D812" s="273"/>
      <c r="E812" s="275"/>
      <c r="F812" s="272"/>
      <c r="G812" s="255"/>
      <c r="H812" s="333"/>
      <c r="I812" s="334"/>
      <c r="J812" s="682">
        <f t="shared" si="291"/>
        <v>0</v>
      </c>
      <c r="K812" s="682">
        <f t="shared" si="278"/>
        <v>0</v>
      </c>
      <c r="L812" s="333">
        <f t="shared" si="279"/>
        <v>0</v>
      </c>
      <c r="M812" s="333">
        <f t="shared" si="280"/>
        <v>0</v>
      </c>
    </row>
    <row r="813" spans="1:13" s="256" customFormat="1" x14ac:dyDescent="0.25">
      <c r="A813" s="274"/>
      <c r="B813" s="511"/>
      <c r="C813" s="381"/>
      <c r="D813" s="273"/>
      <c r="E813" s="275"/>
      <c r="F813" s="272"/>
      <c r="G813" s="255"/>
      <c r="H813" s="333"/>
      <c r="I813" s="334"/>
      <c r="J813" s="682">
        <f t="shared" si="291"/>
        <v>0</v>
      </c>
      <c r="K813" s="682">
        <f t="shared" si="278"/>
        <v>0</v>
      </c>
      <c r="L813" s="333">
        <f t="shared" si="279"/>
        <v>0</v>
      </c>
      <c r="M813" s="333">
        <f t="shared" si="280"/>
        <v>0</v>
      </c>
    </row>
    <row r="814" spans="1:13" s="256" customFormat="1" x14ac:dyDescent="0.25">
      <c r="A814" s="274"/>
      <c r="B814" s="511"/>
      <c r="C814" s="381"/>
      <c r="D814" s="273"/>
      <c r="E814" s="275"/>
      <c r="F814" s="272"/>
      <c r="G814" s="255"/>
      <c r="H814" s="333"/>
      <c r="I814" s="334"/>
      <c r="J814" s="682">
        <f t="shared" si="291"/>
        <v>0</v>
      </c>
      <c r="K814" s="682">
        <f t="shared" si="278"/>
        <v>0</v>
      </c>
      <c r="L814" s="333">
        <f t="shared" si="279"/>
        <v>0</v>
      </c>
      <c r="M814" s="333">
        <f t="shared" si="280"/>
        <v>0</v>
      </c>
    </row>
    <row r="815" spans="1:13" s="256" customFormat="1" x14ac:dyDescent="0.25">
      <c r="A815" s="274"/>
      <c r="B815" s="511"/>
      <c r="C815" s="381"/>
      <c r="D815" s="273"/>
      <c r="E815" s="275"/>
      <c r="F815" s="272"/>
      <c r="G815" s="255"/>
      <c r="H815" s="333"/>
      <c r="I815" s="334"/>
      <c r="J815" s="682">
        <f t="shared" si="291"/>
        <v>0</v>
      </c>
      <c r="K815" s="682">
        <f t="shared" si="278"/>
        <v>0</v>
      </c>
      <c r="L815" s="333">
        <f t="shared" si="279"/>
        <v>0</v>
      </c>
      <c r="M815" s="333">
        <f t="shared" si="280"/>
        <v>0</v>
      </c>
    </row>
    <row r="816" spans="1:13" s="256" customFormat="1" x14ac:dyDescent="0.25">
      <c r="A816" s="274"/>
      <c r="B816" s="511"/>
      <c r="C816" s="381"/>
      <c r="D816" s="273"/>
      <c r="E816" s="275"/>
      <c r="F816" s="272"/>
      <c r="G816" s="255"/>
      <c r="H816" s="333"/>
      <c r="I816" s="334"/>
      <c r="J816" s="682">
        <f t="shared" si="291"/>
        <v>0</v>
      </c>
      <c r="K816" s="682">
        <f t="shared" si="278"/>
        <v>0</v>
      </c>
      <c r="L816" s="333">
        <f t="shared" si="279"/>
        <v>0</v>
      </c>
      <c r="M816" s="333">
        <f t="shared" si="280"/>
        <v>0</v>
      </c>
    </row>
    <row r="817" spans="1:13" s="256" customFormat="1" x14ac:dyDescent="0.25">
      <c r="A817" s="274"/>
      <c r="B817" s="511"/>
      <c r="C817" s="381"/>
      <c r="D817" s="273"/>
      <c r="E817" s="275"/>
      <c r="F817" s="272"/>
      <c r="G817" s="255"/>
      <c r="H817" s="333"/>
      <c r="I817" s="334"/>
      <c r="J817" s="682">
        <f t="shared" si="291"/>
        <v>0</v>
      </c>
      <c r="K817" s="682">
        <f t="shared" si="278"/>
        <v>0</v>
      </c>
      <c r="L817" s="333">
        <f t="shared" si="279"/>
        <v>0</v>
      </c>
      <c r="M817" s="333">
        <f t="shared" si="280"/>
        <v>0</v>
      </c>
    </row>
    <row r="818" spans="1:13" s="256" customFormat="1" x14ac:dyDescent="0.25">
      <c r="A818" s="274"/>
      <c r="B818" s="511"/>
      <c r="C818" s="381"/>
      <c r="D818" s="273"/>
      <c r="E818" s="275"/>
      <c r="F818" s="272"/>
      <c r="G818" s="255"/>
      <c r="H818" s="333"/>
      <c r="I818" s="334"/>
      <c r="J818" s="682">
        <f t="shared" si="291"/>
        <v>0</v>
      </c>
      <c r="K818" s="682">
        <f t="shared" si="278"/>
        <v>0</v>
      </c>
      <c r="L818" s="333">
        <f t="shared" si="279"/>
        <v>0</v>
      </c>
      <c r="M818" s="333">
        <f t="shared" si="280"/>
        <v>0</v>
      </c>
    </row>
    <row r="819" spans="1:13" s="256" customFormat="1" x14ac:dyDescent="0.25">
      <c r="A819" s="274"/>
      <c r="B819" s="511"/>
      <c r="C819" s="381"/>
      <c r="D819" s="273"/>
      <c r="E819" s="275"/>
      <c r="F819" s="272"/>
      <c r="G819" s="255"/>
      <c r="H819" s="333"/>
      <c r="I819" s="334"/>
      <c r="J819" s="682">
        <f t="shared" si="291"/>
        <v>0</v>
      </c>
      <c r="K819" s="682">
        <f t="shared" si="278"/>
        <v>0</v>
      </c>
      <c r="L819" s="333">
        <f t="shared" si="279"/>
        <v>0</v>
      </c>
      <c r="M819" s="333">
        <f t="shared" si="280"/>
        <v>0</v>
      </c>
    </row>
    <row r="820" spans="1:13" s="256" customFormat="1" x14ac:dyDescent="0.25">
      <c r="A820" s="274"/>
      <c r="B820" s="511"/>
      <c r="C820" s="381"/>
      <c r="D820" s="273"/>
      <c r="E820" s="275"/>
      <c r="F820" s="272"/>
      <c r="G820" s="255"/>
      <c r="H820" s="333"/>
      <c r="I820" s="334"/>
      <c r="J820" s="682">
        <f t="shared" si="291"/>
        <v>0</v>
      </c>
      <c r="K820" s="682">
        <f t="shared" si="278"/>
        <v>0</v>
      </c>
      <c r="L820" s="333">
        <f t="shared" si="279"/>
        <v>0</v>
      </c>
      <c r="M820" s="333">
        <f t="shared" si="280"/>
        <v>0</v>
      </c>
    </row>
    <row r="821" spans="1:13" s="256" customFormat="1" x14ac:dyDescent="0.25">
      <c r="A821" s="274"/>
      <c r="B821" s="511"/>
      <c r="C821" s="381"/>
      <c r="D821" s="273"/>
      <c r="E821" s="275"/>
      <c r="F821" s="272"/>
      <c r="G821" s="255"/>
      <c r="H821" s="333"/>
      <c r="I821" s="334"/>
      <c r="J821" s="682">
        <f t="shared" si="291"/>
        <v>0</v>
      </c>
      <c r="K821" s="682">
        <f t="shared" si="278"/>
        <v>0</v>
      </c>
      <c r="L821" s="333">
        <f t="shared" ref="L821:L826" si="316">SUM(J821:K821)</f>
        <v>0</v>
      </c>
      <c r="M821" s="333">
        <f t="shared" ref="M821:M852" si="317">H821-I821</f>
        <v>0</v>
      </c>
    </row>
    <row r="822" spans="1:13" s="256" customFormat="1" x14ac:dyDescent="0.25">
      <c r="A822" s="274"/>
      <c r="B822" s="511"/>
      <c r="C822" s="381"/>
      <c r="D822" s="273"/>
      <c r="E822" s="275"/>
      <c r="F822" s="272"/>
      <c r="G822" s="255"/>
      <c r="H822" s="333"/>
      <c r="I822" s="334"/>
      <c r="J822" s="682">
        <f t="shared" si="291"/>
        <v>0</v>
      </c>
      <c r="K822" s="682">
        <f t="shared" si="278"/>
        <v>0</v>
      </c>
      <c r="L822" s="333">
        <f t="shared" si="316"/>
        <v>0</v>
      </c>
      <c r="M822" s="333">
        <f t="shared" si="317"/>
        <v>0</v>
      </c>
    </row>
    <row r="823" spans="1:13" s="256" customFormat="1" x14ac:dyDescent="0.25">
      <c r="A823" s="274"/>
      <c r="B823" s="511"/>
      <c r="C823" s="381"/>
      <c r="D823" s="273"/>
      <c r="E823" s="275"/>
      <c r="F823" s="272"/>
      <c r="G823" s="255"/>
      <c r="H823" s="333"/>
      <c r="I823" s="334"/>
      <c r="J823" s="682">
        <f t="shared" si="291"/>
        <v>0</v>
      </c>
      <c r="K823" s="682">
        <f t="shared" si="278"/>
        <v>0</v>
      </c>
      <c r="L823" s="333">
        <f t="shared" si="316"/>
        <v>0</v>
      </c>
      <c r="M823" s="333">
        <f t="shared" si="317"/>
        <v>0</v>
      </c>
    </row>
    <row r="824" spans="1:13" s="256" customFormat="1" x14ac:dyDescent="0.25">
      <c r="A824" s="274"/>
      <c r="B824" s="511"/>
      <c r="C824" s="381"/>
      <c r="D824" s="273"/>
      <c r="E824" s="275"/>
      <c r="F824" s="272"/>
      <c r="G824" s="255"/>
      <c r="H824" s="333"/>
      <c r="I824" s="334"/>
      <c r="J824" s="682">
        <f t="shared" si="291"/>
        <v>0</v>
      </c>
      <c r="K824" s="682">
        <f t="shared" si="278"/>
        <v>0</v>
      </c>
      <c r="L824" s="333">
        <f t="shared" si="316"/>
        <v>0</v>
      </c>
      <c r="M824" s="333">
        <f t="shared" si="317"/>
        <v>0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>
        <f t="shared" ref="J825:J852" si="318">(H825-I825)/1.11</f>
        <v>0</v>
      </c>
      <c r="K825" s="682">
        <f t="shared" si="278"/>
        <v>0</v>
      </c>
      <c r="L825" s="333">
        <f t="shared" si="316"/>
        <v>0</v>
      </c>
      <c r="M825" s="333">
        <f t="shared" si="317"/>
        <v>0</v>
      </c>
    </row>
    <row r="826" spans="1:13" s="256" customFormat="1" x14ac:dyDescent="0.25">
      <c r="A826" s="274"/>
      <c r="B826" s="511"/>
      <c r="C826" s="381"/>
      <c r="D826" s="273"/>
      <c r="E826" s="275"/>
      <c r="F826" s="272"/>
      <c r="G826" s="255"/>
      <c r="H826" s="333"/>
      <c r="I826" s="334"/>
      <c r="J826" s="682">
        <f t="shared" si="318"/>
        <v>0</v>
      </c>
      <c r="K826" s="682">
        <f t="shared" si="278"/>
        <v>0</v>
      </c>
      <c r="L826" s="333">
        <f t="shared" si="316"/>
        <v>0</v>
      </c>
      <c r="M826" s="333">
        <f t="shared" si="317"/>
        <v>0</v>
      </c>
    </row>
    <row r="827" spans="1:13" s="256" customFormat="1" x14ac:dyDescent="0.25">
      <c r="A827" s="274"/>
      <c r="B827" s="511"/>
      <c r="C827" s="381"/>
      <c r="D827" s="273"/>
      <c r="E827" s="275"/>
      <c r="F827" s="272"/>
      <c r="G827" s="255"/>
      <c r="H827" s="333"/>
      <c r="I827" s="334"/>
      <c r="J827" s="682">
        <f t="shared" si="318"/>
        <v>0</v>
      </c>
      <c r="K827" s="682">
        <f t="shared" si="278"/>
        <v>0</v>
      </c>
      <c r="L827" s="333">
        <f t="shared" si="279"/>
        <v>0</v>
      </c>
      <c r="M827" s="333">
        <f t="shared" si="317"/>
        <v>0</v>
      </c>
    </row>
    <row r="828" spans="1:13" s="256" customFormat="1" x14ac:dyDescent="0.25">
      <c r="A828" s="274"/>
      <c r="B828" s="511"/>
      <c r="C828" s="381"/>
      <c r="D828" s="273"/>
      <c r="E828" s="275"/>
      <c r="F828" s="272"/>
      <c r="G828" s="255"/>
      <c r="H828" s="333"/>
      <c r="I828" s="334"/>
      <c r="J828" s="682">
        <f t="shared" si="318"/>
        <v>0</v>
      </c>
      <c r="K828" s="682">
        <f t="shared" si="278"/>
        <v>0</v>
      </c>
      <c r="L828" s="333">
        <f t="shared" ref="L828:L832" si="319">SUM(J828:K828)</f>
        <v>0</v>
      </c>
      <c r="M828" s="333">
        <f t="shared" si="317"/>
        <v>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>
        <f t="shared" si="318"/>
        <v>0</v>
      </c>
      <c r="K829" s="682">
        <f t="shared" si="278"/>
        <v>0</v>
      </c>
      <c r="L829" s="333">
        <f t="shared" si="319"/>
        <v>0</v>
      </c>
      <c r="M829" s="333">
        <f t="shared" si="317"/>
        <v>0</v>
      </c>
    </row>
    <row r="830" spans="1:13" s="256" customFormat="1" x14ac:dyDescent="0.25">
      <c r="A830" s="274"/>
      <c r="B830" s="511"/>
      <c r="C830" s="381"/>
      <c r="D830" s="273"/>
      <c r="E830" s="275"/>
      <c r="F830" s="272"/>
      <c r="G830" s="255"/>
      <c r="H830" s="333"/>
      <c r="I830" s="334"/>
      <c r="J830" s="682">
        <f t="shared" si="318"/>
        <v>0</v>
      </c>
      <c r="K830" s="682">
        <f t="shared" si="278"/>
        <v>0</v>
      </c>
      <c r="L830" s="333">
        <f t="shared" si="319"/>
        <v>0</v>
      </c>
      <c r="M830" s="333">
        <f t="shared" si="317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318"/>
        <v>0</v>
      </c>
      <c r="K831" s="682">
        <f t="shared" si="278"/>
        <v>0</v>
      </c>
      <c r="L831" s="333">
        <f t="shared" si="319"/>
        <v>0</v>
      </c>
      <c r="M831" s="333">
        <f t="shared" si="317"/>
        <v>0</v>
      </c>
    </row>
    <row r="832" spans="1:13" s="256" customFormat="1" x14ac:dyDescent="0.25">
      <c r="A832" s="274"/>
      <c r="B832" s="511"/>
      <c r="C832" s="381"/>
      <c r="D832" s="273"/>
      <c r="E832" s="275"/>
      <c r="F832" s="272"/>
      <c r="G832" s="255"/>
      <c r="H832" s="333"/>
      <c r="I832" s="334"/>
      <c r="J832" s="682">
        <f t="shared" si="318"/>
        <v>0</v>
      </c>
      <c r="K832" s="682">
        <f t="shared" si="278"/>
        <v>0</v>
      </c>
      <c r="L832" s="333">
        <f t="shared" si="319"/>
        <v>0</v>
      </c>
      <c r="M832" s="333">
        <f t="shared" si="317"/>
        <v>0</v>
      </c>
    </row>
    <row r="833" spans="1:13" s="256" customFormat="1" x14ac:dyDescent="0.25">
      <c r="A833" s="274"/>
      <c r="B833" s="511"/>
      <c r="C833" s="381"/>
      <c r="D833" s="273"/>
      <c r="E833" s="275"/>
      <c r="F833" s="272"/>
      <c r="G833" s="255"/>
      <c r="H833" s="333"/>
      <c r="I833" s="334"/>
      <c r="J833" s="682">
        <f t="shared" si="318"/>
        <v>0</v>
      </c>
      <c r="K833" s="682">
        <f t="shared" si="278"/>
        <v>0</v>
      </c>
      <c r="L833" s="333">
        <f t="shared" si="279"/>
        <v>0</v>
      </c>
      <c r="M833" s="333">
        <f t="shared" si="317"/>
        <v>0</v>
      </c>
    </row>
    <row r="834" spans="1:13" s="256" customFormat="1" x14ac:dyDescent="0.25">
      <c r="A834" s="274"/>
      <c r="B834" s="511"/>
      <c r="C834" s="381"/>
      <c r="D834" s="273"/>
      <c r="E834" s="275"/>
      <c r="F834" s="272"/>
      <c r="G834" s="255"/>
      <c r="H834" s="333"/>
      <c r="I834" s="334"/>
      <c r="J834" s="682">
        <f t="shared" si="318"/>
        <v>0</v>
      </c>
      <c r="K834" s="682">
        <f t="shared" si="278"/>
        <v>0</v>
      </c>
      <c r="L834" s="333">
        <f t="shared" si="279"/>
        <v>0</v>
      </c>
      <c r="M834" s="333">
        <f t="shared" si="317"/>
        <v>0</v>
      </c>
    </row>
    <row r="835" spans="1:13" s="256" customFormat="1" x14ac:dyDescent="0.25">
      <c r="A835" s="274"/>
      <c r="B835" s="511"/>
      <c r="C835" s="381"/>
      <c r="D835" s="273"/>
      <c r="E835" s="275"/>
      <c r="F835" s="272"/>
      <c r="G835" s="255"/>
      <c r="H835" s="333"/>
      <c r="I835" s="334"/>
      <c r="J835" s="682">
        <f t="shared" si="318"/>
        <v>0</v>
      </c>
      <c r="K835" s="682">
        <f t="shared" si="278"/>
        <v>0</v>
      </c>
      <c r="L835" s="333">
        <f t="shared" si="279"/>
        <v>0</v>
      </c>
      <c r="M835" s="333">
        <f t="shared" si="317"/>
        <v>0</v>
      </c>
    </row>
    <row r="836" spans="1:13" s="256" customFormat="1" x14ac:dyDescent="0.25">
      <c r="A836" s="274"/>
      <c r="B836" s="511"/>
      <c r="C836" s="381"/>
      <c r="D836" s="273"/>
      <c r="E836" s="275"/>
      <c r="F836" s="272"/>
      <c r="G836" s="255"/>
      <c r="H836" s="333"/>
      <c r="I836" s="334"/>
      <c r="J836" s="682">
        <f t="shared" si="318"/>
        <v>0</v>
      </c>
      <c r="K836" s="682">
        <f t="shared" si="278"/>
        <v>0</v>
      </c>
      <c r="L836" s="333">
        <f t="shared" si="279"/>
        <v>0</v>
      </c>
      <c r="M836" s="333">
        <f t="shared" si="317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318"/>
        <v>0</v>
      </c>
      <c r="K837" s="682">
        <f t="shared" si="278"/>
        <v>0</v>
      </c>
      <c r="L837" s="333">
        <f t="shared" si="279"/>
        <v>0</v>
      </c>
      <c r="M837" s="333">
        <f t="shared" si="317"/>
        <v>0</v>
      </c>
    </row>
    <row r="838" spans="1:13" s="256" customFormat="1" x14ac:dyDescent="0.25">
      <c r="A838" s="274"/>
      <c r="B838" s="511"/>
      <c r="C838" s="381"/>
      <c r="D838" s="273"/>
      <c r="E838" s="275"/>
      <c r="F838" s="272"/>
      <c r="G838" s="255"/>
      <c r="H838" s="333"/>
      <c r="I838" s="334"/>
      <c r="J838" s="682">
        <f t="shared" si="318"/>
        <v>0</v>
      </c>
      <c r="K838" s="682">
        <f t="shared" si="278"/>
        <v>0</v>
      </c>
      <c r="L838" s="333">
        <f t="shared" si="279"/>
        <v>0</v>
      </c>
      <c r="M838" s="333">
        <f t="shared" si="317"/>
        <v>0</v>
      </c>
    </row>
    <row r="839" spans="1:13" s="256" customFormat="1" x14ac:dyDescent="0.25">
      <c r="A839" s="274"/>
      <c r="B839" s="511"/>
      <c r="C839" s="381"/>
      <c r="D839" s="273"/>
      <c r="E839" s="275"/>
      <c r="F839" s="272"/>
      <c r="G839" s="255"/>
      <c r="H839" s="333"/>
      <c r="I839" s="334"/>
      <c r="J839" s="682">
        <f t="shared" si="318"/>
        <v>0</v>
      </c>
      <c r="K839" s="682">
        <f t="shared" si="278"/>
        <v>0</v>
      </c>
      <c r="L839" s="333">
        <f t="shared" ref="L839:L844" si="320">SUM(J839:K839)</f>
        <v>0</v>
      </c>
      <c r="M839" s="333">
        <f t="shared" si="317"/>
        <v>0</v>
      </c>
    </row>
    <row r="840" spans="1:13" s="256" customFormat="1" x14ac:dyDescent="0.25">
      <c r="A840" s="274"/>
      <c r="B840" s="511"/>
      <c r="C840" s="381"/>
      <c r="D840" s="273"/>
      <c r="E840" s="275"/>
      <c r="F840" s="272"/>
      <c r="G840" s="255"/>
      <c r="H840" s="333"/>
      <c r="I840" s="334"/>
      <c r="J840" s="682">
        <f t="shared" si="318"/>
        <v>0</v>
      </c>
      <c r="K840" s="682">
        <f t="shared" si="278"/>
        <v>0</v>
      </c>
      <c r="L840" s="333">
        <f t="shared" si="320"/>
        <v>0</v>
      </c>
      <c r="M840" s="333">
        <f t="shared" si="317"/>
        <v>0</v>
      </c>
    </row>
    <row r="841" spans="1:13" s="256" customFormat="1" x14ac:dyDescent="0.25">
      <c r="A841" s="274"/>
      <c r="B841" s="511"/>
      <c r="C841" s="381"/>
      <c r="D841" s="273"/>
      <c r="E841" s="275"/>
      <c r="F841" s="272"/>
      <c r="G841" s="255"/>
      <c r="H841" s="333"/>
      <c r="I841" s="334"/>
      <c r="J841" s="682">
        <f t="shared" si="318"/>
        <v>0</v>
      </c>
      <c r="K841" s="682">
        <f t="shared" si="278"/>
        <v>0</v>
      </c>
      <c r="L841" s="333">
        <f t="shared" si="320"/>
        <v>0</v>
      </c>
      <c r="M841" s="333">
        <f t="shared" si="317"/>
        <v>0</v>
      </c>
    </row>
    <row r="842" spans="1:13" s="256" customFormat="1" x14ac:dyDescent="0.25">
      <c r="A842" s="274"/>
      <c r="B842" s="511"/>
      <c r="C842" s="381"/>
      <c r="D842" s="273"/>
      <c r="E842" s="275"/>
      <c r="F842" s="272"/>
      <c r="G842" s="255"/>
      <c r="H842" s="333"/>
      <c r="I842" s="334"/>
      <c r="J842" s="682">
        <f t="shared" si="318"/>
        <v>0</v>
      </c>
      <c r="K842" s="682">
        <f t="shared" si="278"/>
        <v>0</v>
      </c>
      <c r="L842" s="333">
        <f t="shared" si="320"/>
        <v>0</v>
      </c>
      <c r="M842" s="333">
        <f t="shared" si="317"/>
        <v>0</v>
      </c>
    </row>
    <row r="843" spans="1:13" s="256" customFormat="1" x14ac:dyDescent="0.25">
      <c r="A843" s="274"/>
      <c r="B843" s="511"/>
      <c r="C843" s="381"/>
      <c r="D843" s="273"/>
      <c r="E843" s="272"/>
      <c r="F843" s="275"/>
      <c r="G843" s="255"/>
      <c r="H843" s="333"/>
      <c r="I843" s="334"/>
      <c r="J843" s="682">
        <f t="shared" si="318"/>
        <v>0</v>
      </c>
      <c r="K843" s="682">
        <f t="shared" si="278"/>
        <v>0</v>
      </c>
      <c r="L843" s="333">
        <f t="shared" si="320"/>
        <v>0</v>
      </c>
      <c r="M843" s="333">
        <f t="shared" si="317"/>
        <v>0</v>
      </c>
    </row>
    <row r="844" spans="1:13" s="256" customFormat="1" x14ac:dyDescent="0.25">
      <c r="A844" s="274"/>
      <c r="B844" s="511"/>
      <c r="C844" s="381"/>
      <c r="D844" s="273"/>
      <c r="E844" s="272"/>
      <c r="F844" s="275"/>
      <c r="G844" s="255"/>
      <c r="H844" s="333"/>
      <c r="I844" s="334"/>
      <c r="J844" s="682">
        <f t="shared" si="318"/>
        <v>0</v>
      </c>
      <c r="K844" s="682">
        <f t="shared" si="278"/>
        <v>0</v>
      </c>
      <c r="L844" s="333">
        <f t="shared" si="320"/>
        <v>0</v>
      </c>
      <c r="M844" s="333">
        <f t="shared" si="317"/>
        <v>0</v>
      </c>
    </row>
    <row r="845" spans="1:13" s="256" customFormat="1" x14ac:dyDescent="0.25">
      <c r="A845" s="274"/>
      <c r="B845" s="511"/>
      <c r="C845" s="381"/>
      <c r="D845" s="273"/>
      <c r="E845" s="275"/>
      <c r="F845" s="272"/>
      <c r="G845" s="255"/>
      <c r="H845" s="333"/>
      <c r="I845" s="334"/>
      <c r="J845" s="682">
        <f t="shared" si="318"/>
        <v>0</v>
      </c>
      <c r="K845" s="682">
        <f t="shared" si="278"/>
        <v>0</v>
      </c>
      <c r="L845" s="333">
        <f t="shared" ref="L845:L852" si="321">SUM(J845:K845)</f>
        <v>0</v>
      </c>
      <c r="M845" s="333">
        <f t="shared" si="317"/>
        <v>0</v>
      </c>
    </row>
    <row r="846" spans="1:13" s="256" customFormat="1" x14ac:dyDescent="0.25">
      <c r="A846" s="274"/>
      <c r="B846" s="511"/>
      <c r="C846" s="381"/>
      <c r="D846" s="273"/>
      <c r="E846" s="272"/>
      <c r="F846" s="275"/>
      <c r="G846" s="255"/>
      <c r="H846" s="333"/>
      <c r="I846" s="334"/>
      <c r="J846" s="682">
        <f t="shared" si="318"/>
        <v>0</v>
      </c>
      <c r="K846" s="682">
        <f t="shared" si="278"/>
        <v>0</v>
      </c>
      <c r="L846" s="333">
        <f t="shared" si="321"/>
        <v>0</v>
      </c>
      <c r="M846" s="333">
        <f t="shared" si="317"/>
        <v>0</v>
      </c>
    </row>
    <row r="847" spans="1:13" s="256" customFormat="1" x14ac:dyDescent="0.25">
      <c r="A847" s="274"/>
      <c r="B847" s="511"/>
      <c r="C847" s="381"/>
      <c r="D847" s="273"/>
      <c r="E847" s="272"/>
      <c r="F847" s="275"/>
      <c r="G847" s="255"/>
      <c r="H847" s="333"/>
      <c r="I847" s="334"/>
      <c r="J847" s="682">
        <f t="shared" si="318"/>
        <v>0</v>
      </c>
      <c r="K847" s="682">
        <f t="shared" si="278"/>
        <v>0</v>
      </c>
      <c r="L847" s="333">
        <f t="shared" si="321"/>
        <v>0</v>
      </c>
      <c r="M847" s="333">
        <f t="shared" si="317"/>
        <v>0</v>
      </c>
    </row>
    <row r="848" spans="1:13" s="256" customFormat="1" x14ac:dyDescent="0.25">
      <c r="A848" s="274"/>
      <c r="B848" s="511"/>
      <c r="C848" s="381"/>
      <c r="D848" s="273"/>
      <c r="E848" s="275"/>
      <c r="F848" s="272"/>
      <c r="G848" s="255"/>
      <c r="H848" s="333"/>
      <c r="I848" s="334"/>
      <c r="J848" s="682">
        <f t="shared" si="318"/>
        <v>0</v>
      </c>
      <c r="K848" s="682">
        <f t="shared" si="278"/>
        <v>0</v>
      </c>
      <c r="L848" s="333">
        <f t="shared" si="321"/>
        <v>0</v>
      </c>
      <c r="M848" s="333">
        <f t="shared" si="317"/>
        <v>0</v>
      </c>
    </row>
    <row r="849" spans="1:13" s="256" customFormat="1" x14ac:dyDescent="0.25">
      <c r="A849" s="274"/>
      <c r="B849" s="511"/>
      <c r="C849" s="381"/>
      <c r="D849" s="273"/>
      <c r="E849" s="272"/>
      <c r="F849" s="275"/>
      <c r="G849" s="255"/>
      <c r="H849" s="333"/>
      <c r="I849" s="334"/>
      <c r="J849" s="682">
        <f t="shared" si="318"/>
        <v>0</v>
      </c>
      <c r="K849" s="682">
        <f t="shared" si="278"/>
        <v>0</v>
      </c>
      <c r="L849" s="333">
        <f t="shared" si="321"/>
        <v>0</v>
      </c>
      <c r="M849" s="333">
        <f t="shared" si="317"/>
        <v>0</v>
      </c>
    </row>
    <row r="850" spans="1:13" s="256" customFormat="1" x14ac:dyDescent="0.25">
      <c r="A850" s="274"/>
      <c r="B850" s="511"/>
      <c r="C850" s="381"/>
      <c r="D850" s="273"/>
      <c r="E850" s="272"/>
      <c r="F850" s="275"/>
      <c r="G850" s="255"/>
      <c r="H850" s="333"/>
      <c r="I850" s="334"/>
      <c r="J850" s="682">
        <f t="shared" si="318"/>
        <v>0</v>
      </c>
      <c r="K850" s="682">
        <f t="shared" si="278"/>
        <v>0</v>
      </c>
      <c r="L850" s="333">
        <f t="shared" si="321"/>
        <v>0</v>
      </c>
      <c r="M850" s="333">
        <f t="shared" si="317"/>
        <v>0</v>
      </c>
    </row>
    <row r="851" spans="1:13" s="256" customFormat="1" x14ac:dyDescent="0.25">
      <c r="A851" s="274"/>
      <c r="B851" s="511"/>
      <c r="C851" s="381"/>
      <c r="D851" s="273"/>
      <c r="E851" s="272"/>
      <c r="F851" s="275"/>
      <c r="G851" s="255"/>
      <c r="H851" s="333"/>
      <c r="I851" s="334"/>
      <c r="J851" s="682">
        <f t="shared" si="318"/>
        <v>0</v>
      </c>
      <c r="K851" s="682">
        <f t="shared" si="278"/>
        <v>0</v>
      </c>
      <c r="L851" s="333">
        <f t="shared" si="321"/>
        <v>0</v>
      </c>
      <c r="M851" s="333">
        <f t="shared" si="317"/>
        <v>0</v>
      </c>
    </row>
    <row r="852" spans="1:13" s="256" customFormat="1" x14ac:dyDescent="0.25">
      <c r="A852" s="274"/>
      <c r="B852" s="511"/>
      <c r="C852" s="381"/>
      <c r="D852" s="273"/>
      <c r="E852" s="272"/>
      <c r="F852" s="275"/>
      <c r="G852" s="255"/>
      <c r="H852" s="333"/>
      <c r="I852" s="334"/>
      <c r="J852" s="682">
        <f t="shared" si="318"/>
        <v>0</v>
      </c>
      <c r="K852" s="682">
        <f t="shared" si="278"/>
        <v>0</v>
      </c>
      <c r="L852" s="333">
        <f t="shared" si="321"/>
        <v>0</v>
      </c>
      <c r="M852" s="333">
        <f t="shared" si="317"/>
        <v>0</v>
      </c>
    </row>
    <row r="853" spans="1:13" ht="18" x14ac:dyDescent="0.25">
      <c r="A853" s="513" t="s">
        <v>38</v>
      </c>
      <c r="B853" s="512"/>
      <c r="C853" s="515"/>
      <c r="D853" s="514"/>
      <c r="E853" s="519"/>
      <c r="F853" s="519"/>
      <c r="G853" s="516"/>
      <c r="H853" s="413">
        <f>SUM(H760:H852)</f>
        <v>671581376.875</v>
      </c>
      <c r="I853" s="412"/>
      <c r="J853" s="683">
        <f>SUM(J760:J852)</f>
        <v>548520018.80630636</v>
      </c>
      <c r="K853" s="683">
        <f>SUM(K760:K852)</f>
        <v>60337202.06869369</v>
      </c>
      <c r="L853" s="414">
        <f>SUM(L760:L852)</f>
        <v>608857220.875</v>
      </c>
      <c r="M853" s="414">
        <f>SUM(M760:M852)</f>
        <v>608857220.875</v>
      </c>
    </row>
    <row r="854" spans="1:13" x14ac:dyDescent="0.25">
      <c r="G854" s="253"/>
      <c r="J854" s="684"/>
      <c r="K854" s="684"/>
      <c r="L854" s="331"/>
      <c r="M854" s="331"/>
    </row>
    <row r="855" spans="1:13" ht="25.5" x14ac:dyDescent="0.25">
      <c r="A855" s="520" t="s">
        <v>219</v>
      </c>
      <c r="B855" s="416"/>
      <c r="C855" s="517"/>
      <c r="E855" s="521">
        <f>L64+L135+L197+L248+L307+L371+L455+L535+L610+L679+L758+L853</f>
        <v>17653699209.813107</v>
      </c>
      <c r="F855" s="517"/>
      <c r="G855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conditionalFormatting sqref="C790:C793">
    <cfRule type="duplicateValues" dxfId="0" priority="1"/>
  </conditionalFormatting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2022-09-23T02:46:31Z</cp:lastPrinted>
  <dcterms:created xsi:type="dcterms:W3CDTF">2016-02-04T01:58:45Z</dcterms:created>
  <dcterms:modified xsi:type="dcterms:W3CDTF">2022-12-16T07:58:49Z</dcterms:modified>
</cp:coreProperties>
</file>